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ustomProperty1.bin" ContentType="application/vnd.openxmlformats-officedocument.spreadsheetml.customProperty"/>
  <Override PartName="/xl/drawings/drawing3.xml" ContentType="application/vnd.openxmlformats-officedocument.drawing+xml"/>
  <Override PartName="/xl/comments1.xml" ContentType="application/vnd.openxmlformats-officedocument.spreadsheetml.comments+xml"/>
  <Override PartName="/xl/customProperty2.bin" ContentType="application/vnd.openxmlformats-officedocument.spreadsheetml.customProperty"/>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ustomProperty3.bin" ContentType="application/vnd.openxmlformats-officedocument.spreadsheetml.customProperty"/>
  <Override PartName="/xl/drawings/drawing5.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customProperty4.bin" ContentType="application/vnd.openxmlformats-officedocument.spreadsheetml.customProperty"/>
  <Override PartName="/xl/drawings/drawing6.xml" ContentType="application/vnd.openxmlformats-officedocument.drawing+xml"/>
  <Override PartName="/xl/comments4.xml" ContentType="application/vnd.openxmlformats-officedocument.spreadsheetml.comments+xml"/>
  <Override PartName="/xl/customProperty5.bin" ContentType="application/vnd.openxmlformats-officedocument.spreadsheetml.customProperty"/>
  <Override PartName="/xl/drawings/drawing7.xml" ContentType="application/vnd.openxmlformats-officedocument.drawing+xml"/>
  <Override PartName="/xl/customProperty6.bin" ContentType="application/vnd.openxmlformats-officedocument.spreadsheetml.customProperty"/>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threadedComments/threadedComment3.xml" ContentType="application/vnd.ms-excel.threadedcomments+xml"/>
  <Override PartName="/xl/drawings/drawing10.xml" ContentType="application/vnd.openxmlformats-officedocument.drawing+xml"/>
  <Override PartName="/xl/comments6.xml" ContentType="application/vnd.openxmlformats-officedocument.spreadsheetml.comments+xml"/>
  <Override PartName="/xl/threadedComments/threadedComment4.xml" ContentType="application/vnd.ms-excel.threadedcomments+xml"/>
  <Override PartName="/xl/drawings/drawing11.xml" ContentType="application/vnd.openxmlformats-officedocument.drawing+xml"/>
  <Override PartName="/xl/comments7.xml" ContentType="application/vnd.openxmlformats-officedocument.spreadsheetml.comments+xml"/>
  <Override PartName="/xl/threadedComments/threadedComment5.xml" ContentType="application/vnd.ms-excel.threadedcomments+xml"/>
  <Override PartName="/xl/drawings/drawing12.xml" ContentType="application/vnd.openxmlformats-officedocument.drawing+xml"/>
  <Override PartName="/xl/comments8.xml" ContentType="application/vnd.openxmlformats-officedocument.spreadsheetml.comments+xml"/>
  <Override PartName="/xl/threadedComments/threadedComment6.xml" ContentType="application/vnd.ms-excel.threaded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9.xml" ContentType="application/vnd.openxmlformats-officedocument.spreadsheetml.comments+xml"/>
  <Override PartName="/xl/threadedComments/threadedComment7.xml" ContentType="application/vnd.ms-excel.threadedcomments+xml"/>
  <Override PartName="/xl/drawings/drawing23.xml" ContentType="application/vnd.openxmlformats-officedocument.drawing+xml"/>
  <Override PartName="/xl/comments10.xml" ContentType="application/vnd.openxmlformats-officedocument.spreadsheetml.comments+xml"/>
  <Override PartName="/xl/drawings/drawing24.xml" ContentType="application/vnd.openxmlformats-officedocument.drawing+xml"/>
  <Override PartName="/xl/comments11.xml" ContentType="application/vnd.openxmlformats-officedocument.spreadsheetml.comments+xml"/>
  <Override PartName="/xl/threadedComments/threadedComment8.xml" ContentType="application/vnd.ms-excel.threadedcomments+xml"/>
  <Override PartName="/xl/drawings/drawing25.xml" ContentType="application/vnd.openxmlformats-officedocument.drawing+xml"/>
  <Override PartName="/xl/comments12.xml" ContentType="application/vnd.openxmlformats-officedocument.spreadsheetml.comments+xml"/>
  <Override PartName="/xl/threadedComments/threadedComment9.xml" ContentType="application/vnd.ms-excel.threadedcomments+xml"/>
  <Override PartName="/xl/drawings/drawing26.xml" ContentType="application/vnd.openxmlformats-officedocument.drawing+xml"/>
  <Override PartName="/xl/drawings/drawing27.xml" ContentType="application/vnd.openxmlformats-officedocument.drawing+xml"/>
  <Override PartName="/xl/comments13.xml" ContentType="application/vnd.openxmlformats-officedocument.spreadsheetml.comments+xml"/>
  <Override PartName="/xl/threadedComments/threadedComment10.xml" ContentType="application/vnd.ms-excel.threadedcomments+xml"/>
  <Override PartName="/xl/drawings/drawing28.xml" ContentType="application/vnd.openxmlformats-officedocument.drawing+xml"/>
  <Override PartName="/xl/comments14.xml" ContentType="application/vnd.openxmlformats-officedocument.spreadsheetml.comments+xml"/>
  <Override PartName="/xl/threadedComments/threadedComment11.xml" ContentType="application/vnd.ms-excel.threadedcomments+xml"/>
  <Override PartName="/xl/drawings/drawing29.xml" ContentType="application/vnd.openxmlformats-officedocument.drawing+xml"/>
  <Override PartName="/xl/comments15.xml" ContentType="application/vnd.openxmlformats-officedocument.spreadsheetml.comments+xml"/>
  <Override PartName="/xl/threadedComments/threadedComment12.xml" ContentType="application/vnd.ms-excel.threadedcomments+xml"/>
  <Override PartName="/xl/drawings/drawing30.xml" ContentType="application/vnd.openxmlformats-officedocument.drawing+xml"/>
  <Override PartName="/xl/comments16.xml" ContentType="application/vnd.openxmlformats-officedocument.spreadsheetml.comments+xml"/>
  <Override PartName="/xl/threadedComments/threadedComment13.xml" ContentType="application/vnd.ms-excel.threadedcomments+xml"/>
  <Override PartName="/xl/customProperty7.bin" ContentType="application/vnd.openxmlformats-officedocument.spreadsheetml.customProperty"/>
  <Override PartName="/xl/drawings/drawing31.xml" ContentType="application/vnd.openxmlformats-officedocument.drawing+xml"/>
  <Override PartName="/xl/comments17.xml" ContentType="application/vnd.openxmlformats-officedocument.spreadsheetml.comments+xml"/>
  <Override PartName="/xl/threadedComments/threadedComment14.xml" ContentType="application/vnd.ms-excel.threaded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J:\SEDE\RI\CVM\Release de Resultados\2025\4T25\Planilhas RI\Site\Sem Link\Histórico DRE e DFC 4T25\"/>
    </mc:Choice>
  </mc:AlternateContent>
  <xr:revisionPtr revIDLastSave="0" documentId="13_ncr:1_{3BB66E4E-431F-46D7-8414-652B5CA47801}" xr6:coauthVersionLast="47" xr6:coauthVersionMax="47" xr10:uidLastSave="{00000000-0000-0000-0000-000000000000}"/>
  <bookViews>
    <workbookView xWindow="28680" yWindow="-120" windowWidth="20730" windowHeight="11040" tabRatio="906" firstSheet="10" activeTab="15" xr2:uid="{00000000-000D-0000-FFFF-FFFF00000000}"/>
  </bookViews>
  <sheets>
    <sheet name="Log" sheetId="19" r:id="rId1"/>
    <sheet name="DFC Consolidada" sheetId="18" r:id="rId2"/>
    <sheet name="Consolidado" sheetId="2" r:id="rId3"/>
    <sheet name="Holding" sheetId="10" r:id="rId4"/>
    <sheet name="Parnaíba II" sheetId="3" r:id="rId5"/>
    <sheet name="PGC" sheetId="12" r:id="rId6"/>
    <sheet name="Itaqui" sheetId="6" r:id="rId7"/>
    <sheet name="Pecém II" sheetId="7" r:id="rId8"/>
    <sheet name="Azulão Geração" sheetId="20" r:id="rId9"/>
    <sheet name="Sparta" sheetId="47" r:id="rId10"/>
    <sheet name="Azulão I" sheetId="49" r:id="rId11"/>
    <sheet name="Eneva Com" sheetId="25" r:id="rId12"/>
    <sheet name="SPE Futura 1" sheetId="26" r:id="rId13"/>
    <sheet name="SPE Futura 2" sheetId="35" r:id="rId14"/>
    <sheet name="SPE Futura 3" sheetId="36" r:id="rId15"/>
    <sheet name="SPE Futura 4" sheetId="37" r:id="rId16"/>
    <sheet name="SPE Futura 5" sheetId="38" r:id="rId17"/>
    <sheet name="SPE Futura 6" sheetId="39" r:id="rId18"/>
    <sheet name="Focus Futura Holding" sheetId="40" r:id="rId19"/>
    <sheet name="Focus Futura Geração" sheetId="41" r:id="rId20"/>
    <sheet name="Eneva III" sheetId="42" r:id="rId21"/>
    <sheet name="Geramaranhão" sheetId="45" r:id="rId22"/>
    <sheet name="Parnaíba BV" sheetId="16" r:id="rId23"/>
    <sheet name="Linhares" sheetId="43" r:id="rId24"/>
    <sheet name="Povoação" sheetId="44" r:id="rId25"/>
    <sheet name="Tevisa" sheetId="46" r:id="rId26"/>
    <sheet name="Focus Energia" sheetId="21" r:id="rId27"/>
    <sheet name="FC One" sheetId="24" r:id="rId28"/>
    <sheet name="CELSE" sheetId="23" r:id="rId29"/>
    <sheet name="CGTF" sheetId="22" r:id="rId30"/>
    <sheet name="Parnaíba I" sheetId="1" r:id="rId31"/>
    <sheet name="Parnaíba III" sheetId="13" r:id="rId32"/>
    <sheet name="Parnaíba IV" sheetId="14" r:id="rId33"/>
    <sheet name="PGN" sheetId="15" r:id="rId34"/>
    <sheet name="BPMB" sheetId="17" r:id="rId35"/>
  </sheets>
  <definedNames>
    <definedName name="_xlnm._FilterDatabase" localSheetId="8" hidden="1">'Azulão Geração'!$A$8:$W$53</definedName>
    <definedName name="_xlnm._FilterDatabase" localSheetId="28" hidden="1">CELSE!$A$8:$W$53</definedName>
    <definedName name="_xlnm._FilterDatabase" localSheetId="29" hidden="1">CGTF!$A$8:$W$53</definedName>
    <definedName name="_xlnm._FilterDatabase" localSheetId="2" hidden="1">Consolidado!$B$8:$W$53</definedName>
    <definedName name="_xlnm._FilterDatabase" localSheetId="1" hidden="1">'DFC Consolidada'!$A$8:$BH$8</definedName>
    <definedName name="_xlnm._FilterDatabase" localSheetId="11" hidden="1">'Eneva Com'!$A$8:$W$53</definedName>
    <definedName name="_xlnm._FilterDatabase" localSheetId="27" hidden="1">'FC One'!$A$8:$W$53</definedName>
    <definedName name="_xlnm._FilterDatabase" localSheetId="26" hidden="1">'Focus Energia'!$A$8:$W$53</definedName>
    <definedName name="_xlnm._FilterDatabase" localSheetId="3" hidden="1">Holding!$A$8:$W$53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B161" i="18" l="1"/>
  <c r="BB162" i="18" l="1"/>
  <c r="AT8" i="45" l="1"/>
  <c r="AT8" i="42"/>
  <c r="AT8" i="41"/>
  <c r="AT8" i="40"/>
  <c r="AT8" i="39"/>
  <c r="AT62" i="39" s="1"/>
  <c r="AT8" i="38"/>
  <c r="AT62" i="38" s="1"/>
  <c r="AT8" i="37"/>
  <c r="AT62" i="37" s="1"/>
  <c r="AT8" i="36"/>
  <c r="AT62" i="36" s="1"/>
  <c r="AT8" i="35"/>
  <c r="AT62" i="35" s="1"/>
  <c r="AT8" i="26"/>
  <c r="AT101" i="26" s="1"/>
  <c r="AT8" i="25"/>
  <c r="AT8" i="49"/>
  <c r="AT62" i="49" s="1"/>
  <c r="AT8" i="20"/>
  <c r="AT63" i="20" s="1"/>
  <c r="AT8" i="7"/>
  <c r="AT63" i="7" s="1"/>
  <c r="AT8" i="6"/>
  <c r="AT63" i="6" s="1"/>
  <c r="AT8" i="12"/>
  <c r="AT102" i="12" s="1"/>
  <c r="AT63" i="3"/>
  <c r="AT102" i="3"/>
  <c r="AT102" i="7" l="1"/>
  <c r="AT102" i="6"/>
  <c r="AT63" i="12"/>
  <c r="AT101" i="36"/>
  <c r="AT101" i="35"/>
  <c r="AT62" i="26"/>
  <c r="AT101" i="37"/>
  <c r="AT101" i="38"/>
  <c r="AT102" i="20"/>
  <c r="AT101" i="39"/>
  <c r="AT101" i="49"/>
  <c r="AT63" i="10"/>
  <c r="AT103" i="10"/>
  <c r="AS101" i="39" l="1"/>
  <c r="AS62" i="39"/>
  <c r="AS101" i="38"/>
  <c r="AS62" i="38"/>
  <c r="AS101" i="37"/>
  <c r="AS62" i="37"/>
  <c r="AS101" i="36"/>
  <c r="AS62" i="36"/>
  <c r="AS101" i="35"/>
  <c r="AS62" i="35"/>
  <c r="AS101" i="26"/>
  <c r="AS62" i="26"/>
  <c r="AS101" i="49"/>
  <c r="AS62" i="49"/>
  <c r="AS102" i="20"/>
  <c r="AS63" i="20"/>
  <c r="AS102" i="7"/>
  <c r="AS63" i="7"/>
  <c r="AS102" i="6"/>
  <c r="AS63" i="6"/>
  <c r="AS102" i="12"/>
  <c r="AS63" i="12"/>
  <c r="AS102" i="3"/>
  <c r="AS63" i="3"/>
  <c r="AS103" i="10"/>
  <c r="AS63" i="10"/>
  <c r="AN8" i="3" l="1"/>
  <c r="AO8" i="3"/>
  <c r="AP8" i="3"/>
  <c r="AQ8" i="3"/>
  <c r="BB95" i="18"/>
  <c r="BD95" i="18" s="1"/>
  <c r="BF95" i="18" s="1"/>
  <c r="BB94" i="18"/>
  <c r="BB85" i="18"/>
  <c r="BD85" i="18" s="1"/>
  <c r="BF85" i="18" s="1"/>
  <c r="BB84" i="18"/>
  <c r="BD84" i="18" s="1"/>
  <c r="BF84" i="18" s="1"/>
  <c r="BB65" i="18"/>
  <c r="BD65" i="18" l="1"/>
  <c r="BF65" i="18" s="1"/>
  <c r="BD94" i="18"/>
  <c r="BF94" i="18" s="1"/>
  <c r="BB62" i="18" l="1"/>
  <c r="BB139" i="18"/>
  <c r="BB98" i="18"/>
  <c r="BB97" i="18"/>
  <c r="BB122" i="18"/>
  <c r="BB127" i="18"/>
  <c r="BB39" i="18"/>
  <c r="BB151" i="18"/>
  <c r="BB128" i="18"/>
  <c r="BB99" i="18"/>
  <c r="BB38" i="18"/>
  <c r="BB22" i="18"/>
  <c r="BB123" i="18"/>
  <c r="BB121" i="18"/>
  <c r="BB118" i="18"/>
  <c r="BB148" i="18"/>
  <c r="BB126" i="18"/>
  <c r="BB119" i="18"/>
  <c r="BB125" i="18"/>
  <c r="BB96" i="18"/>
  <c r="BB100" i="18"/>
  <c r="BB102" i="18"/>
  <c r="BB120" i="18"/>
  <c r="BB124" i="18"/>
  <c r="BB37" i="18"/>
  <c r="BB101" i="18"/>
  <c r="BB106" i="18" l="1"/>
  <c r="AR101" i="39" l="1"/>
  <c r="AR62" i="39"/>
  <c r="AR101" i="38"/>
  <c r="AR62" i="38"/>
  <c r="AR101" i="37"/>
  <c r="AR62" i="37"/>
  <c r="AR101" i="36"/>
  <c r="AR62" i="36"/>
  <c r="AR101" i="35"/>
  <c r="AR62" i="35"/>
  <c r="AR101" i="26"/>
  <c r="AR62" i="26"/>
  <c r="AR101" i="49"/>
  <c r="AR62" i="49"/>
  <c r="AR102" i="20"/>
  <c r="AR63" i="20"/>
  <c r="AR102" i="7"/>
  <c r="AR63" i="7"/>
  <c r="AR102" i="6"/>
  <c r="AR63" i="6"/>
  <c r="AR102" i="12"/>
  <c r="AR63" i="12"/>
  <c r="AR102" i="3"/>
  <c r="AR63" i="3"/>
  <c r="AR63" i="10" l="1"/>
  <c r="AR103" i="10"/>
  <c r="AQ121" i="45" l="1"/>
  <c r="AQ126" i="10"/>
  <c r="AL122" i="49" l="1"/>
  <c r="AK122" i="49"/>
  <c r="AK121" i="49" s="1"/>
  <c r="AJ122" i="49"/>
  <c r="AJ121" i="49" s="1"/>
  <c r="AI122" i="49"/>
  <c r="AI121" i="49" s="1"/>
  <c r="AL121" i="49"/>
  <c r="AL102" i="49"/>
  <c r="AK102" i="49"/>
  <c r="AJ102" i="49"/>
  <c r="AI102" i="49"/>
  <c r="I98" i="49"/>
  <c r="AL93" i="49"/>
  <c r="AK93" i="49"/>
  <c r="AJ93" i="49"/>
  <c r="AI93" i="49"/>
  <c r="AL80" i="49"/>
  <c r="AK80" i="49"/>
  <c r="AJ80" i="49"/>
  <c r="AI80" i="49"/>
  <c r="AI79" i="49"/>
  <c r="AL63" i="49"/>
  <c r="AK63" i="49"/>
  <c r="AJ63" i="49"/>
  <c r="AI63" i="49"/>
  <c r="AI98" i="49" s="1"/>
  <c r="AL62" i="49"/>
  <c r="AL101" i="49" s="1"/>
  <c r="AK62" i="49"/>
  <c r="AK101" i="49" s="1"/>
  <c r="AJ62" i="49"/>
  <c r="AJ101" i="49" s="1"/>
  <c r="AI62" i="49"/>
  <c r="AI101" i="49" s="1"/>
  <c r="AL42" i="49"/>
  <c r="AK42" i="49"/>
  <c r="AJ42" i="49"/>
  <c r="AI42" i="49"/>
  <c r="I38" i="49"/>
  <c r="AL36" i="49"/>
  <c r="AK36" i="49"/>
  <c r="AJ36" i="49"/>
  <c r="AJ35" i="49" s="1"/>
  <c r="AI36" i="49"/>
  <c r="AI35" i="49" s="1"/>
  <c r="AL32" i="49"/>
  <c r="AK32" i="49"/>
  <c r="AJ32" i="49"/>
  <c r="AI32" i="49"/>
  <c r="I28" i="49"/>
  <c r="AL25" i="49"/>
  <c r="AK25" i="49"/>
  <c r="AJ25" i="49"/>
  <c r="AI25" i="49"/>
  <c r="AL12" i="49"/>
  <c r="AK12" i="49"/>
  <c r="AJ12" i="49"/>
  <c r="AI12" i="49"/>
  <c r="AL11" i="49"/>
  <c r="AK11" i="49"/>
  <c r="AJ11" i="49"/>
  <c r="AI11" i="49"/>
  <c r="I5" i="49"/>
  <c r="AQ121" i="42"/>
  <c r="AQ121" i="40"/>
  <c r="AQ56" i="10"/>
  <c r="AQ127" i="2"/>
  <c r="BB169" i="18"/>
  <c r="BD169" i="18" s="1"/>
  <c r="BF169" i="18" s="1"/>
  <c r="AJ79" i="49" l="1"/>
  <c r="AL79" i="49"/>
  <c r="AL98" i="49" s="1"/>
  <c r="BA169" i="18"/>
  <c r="AZ171" i="18"/>
  <c r="AZ163" i="18"/>
  <c r="AJ98" i="49"/>
  <c r="AK35" i="49"/>
  <c r="AK48" i="49" s="1"/>
  <c r="AK53" i="49" s="1"/>
  <c r="AK55" i="49" s="1"/>
  <c r="AK56" i="49" s="1"/>
  <c r="AL35" i="49"/>
  <c r="AL48" i="49" s="1"/>
  <c r="AK79" i="49"/>
  <c r="AK98" i="49" s="1"/>
  <c r="AI48" i="49"/>
  <c r="AI53" i="49" s="1"/>
  <c r="AJ48" i="49"/>
  <c r="AJ53" i="49" s="1"/>
  <c r="AJ55" i="49" s="1"/>
  <c r="AJ56" i="49" s="1"/>
  <c r="AQ4" i="3"/>
  <c r="AJ52" i="49"/>
  <c r="AK52" i="49" l="1"/>
  <c r="BB154" i="18"/>
  <c r="BB152" i="18"/>
  <c r="BB149" i="18"/>
  <c r="BB147" i="18"/>
  <c r="BB145" i="18"/>
  <c r="BB160" i="18"/>
  <c r="BB143" i="18"/>
  <c r="BB142" i="18"/>
  <c r="BB141" i="18"/>
  <c r="BB157" i="18"/>
  <c r="BB144" i="18"/>
  <c r="BB156" i="18"/>
  <c r="BB155" i="18"/>
  <c r="BB140" i="18"/>
  <c r="BB137" i="18"/>
  <c r="BB150" i="18"/>
  <c r="BB138" i="18"/>
  <c r="AL52" i="49"/>
  <c r="AL53" i="49"/>
  <c r="AL55" i="49" s="1"/>
  <c r="AL56" i="49" s="1"/>
  <c r="AI52" i="49"/>
  <c r="AK148" i="49"/>
  <c r="AI55" i="49"/>
  <c r="AI56" i="49" s="1"/>
  <c r="AI148" i="49"/>
  <c r="AJ148" i="49"/>
  <c r="AZ57" i="18" l="1"/>
  <c r="AZ103" i="18"/>
  <c r="AZ107" i="18" s="1"/>
  <c r="AZ133" i="18"/>
  <c r="AL148" i="49"/>
  <c r="BB105" i="18"/>
  <c r="BB92" i="18"/>
  <c r="AJ140" i="49"/>
  <c r="AJ151" i="49" s="1"/>
  <c r="AI140" i="49"/>
  <c r="AI151" i="49" s="1"/>
  <c r="AK140" i="49"/>
  <c r="AK151" i="49" s="1"/>
  <c r="AL140" i="49"/>
  <c r="AL151" i="49" s="1"/>
  <c r="AL122" i="47"/>
  <c r="AK122" i="47"/>
  <c r="AJ122" i="47"/>
  <c r="AI122" i="47"/>
  <c r="AI121" i="47" s="1"/>
  <c r="AL121" i="47"/>
  <c r="AK121" i="47"/>
  <c r="AJ121" i="47"/>
  <c r="AL102" i="47"/>
  <c r="AK102" i="47"/>
  <c r="AJ102" i="47"/>
  <c r="AI102" i="47"/>
  <c r="I98" i="47"/>
  <c r="I156" i="47" s="1"/>
  <c r="AL93" i="47"/>
  <c r="AL79" i="47" s="1"/>
  <c r="AK93" i="47"/>
  <c r="AK79" i="47" s="1"/>
  <c r="AJ93" i="47"/>
  <c r="AI93" i="47"/>
  <c r="AL80" i="47"/>
  <c r="AK80" i="47"/>
  <c r="AJ80" i="47"/>
  <c r="AJ79" i="47" s="1"/>
  <c r="AI80" i="47"/>
  <c r="AI79" i="47" s="1"/>
  <c r="AL63" i="47"/>
  <c r="AK63" i="47"/>
  <c r="AJ63" i="47"/>
  <c r="AI63" i="47"/>
  <c r="AL62" i="47"/>
  <c r="AL101" i="47" s="1"/>
  <c r="AK62" i="47"/>
  <c r="AK101" i="47" s="1"/>
  <c r="AJ62" i="47"/>
  <c r="AJ101" i="47" s="1"/>
  <c r="AI62" i="47"/>
  <c r="AI101" i="47" s="1"/>
  <c r="AL42" i="47"/>
  <c r="AK42" i="47"/>
  <c r="AJ42" i="47"/>
  <c r="AI42" i="47"/>
  <c r="I38" i="47"/>
  <c r="AL36" i="47"/>
  <c r="AK36" i="47"/>
  <c r="AJ36" i="47"/>
  <c r="AI36" i="47"/>
  <c r="AL32" i="47"/>
  <c r="AK32" i="47"/>
  <c r="AJ32" i="47"/>
  <c r="AI32" i="47"/>
  <c r="I28" i="47"/>
  <c r="AL25" i="47"/>
  <c r="AK25" i="47"/>
  <c r="AJ25" i="47"/>
  <c r="AI25" i="47"/>
  <c r="AL12" i="47"/>
  <c r="AK12" i="47"/>
  <c r="AJ12" i="47"/>
  <c r="AI12" i="47"/>
  <c r="AL11" i="47"/>
  <c r="AK11" i="47"/>
  <c r="AJ11" i="47"/>
  <c r="AI11" i="47"/>
  <c r="I5" i="47"/>
  <c r="AQ8" i="40"/>
  <c r="AQ8" i="39"/>
  <c r="AQ62" i="39" s="1"/>
  <c r="AQ8" i="38"/>
  <c r="AQ8" i="37"/>
  <c r="AQ101" i="37" s="1"/>
  <c r="AQ8" i="36"/>
  <c r="AQ101" i="36" s="1"/>
  <c r="AQ8" i="35"/>
  <c r="AQ62" i="35" s="1"/>
  <c r="AQ8" i="26"/>
  <c r="AQ62" i="26" s="1"/>
  <c r="AQ101" i="26" s="1"/>
  <c r="AQ8" i="25"/>
  <c r="AQ8" i="20"/>
  <c r="AQ63" i="20" s="1"/>
  <c r="AQ8" i="16"/>
  <c r="AQ63" i="16" s="1"/>
  <c r="AQ102" i="16" s="1"/>
  <c r="AQ8" i="7"/>
  <c r="AQ102" i="7" s="1"/>
  <c r="AQ8" i="6"/>
  <c r="AQ63" i="6" s="1"/>
  <c r="AQ102" i="6" s="1"/>
  <c r="AQ8" i="12"/>
  <c r="AQ63" i="12" s="1"/>
  <c r="AQ63" i="3"/>
  <c r="AQ102" i="3"/>
  <c r="AQ8" i="10"/>
  <c r="AQ63" i="10" s="1"/>
  <c r="AQ63" i="2"/>
  <c r="AQ104" i="2"/>
  <c r="AJ35" i="47" l="1"/>
  <c r="AL35" i="47"/>
  <c r="AK35" i="47"/>
  <c r="AK48" i="47" s="1"/>
  <c r="AI35" i="47"/>
  <c r="AZ166" i="18"/>
  <c r="AQ62" i="37"/>
  <c r="BB113" i="18"/>
  <c r="BB33" i="18"/>
  <c r="BB43" i="18"/>
  <c r="BB86" i="18"/>
  <c r="BB117" i="18"/>
  <c r="BB17" i="18"/>
  <c r="BB41" i="18"/>
  <c r="BB29" i="18"/>
  <c r="BB44" i="18"/>
  <c r="BB91" i="18"/>
  <c r="BB89" i="18"/>
  <c r="BB111" i="18"/>
  <c r="BB116" i="18"/>
  <c r="BB93" i="18"/>
  <c r="BB49" i="18"/>
  <c r="BB115" i="18"/>
  <c r="BB129" i="18"/>
  <c r="BB90" i="18"/>
  <c r="BB79" i="18"/>
  <c r="BB87" i="18"/>
  <c r="BB50" i="18"/>
  <c r="BB30" i="18"/>
  <c r="BB42" i="18"/>
  <c r="BB15" i="18"/>
  <c r="BB53" i="18"/>
  <c r="BB36" i="18"/>
  <c r="BB78" i="18"/>
  <c r="BB52" i="18"/>
  <c r="BB77" i="18"/>
  <c r="BB112" i="18"/>
  <c r="BB51" i="18"/>
  <c r="BB114" i="18"/>
  <c r="BB35" i="18"/>
  <c r="BB13" i="18"/>
  <c r="AQ62" i="36"/>
  <c r="AQ101" i="35"/>
  <c r="AJ48" i="47"/>
  <c r="AJ52" i="47" s="1"/>
  <c r="AL48" i="47"/>
  <c r="AL52" i="47" s="1"/>
  <c r="AI98" i="47"/>
  <c r="AK98" i="47"/>
  <c r="AJ98" i="47"/>
  <c r="AL98" i="47"/>
  <c r="AQ63" i="7"/>
  <c r="AQ102" i="12"/>
  <c r="AQ102" i="20"/>
  <c r="AQ103" i="10"/>
  <c r="AQ61" i="7"/>
  <c r="AI48" i="47"/>
  <c r="AK52" i="47"/>
  <c r="AK53" i="47"/>
  <c r="AK55" i="47" s="1"/>
  <c r="AK56" i="47" s="1"/>
  <c r="AQ101" i="39"/>
  <c r="AQ60" i="7"/>
  <c r="AL53" i="47" l="1"/>
  <c r="AL55" i="47" s="1"/>
  <c r="AL56" i="47" s="1"/>
  <c r="AJ53" i="47"/>
  <c r="AJ55" i="47" s="1"/>
  <c r="AJ56" i="47" s="1"/>
  <c r="AI52" i="47"/>
  <c r="AI53" i="47"/>
  <c r="AJ148" i="47" l="1"/>
  <c r="AI148" i="47"/>
  <c r="AK148" i="47"/>
  <c r="AL148" i="47"/>
  <c r="AI55" i="47"/>
  <c r="AI56" i="47" s="1"/>
  <c r="AK155" i="47" l="1"/>
  <c r="AK140" i="47"/>
  <c r="AK151" i="47" s="1"/>
  <c r="AI155" i="47"/>
  <c r="AI140" i="47"/>
  <c r="AI151" i="47" s="1"/>
  <c r="AL155" i="47"/>
  <c r="AL140" i="47"/>
  <c r="AL151" i="47" s="1"/>
  <c r="AJ155" i="47"/>
  <c r="AJ140" i="47"/>
  <c r="AJ151" i="47" s="1"/>
  <c r="AP121" i="45" l="1"/>
  <c r="AP121" i="42"/>
  <c r="AP121" i="40"/>
  <c r="AP55" i="10" l="1"/>
  <c r="AP56" i="10" s="1"/>
  <c r="D42" i="46" l="1"/>
  <c r="C42" i="46"/>
  <c r="D36" i="46"/>
  <c r="C36" i="46"/>
  <c r="C35" i="46" s="1"/>
  <c r="D32" i="46"/>
  <c r="C32" i="46"/>
  <c r="D25" i="46"/>
  <c r="C25" i="46"/>
  <c r="D12" i="46"/>
  <c r="C12" i="46"/>
  <c r="D11" i="46"/>
  <c r="C11" i="46"/>
  <c r="AL122" i="44"/>
  <c r="AL121" i="44" s="1"/>
  <c r="AK122" i="44"/>
  <c r="AK121" i="44" s="1"/>
  <c r="AJ122" i="44"/>
  <c r="AJ121" i="44" s="1"/>
  <c r="AI122" i="44"/>
  <c r="AI121" i="44" s="1"/>
  <c r="AL102" i="44"/>
  <c r="AK102" i="44"/>
  <c r="AJ102" i="44"/>
  <c r="AI102" i="44"/>
  <c r="I98" i="44"/>
  <c r="AL93" i="44"/>
  <c r="AK93" i="44"/>
  <c r="AJ93" i="44"/>
  <c r="AI93" i="44"/>
  <c r="AL80" i="44"/>
  <c r="AK80" i="44"/>
  <c r="AJ80" i="44"/>
  <c r="AI80" i="44"/>
  <c r="AL63" i="44"/>
  <c r="AK63" i="44"/>
  <c r="AJ63" i="44"/>
  <c r="AI63" i="44"/>
  <c r="AL62" i="44"/>
  <c r="AL101" i="44" s="1"/>
  <c r="AK62" i="44"/>
  <c r="AK101" i="44" s="1"/>
  <c r="AJ62" i="44"/>
  <c r="AJ101" i="44" s="1"/>
  <c r="AI62" i="44"/>
  <c r="AI101" i="44" s="1"/>
  <c r="AL42" i="44"/>
  <c r="AK42" i="44"/>
  <c r="AJ42" i="44"/>
  <c r="AI42" i="44"/>
  <c r="I38" i="44"/>
  <c r="AL36" i="44"/>
  <c r="AK36" i="44"/>
  <c r="AJ36" i="44"/>
  <c r="AI36" i="44"/>
  <c r="AL32" i="44"/>
  <c r="AK32" i="44"/>
  <c r="AJ32" i="44"/>
  <c r="AI32" i="44"/>
  <c r="I28" i="44"/>
  <c r="AL25" i="44"/>
  <c r="AK25" i="44"/>
  <c r="AJ25" i="44"/>
  <c r="AI25" i="44"/>
  <c r="AL12" i="44"/>
  <c r="AK12" i="44"/>
  <c r="AJ12" i="44"/>
  <c r="AI12" i="44"/>
  <c r="AL11" i="44"/>
  <c r="AK11" i="44"/>
  <c r="AJ11" i="44"/>
  <c r="AI11" i="44"/>
  <c r="I5" i="44"/>
  <c r="AL122" i="43"/>
  <c r="AL121" i="43" s="1"/>
  <c r="AK122" i="43"/>
  <c r="AK121" i="43" s="1"/>
  <c r="AJ122" i="43"/>
  <c r="AJ121" i="43" s="1"/>
  <c r="AI122" i="43"/>
  <c r="AI121" i="43" s="1"/>
  <c r="AL102" i="43"/>
  <c r="AK102" i="43"/>
  <c r="AJ102" i="43"/>
  <c r="AI102" i="43"/>
  <c r="I98" i="43"/>
  <c r="AL93" i="43"/>
  <c r="AK93" i="43"/>
  <c r="AJ93" i="43"/>
  <c r="AI93" i="43"/>
  <c r="AL80" i="43"/>
  <c r="AK80" i="43"/>
  <c r="AJ80" i="43"/>
  <c r="AI80" i="43"/>
  <c r="AL63" i="43"/>
  <c r="AK63" i="43"/>
  <c r="AJ63" i="43"/>
  <c r="AI63" i="43"/>
  <c r="AL62" i="43"/>
  <c r="AL101" i="43" s="1"/>
  <c r="AK62" i="43"/>
  <c r="AK101" i="43" s="1"/>
  <c r="AJ62" i="43"/>
  <c r="AJ101" i="43" s="1"/>
  <c r="AI62" i="43"/>
  <c r="AI101" i="43" s="1"/>
  <c r="AL42" i="43"/>
  <c r="AK42" i="43"/>
  <c r="AJ42" i="43"/>
  <c r="AI42" i="43"/>
  <c r="I38" i="43"/>
  <c r="AL36" i="43"/>
  <c r="AK36" i="43"/>
  <c r="AJ36" i="43"/>
  <c r="AI36" i="43"/>
  <c r="AL32" i="43"/>
  <c r="AK32" i="43"/>
  <c r="AJ32" i="43"/>
  <c r="AI32" i="43"/>
  <c r="I28" i="43"/>
  <c r="AL25" i="43"/>
  <c r="AK25" i="43"/>
  <c r="AJ25" i="43"/>
  <c r="AI25" i="43"/>
  <c r="AL12" i="43"/>
  <c r="AK12" i="43"/>
  <c r="AJ12" i="43"/>
  <c r="AI12" i="43"/>
  <c r="AL11" i="43"/>
  <c r="AK11" i="43"/>
  <c r="AJ11" i="43"/>
  <c r="AI11" i="43"/>
  <c r="I5" i="43"/>
  <c r="AP8" i="40"/>
  <c r="AP8" i="39"/>
  <c r="AP62" i="39" s="1"/>
  <c r="AP8" i="38"/>
  <c r="AP8" i="37"/>
  <c r="AP101" i="37" s="1"/>
  <c r="AP8" i="36"/>
  <c r="AP62" i="36" s="1"/>
  <c r="AP8" i="35"/>
  <c r="AP101" i="35" s="1"/>
  <c r="AP8" i="26"/>
  <c r="AP62" i="26" s="1"/>
  <c r="AP101" i="26" s="1"/>
  <c r="AP8" i="25"/>
  <c r="AP8" i="20"/>
  <c r="AP102" i="20" s="1"/>
  <c r="AP8" i="16"/>
  <c r="AP63" i="16" s="1"/>
  <c r="AP102" i="16" s="1"/>
  <c r="AP8" i="7"/>
  <c r="AP102" i="7" s="1"/>
  <c r="AP8" i="6"/>
  <c r="AP63" i="6" s="1"/>
  <c r="AP102" i="6" s="1"/>
  <c r="AP8" i="12"/>
  <c r="AP102" i="12" s="1"/>
  <c r="AP102" i="3"/>
  <c r="AP8" i="10"/>
  <c r="AP63" i="10" s="1"/>
  <c r="AK35" i="44" l="1"/>
  <c r="AJ79" i="43"/>
  <c r="AK79" i="44"/>
  <c r="AK98" i="44" s="1"/>
  <c r="AI35" i="43"/>
  <c r="AJ35" i="43"/>
  <c r="AL35" i="43"/>
  <c r="AL48" i="43" s="1"/>
  <c r="AL53" i="43" s="1"/>
  <c r="AL55" i="43" s="1"/>
  <c r="AL56" i="43" s="1"/>
  <c r="AI79" i="43"/>
  <c r="AI98" i="43" s="1"/>
  <c r="AP63" i="3"/>
  <c r="AP63" i="20"/>
  <c r="AP63" i="12"/>
  <c r="AP62" i="37"/>
  <c r="AP63" i="7"/>
  <c r="AP103" i="10"/>
  <c r="AP101" i="39"/>
  <c r="AP62" i="35"/>
  <c r="AP101" i="36"/>
  <c r="C48" i="46"/>
  <c r="C53" i="46" s="1"/>
  <c r="D35" i="46"/>
  <c r="D48" i="46" s="1"/>
  <c r="AL79" i="44"/>
  <c r="AL98" i="44" s="1"/>
  <c r="AL35" i="44"/>
  <c r="AL48" i="44" s="1"/>
  <c r="AI79" i="44"/>
  <c r="AI98" i="44" s="1"/>
  <c r="AJ79" i="44"/>
  <c r="AJ98" i="44" s="1"/>
  <c r="AJ35" i="44"/>
  <c r="AJ48" i="44" s="1"/>
  <c r="AJ53" i="44" s="1"/>
  <c r="AJ55" i="44" s="1"/>
  <c r="AJ56" i="44" s="1"/>
  <c r="AK48" i="44"/>
  <c r="AK52" i="44" s="1"/>
  <c r="AI35" i="44"/>
  <c r="AI48" i="44" s="1"/>
  <c r="AK35" i="43"/>
  <c r="AK48" i="43" s="1"/>
  <c r="AK79" i="43"/>
  <c r="AK98" i="43" s="1"/>
  <c r="AJ48" i="43"/>
  <c r="AJ52" i="43" s="1"/>
  <c r="AI48" i="43"/>
  <c r="AI52" i="43" s="1"/>
  <c r="AL79" i="43"/>
  <c r="AL98" i="43" s="1"/>
  <c r="AJ98" i="43"/>
  <c r="C52" i="46"/>
  <c r="AP60" i="7"/>
  <c r="AP61" i="7"/>
  <c r="AK53" i="43" l="1"/>
  <c r="AK55" i="43" s="1"/>
  <c r="AK56" i="43" s="1"/>
  <c r="AK52" i="43"/>
  <c r="AL52" i="44"/>
  <c r="AL53" i="44"/>
  <c r="AL55" i="44" s="1"/>
  <c r="AL56" i="44" s="1"/>
  <c r="AI52" i="44"/>
  <c r="AI53" i="44"/>
  <c r="AJ52" i="44"/>
  <c r="AK53" i="44"/>
  <c r="AK55" i="44" s="1"/>
  <c r="AK56" i="44" s="1"/>
  <c r="AL52" i="43"/>
  <c r="AJ53" i="43"/>
  <c r="AJ55" i="43" s="1"/>
  <c r="AJ56" i="43" s="1"/>
  <c r="AI53" i="43"/>
  <c r="C55" i="46"/>
  <c r="C56" i="46" s="1"/>
  <c r="D53" i="46"/>
  <c r="D55" i="46" s="1"/>
  <c r="D56" i="46" s="1"/>
  <c r="D52" i="46"/>
  <c r="AK148" i="44" l="1"/>
  <c r="AJ148" i="43"/>
  <c r="AJ140" i="43" s="1"/>
  <c r="AJ151" i="43" s="1"/>
  <c r="AK148" i="43"/>
  <c r="AI148" i="44"/>
  <c r="AI140" i="44" s="1"/>
  <c r="AI151" i="44" s="1"/>
  <c r="AJ148" i="44"/>
  <c r="AI55" i="43"/>
  <c r="AI56" i="43" s="1"/>
  <c r="AL148" i="43"/>
  <c r="AL140" i="43" s="1"/>
  <c r="AL151" i="43" s="1"/>
  <c r="AI55" i="44"/>
  <c r="AI56" i="44" s="1"/>
  <c r="AL148" i="44"/>
  <c r="AI148" i="43"/>
  <c r="AI140" i="43"/>
  <c r="AI151" i="43" s="1"/>
  <c r="AK140" i="44"/>
  <c r="AK151" i="44" s="1"/>
  <c r="AJ140" i="44"/>
  <c r="AJ151" i="44" s="1"/>
  <c r="AK140" i="43" l="1"/>
  <c r="AK151" i="43" s="1"/>
  <c r="AL140" i="44"/>
  <c r="AL151" i="44" s="1"/>
  <c r="AP63" i="2" l="1"/>
  <c r="AP104" i="2"/>
  <c r="AO121" i="42" l="1"/>
  <c r="AO121" i="40"/>
  <c r="AO56" i="2"/>
  <c r="AO8" i="40" l="1"/>
  <c r="AO8" i="39"/>
  <c r="AO62" i="39" s="1"/>
  <c r="AO8" i="38"/>
  <c r="AO8" i="37"/>
  <c r="AO101" i="37" s="1"/>
  <c r="AO8" i="36"/>
  <c r="AO62" i="36" s="1"/>
  <c r="AO8" i="35"/>
  <c r="AO62" i="35" s="1"/>
  <c r="AO8" i="26"/>
  <c r="AO62" i="26" s="1"/>
  <c r="AO101" i="26" s="1"/>
  <c r="AO8" i="21"/>
  <c r="AO8" i="25"/>
  <c r="AO8" i="20"/>
  <c r="AO63" i="20" s="1"/>
  <c r="AO8" i="16"/>
  <c r="AO63" i="16" s="1"/>
  <c r="AO102" i="16" s="1"/>
  <c r="AO8" i="7"/>
  <c r="AO102" i="7" s="1"/>
  <c r="AO60" i="7"/>
  <c r="AO8" i="6"/>
  <c r="AO63" i="6" s="1"/>
  <c r="AO102" i="6" s="1"/>
  <c r="AO8" i="12"/>
  <c r="AO63" i="12" s="1"/>
  <c r="AO63" i="3"/>
  <c r="AO8" i="10"/>
  <c r="AO103" i="10" s="1"/>
  <c r="AO63" i="2"/>
  <c r="AO104" i="2"/>
  <c r="AM103" i="10"/>
  <c r="AN104" i="2"/>
  <c r="AM104" i="2"/>
  <c r="AO62" i="37" l="1"/>
  <c r="AO101" i="35"/>
  <c r="AO63" i="7"/>
  <c r="AO101" i="36"/>
  <c r="AO63" i="10"/>
  <c r="AO102" i="12"/>
  <c r="AO102" i="20"/>
  <c r="AO101" i="39"/>
  <c r="AO61" i="7"/>
  <c r="AO102" i="3"/>
  <c r="AN121" i="42" l="1"/>
  <c r="AN121" i="40"/>
  <c r="AN55" i="10" l="1"/>
  <c r="AN56" i="10" s="1"/>
  <c r="AN56" i="2"/>
  <c r="AN8" i="40" l="1"/>
  <c r="AN8" i="39"/>
  <c r="AN101" i="39" s="1"/>
  <c r="AN8" i="38"/>
  <c r="AN8" i="37"/>
  <c r="AN101" i="37" s="1"/>
  <c r="AN8" i="36"/>
  <c r="AN62" i="36" s="1"/>
  <c r="AN8" i="35"/>
  <c r="AN62" i="35" s="1"/>
  <c r="AN8" i="26"/>
  <c r="AN62" i="26" s="1"/>
  <c r="AN101" i="26" s="1"/>
  <c r="AN8" i="21"/>
  <c r="AN8" i="25"/>
  <c r="AN8" i="20"/>
  <c r="AN102" i="20" s="1"/>
  <c r="AN8" i="16"/>
  <c r="AN63" i="16" s="1"/>
  <c r="AN102" i="16" s="1"/>
  <c r="AN8" i="7"/>
  <c r="AN63" i="7" s="1"/>
  <c r="AN8" i="6"/>
  <c r="AN63" i="6" s="1"/>
  <c r="AN102" i="6" s="1"/>
  <c r="AN8" i="12"/>
  <c r="AN63" i="12" s="1"/>
  <c r="AN102" i="3"/>
  <c r="AN8" i="10"/>
  <c r="AN103" i="10" s="1"/>
  <c r="AN60" i="7"/>
  <c r="AN61" i="7"/>
  <c r="AN63" i="2"/>
  <c r="AN102" i="12" l="1"/>
  <c r="AN101" i="35"/>
  <c r="AN63" i="3"/>
  <c r="AN102" i="7"/>
  <c r="AN101" i="36"/>
  <c r="AN63" i="10"/>
  <c r="AN63" i="20"/>
  <c r="AN62" i="39"/>
  <c r="AN62" i="37"/>
  <c r="AM121" i="42" l="1"/>
  <c r="AM121" i="40"/>
  <c r="AM101" i="39" l="1"/>
  <c r="AM62" i="39"/>
  <c r="AM101" i="37"/>
  <c r="AM62" i="37"/>
  <c r="AM101" i="36"/>
  <c r="AM62" i="36"/>
  <c r="AM101" i="35"/>
  <c r="AM62" i="35"/>
  <c r="AM62" i="26"/>
  <c r="AM101" i="26" s="1"/>
  <c r="AM103" i="23"/>
  <c r="AM63" i="23"/>
  <c r="AM102" i="20"/>
  <c r="AM63" i="20"/>
  <c r="AM63" i="16"/>
  <c r="AM102" i="16" s="1"/>
  <c r="AM102" i="7"/>
  <c r="AM63" i="7"/>
  <c r="AM61" i="7"/>
  <c r="AM63" i="6"/>
  <c r="AM102" i="6" s="1"/>
  <c r="AM102" i="12"/>
  <c r="AM63" i="12"/>
  <c r="AM102" i="3"/>
  <c r="AM63" i="3"/>
  <c r="AM63" i="10"/>
  <c r="AM63" i="2"/>
  <c r="AM60" i="7" l="1"/>
  <c r="AL121" i="42" l="1"/>
  <c r="AL121" i="40"/>
  <c r="AL101" i="39"/>
  <c r="AL62" i="39"/>
  <c r="AL101" i="37"/>
  <c r="AL62" i="37"/>
  <c r="AL101" i="36"/>
  <c r="AL62" i="36"/>
  <c r="AL101" i="35"/>
  <c r="AL62" i="35"/>
  <c r="AL62" i="26"/>
  <c r="AL101" i="26" s="1"/>
  <c r="AL103" i="23"/>
  <c r="AL63" i="23"/>
  <c r="AL102" i="20"/>
  <c r="AL63" i="20"/>
  <c r="AL63" i="16"/>
  <c r="AL102" i="16" s="1"/>
  <c r="AL102" i="7"/>
  <c r="AL63" i="7"/>
  <c r="AL63" i="6"/>
  <c r="AL102" i="6" s="1"/>
  <c r="AL102" i="12"/>
  <c r="AL63" i="12"/>
  <c r="AL102" i="3"/>
  <c r="AL63" i="3"/>
  <c r="AL103" i="10"/>
  <c r="AL63" i="10"/>
  <c r="AL104" i="2"/>
  <c r="AL63" i="2"/>
  <c r="AK121" i="42" l="1"/>
  <c r="AK121" i="40"/>
  <c r="AK63" i="23" l="1"/>
  <c r="AK103" i="23"/>
  <c r="AK63" i="10"/>
  <c r="AK63" i="2" l="1"/>
  <c r="AJ121" i="40"/>
  <c r="AI121" i="40"/>
  <c r="AJ121" i="42" l="1"/>
  <c r="AJ63" i="23" l="1"/>
  <c r="AJ103" i="23"/>
  <c r="AJ63" i="10" l="1"/>
  <c r="AJ63" i="2"/>
  <c r="AI63" i="2" l="1"/>
  <c r="AI63" i="23" l="1"/>
  <c r="AI103" i="23"/>
  <c r="AI63" i="10"/>
  <c r="AH103" i="23" l="1"/>
  <c r="AH63" i="23"/>
  <c r="AH63" i="10" l="1"/>
  <c r="AH63" i="2" l="1"/>
  <c r="AG63" i="10" l="1"/>
  <c r="AG63" i="2"/>
  <c r="Y6" i="22" l="1"/>
  <c r="X6" i="22"/>
  <c r="W6" i="22"/>
  <c r="V6" i="22"/>
  <c r="U6" i="22"/>
  <c r="T6" i="22"/>
  <c r="S6" i="22"/>
  <c r="R6" i="22"/>
  <c r="Q6" i="22"/>
  <c r="P6" i="22"/>
  <c r="O6" i="22"/>
  <c r="N6" i="22"/>
  <c r="M6" i="22"/>
  <c r="L6" i="22"/>
  <c r="K6" i="22"/>
  <c r="J6" i="22"/>
  <c r="I6" i="22"/>
  <c r="H6" i="22"/>
  <c r="G6" i="22"/>
  <c r="F6" i="22"/>
  <c r="E6" i="22"/>
  <c r="D6" i="22"/>
  <c r="C6" i="22"/>
  <c r="AD61" i="21"/>
  <c r="AC61" i="21"/>
  <c r="AB61" i="21"/>
  <c r="AA61" i="21"/>
  <c r="N61" i="21"/>
  <c r="M61" i="21"/>
  <c r="L61" i="21"/>
  <c r="K61" i="21"/>
  <c r="J61" i="21"/>
  <c r="I61" i="21"/>
  <c r="H61" i="21"/>
  <c r="G61" i="21"/>
  <c r="F61" i="21"/>
  <c r="E61" i="21"/>
  <c r="D61" i="21"/>
  <c r="C61" i="21"/>
  <c r="AD60" i="21"/>
  <c r="AC60" i="21"/>
  <c r="AB60" i="21"/>
  <c r="AA60" i="21"/>
  <c r="N60" i="21"/>
  <c r="M60" i="21"/>
  <c r="L60" i="21"/>
  <c r="K60" i="21"/>
  <c r="J60" i="21"/>
  <c r="I60" i="21"/>
  <c r="H60" i="21"/>
  <c r="G60" i="21"/>
  <c r="F60" i="21"/>
  <c r="E60" i="21"/>
  <c r="D60" i="21"/>
  <c r="C60"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Y57" i="21"/>
  <c r="X57" i="21"/>
  <c r="W57" i="21"/>
  <c r="V57" i="21"/>
  <c r="U57" i="21"/>
  <c r="T57" i="21"/>
  <c r="S57" i="21"/>
  <c r="R57" i="21"/>
  <c r="Q57" i="21"/>
  <c r="P57" i="21"/>
  <c r="O57" i="21"/>
  <c r="N57" i="21"/>
  <c r="M57" i="21"/>
  <c r="L57" i="21"/>
  <c r="K57" i="21"/>
  <c r="J57" i="21"/>
  <c r="I57" i="21"/>
  <c r="H57" i="21"/>
  <c r="G57" i="21"/>
  <c r="F57" i="21"/>
  <c r="E57" i="21"/>
  <c r="D57" i="21"/>
  <c r="C57" i="21"/>
  <c r="Z61" i="21"/>
  <c r="Y61" i="21"/>
  <c r="X61" i="21"/>
  <c r="W61" i="21"/>
  <c r="V61" i="21"/>
  <c r="U61" i="21"/>
  <c r="T61" i="21"/>
  <c r="S61" i="21"/>
  <c r="R61" i="21"/>
  <c r="Q61" i="21"/>
  <c r="P61" i="21"/>
  <c r="O61" i="21"/>
  <c r="Z60" i="21"/>
  <c r="Y60" i="21"/>
  <c r="X60" i="21"/>
  <c r="W60" i="21"/>
  <c r="V60" i="21"/>
  <c r="U60" i="21"/>
  <c r="T60" i="21"/>
  <c r="S60" i="21"/>
  <c r="R60" i="21"/>
  <c r="Q60" i="21"/>
  <c r="P60" i="21"/>
  <c r="O60"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H59" i="20"/>
  <c r="I59" i="20"/>
  <c r="J59" i="20"/>
  <c r="K59" i="20"/>
  <c r="L59" i="20"/>
  <c r="M59" i="20"/>
  <c r="N59" i="20"/>
  <c r="O59" i="20"/>
  <c r="P59" i="20"/>
  <c r="Q59" i="20"/>
  <c r="R59" i="20"/>
  <c r="S59" i="20"/>
  <c r="T59" i="20"/>
  <c r="U59" i="20"/>
  <c r="V59" i="20"/>
  <c r="W59" i="20"/>
  <c r="X59" i="20"/>
  <c r="Y59" i="20"/>
  <c r="Z59" i="20"/>
  <c r="AA59" i="20"/>
  <c r="AB59" i="20"/>
  <c r="AC59" i="20"/>
  <c r="AD59" i="20"/>
  <c r="H60" i="20"/>
  <c r="I60" i="20"/>
  <c r="J60" i="20"/>
  <c r="K60" i="20"/>
  <c r="L60" i="20"/>
  <c r="M60" i="20"/>
  <c r="N60" i="20"/>
  <c r="AA60" i="20"/>
  <c r="AB60" i="20"/>
  <c r="AC60" i="20"/>
  <c r="AD60" i="20"/>
  <c r="H61" i="20"/>
  <c r="I61" i="20"/>
  <c r="J61" i="20"/>
  <c r="K61" i="20"/>
  <c r="L61" i="20"/>
  <c r="M61" i="20"/>
  <c r="N61" i="20"/>
  <c r="AA61" i="20"/>
  <c r="AB61" i="20"/>
  <c r="AC61" i="20"/>
  <c r="AD61" i="20"/>
  <c r="E61" i="20"/>
  <c r="C6" i="20"/>
  <c r="D6" i="20"/>
  <c r="E6" i="20"/>
  <c r="F6" i="20"/>
  <c r="G6" i="20"/>
  <c r="H6" i="20"/>
  <c r="I6" i="20"/>
  <c r="J6" i="20"/>
  <c r="K6" i="20"/>
  <c r="L6" i="20"/>
  <c r="M6" i="20"/>
  <c r="N6" i="20"/>
  <c r="O6" i="20"/>
  <c r="P6" i="20"/>
  <c r="Q6" i="20"/>
  <c r="R6" i="20"/>
  <c r="S6" i="20"/>
  <c r="T6" i="20"/>
  <c r="U6" i="20"/>
  <c r="V6" i="20"/>
  <c r="W6" i="20"/>
  <c r="X6" i="20"/>
  <c r="Y6" i="20"/>
  <c r="Z6" i="20"/>
  <c r="AA6" i="20"/>
  <c r="AB6" i="20"/>
  <c r="AC6" i="20"/>
  <c r="AD6" i="20"/>
  <c r="I57" i="20"/>
  <c r="J57" i="20"/>
  <c r="Q57" i="20"/>
  <c r="R57" i="20"/>
  <c r="Y57" i="20"/>
  <c r="E59" i="20"/>
  <c r="F59" i="20"/>
  <c r="F61" i="20"/>
  <c r="O60" i="20"/>
  <c r="P60" i="20"/>
  <c r="Q60" i="20"/>
  <c r="R60" i="20"/>
  <c r="S60" i="20"/>
  <c r="T60" i="20"/>
  <c r="U60" i="20"/>
  <c r="V60" i="20"/>
  <c r="W60" i="20"/>
  <c r="X60" i="20"/>
  <c r="Y60" i="20"/>
  <c r="Z60" i="20"/>
  <c r="O61" i="20"/>
  <c r="P61" i="20"/>
  <c r="Q61" i="20"/>
  <c r="R61" i="20"/>
  <c r="S61" i="20"/>
  <c r="T61" i="20"/>
  <c r="U61" i="20"/>
  <c r="V61" i="20"/>
  <c r="W61" i="20"/>
  <c r="X61" i="20"/>
  <c r="Y61" i="20"/>
  <c r="Z61" i="20"/>
  <c r="C57" i="20"/>
  <c r="D57" i="20"/>
  <c r="E57" i="20"/>
  <c r="F57" i="20"/>
  <c r="G57" i="20"/>
  <c r="H57" i="20"/>
  <c r="K57" i="20"/>
  <c r="L57" i="20"/>
  <c r="M57" i="20"/>
  <c r="N57" i="20"/>
  <c r="O57" i="20"/>
  <c r="P57" i="20"/>
  <c r="S57" i="20"/>
  <c r="T57" i="20"/>
  <c r="U57" i="20"/>
  <c r="V57" i="20"/>
  <c r="W57" i="20"/>
  <c r="X57" i="20"/>
  <c r="C59" i="20"/>
  <c r="D59" i="20"/>
  <c r="G59" i="20"/>
  <c r="C60" i="20"/>
  <c r="D60" i="20"/>
  <c r="G60" i="20"/>
  <c r="C61" i="20"/>
  <c r="D61" i="20"/>
  <c r="G61" i="20"/>
  <c r="AF63" i="10"/>
  <c r="AF63" i="2"/>
  <c r="AE63" i="2"/>
  <c r="F60" i="20" l="1"/>
  <c r="E60" i="20"/>
  <c r="W63" i="12" l="1"/>
  <c r="V63" i="10" l="1"/>
  <c r="U63" i="10" l="1"/>
  <c r="T63" i="10" l="1"/>
  <c r="S63" i="10" l="1"/>
  <c r="R63" i="10" l="1"/>
  <c r="Q63" i="10" l="1"/>
  <c r="BB27" i="18" l="1"/>
  <c r="BB46" i="18" l="1"/>
  <c r="BB14" i="18" l="1"/>
  <c r="BB28" i="18" l="1"/>
  <c r="BB25" i="18"/>
  <c r="BB21" i="18" l="1"/>
  <c r="BB23" i="18"/>
  <c r="BB31" i="18"/>
  <c r="BB48" i="18" l="1"/>
  <c r="BB26" i="18" l="1"/>
  <c r="BB34" i="18"/>
  <c r="BB20" i="18"/>
  <c r="BB45" i="18"/>
  <c r="BB24" i="18"/>
  <c r="BB12" i="18"/>
  <c r="BB47" i="18"/>
  <c r="BB54" i="18"/>
  <c r="BB55" i="18"/>
  <c r="BB16" i="18"/>
  <c r="BB18" i="18"/>
  <c r="BB19" i="18"/>
  <c r="BB40" i="18"/>
  <c r="BB32" i="18"/>
  <c r="BB10" i="18" l="1"/>
  <c r="BB146" i="18" l="1"/>
  <c r="BA171" i="18" l="1"/>
  <c r="BB171" i="18" s="1"/>
  <c r="BB170" i="18"/>
  <c r="BC169" i="18" s="1"/>
  <c r="BB61" i="18" l="1"/>
  <c r="BB88" i="18" l="1"/>
  <c r="BB153" i="18" l="1"/>
  <c r="BB81" i="18" l="1"/>
  <c r="BB75" i="18"/>
  <c r="BB66" i="18"/>
  <c r="BB60" i="18"/>
  <c r="BB136" i="18" l="1"/>
  <c r="BB80" i="18"/>
  <c r="BB130" i="18"/>
  <c r="BB70" i="18"/>
  <c r="BB64" i="18"/>
  <c r="BB74" i="18"/>
  <c r="BB69" i="18"/>
  <c r="BB83" i="18"/>
  <c r="BB59" i="18"/>
  <c r="BB159" i="18"/>
  <c r="BB76" i="18"/>
  <c r="BB73" i="18"/>
  <c r="BB68" i="18" l="1"/>
  <c r="BB71" i="18" l="1"/>
  <c r="BA163" i="18"/>
  <c r="BB67" i="18" l="1"/>
  <c r="BB163" i="18"/>
  <c r="BB158" i="18"/>
  <c r="BA57" i="18" l="1"/>
  <c r="BB57" i="18" s="1"/>
  <c r="BB9" i="18"/>
  <c r="BA133" i="18" l="1"/>
  <c r="BB133" i="18" s="1"/>
  <c r="BB110" i="18"/>
  <c r="BB82" i="18" l="1"/>
  <c r="BB72" i="18" l="1"/>
  <c r="BB63" i="18"/>
  <c r="BA103" i="18"/>
  <c r="BA107" i="18" l="1"/>
  <c r="BB103" i="18"/>
  <c r="BA166" i="18" l="1"/>
  <c r="BB107" i="18"/>
  <c r="BA175" i="18" l="1"/>
  <c r="BB166" i="18"/>
  <c r="AR93" i="26" l="1"/>
  <c r="AR94" i="7"/>
  <c r="AR128" i="2"/>
  <c r="AR127" i="2" s="1"/>
  <c r="AR123" i="20"/>
  <c r="AR122" i="20" s="1"/>
  <c r="AR123" i="25"/>
  <c r="AR122" i="25" s="1"/>
  <c r="AR93" i="42"/>
  <c r="AR63" i="47"/>
  <c r="AR93" i="38"/>
  <c r="AR80" i="36"/>
  <c r="AR93" i="41"/>
  <c r="AR103" i="20"/>
  <c r="AR103" i="25"/>
  <c r="AR94" i="12"/>
  <c r="AR93" i="45"/>
  <c r="AR12" i="47"/>
  <c r="AR56" i="40"/>
  <c r="AR102" i="37"/>
  <c r="AR102" i="42"/>
  <c r="AR56" i="2"/>
  <c r="AR11" i="39"/>
  <c r="AR56" i="35"/>
  <c r="AR32" i="10"/>
  <c r="AR12" i="35"/>
  <c r="AR12" i="10"/>
  <c r="AR11" i="35"/>
  <c r="AR32" i="26"/>
  <c r="AR36" i="38"/>
  <c r="AR32" i="47"/>
  <c r="AR56" i="49"/>
  <c r="AR11" i="45"/>
  <c r="AR81" i="6"/>
  <c r="AR80" i="39"/>
  <c r="AR63" i="45"/>
  <c r="AR64" i="25"/>
  <c r="AR11" i="47"/>
  <c r="AR63" i="26"/>
  <c r="AR81" i="20"/>
  <c r="AR80" i="37"/>
  <c r="AR42" i="42"/>
  <c r="AR102" i="38"/>
  <c r="AR42" i="36"/>
  <c r="AR25" i="41"/>
  <c r="AR42" i="39"/>
  <c r="AR42" i="37"/>
  <c r="AR42" i="10"/>
  <c r="AR56" i="6"/>
  <c r="AR36" i="45"/>
  <c r="AR64" i="7"/>
  <c r="AR124" i="12"/>
  <c r="AR123" i="12" s="1"/>
  <c r="AR102" i="49"/>
  <c r="AR25" i="2"/>
  <c r="AR12" i="2"/>
  <c r="AR32" i="37"/>
  <c r="AR42" i="3"/>
  <c r="AR12" i="42"/>
  <c r="AR36" i="3"/>
  <c r="AR42" i="12"/>
  <c r="AR36" i="40"/>
  <c r="AR25" i="25"/>
  <c r="AR25" i="39"/>
  <c r="AR32" i="38"/>
  <c r="AR36" i="41"/>
  <c r="AR56" i="45"/>
  <c r="AR81" i="3"/>
  <c r="AR80" i="47"/>
  <c r="AR63" i="35"/>
  <c r="AR103" i="3"/>
  <c r="AR11" i="2"/>
  <c r="AR56" i="25"/>
  <c r="AR42" i="2"/>
  <c r="AR102" i="35"/>
  <c r="AR25" i="36"/>
  <c r="AR25" i="38"/>
  <c r="AR56" i="10"/>
  <c r="AR12" i="36"/>
  <c r="AR11" i="20"/>
  <c r="AR12" i="38"/>
  <c r="AR36" i="25"/>
  <c r="AR25" i="7"/>
  <c r="AR11" i="36"/>
  <c r="AR80" i="42"/>
  <c r="AR93" i="49"/>
  <c r="AR80" i="26"/>
  <c r="AR64" i="6"/>
  <c r="AR42" i="26"/>
  <c r="AR36" i="37"/>
  <c r="AR56" i="41"/>
  <c r="AR25" i="10"/>
  <c r="AR11" i="38"/>
  <c r="AR122" i="26"/>
  <c r="AR121" i="26" s="1"/>
  <c r="AR122" i="39"/>
  <c r="AR121" i="39" s="1"/>
  <c r="AR122" i="37"/>
  <c r="AR121" i="37" s="1"/>
  <c r="AR103" i="6"/>
  <c r="AR122" i="49"/>
  <c r="AR121" i="49" s="1"/>
  <c r="AR127" i="10"/>
  <c r="AR126" i="10" s="1"/>
  <c r="AR32" i="12"/>
  <c r="AR32" i="6"/>
  <c r="AR25" i="20"/>
  <c r="AR12" i="6"/>
  <c r="AR42" i="47"/>
  <c r="AR56" i="47"/>
  <c r="AR32" i="45"/>
  <c r="AR63" i="42"/>
  <c r="AR64" i="12"/>
  <c r="AR81" i="7"/>
  <c r="AR80" i="7" s="1"/>
  <c r="AR94" i="25"/>
  <c r="AR36" i="35"/>
  <c r="AR42" i="35"/>
  <c r="AR12" i="41"/>
  <c r="AR11" i="41"/>
  <c r="AR11" i="25"/>
  <c r="AR36" i="36"/>
  <c r="AR11" i="37"/>
  <c r="AR25" i="42"/>
  <c r="AR36" i="10"/>
  <c r="AR11" i="42"/>
  <c r="AR25" i="3"/>
  <c r="AR11" i="3"/>
  <c r="AR32" i="49"/>
  <c r="AR94" i="3"/>
  <c r="AR64" i="10"/>
  <c r="AR93" i="36"/>
  <c r="AR63" i="49"/>
  <c r="AR63" i="41"/>
  <c r="AR93" i="40"/>
  <c r="AR36" i="2"/>
  <c r="AR102" i="26"/>
  <c r="AR122" i="41"/>
  <c r="AR121" i="41" s="1"/>
  <c r="AR32" i="39"/>
  <c r="AR32" i="36"/>
  <c r="AR25" i="40"/>
  <c r="AR11" i="6"/>
  <c r="AR42" i="20"/>
  <c r="AR11" i="12"/>
  <c r="AR32" i="3"/>
  <c r="AR32" i="25"/>
  <c r="AR42" i="49"/>
  <c r="AR63" i="40"/>
  <c r="AR56" i="7"/>
  <c r="AR122" i="35"/>
  <c r="AR121" i="35" s="1"/>
  <c r="AR122" i="36"/>
  <c r="AR121" i="36" s="1"/>
  <c r="AR36" i="12"/>
  <c r="AR56" i="20"/>
  <c r="AR12" i="37"/>
  <c r="AR36" i="6"/>
  <c r="AR36" i="42"/>
  <c r="AR25" i="12"/>
  <c r="AR32" i="2"/>
  <c r="AR32" i="41"/>
  <c r="AR42" i="7"/>
  <c r="AR64" i="3"/>
  <c r="AR81" i="12"/>
  <c r="AR80" i="45"/>
  <c r="AR95" i="10"/>
  <c r="AR36" i="26"/>
  <c r="AR56" i="38"/>
  <c r="AR12" i="7"/>
  <c r="AR102" i="47"/>
  <c r="AR42" i="6"/>
  <c r="AR56" i="26"/>
  <c r="AR56" i="39"/>
  <c r="AR12" i="39"/>
  <c r="AR56" i="36"/>
  <c r="AR42" i="38"/>
  <c r="AR56" i="42"/>
  <c r="AR42" i="40"/>
  <c r="AR11" i="49"/>
  <c r="AR42" i="45"/>
  <c r="AR94" i="6"/>
  <c r="AR63" i="36"/>
  <c r="AR93" i="37"/>
  <c r="AR80" i="41"/>
  <c r="AR81" i="10"/>
  <c r="AR25" i="49"/>
  <c r="AR124" i="7"/>
  <c r="AR123" i="7" s="1"/>
  <c r="AR122" i="42"/>
  <c r="AR121" i="42" s="1"/>
  <c r="AR102" i="36"/>
  <c r="AR122" i="40"/>
  <c r="AR121" i="40" s="1"/>
  <c r="AR32" i="35"/>
  <c r="AR25" i="35"/>
  <c r="AR25" i="26"/>
  <c r="AR56" i="3"/>
  <c r="AR12" i="20"/>
  <c r="AR12" i="40"/>
  <c r="AR32" i="42"/>
  <c r="AR32" i="20"/>
  <c r="AR12" i="26"/>
  <c r="AR36" i="49"/>
  <c r="AR12" i="45"/>
  <c r="AR80" i="38"/>
  <c r="AR80" i="49"/>
  <c r="AR63" i="39"/>
  <c r="AR94" i="20"/>
  <c r="AR64" i="20"/>
  <c r="AR63" i="37"/>
  <c r="AR80" i="40"/>
  <c r="AR82" i="2"/>
  <c r="AR42" i="41"/>
  <c r="AR122" i="47"/>
  <c r="AR121" i="47" s="1"/>
  <c r="AR102" i="39"/>
  <c r="AR122" i="45"/>
  <c r="AR121" i="45" s="1"/>
  <c r="AR123" i="3"/>
  <c r="AR122" i="3" s="1"/>
  <c r="AR103" i="12"/>
  <c r="AR102" i="45"/>
  <c r="AR122" i="38"/>
  <c r="AR121" i="38" s="1"/>
  <c r="AR102" i="41"/>
  <c r="AR104" i="10"/>
  <c r="AR32" i="40"/>
  <c r="AR36" i="20"/>
  <c r="AR12" i="25"/>
  <c r="AR36" i="39"/>
  <c r="AR35" i="39" s="1"/>
  <c r="AR11" i="10"/>
  <c r="AR36" i="7"/>
  <c r="AR11" i="26"/>
  <c r="AR12" i="49"/>
  <c r="AR36" i="47"/>
  <c r="AR93" i="39"/>
  <c r="AR93" i="35"/>
  <c r="AR81" i="25"/>
  <c r="AR105" i="2"/>
  <c r="AR25" i="6"/>
  <c r="AR12" i="3"/>
  <c r="AR11" i="7"/>
  <c r="AR42" i="25"/>
  <c r="AR11" i="40"/>
  <c r="AR63" i="38"/>
  <c r="AR25" i="37"/>
  <c r="AR103" i="7"/>
  <c r="AR124" i="6"/>
  <c r="AR123" i="6" s="1"/>
  <c r="AR102" i="40"/>
  <c r="AR56" i="12"/>
  <c r="AR12" i="12"/>
  <c r="AR32" i="7"/>
  <c r="AR56" i="37"/>
  <c r="AR25" i="47"/>
  <c r="AR25" i="45"/>
  <c r="AR64" i="2"/>
  <c r="AR80" i="35"/>
  <c r="AR93" i="47"/>
  <c r="AR96" i="2"/>
  <c r="AR80" i="12" l="1"/>
  <c r="AR35" i="20"/>
  <c r="AR35" i="36"/>
  <c r="AR79" i="36"/>
  <c r="AR98" i="36" s="1"/>
  <c r="AR35" i="47"/>
  <c r="AR48" i="47" s="1"/>
  <c r="AR79" i="41"/>
  <c r="AR81" i="2"/>
  <c r="AR101" i="2" s="1"/>
  <c r="AR79" i="26"/>
  <c r="AR98" i="26" s="1"/>
  <c r="AR80" i="25"/>
  <c r="AR99" i="25" s="1"/>
  <c r="AR35" i="37"/>
  <c r="AR48" i="37" s="1"/>
  <c r="AR52" i="37" s="1"/>
  <c r="AR35" i="42"/>
  <c r="AR48" i="42" s="1"/>
  <c r="AR35" i="26"/>
  <c r="AR79" i="38"/>
  <c r="AR98" i="38" s="1"/>
  <c r="AR79" i="40"/>
  <c r="AR98" i="40" s="1"/>
  <c r="AR79" i="45"/>
  <c r="AR98" i="45" s="1"/>
  <c r="AR79" i="42"/>
  <c r="AR98" i="42" s="1"/>
  <c r="AR35" i="35"/>
  <c r="AR48" i="35" s="1"/>
  <c r="AR99" i="7"/>
  <c r="AR35" i="6"/>
  <c r="AR48" i="6" s="1"/>
  <c r="AR35" i="7"/>
  <c r="AR48" i="7" s="1"/>
  <c r="AR35" i="12"/>
  <c r="AR48" i="12" s="1"/>
  <c r="AR79" i="49"/>
  <c r="AR98" i="49" s="1"/>
  <c r="AR80" i="20"/>
  <c r="AR99" i="20" s="1"/>
  <c r="AR98" i="41"/>
  <c r="AR35" i="49"/>
  <c r="AR48" i="49" s="1"/>
  <c r="AR48" i="26"/>
  <c r="AR35" i="25"/>
  <c r="AR79" i="37"/>
  <c r="AR98" i="37" s="1"/>
  <c r="AR48" i="25"/>
  <c r="AR48" i="20"/>
  <c r="AR35" i="38"/>
  <c r="AR48" i="38" s="1"/>
  <c r="AR60" i="40"/>
  <c r="AR59" i="40"/>
  <c r="AR35" i="40"/>
  <c r="AR48" i="40" s="1"/>
  <c r="AR60" i="7"/>
  <c r="AR61" i="7"/>
  <c r="AR35" i="2"/>
  <c r="AR48" i="2" s="1"/>
  <c r="AR79" i="47"/>
  <c r="AR98" i="47" s="1"/>
  <c r="AR99" i="12"/>
  <c r="AR79" i="35"/>
  <c r="AR98" i="35" s="1"/>
  <c r="AR80" i="3"/>
  <c r="AR99" i="3" s="1"/>
  <c r="AR79" i="39"/>
  <c r="AR98" i="39" s="1"/>
  <c r="AR35" i="10"/>
  <c r="AR48" i="10" s="1"/>
  <c r="AR80" i="6"/>
  <c r="AR99" i="6" s="1"/>
  <c r="AR80" i="10"/>
  <c r="AR100" i="10" s="1"/>
  <c r="AR35" i="3"/>
  <c r="AR48" i="3" s="1"/>
  <c r="AR35" i="45"/>
  <c r="AR48" i="45" s="1"/>
  <c r="AR48" i="36"/>
  <c r="AR48" i="39"/>
  <c r="AR35" i="41"/>
  <c r="AR48" i="41" s="1"/>
  <c r="AR53" i="6" l="1"/>
  <c r="AR153" i="6" s="1"/>
  <c r="AR144" i="6" s="1"/>
  <c r="AR156" i="6" s="1"/>
  <c r="AR52" i="6"/>
  <c r="AR53" i="37"/>
  <c r="AR150" i="37" s="1"/>
  <c r="AR141" i="37" s="1"/>
  <c r="AR153" i="37" s="1"/>
  <c r="AR53" i="3"/>
  <c r="AR149" i="3" s="1"/>
  <c r="AR141" i="3" s="1"/>
  <c r="AR152" i="3" s="1"/>
  <c r="AR52" i="3"/>
  <c r="AR52" i="41"/>
  <c r="AR53" i="41"/>
  <c r="AR150" i="41" s="1"/>
  <c r="AR141" i="41" s="1"/>
  <c r="AR153" i="41" s="1"/>
  <c r="AR52" i="20"/>
  <c r="AR151" i="20" s="1"/>
  <c r="AR142" i="20" s="1"/>
  <c r="AR154" i="20" s="1"/>
  <c r="AR53" i="20"/>
  <c r="AR52" i="39"/>
  <c r="AR53" i="39"/>
  <c r="AR150" i="39" s="1"/>
  <c r="AR141" i="39" s="1"/>
  <c r="AR153" i="39" s="1"/>
  <c r="AR53" i="35"/>
  <c r="AR150" i="35" s="1"/>
  <c r="AR141" i="35" s="1"/>
  <c r="AR153" i="35" s="1"/>
  <c r="AR52" i="35"/>
  <c r="AR53" i="40"/>
  <c r="AR150" i="40" s="1"/>
  <c r="AR141" i="40" s="1"/>
  <c r="AR153" i="40" s="1"/>
  <c r="AR52" i="40"/>
  <c r="AR53" i="25"/>
  <c r="AR52" i="25"/>
  <c r="AR151" i="25" s="1"/>
  <c r="AR142" i="25" s="1"/>
  <c r="AR154" i="25" s="1"/>
  <c r="AR53" i="7"/>
  <c r="AR152" i="7" s="1"/>
  <c r="AR144" i="7" s="1"/>
  <c r="AR155" i="7" s="1"/>
  <c r="AR52" i="7"/>
  <c r="AR52" i="45"/>
  <c r="AR148" i="45" s="1"/>
  <c r="AR53" i="45"/>
  <c r="AR52" i="38"/>
  <c r="AR150" i="38" s="1"/>
  <c r="AR141" i="38" s="1"/>
  <c r="AR153" i="38" s="1"/>
  <c r="AR53" i="38"/>
  <c r="AR52" i="47"/>
  <c r="AR148" i="47" s="1"/>
  <c r="AR140" i="47" s="1"/>
  <c r="AR151" i="47" s="1"/>
  <c r="AR53" i="47"/>
  <c r="AR53" i="42"/>
  <c r="AR150" i="42" s="1"/>
  <c r="AR141" i="42" s="1"/>
  <c r="AR153" i="42" s="1"/>
  <c r="AR52" i="42"/>
  <c r="AR53" i="2"/>
  <c r="AR161" i="2" s="1"/>
  <c r="AR151" i="2" s="1"/>
  <c r="AR164" i="2" s="1"/>
  <c r="AR52" i="2"/>
  <c r="AR53" i="26"/>
  <c r="AR52" i="26"/>
  <c r="AR150" i="26" s="1"/>
  <c r="AR141" i="26" s="1"/>
  <c r="AR153" i="26" s="1"/>
  <c r="AR53" i="36"/>
  <c r="AR150" i="36" s="1"/>
  <c r="AR141" i="36" s="1"/>
  <c r="AR153" i="36" s="1"/>
  <c r="AR52" i="36"/>
  <c r="AR52" i="10"/>
  <c r="AR53" i="10"/>
  <c r="AR161" i="10" s="1"/>
  <c r="AR151" i="10" s="1"/>
  <c r="AR164" i="10" s="1"/>
  <c r="AR53" i="12"/>
  <c r="AR150" i="12" s="1"/>
  <c r="AR142" i="12" s="1"/>
  <c r="AR153" i="12" s="1"/>
  <c r="AR52" i="12"/>
  <c r="AR52" i="49"/>
  <c r="AR53" i="49"/>
  <c r="AR148" i="49" s="1"/>
  <c r="AR140" i="49" s="1"/>
  <c r="AR151" i="49" s="1"/>
  <c r="AR140" i="45" l="1"/>
  <c r="AR151" i="45" s="1"/>
  <c r="AQ144" i="45"/>
  <c r="BF170" i="18" l="1"/>
  <c r="AT94" i="12" l="1"/>
  <c r="AT122" i="39"/>
  <c r="AT121" i="39" s="1"/>
  <c r="AT122" i="47"/>
  <c r="AT121" i="47" s="1"/>
  <c r="AT102" i="41"/>
  <c r="AT63" i="49"/>
  <c r="AT94" i="25"/>
  <c r="AT105" i="2"/>
  <c r="AT94" i="7"/>
  <c r="AT64" i="3"/>
  <c r="AT103" i="6"/>
  <c r="AT103" i="12"/>
  <c r="AT63" i="42"/>
  <c r="AT93" i="45"/>
  <c r="AT80" i="47"/>
  <c r="AT64" i="25"/>
  <c r="AT63" i="40"/>
  <c r="AT80" i="35"/>
  <c r="AT102" i="40"/>
  <c r="AT103" i="7"/>
  <c r="AT93" i="39"/>
  <c r="AT64" i="6"/>
  <c r="AT81" i="12"/>
  <c r="AT80" i="12" s="1"/>
  <c r="AT63" i="35"/>
  <c r="AT93" i="38"/>
  <c r="AT93" i="37"/>
  <c r="AT95" i="10"/>
  <c r="AT124" i="6"/>
  <c r="AT123" i="6" s="1"/>
  <c r="AT102" i="36"/>
  <c r="AT128" i="2"/>
  <c r="AT127" i="2" s="1"/>
  <c r="AT63" i="38"/>
  <c r="AT64" i="12"/>
  <c r="AT102" i="39"/>
  <c r="AT122" i="37"/>
  <c r="AT121" i="37" s="1"/>
  <c r="AT127" i="10"/>
  <c r="AT126" i="10" s="1"/>
  <c r="AT81" i="10"/>
  <c r="AT80" i="26"/>
  <c r="AT122" i="45"/>
  <c r="AT121" i="45" s="1"/>
  <c r="AT122" i="36"/>
  <c r="AT121" i="36" s="1"/>
  <c r="AT80" i="39"/>
  <c r="AT79" i="39" s="1"/>
  <c r="AT93" i="35"/>
  <c r="AT122" i="42"/>
  <c r="AT121" i="42" s="1"/>
  <c r="AT102" i="45"/>
  <c r="AT81" i="3"/>
  <c r="AT80" i="40"/>
  <c r="AT81" i="7"/>
  <c r="AT63" i="47"/>
  <c r="AT93" i="49"/>
  <c r="AT80" i="36"/>
  <c r="AT63" i="39"/>
  <c r="AT103" i="20"/>
  <c r="AT103" i="25"/>
  <c r="AT122" i="35"/>
  <c r="AT121" i="35" s="1"/>
  <c r="AT102" i="42"/>
  <c r="AT93" i="42"/>
  <c r="AT64" i="7"/>
  <c r="AT93" i="40"/>
  <c r="AT80" i="45"/>
  <c r="AT63" i="41"/>
  <c r="AT81" i="20"/>
  <c r="AT122" i="41"/>
  <c r="AT121" i="41" s="1"/>
  <c r="AT102" i="38"/>
  <c r="AT122" i="49"/>
  <c r="AT121" i="49" s="1"/>
  <c r="AT104" i="10"/>
  <c r="AT64" i="2"/>
  <c r="AT93" i="36"/>
  <c r="AT80" i="42"/>
  <c r="AT63" i="37"/>
  <c r="AT64" i="20"/>
  <c r="AT93" i="41"/>
  <c r="AT82" i="2"/>
  <c r="AT102" i="26"/>
  <c r="AT122" i="40"/>
  <c r="AT121" i="40" s="1"/>
  <c r="AT123" i="20"/>
  <c r="AT122" i="20" s="1"/>
  <c r="AT123" i="3"/>
  <c r="AT122" i="3" s="1"/>
  <c r="AT123" i="25"/>
  <c r="AT122" i="25" s="1"/>
  <c r="AT102" i="49"/>
  <c r="AT122" i="38"/>
  <c r="AT121" i="38" s="1"/>
  <c r="AT94" i="6"/>
  <c r="AT94" i="20"/>
  <c r="AT81" i="6"/>
  <c r="AT80" i="37"/>
  <c r="AT79" i="37" s="1"/>
  <c r="AT93" i="26"/>
  <c r="AT103" i="3"/>
  <c r="AT63" i="45"/>
  <c r="AT102" i="37"/>
  <c r="AT96" i="2"/>
  <c r="AT64" i="10"/>
  <c r="AT80" i="49"/>
  <c r="AT80" i="38"/>
  <c r="AT63" i="26"/>
  <c r="AT81" i="25"/>
  <c r="AT80" i="25" s="1"/>
  <c r="AT122" i="26"/>
  <c r="AT121" i="26" s="1"/>
  <c r="AT124" i="12"/>
  <c r="AT123" i="12" s="1"/>
  <c r="AT102" i="47"/>
  <c r="AT102" i="35"/>
  <c r="AT124" i="7"/>
  <c r="AT123" i="7" s="1"/>
  <c r="AT63" i="36"/>
  <c r="AT94" i="3"/>
  <c r="AT93" i="47"/>
  <c r="AT80" i="41"/>
  <c r="AT80" i="10" l="1"/>
  <c r="AT99" i="25"/>
  <c r="AT79" i="36"/>
  <c r="AT98" i="36" s="1"/>
  <c r="AT79" i="41"/>
  <c r="AT98" i="37"/>
  <c r="AT80" i="6"/>
  <c r="AT99" i="6" s="1"/>
  <c r="AT80" i="7"/>
  <c r="AT99" i="7" s="1"/>
  <c r="AT100" i="10"/>
  <c r="AT79" i="26"/>
  <c r="AT98" i="26" s="1"/>
  <c r="AT98" i="41"/>
  <c r="AT98" i="39"/>
  <c r="AT79" i="40"/>
  <c r="AT98" i="40" s="1"/>
  <c r="AT80" i="20"/>
  <c r="AT99" i="20" s="1"/>
  <c r="AT80" i="3"/>
  <c r="AT99" i="3" s="1"/>
  <c r="AT81" i="2"/>
  <c r="AT101" i="2" s="1"/>
  <c r="AT99" i="12"/>
  <c r="AT79" i="35"/>
  <c r="AT98" i="35" s="1"/>
  <c r="AT79" i="38"/>
  <c r="AT98" i="38" s="1"/>
  <c r="AT79" i="42"/>
  <c r="AT98" i="42" s="1"/>
  <c r="AT79" i="45"/>
  <c r="AT98" i="45" s="1"/>
  <c r="AT79" i="49"/>
  <c r="AT98" i="49" s="1"/>
  <c r="AT79" i="47"/>
  <c r="AT98" i="47" s="1"/>
  <c r="BD161" i="18" l="1"/>
  <c r="BF161" i="18" s="1"/>
  <c r="BD69" i="18"/>
  <c r="BF69" i="18" s="1"/>
  <c r="BD158" i="18"/>
  <c r="BF158" i="18" s="1"/>
  <c r="BD53" i="18"/>
  <c r="BF53" i="18" s="1"/>
  <c r="BD34" i="18"/>
  <c r="BF34" i="18" s="1"/>
  <c r="BD143" i="18"/>
  <c r="BF143" i="18" s="1"/>
  <c r="BD96" i="18"/>
  <c r="BF96" i="18" s="1"/>
  <c r="BD141" i="18"/>
  <c r="BF141" i="18" s="1"/>
  <c r="BD29" i="18"/>
  <c r="BF29" i="18" s="1"/>
  <c r="BD130" i="18"/>
  <c r="BF130" i="18" s="1"/>
  <c r="BD126" i="18"/>
  <c r="BF126" i="18" s="1"/>
  <c r="BD125" i="18"/>
  <c r="BF125" i="18" s="1"/>
  <c r="BD24" i="18"/>
  <c r="BF24" i="18" s="1"/>
  <c r="BD81" i="18"/>
  <c r="BD63" i="18"/>
  <c r="BF63" i="18" s="1"/>
  <c r="BD162" i="18"/>
  <c r="BF162" i="18" s="1"/>
  <c r="BD153" i="18"/>
  <c r="BD86" i="18"/>
  <c r="BF86" i="18" s="1"/>
  <c r="BD48" i="18"/>
  <c r="BD160" i="18"/>
  <c r="BF160" i="18" s="1"/>
  <c r="BD87" i="18"/>
  <c r="BF87" i="18" s="1"/>
  <c r="BD150" i="18"/>
  <c r="BF150" i="18" s="1"/>
  <c r="BD51" i="18"/>
  <c r="BF51" i="18" s="1"/>
  <c r="BD32" i="18"/>
  <c r="BF32" i="18" s="1"/>
  <c r="BD139" i="18"/>
  <c r="BF139" i="18" s="1"/>
  <c r="BD33" i="18"/>
  <c r="BF33" i="18" s="1"/>
  <c r="BD127" i="18"/>
  <c r="BF127" i="18" s="1"/>
  <c r="BD114" i="18"/>
  <c r="BF114" i="18" s="1"/>
  <c r="BD117" i="18"/>
  <c r="BF117" i="18" s="1"/>
  <c r="BD89" i="18"/>
  <c r="BF89" i="18" s="1"/>
  <c r="BD73" i="18"/>
  <c r="BF73" i="18" s="1"/>
  <c r="BD62" i="18"/>
  <c r="BF62" i="18" s="1"/>
  <c r="BD82" i="18"/>
  <c r="BF82" i="18" s="1"/>
  <c r="BD22" i="18"/>
  <c r="BF22" i="18" s="1"/>
  <c r="BD102" i="18"/>
  <c r="BF102" i="18" s="1"/>
  <c r="BD13" i="18"/>
  <c r="BF13" i="18" s="1"/>
  <c r="BD146" i="18"/>
  <c r="BD30" i="18"/>
  <c r="BF30" i="18" s="1"/>
  <c r="BD74" i="18"/>
  <c r="BD78" i="18"/>
  <c r="BF78" i="18" s="1"/>
  <c r="BD38" i="18"/>
  <c r="BF38" i="18" s="1"/>
  <c r="BD39" i="18"/>
  <c r="BF39" i="18" s="1"/>
  <c r="BD132" i="18"/>
  <c r="BF132" i="18" s="1"/>
  <c r="BD55" i="18"/>
  <c r="BF55" i="18" s="1"/>
  <c r="BD50" i="18"/>
  <c r="BF50" i="18" s="1"/>
  <c r="BD148" i="18"/>
  <c r="BF148" i="18" s="1"/>
  <c r="BD37" i="18"/>
  <c r="BF37" i="18" s="1"/>
  <c r="BD36" i="18"/>
  <c r="BF36" i="18" s="1"/>
  <c r="BD52" i="18"/>
  <c r="BF52" i="18" s="1"/>
  <c r="BD64" i="18"/>
  <c r="BF64" i="18" s="1"/>
  <c r="BD121" i="18"/>
  <c r="BF121" i="18" s="1"/>
  <c r="BD128" i="18"/>
  <c r="BF128" i="18" s="1"/>
  <c r="BD123" i="18"/>
  <c r="BF123" i="18" s="1"/>
  <c r="BD122" i="18"/>
  <c r="BF122" i="18" s="1"/>
  <c r="BD97" i="18"/>
  <c r="BF97" i="18" s="1"/>
  <c r="BD119" i="18"/>
  <c r="BF119" i="18" s="1"/>
  <c r="BD131" i="18"/>
  <c r="BF131" i="18" s="1"/>
  <c r="BD129" i="18"/>
  <c r="BF129" i="18" s="1"/>
  <c r="BD157" i="18"/>
  <c r="BF157" i="18" s="1"/>
  <c r="BD156" i="18"/>
  <c r="BF156" i="18" s="1"/>
  <c r="BD79" i="18"/>
  <c r="BF79" i="18" s="1"/>
  <c r="BD19" i="18"/>
  <c r="BF19" i="18" s="1"/>
  <c r="BD72" i="18"/>
  <c r="BF72" i="18" s="1"/>
  <c r="BD142" i="18"/>
  <c r="BF142" i="18" s="1"/>
  <c r="BD75" i="18"/>
  <c r="BF75" i="18" s="1"/>
  <c r="BD27" i="18"/>
  <c r="BF27" i="18" s="1"/>
  <c r="BD147" i="18"/>
  <c r="BF147" i="18" s="1"/>
  <c r="BD106" i="18"/>
  <c r="BF106" i="18" s="1"/>
  <c r="BD124" i="18"/>
  <c r="BF124" i="18" s="1"/>
  <c r="BD99" i="18"/>
  <c r="BF99" i="18" s="1"/>
  <c r="BD138" i="18"/>
  <c r="BF138" i="18" s="1"/>
  <c r="BD92" i="18"/>
  <c r="BF92" i="18" s="1"/>
  <c r="BD21" i="18"/>
  <c r="BF21" i="18" s="1"/>
  <c r="BD61" i="18"/>
  <c r="BD112" i="18"/>
  <c r="BF112" i="18" s="1"/>
  <c r="BD159" i="18"/>
  <c r="BF159" i="18" s="1"/>
  <c r="BD49" i="18"/>
  <c r="BF49" i="18" s="1"/>
  <c r="BD54" i="18"/>
  <c r="BF54" i="18" s="1"/>
  <c r="BD151" i="18"/>
  <c r="BF151" i="18" s="1"/>
  <c r="BD116" i="18"/>
  <c r="BF116" i="18" s="1"/>
  <c r="BD145" i="18"/>
  <c r="BF145" i="18" s="1"/>
  <c r="BD144" i="18"/>
  <c r="BF144" i="18" s="1"/>
  <c r="BD98" i="18"/>
  <c r="BF98" i="18" s="1"/>
  <c r="BD43" i="18"/>
  <c r="BF43" i="18" s="1"/>
  <c r="BD15" i="18"/>
  <c r="BF15" i="18" s="1"/>
  <c r="BD16" i="18"/>
  <c r="BF16" i="18" s="1"/>
  <c r="BD76" i="18"/>
  <c r="BF76" i="18" s="1"/>
  <c r="BD154" i="18"/>
  <c r="BF154" i="18" s="1"/>
  <c r="BD118" i="18"/>
  <c r="BF118" i="18" s="1"/>
  <c r="BD71" i="18"/>
  <c r="BD77" i="18"/>
  <c r="BF77" i="18" s="1"/>
  <c r="BD111" i="18"/>
  <c r="BF111" i="18" s="1"/>
  <c r="BD149" i="18"/>
  <c r="BF149" i="18" s="1"/>
  <c r="BD152" i="18"/>
  <c r="BF152" i="18" s="1"/>
  <c r="BD115" i="18"/>
  <c r="BF115" i="18" s="1"/>
  <c r="BD93" i="18"/>
  <c r="BF93" i="18" s="1"/>
  <c r="BD83" i="18"/>
  <c r="BF83" i="18" s="1"/>
  <c r="BD42" i="18"/>
  <c r="BF42" i="18" s="1"/>
  <c r="BD101" i="18"/>
  <c r="BF101" i="18" s="1"/>
  <c r="BD20" i="18"/>
  <c r="BF20" i="18" s="1"/>
  <c r="BD140" i="18"/>
  <c r="BF140" i="18" s="1"/>
  <c r="BD120" i="18"/>
  <c r="BF120" i="18" s="1"/>
  <c r="BD47" i="18"/>
  <c r="BF47" i="18" s="1"/>
  <c r="BD46" i="18"/>
  <c r="BF46" i="18" s="1"/>
  <c r="BD90" i="18"/>
  <c r="BF90" i="18" s="1"/>
  <c r="BD35" i="18"/>
  <c r="BF35" i="18" s="1"/>
  <c r="BD155" i="18"/>
  <c r="BF155" i="18" s="1"/>
  <c r="BD31" i="18"/>
  <c r="BD23" i="18"/>
  <c r="BD60" i="18"/>
  <c r="BF60" i="18" s="1"/>
  <c r="BD40" i="18"/>
  <c r="BF40" i="18" s="1"/>
  <c r="BD28" i="18"/>
  <c r="BF28" i="18" s="1"/>
  <c r="BD45" i="18"/>
  <c r="BF45" i="18" s="1"/>
  <c r="BD137" i="18"/>
  <c r="BF137" i="18" s="1"/>
  <c r="BD18" i="18"/>
  <c r="BF18" i="18" s="1"/>
  <c r="BD14" i="18"/>
  <c r="BF14" i="18" s="1"/>
  <c r="BD91" i="18"/>
  <c r="BF91" i="18" s="1"/>
  <c r="BD41" i="18"/>
  <c r="BF41" i="18" s="1"/>
  <c r="BD88" i="18"/>
  <c r="BF88" i="18" s="1"/>
  <c r="BD68" i="18"/>
  <c r="BF68" i="18" s="1"/>
  <c r="BD66" i="18"/>
  <c r="BF66" i="18" s="1"/>
  <c r="BD12" i="18"/>
  <c r="BF12" i="18" s="1"/>
  <c r="BD25" i="18"/>
  <c r="BF25" i="18" s="1"/>
  <c r="BD17" i="18"/>
  <c r="BF17" i="18" s="1"/>
  <c r="BD113" i="18"/>
  <c r="BF113" i="18" s="1"/>
  <c r="BD26" i="18"/>
  <c r="BF26" i="18" s="1"/>
  <c r="BD100" i="18"/>
  <c r="BF100" i="18" s="1"/>
  <c r="BD44" i="18"/>
  <c r="BF44" i="18" s="1"/>
  <c r="BD80" i="18"/>
  <c r="BF80" i="18" s="1"/>
  <c r="BD67" i="18"/>
  <c r="BF67" i="18" s="1"/>
  <c r="BD70" i="18"/>
  <c r="BF70" i="18" s="1"/>
  <c r="BD9" i="18"/>
  <c r="BF9" i="18" s="1"/>
  <c r="BF31" i="18" l="1"/>
  <c r="BF81" i="18"/>
  <c r="BF146" i="18"/>
  <c r="BF71" i="18"/>
  <c r="BD105" i="18"/>
  <c r="BC163" i="18"/>
  <c r="BD136" i="18"/>
  <c r="BF61" i="18"/>
  <c r="BC57" i="18"/>
  <c r="BD57" i="18" s="1"/>
  <c r="BD10" i="18"/>
  <c r="BF48" i="18"/>
  <c r="BF74" i="18"/>
  <c r="BC103" i="18"/>
  <c r="BD103" i="18" s="1"/>
  <c r="BD59" i="18"/>
  <c r="BD170" i="18"/>
  <c r="BE169" i="18" s="1"/>
  <c r="BE171" i="18" s="1"/>
  <c r="BC171" i="18"/>
  <c r="BF153" i="18"/>
  <c r="BC133" i="18"/>
  <c r="BD133" i="18" s="1"/>
  <c r="BD110" i="18"/>
  <c r="BF23" i="18"/>
  <c r="BC107" i="18" l="1"/>
  <c r="BD107" i="18" s="1"/>
  <c r="BF105" i="18"/>
  <c r="BE163" i="18"/>
  <c r="BE103" i="18"/>
  <c r="BF103" i="18" s="1"/>
  <c r="BE133" i="18"/>
  <c r="BF133" i="18" s="1"/>
  <c r="BD163" i="18"/>
  <c r="BF163" i="18" s="1"/>
  <c r="BC166" i="18"/>
  <c r="BD166" i="18" s="1"/>
  <c r="BD171" i="18"/>
  <c r="BE57" i="18"/>
  <c r="BF57" i="18" s="1"/>
  <c r="BC175" i="18" l="1"/>
  <c r="BF171" i="18"/>
  <c r="BD175" i="18"/>
  <c r="BF110" i="18"/>
  <c r="BF136" i="18"/>
  <c r="BE107" i="18"/>
  <c r="BF107" i="18" s="1"/>
  <c r="BF59" i="18"/>
  <c r="BF10" i="18"/>
  <c r="BE166" i="18" l="1"/>
  <c r="BE175" i="18" l="1"/>
  <c r="BF166" i="18"/>
  <c r="BF175" i="18" s="1"/>
  <c r="AS122" i="35" l="1"/>
  <c r="AS121" i="35" s="1"/>
  <c r="AS122" i="49"/>
  <c r="AS121" i="49" s="1"/>
  <c r="AS93" i="38"/>
  <c r="AS80" i="37"/>
  <c r="AS63" i="40"/>
  <c r="AS94" i="25"/>
  <c r="AS94" i="20"/>
  <c r="AS80" i="49"/>
  <c r="AS80" i="26"/>
  <c r="AS93" i="37"/>
  <c r="AS79" i="37" l="1"/>
  <c r="AS93" i="49"/>
  <c r="AS79" i="49"/>
  <c r="AS93" i="35"/>
  <c r="AS63" i="47"/>
  <c r="AS42" i="25"/>
  <c r="AT42" i="25"/>
  <c r="AS32" i="42"/>
  <c r="AT32" i="42"/>
  <c r="AS42" i="39"/>
  <c r="AT42" i="39"/>
  <c r="AS56" i="45"/>
  <c r="AT56" i="45"/>
  <c r="AS36" i="6"/>
  <c r="AT36" i="6"/>
  <c r="AS122" i="47"/>
  <c r="AS121" i="47" s="1"/>
  <c r="AS102" i="41"/>
  <c r="AS12" i="26"/>
  <c r="AT12" i="26"/>
  <c r="AS42" i="3"/>
  <c r="AT42" i="3"/>
  <c r="AT12" i="10"/>
  <c r="AS12" i="10"/>
  <c r="AS42" i="45"/>
  <c r="AT42" i="45"/>
  <c r="AS42" i="20"/>
  <c r="AT42" i="20"/>
  <c r="AS36" i="35"/>
  <c r="AT36" i="35"/>
  <c r="AS81" i="25"/>
  <c r="AS80" i="25" s="1"/>
  <c r="AS63" i="36"/>
  <c r="AS81" i="10"/>
  <c r="AT25" i="3"/>
  <c r="AS25" i="3"/>
  <c r="AT36" i="36"/>
  <c r="AS36" i="36"/>
  <c r="AT12" i="38"/>
  <c r="AS12" i="38"/>
  <c r="AS11" i="10"/>
  <c r="AT11" i="10"/>
  <c r="AS56" i="7"/>
  <c r="AT56" i="7"/>
  <c r="AT32" i="2"/>
  <c r="AS32" i="2"/>
  <c r="AS122" i="41"/>
  <c r="AS121" i="41" s="1"/>
  <c r="AS103" i="7"/>
  <c r="AS124" i="12"/>
  <c r="AS123" i="12" s="1"/>
  <c r="AS103" i="20"/>
  <c r="AS64" i="25"/>
  <c r="AT11" i="7"/>
  <c r="AS11" i="7"/>
  <c r="AS95" i="10"/>
  <c r="AS63" i="39"/>
  <c r="AS93" i="42"/>
  <c r="AS94" i="7"/>
  <c r="AS63" i="38"/>
  <c r="AT11" i="42"/>
  <c r="AS11" i="42"/>
  <c r="AS42" i="26"/>
  <c r="AT42" i="26"/>
  <c r="AS12" i="25"/>
  <c r="AT12" i="25"/>
  <c r="AS12" i="36"/>
  <c r="AT12" i="36"/>
  <c r="AS42" i="7"/>
  <c r="AT42" i="7"/>
  <c r="AS11" i="20"/>
  <c r="AT11" i="20"/>
  <c r="AT32" i="49"/>
  <c r="AS32" i="49"/>
  <c r="AT25" i="12"/>
  <c r="AS25" i="12"/>
  <c r="AS36" i="41"/>
  <c r="AT36" i="41"/>
  <c r="AS32" i="39"/>
  <c r="AT32" i="39"/>
  <c r="AS56" i="20"/>
  <c r="AT56" i="20"/>
  <c r="AS32" i="35"/>
  <c r="AT32" i="35"/>
  <c r="AS56" i="10"/>
  <c r="AT56" i="10"/>
  <c r="AS94" i="3"/>
  <c r="AS93" i="41"/>
  <c r="AS63" i="41"/>
  <c r="AS12" i="47"/>
  <c r="AT12" i="47"/>
  <c r="AS12" i="49"/>
  <c r="AT12" i="49"/>
  <c r="AS11" i="2"/>
  <c r="AT11" i="2"/>
  <c r="AS42" i="37"/>
  <c r="AT42" i="37"/>
  <c r="AS25" i="40"/>
  <c r="AT25" i="40"/>
  <c r="AT12" i="35"/>
  <c r="AS12" i="35"/>
  <c r="AS36" i="38"/>
  <c r="AT36" i="38"/>
  <c r="AS11" i="38"/>
  <c r="AT11" i="38"/>
  <c r="AT36" i="42"/>
  <c r="AS36" i="42"/>
  <c r="AS102" i="38"/>
  <c r="AS122" i="45"/>
  <c r="AS121" i="45" s="1"/>
  <c r="AS123" i="20"/>
  <c r="AS122" i="20" s="1"/>
  <c r="AS32" i="10"/>
  <c r="AT32" i="10"/>
  <c r="AS80" i="39"/>
  <c r="AS80" i="41"/>
  <c r="AS81" i="3"/>
  <c r="AS82" i="2"/>
  <c r="AS56" i="12"/>
  <c r="AT56" i="12"/>
  <c r="AT42" i="40"/>
  <c r="AS42" i="40"/>
  <c r="AT25" i="35"/>
  <c r="AS25" i="35"/>
  <c r="AS12" i="41"/>
  <c r="AT12" i="41"/>
  <c r="AT11" i="47"/>
  <c r="AS11" i="47"/>
  <c r="AS11" i="25"/>
  <c r="AT11" i="25"/>
  <c r="AT12" i="45"/>
  <c r="AS12" i="45"/>
  <c r="AT36" i="40"/>
  <c r="AS36" i="40"/>
  <c r="AS25" i="45"/>
  <c r="AT25" i="45"/>
  <c r="AS56" i="37"/>
  <c r="AT56" i="37"/>
  <c r="AS36" i="2"/>
  <c r="AS35" i="2" s="1"/>
  <c r="AT36" i="2"/>
  <c r="AT25" i="20"/>
  <c r="AS25" i="20"/>
  <c r="AT25" i="38"/>
  <c r="AS25" i="38"/>
  <c r="AS122" i="38"/>
  <c r="AS121" i="38" s="1"/>
  <c r="AS103" i="12"/>
  <c r="AS123" i="25"/>
  <c r="AS122" i="25" s="1"/>
  <c r="AS102" i="35"/>
  <c r="AT42" i="2"/>
  <c r="AS42" i="2"/>
  <c r="AS12" i="39"/>
  <c r="AT12" i="39"/>
  <c r="AT12" i="12"/>
  <c r="AS12" i="12"/>
  <c r="AS32" i="12"/>
  <c r="AT32" i="12"/>
  <c r="AS56" i="49"/>
  <c r="AT56" i="49"/>
  <c r="AS36" i="7"/>
  <c r="AS35" i="7" s="1"/>
  <c r="AT36" i="7"/>
  <c r="AS11" i="39"/>
  <c r="AT11" i="39"/>
  <c r="AS102" i="37"/>
  <c r="AS122" i="37"/>
  <c r="AS121" i="37" s="1"/>
  <c r="AS102" i="49"/>
  <c r="AT36" i="20"/>
  <c r="AS36" i="20"/>
  <c r="AS11" i="6"/>
  <c r="AT11" i="6"/>
  <c r="AS63" i="26"/>
  <c r="AS93" i="40"/>
  <c r="AS63" i="37"/>
  <c r="AS98" i="37" s="1"/>
  <c r="AT42" i="38"/>
  <c r="AS42" i="38"/>
  <c r="AS11" i="26"/>
  <c r="AT11" i="26"/>
  <c r="AS42" i="47"/>
  <c r="AT42" i="47"/>
  <c r="AS12" i="6"/>
  <c r="AT12" i="6"/>
  <c r="AS11" i="41"/>
  <c r="AT11" i="41"/>
  <c r="AT25" i="7"/>
  <c r="AS25" i="7"/>
  <c r="AT11" i="37"/>
  <c r="AS11" i="37"/>
  <c r="AT12" i="40"/>
  <c r="AS12" i="40"/>
  <c r="AT25" i="25"/>
  <c r="AS25" i="25"/>
  <c r="AS128" i="2"/>
  <c r="AS127" i="2" s="1"/>
  <c r="AS124" i="6"/>
  <c r="AS123" i="6" s="1"/>
  <c r="AS25" i="36"/>
  <c r="AT25" i="36"/>
  <c r="AS80" i="40"/>
  <c r="AS63" i="42"/>
  <c r="AT32" i="7"/>
  <c r="AS32" i="7"/>
  <c r="AS32" i="36"/>
  <c r="AT32" i="36"/>
  <c r="AS32" i="38"/>
  <c r="AT32" i="38"/>
  <c r="AS56" i="47"/>
  <c r="AT56" i="47"/>
  <c r="AS42" i="41"/>
  <c r="AT42" i="41"/>
  <c r="AS36" i="10"/>
  <c r="AT36" i="10"/>
  <c r="AS56" i="6"/>
  <c r="AT56" i="6"/>
  <c r="AS12" i="42"/>
  <c r="AT12" i="42"/>
  <c r="AS127" i="10"/>
  <c r="AS126" i="10" s="1"/>
  <c r="AS102" i="47"/>
  <c r="AS105" i="2"/>
  <c r="AS122" i="42"/>
  <c r="AS121" i="42" s="1"/>
  <c r="AS124" i="7"/>
  <c r="AS123" i="7" s="1"/>
  <c r="AS80" i="45"/>
  <c r="AS36" i="37"/>
  <c r="AT36" i="37"/>
  <c r="AS56" i="36"/>
  <c r="AT56" i="36"/>
  <c r="AS80" i="47"/>
  <c r="AS93" i="47"/>
  <c r="AS79" i="47" s="1"/>
  <c r="AS98" i="47" s="1"/>
  <c r="AS64" i="3"/>
  <c r="AS80" i="38"/>
  <c r="AS79" i="38" s="1"/>
  <c r="AS81" i="20"/>
  <c r="AS80" i="20" s="1"/>
  <c r="AS32" i="47"/>
  <c r="AT32" i="47"/>
  <c r="AS25" i="41"/>
  <c r="AT25" i="41"/>
  <c r="AS25" i="47"/>
  <c r="AT25" i="47"/>
  <c r="AS32" i="6"/>
  <c r="AT32" i="6"/>
  <c r="AS36" i="47"/>
  <c r="AS35" i="47" s="1"/>
  <c r="AT36" i="47"/>
  <c r="AS32" i="37"/>
  <c r="AT32" i="37"/>
  <c r="AS32" i="40"/>
  <c r="AT32" i="40"/>
  <c r="AS56" i="3"/>
  <c r="AT56" i="3"/>
  <c r="AS56" i="42"/>
  <c r="AT56" i="42"/>
  <c r="AS25" i="42"/>
  <c r="AT25" i="42"/>
  <c r="AS42" i="6"/>
  <c r="AT42" i="6"/>
  <c r="AS103" i="3"/>
  <c r="AS102" i="39"/>
  <c r="AS102" i="26"/>
  <c r="AT25" i="10"/>
  <c r="AS25" i="10"/>
  <c r="AS64" i="7"/>
  <c r="AS93" i="45"/>
  <c r="AS63" i="35"/>
  <c r="AS63" i="45"/>
  <c r="AS63" i="49"/>
  <c r="AS98" i="49" s="1"/>
  <c r="AS94" i="12"/>
  <c r="AS80" i="35"/>
  <c r="AS42" i="36"/>
  <c r="AT42" i="36"/>
  <c r="AS12" i="37"/>
  <c r="AT12" i="37"/>
  <c r="AS25" i="6"/>
  <c r="AT25" i="6"/>
  <c r="AT36" i="45"/>
  <c r="AS36" i="45"/>
  <c r="AS35" i="45" s="1"/>
  <c r="AS56" i="35"/>
  <c r="AT56" i="35"/>
  <c r="AS56" i="38"/>
  <c r="AT56" i="38"/>
  <c r="AS56" i="2"/>
  <c r="AT11" i="12"/>
  <c r="AS11" i="12"/>
  <c r="AS12" i="7"/>
  <c r="AT12" i="7"/>
  <c r="AS102" i="45"/>
  <c r="AS122" i="39"/>
  <c r="AS121" i="39" s="1"/>
  <c r="AS32" i="3"/>
  <c r="AT32" i="3"/>
  <c r="AS81" i="7"/>
  <c r="AS64" i="2"/>
  <c r="AS64" i="6"/>
  <c r="AS80" i="42"/>
  <c r="AS79" i="42" s="1"/>
  <c r="AS98" i="42" s="1"/>
  <c r="AS93" i="26"/>
  <c r="AS79" i="26" s="1"/>
  <c r="AS32" i="26"/>
  <c r="AT32" i="26"/>
  <c r="AS12" i="20"/>
  <c r="AT12" i="20"/>
  <c r="AS56" i="39"/>
  <c r="AT56" i="39"/>
  <c r="AS32" i="41"/>
  <c r="AT32" i="41"/>
  <c r="AS36" i="39"/>
  <c r="AS35" i="39" s="1"/>
  <c r="AT36" i="39"/>
  <c r="AT35" i="39" s="1"/>
  <c r="AS56" i="41"/>
  <c r="AT56" i="41"/>
  <c r="AS32" i="25"/>
  <c r="AT32" i="25"/>
  <c r="AS11" i="45"/>
  <c r="AT11" i="45"/>
  <c r="AS25" i="49"/>
  <c r="AT25" i="49"/>
  <c r="AT42" i="12"/>
  <c r="AS42" i="12"/>
  <c r="AT36" i="25"/>
  <c r="AT35" i="25" s="1"/>
  <c r="AS36" i="25"/>
  <c r="AS35" i="25" s="1"/>
  <c r="AS12" i="2"/>
  <c r="AT12" i="2"/>
  <c r="AS122" i="36"/>
  <c r="AS121" i="36" s="1"/>
  <c r="AS123" i="3"/>
  <c r="AS122" i="3" s="1"/>
  <c r="AS102" i="36"/>
  <c r="AT32" i="45"/>
  <c r="AS32" i="45"/>
  <c r="AS12" i="3"/>
  <c r="AT12" i="3"/>
  <c r="AT42" i="10"/>
  <c r="AS42" i="10"/>
  <c r="AS32" i="20"/>
  <c r="AT32" i="20"/>
  <c r="AS80" i="36"/>
  <c r="AS64" i="12"/>
  <c r="AS64" i="20"/>
  <c r="AS96" i="2"/>
  <c r="AS94" i="6"/>
  <c r="AT11" i="36"/>
  <c r="AS11" i="36"/>
  <c r="AS42" i="49"/>
  <c r="AT42" i="49"/>
  <c r="AT36" i="12"/>
  <c r="AS36" i="12"/>
  <c r="AS11" i="35"/>
  <c r="AT11" i="35"/>
  <c r="AT42" i="35"/>
  <c r="AS42" i="35"/>
  <c r="AS36" i="49"/>
  <c r="AT36" i="49"/>
  <c r="AS25" i="37"/>
  <c r="AT25" i="37"/>
  <c r="AS11" i="40"/>
  <c r="AT11" i="40"/>
  <c r="AS11" i="49"/>
  <c r="AT11" i="49"/>
  <c r="AT11" i="3"/>
  <c r="AS11" i="3"/>
  <c r="AS103" i="6"/>
  <c r="AS102" i="42"/>
  <c r="AS103" i="25"/>
  <c r="AS81" i="12"/>
  <c r="AS25" i="2"/>
  <c r="AT25" i="2"/>
  <c r="AS104" i="10"/>
  <c r="AS64" i="10"/>
  <c r="AS93" i="39"/>
  <c r="AS93" i="36"/>
  <c r="AS81" i="6"/>
  <c r="AS42" i="42"/>
  <c r="AT42" i="42"/>
  <c r="AS56" i="40"/>
  <c r="AT56" i="40"/>
  <c r="AS36" i="3"/>
  <c r="AS35" i="3" s="1"/>
  <c r="AT36" i="3"/>
  <c r="AT35" i="3" s="1"/>
  <c r="AS56" i="26"/>
  <c r="AT56" i="26"/>
  <c r="AT36" i="26"/>
  <c r="AT35" i="26" s="1"/>
  <c r="AS36" i="26"/>
  <c r="AS35" i="26" s="1"/>
  <c r="AT25" i="26"/>
  <c r="AS25" i="26"/>
  <c r="AS56" i="25"/>
  <c r="AT56" i="25"/>
  <c r="AS25" i="39"/>
  <c r="AT25" i="39"/>
  <c r="AS122" i="26"/>
  <c r="AS121" i="26" s="1"/>
  <c r="AS122" i="40"/>
  <c r="AS121" i="40" s="1"/>
  <c r="AS102" i="40"/>
  <c r="AS79" i="41" l="1"/>
  <c r="AT35" i="40"/>
  <c r="AS98" i="38"/>
  <c r="AT35" i="37"/>
  <c r="AS79" i="36"/>
  <c r="AS98" i="36" s="1"/>
  <c r="AS79" i="35"/>
  <c r="AS98" i="35"/>
  <c r="AT35" i="20"/>
  <c r="AS35" i="20"/>
  <c r="AS80" i="7"/>
  <c r="AS99" i="7" s="1"/>
  <c r="AS80" i="6"/>
  <c r="AS48" i="39"/>
  <c r="AS35" i="40"/>
  <c r="AS48" i="40" s="1"/>
  <c r="AT35" i="7"/>
  <c r="AS99" i="20"/>
  <c r="AT35" i="38"/>
  <c r="AT48" i="38" s="1"/>
  <c r="AT53" i="38" s="1"/>
  <c r="AT48" i="26"/>
  <c r="AT53" i="26" s="1"/>
  <c r="AT35" i="47"/>
  <c r="AT48" i="47" s="1"/>
  <c r="AT53" i="47" s="1"/>
  <c r="AS80" i="12"/>
  <c r="AS99" i="12" s="1"/>
  <c r="AT35" i="49"/>
  <c r="AT48" i="49" s="1"/>
  <c r="AS48" i="47"/>
  <c r="AS53" i="47" s="1"/>
  <c r="AT35" i="10"/>
  <c r="AT48" i="10" s="1"/>
  <c r="AS99" i="25"/>
  <c r="AT35" i="35"/>
  <c r="AT48" i="35" s="1"/>
  <c r="AT35" i="42"/>
  <c r="AT48" i="42" s="1"/>
  <c r="AT53" i="42" s="1"/>
  <c r="AT150" i="42" s="1"/>
  <c r="AT141" i="42" s="1"/>
  <c r="AT153" i="42" s="1"/>
  <c r="AS79" i="40"/>
  <c r="AS98" i="40" s="1"/>
  <c r="AT35" i="36"/>
  <c r="AT48" i="36" s="1"/>
  <c r="AT35" i="6"/>
  <c r="AT48" i="6" s="1"/>
  <c r="AT53" i="6" s="1"/>
  <c r="AT153" i="6" s="1"/>
  <c r="AT144" i="6" s="1"/>
  <c r="AT156" i="6" s="1"/>
  <c r="AS99" i="6"/>
  <c r="AS35" i="36"/>
  <c r="AS48" i="3"/>
  <c r="AT48" i="25"/>
  <c r="AT53" i="25" s="1"/>
  <c r="AS81" i="2"/>
  <c r="AS101" i="2" s="1"/>
  <c r="AS35" i="6"/>
  <c r="AS48" i="6" s="1"/>
  <c r="AS60" i="7"/>
  <c r="AS48" i="7"/>
  <c r="AS61" i="7"/>
  <c r="AT48" i="3"/>
  <c r="AT53" i="3" s="1"/>
  <c r="AT149" i="3" s="1"/>
  <c r="AT141" i="3" s="1"/>
  <c r="AT152" i="3" s="1"/>
  <c r="AT48" i="37"/>
  <c r="AT53" i="37" s="1"/>
  <c r="AT150" i="37" s="1"/>
  <c r="AT141" i="37" s="1"/>
  <c r="AT153" i="37" s="1"/>
  <c r="AS35" i="12"/>
  <c r="AS48" i="12" s="1"/>
  <c r="AS35" i="37"/>
  <c r="AS48" i="37" s="1"/>
  <c r="AS35" i="10"/>
  <c r="AS48" i="10" s="1"/>
  <c r="AS48" i="25"/>
  <c r="AS80" i="3"/>
  <c r="AS99" i="3" s="1"/>
  <c r="AT35" i="45"/>
  <c r="AT35" i="12"/>
  <c r="AT48" i="12" s="1"/>
  <c r="AT53" i="12" s="1"/>
  <c r="AT150" i="12" s="1"/>
  <c r="AT142" i="12" s="1"/>
  <c r="AT153" i="12" s="1"/>
  <c r="AS79" i="45"/>
  <c r="AS98" i="45" s="1"/>
  <c r="AS98" i="41"/>
  <c r="AT35" i="41"/>
  <c r="AT48" i="41" s="1"/>
  <c r="AS48" i="20"/>
  <c r="AS79" i="39"/>
  <c r="AS98" i="39" s="1"/>
  <c r="AS35" i="41"/>
  <c r="AS48" i="41" s="1"/>
  <c r="AT59" i="40"/>
  <c r="AT60" i="40"/>
  <c r="AT48" i="40"/>
  <c r="AT53" i="40" s="1"/>
  <c r="AT150" i="40" s="1"/>
  <c r="AT141" i="40" s="1"/>
  <c r="AT153" i="40" s="1"/>
  <c r="AS59" i="40"/>
  <c r="AS60" i="40"/>
  <c r="AT48" i="20"/>
  <c r="AT53" i="20" s="1"/>
  <c r="AT35" i="2"/>
  <c r="AT48" i="2" s="1"/>
  <c r="AS35" i="38"/>
  <c r="AS48" i="38" s="1"/>
  <c r="AS48" i="45"/>
  <c r="AS48" i="2"/>
  <c r="AT52" i="26"/>
  <c r="AT150" i="26" s="1"/>
  <c r="AT141" i="26" s="1"/>
  <c r="AT153" i="26" s="1"/>
  <c r="AS48" i="36"/>
  <c r="AT48" i="45"/>
  <c r="AT53" i="45" s="1"/>
  <c r="AT61" i="7"/>
  <c r="AT48" i="7"/>
  <c r="AT53" i="7" s="1"/>
  <c r="AT152" i="7" s="1"/>
  <c r="AT144" i="7" s="1"/>
  <c r="AT155" i="7" s="1"/>
  <c r="AT60" i="7"/>
  <c r="AT52" i="3"/>
  <c r="AS48" i="26"/>
  <c r="AS35" i="35"/>
  <c r="AS48" i="35" s="1"/>
  <c r="AS35" i="49"/>
  <c r="AS48" i="49" s="1"/>
  <c r="AT48" i="39"/>
  <c r="AT53" i="39" s="1"/>
  <c r="AT150" i="39" s="1"/>
  <c r="AT141" i="39" s="1"/>
  <c r="AT153" i="39" s="1"/>
  <c r="AS80" i="10"/>
  <c r="AS100" i="10" s="1"/>
  <c r="AT52" i="39"/>
  <c r="AT56" i="2"/>
  <c r="AS98" i="26"/>
  <c r="AS35" i="42"/>
  <c r="AS48" i="42" s="1"/>
  <c r="AT52" i="40" l="1"/>
  <c r="AT52" i="25"/>
  <c r="AT151" i="25" s="1"/>
  <c r="AT142" i="25" s="1"/>
  <c r="AT154" i="25" s="1"/>
  <c r="AS52" i="47"/>
  <c r="AS148" i="47" s="1"/>
  <c r="AS140" i="47" s="1"/>
  <c r="AS151" i="47" s="1"/>
  <c r="AT53" i="10"/>
  <c r="AT161" i="10" s="1"/>
  <c r="AT151" i="10" s="1"/>
  <c r="AT164" i="10" s="1"/>
  <c r="AT52" i="10"/>
  <c r="AT53" i="35"/>
  <c r="AT150" i="35" s="1"/>
  <c r="AT141" i="35" s="1"/>
  <c r="AT153" i="35" s="1"/>
  <c r="AT52" i="35"/>
  <c r="AT53" i="49"/>
  <c r="AT148" i="49" s="1"/>
  <c r="AT140" i="49" s="1"/>
  <c r="AT151" i="49" s="1"/>
  <c r="AT52" i="49"/>
  <c r="AT52" i="37"/>
  <c r="AT52" i="38"/>
  <c r="AT150" i="38" s="1"/>
  <c r="AT141" i="38" s="1"/>
  <c r="AT153" i="38" s="1"/>
  <c r="AS53" i="39"/>
  <c r="AS150" i="39" s="1"/>
  <c r="AS141" i="39" s="1"/>
  <c r="AS153" i="39" s="1"/>
  <c r="AS52" i="39"/>
  <c r="AT52" i="12"/>
  <c r="AT52" i="47"/>
  <c r="AT148" i="47" s="1"/>
  <c r="AT140" i="47" s="1"/>
  <c r="AT151" i="47" s="1"/>
  <c r="AT53" i="2"/>
  <c r="AT161" i="2" s="1"/>
  <c r="AT151" i="2" s="1"/>
  <c r="AT164" i="2" s="1"/>
  <c r="AT52" i="2"/>
  <c r="AT53" i="36"/>
  <c r="AT150" i="36" s="1"/>
  <c r="AT141" i="36" s="1"/>
  <c r="AT153" i="36" s="1"/>
  <c r="AT52" i="36"/>
  <c r="AS53" i="42"/>
  <c r="AS150" i="42" s="1"/>
  <c r="AS141" i="42" s="1"/>
  <c r="AS153" i="42" s="1"/>
  <c r="AS52" i="42"/>
  <c r="AS53" i="37"/>
  <c r="AS150" i="37" s="1"/>
  <c r="AS141" i="37" s="1"/>
  <c r="AS153" i="37" s="1"/>
  <c r="AS52" i="37"/>
  <c r="AT53" i="41"/>
  <c r="AT150" i="41" s="1"/>
  <c r="AT141" i="41" s="1"/>
  <c r="AT153" i="41" s="1"/>
  <c r="AT52" i="41"/>
  <c r="AS53" i="38"/>
  <c r="AS52" i="38"/>
  <c r="AS150" i="38" s="1"/>
  <c r="AS141" i="38" s="1"/>
  <c r="AS153" i="38" s="1"/>
  <c r="AS53" i="35"/>
  <c r="AS150" i="35" s="1"/>
  <c r="AS141" i="35" s="1"/>
  <c r="AS153" i="35" s="1"/>
  <c r="AS52" i="35"/>
  <c r="AS53" i="10"/>
  <c r="AS161" i="10" s="1"/>
  <c r="AS151" i="10" s="1"/>
  <c r="AS164" i="10" s="1"/>
  <c r="AS52" i="10"/>
  <c r="AS53" i="12"/>
  <c r="AS150" i="12" s="1"/>
  <c r="AS142" i="12" s="1"/>
  <c r="AS153" i="12" s="1"/>
  <c r="AS52" i="12"/>
  <c r="AS53" i="41"/>
  <c r="AS150" i="41" s="1"/>
  <c r="AS141" i="41" s="1"/>
  <c r="AS153" i="41" s="1"/>
  <c r="AS52" i="41"/>
  <c r="AS53" i="6"/>
  <c r="AS153" i="6" s="1"/>
  <c r="AS144" i="6" s="1"/>
  <c r="AS156" i="6" s="1"/>
  <c r="AS52" i="6"/>
  <c r="AT52" i="20"/>
  <c r="AT151" i="20" s="1"/>
  <c r="AT142" i="20" s="1"/>
  <c r="AT154" i="20" s="1"/>
  <c r="AS53" i="36"/>
  <c r="AS150" i="36" s="1"/>
  <c r="AS141" i="36" s="1"/>
  <c r="AS153" i="36" s="1"/>
  <c r="AS52" i="36"/>
  <c r="AS53" i="40"/>
  <c r="AS150" i="40" s="1"/>
  <c r="AS141" i="40" s="1"/>
  <c r="AS153" i="40" s="1"/>
  <c r="AS52" i="40"/>
  <c r="AS53" i="25"/>
  <c r="AS52" i="25"/>
  <c r="AS151" i="25" s="1"/>
  <c r="AS142" i="25" s="1"/>
  <c r="AS154" i="25" s="1"/>
  <c r="AT52" i="7"/>
  <c r="AT52" i="45"/>
  <c r="AT148" i="45" s="1"/>
  <c r="AT140" i="45" s="1"/>
  <c r="AT151" i="45" s="1"/>
  <c r="AS53" i="26"/>
  <c r="AS52" i="26"/>
  <c r="AS150" i="26" s="1"/>
  <c r="AS141" i="26" s="1"/>
  <c r="AS153" i="26" s="1"/>
  <c r="AT52" i="6"/>
  <c r="AS53" i="2"/>
  <c r="AS161" i="2" s="1"/>
  <c r="AS151" i="2" s="1"/>
  <c r="AS164" i="2" s="1"/>
  <c r="AS52" i="2"/>
  <c r="AS53" i="20"/>
  <c r="AS52" i="20"/>
  <c r="AS151" i="20" s="1"/>
  <c r="AS142" i="20" s="1"/>
  <c r="AS154" i="20" s="1"/>
  <c r="AS53" i="7"/>
  <c r="AS152" i="7" s="1"/>
  <c r="AS144" i="7" s="1"/>
  <c r="AS155" i="7" s="1"/>
  <c r="AS52" i="7"/>
  <c r="AS53" i="45"/>
  <c r="AS52" i="45"/>
  <c r="AS148" i="45" s="1"/>
  <c r="AS140" i="45" s="1"/>
  <c r="AS151" i="45" s="1"/>
  <c r="AS53" i="3"/>
  <c r="AS149" i="3" s="1"/>
  <c r="AS141" i="3" s="1"/>
  <c r="AS152" i="3" s="1"/>
  <c r="AS52" i="3"/>
  <c r="AS53" i="49"/>
  <c r="AS148" i="49" s="1"/>
  <c r="AS140" i="49" s="1"/>
  <c r="AS151" i="49" s="1"/>
  <c r="AS52" i="49"/>
  <c r="AT52"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Flavia Heller</author>
    <author>Deborah Nunes</author>
  </authors>
  <commentList>
    <comment ref="I10" authorId="0" shapeId="0" xr:uid="{00000000-0006-0000-0100-000001000000}">
      <text>
        <r>
          <rPr>
            <b/>
            <sz val="9"/>
            <color indexed="81"/>
            <rFont val="Segoe UI"/>
            <family val="2"/>
          </rPr>
          <t>Flavia Heller:</t>
        </r>
        <r>
          <rPr>
            <sz val="9"/>
            <color indexed="81"/>
            <rFont val="Segoe UI"/>
            <family val="2"/>
          </rPr>
          <t xml:space="preserve">
Credito ICMS do Gas:
Contabilza-se como despesa 18% em dedução de receita e o crédito de  13,4%, logo só se paga 4,6%. E na eliminação do consolidado só entra o benefício fiscal do gás. Por isso esse efeito positivo na taxa de deduções. Isso é recorrente</t>
        </r>
      </text>
    </comment>
    <comment ref="F91" authorId="1" shapeId="0" xr:uid="{00000000-0006-0000-0100-000002000000}">
      <text>
        <r>
          <rPr>
            <b/>
            <sz val="9"/>
            <color indexed="81"/>
            <rFont val="Segoe UI"/>
            <family val="2"/>
          </rPr>
          <t>Deborah Nunes:</t>
        </r>
        <r>
          <rPr>
            <sz val="9"/>
            <color indexed="81"/>
            <rFont val="Segoe UI"/>
            <family val="2"/>
          </rPr>
          <t xml:space="preserve">
Valor das DFPs de 2016 divulgada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Deborah Nunes</author>
  </authors>
  <commentList>
    <comment ref="I28" authorId="0" shapeId="0" xr:uid="{DC7BB661-5FCE-4CDF-838F-23354491A44B}">
      <text>
        <r>
          <rPr>
            <b/>
            <sz val="9"/>
            <color indexed="81"/>
            <rFont val="Segoe UI"/>
            <family val="2"/>
          </rPr>
          <t>Deborah Nunes:</t>
        </r>
        <r>
          <rPr>
            <sz val="9"/>
            <color indexed="81"/>
            <rFont val="Segoe UI"/>
            <family val="2"/>
          </rPr>
          <t xml:space="preserve">
Despesas ambientais: Valor positivo de R$ 853 mil</t>
        </r>
      </text>
    </comment>
    <comment ref="N104" authorId="0" shapeId="0" xr:uid="{EA17E509-C5A2-4265-A29E-B9E3A4DCD05C}">
      <text>
        <r>
          <rPr>
            <b/>
            <sz val="9"/>
            <color indexed="81"/>
            <rFont val="Segoe UI"/>
            <family val="2"/>
          </rPr>
          <t>Deborah Nunes:</t>
        </r>
        <r>
          <rPr>
            <sz val="9"/>
            <color indexed="81"/>
            <rFont val="Segoe UI"/>
            <family val="2"/>
          </rPr>
          <t xml:space="preserve">
Inclui partes relacionadas de R$61,5 MM</t>
        </r>
      </text>
    </comment>
    <comment ref="O104" authorId="0" shapeId="0" xr:uid="{F3CA721F-7866-4C0C-84E8-152399547386}">
      <text>
        <r>
          <rPr>
            <b/>
            <sz val="9"/>
            <color indexed="81"/>
            <rFont val="Segoe UI"/>
            <family val="2"/>
          </rPr>
          <t>Deborah Nunes:</t>
        </r>
        <r>
          <rPr>
            <sz val="9"/>
            <color indexed="81"/>
            <rFont val="Segoe UI"/>
            <family val="2"/>
          </rPr>
          <t xml:space="preserve">
Inlcui partes relacionadas</t>
        </r>
      </text>
    </comment>
    <comment ref="P104" authorId="0" shapeId="0" xr:uid="{DD7954A2-3406-4776-8AF2-F7B080F642E6}">
      <text>
        <r>
          <rPr>
            <b/>
            <sz val="9"/>
            <color indexed="81"/>
            <rFont val="Segoe UI"/>
            <family val="2"/>
          </rPr>
          <t>Deborah Nunes:</t>
        </r>
        <r>
          <rPr>
            <sz val="9"/>
            <color indexed="81"/>
            <rFont val="Segoe UI"/>
            <family val="2"/>
          </rPr>
          <t xml:space="preserve">
Inlcui partes relacionadas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tc={134C8DB6-81C4-4336-8A6C-5B61B8095F64}</author>
  </authors>
  <commentList>
    <comment ref="P89" authorId="0" shapeId="0" xr:uid="{134C8DB6-81C4-4336-8A6C-5B61B8095F64}">
      <text>
        <t>[Comentário encadeado]
Sua versão do Excel permite que você leia este comentário encadeado, no entanto, as edições serão removidas se o arquivo for aberto em uma versão mais recente do Excel. Saiba mais: https://go.microsoft.com/fwlink/?linkid=870924
Comentário:
    Compensação do saldo de Tributos diferidos Ativo x passivo</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tc={7F7570C4-6BB8-4CDC-AEAE-4B16CB2B0487}</author>
  </authors>
  <commentList>
    <comment ref="P89" authorId="0" shapeId="0" xr:uid="{7F7570C4-6BB8-4CDC-AEAE-4B16CB2B0487}">
      <text>
        <t>[Comentário encadeado]
Sua versão do Excel permite que você leia este comentário encadeado, no entanto, as edições serão removidas se o arquivo for aberto em uma versão mais recente do Excel. Saiba mais: https://go.microsoft.com/fwlink/?linkid=870924
Comentário:
    Compensação do saldo de Tributos diferidos Ativo x passivo</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tc={80565A7B-A58E-4910-9024-2AE233D49F00}</author>
    <author>tc={8CC528CD-02A8-4EE1-9959-B8AFC064E422}</author>
    <author>tc={1AB9325B-2114-4C85-9F0D-1B63F35EC08E}</author>
    <author>tc={EF8F3348-1275-4218-82E9-FF1DB73F660E}</author>
    <author>tc={73C3C7B4-F520-4588-AEA5-777C1410A6B9}</author>
    <author>tc={C8797502-A748-4754-A23F-86F185227E2C}</author>
    <author>tc={86E825DC-7AD3-4B60-87FC-E9C860E25977}</author>
    <author>tc={95591BA2-3E57-4CEE-BB46-5A4C05C753C8}</author>
    <author>tc={5B028C94-D209-40C7-9410-62ADE8B49DFB}</author>
    <author>tc={EA36A266-34AD-4911-BC5B-50A915D3A871}</author>
  </authors>
  <commentList>
    <comment ref="T46" authorId="0" shapeId="0" xr:uid="{80565A7B-A58E-4910-9024-2AE233D49F00}">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de equity para outras receitas e despesas</t>
      </text>
    </comment>
    <comment ref="T73" authorId="1" shapeId="0" xr:uid="{8CC528CD-02A8-4EE1-9959-B8AFC064E422}">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de imobilizado para ativos mantidos para venda, referente ao terreno de Seival</t>
      </text>
    </comment>
    <comment ref="T78" authorId="2" shapeId="0" xr:uid="{1AB9325B-2114-4C85-9F0D-1B63F35EC08E}">
      <text>
        <t>[Comentário encadeado]
Sua versão do Excel permite que você leia este comentário encadeado, no entanto, as edições serão removidas se o arquivo for aberto em uma versão mais recente do Excel. Saiba mais: https://go.microsoft.com/fwlink/?linkid=870924
Comentário:
    Ajuste de arredondamento</t>
      </text>
    </comment>
    <comment ref="T85" authorId="3" shapeId="0" xr:uid="{EF8F3348-1275-4218-82E9-FF1DB73F660E}">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das operações comerciais para o curto prazo.</t>
      </text>
    </comment>
    <comment ref="T90" authorId="4" shapeId="0" xr:uid="{73C3C7B4-F520-4588-AEA5-777C1410A6B9}">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para apresentação do IR diferido pelo líquido</t>
      </text>
    </comment>
    <comment ref="T95" authorId="5" shapeId="0" xr:uid="{C8797502-A748-4754-A23F-86F185227E2C}">
      <text>
        <t>[Comentário encadeado]
Sua versão do Excel permite que você leia este comentário encadeado, no entanto, as edições serão removidas se o arquivo for aberto em uma versão mais recente do Excel. Saiba mais: https://go.microsoft.com/fwlink/?linkid=870924
Comentário:
    (i) Reclassificação de investimento para intangível - Refere-se ao Goodwill da PGN quando da aquisição de 100% por parte da Eneva S.A.; (ii) Reclassificação do saldo registrado entre passivo a descoberto e investimento (Azulão $398 / AFAC PGC $21.268 / Mais valia $10.712)</t>
      </text>
    </comment>
    <comment ref="T96" authorId="6" shapeId="0" xr:uid="{86E825DC-7AD3-4B60-87FC-E9C860E25977}">
      <text>
        <t>[Comentário encadeado]
Sua versão do Excel permite que você leia este comentário encadeado, no entanto, as edições serão removidas se o arquivo for aberto em uma versão mais recente do Excel. Saiba mais: https://go.microsoft.com/fwlink/?linkid=870924
Comentário:
    (i) Reclassificação do Ativo de Direito de Uso de Intangível para Imobilizado; (ii) Reclassificação do terreno de Seival Geração de Energia LTDA. para ativo mantido para venda. Por possuir compromisso firme para vendelo</t>
      </text>
    </comment>
    <comment ref="T97" authorId="7" shapeId="0" xr:uid="{95591BA2-3E57-4CEE-BB46-5A4C05C753C8}">
      <text>
        <t>[Comentário encadeado]
Sua versão do Excel permite que você leia este comentário encadeado, no entanto, as edições serão removidas se o arquivo for aberto em uma versão mais recente do Excel. Saiba mais: https://go.microsoft.com/fwlink/?linkid=870924
Comentário:
    (i) Reclassificação do Ativo de Direito de Uso de Intangível para Imobilizado; (ii) Reclassificação de investimento para intangível - Refere-se ao Goodwill da PGN quando da aquisição de 100% por parte da Eneva S.A..</t>
      </text>
    </comment>
    <comment ref="T139" authorId="8" shapeId="0" xr:uid="{5B028C94-D209-40C7-9410-62ADE8B49DFB}">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do saldo registrado entre passivo a descoberto e investimento (Azulão $398 / AFAC PGC $21.268 / Mais valia $10.712)</t>
      </text>
    </comment>
    <comment ref="T140" authorId="9" shapeId="0" xr:uid="{EA36A266-34AD-4911-BC5B-50A915D3A871}">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para o ativo, afim da apresentação dos impostos diferidos líquidos</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tc={DE9A1A42-4DF1-45A5-B9B9-78BF73F5BDF6}</author>
    <author>tc={284E015D-1511-4F7A-9BB2-0641D0776460}</author>
    <author>tc={D4A86122-0C1E-4498-BD2C-88634F841D61}</author>
    <author>tc={08DD2EC0-95A6-4AD5-AC6F-D75F8E3ABD6D}</author>
    <author>tc={925A6367-273A-4195-9C46-1317D8368E6C}</author>
    <author>tc={653D1444-DE6F-47EF-86B0-944137E9FE30}</author>
    <author>tc={007E7CEB-F980-495D-B219-A3281898576B}</author>
    <author>tc={EDF4C5C0-0BA6-41CC-9F8F-5E02177A6496}</author>
    <author>tc={3F31DCF4-FFD5-4EA2-A259-1CD0BAA37069}</author>
    <author>tc={FD8DA195-69E2-4B89-839F-1EC93D1EB623}</author>
  </authors>
  <commentList>
    <comment ref="T46" authorId="0" shapeId="0" xr:uid="{DE9A1A42-4DF1-45A5-B9B9-78BF73F5BDF6}">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de equity para outras receitas e despesas</t>
      </text>
    </comment>
    <comment ref="T73" authorId="1" shapeId="0" xr:uid="{284E015D-1511-4F7A-9BB2-0641D0776460}">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de imobilizado para ativos mantidos para venda, referente ao terreno de Seival</t>
      </text>
    </comment>
    <comment ref="T78" authorId="2" shapeId="0" xr:uid="{D4A86122-0C1E-4498-BD2C-88634F841D61}">
      <text>
        <t>[Comentário encadeado]
Sua versão do Excel permite que você leia este comentário encadeado, no entanto, as edições serão removidas se o arquivo for aberto em uma versão mais recente do Excel. Saiba mais: https://go.microsoft.com/fwlink/?linkid=870924
Comentário:
    Ajuste de arredondamento</t>
      </text>
    </comment>
    <comment ref="T85" authorId="3" shapeId="0" xr:uid="{08DD2EC0-95A6-4AD5-AC6F-D75F8E3ABD6D}">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das operações comerciais para o curto prazo.</t>
      </text>
    </comment>
    <comment ref="T90" authorId="4" shapeId="0" xr:uid="{925A6367-273A-4195-9C46-1317D8368E6C}">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para apresentação do IR diferido pelo líquido</t>
      </text>
    </comment>
    <comment ref="T95" authorId="5" shapeId="0" xr:uid="{653D1444-DE6F-47EF-86B0-944137E9FE30}">
      <text>
        <t>[Comentário encadeado]
Sua versão do Excel permite que você leia este comentário encadeado, no entanto, as edições serão removidas se o arquivo for aberto em uma versão mais recente do Excel. Saiba mais: https://go.microsoft.com/fwlink/?linkid=870924
Comentário:
    (i) Reclassificação de investimento para intangível - Refere-se ao Goodwill da PGN quando da aquisição de 100% por parte da Eneva S.A.; (ii) Reclassificação do saldo registrado entre passivo a descoberto e investimento (Azulão $398 / AFAC PGC $21.268 / Mais valia $10.712)</t>
      </text>
    </comment>
    <comment ref="T96" authorId="6" shapeId="0" xr:uid="{007E7CEB-F980-495D-B219-A3281898576B}">
      <text>
        <t>[Comentário encadeado]
Sua versão do Excel permite que você leia este comentário encadeado, no entanto, as edições serão removidas se o arquivo for aberto em uma versão mais recente do Excel. Saiba mais: https://go.microsoft.com/fwlink/?linkid=870924
Comentário:
    (i) Reclassificação do Ativo de Direito de Uso de Intangível para Imobilizado; (ii) Reclassificação do terreno de Seival Geração de Energia LTDA. para ativo mantido para venda. Por possuir compromisso firme para vendelo</t>
      </text>
    </comment>
    <comment ref="T97" authorId="7" shapeId="0" xr:uid="{EDF4C5C0-0BA6-41CC-9F8F-5E02177A6496}">
      <text>
        <t>[Comentário encadeado]
Sua versão do Excel permite que você leia este comentário encadeado, no entanto, as edições serão removidas se o arquivo for aberto em uma versão mais recente do Excel. Saiba mais: https://go.microsoft.com/fwlink/?linkid=870924
Comentário:
    (i) Reclassificação do Ativo de Direito de Uso de Intangível para Imobilizado; (ii) Reclassificação de investimento para intangível - Refere-se ao Goodwill da PGN quando da aquisição de 100% por parte da Eneva S.A..</t>
      </text>
    </comment>
    <comment ref="T139" authorId="8" shapeId="0" xr:uid="{3F31DCF4-FFD5-4EA2-A259-1CD0BAA37069}">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do saldo registrado entre passivo a descoberto e investimento (Azulão $398 / AFAC PGC $21.268 / Mais valia $10.712)</t>
      </text>
    </comment>
    <comment ref="T140" authorId="9" shapeId="0" xr:uid="{FD8DA195-69E2-4B89-839F-1EC93D1EB623}">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para o ativo, afim da apresentação dos impostos diferidos líquidos</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tc={344FCD96-4389-44A3-8D8A-E36BB2E94760}</author>
    <author>tc={8256F83A-0F08-42EB-9E7F-90803AEC681E}</author>
    <author>tc={7937E3C6-5F2F-4872-AA38-FE2F48D3A6E2}</author>
    <author>tc={9BEF2370-F791-4D96-A59B-EC7EE0A86320}</author>
    <author>tc={A2439A9C-3371-4595-8C83-8B98130985A2}</author>
    <author>tc={669DB678-A380-4B03-9440-0D1BD8FB6C56}</author>
    <author>tc={5954B1A5-C37C-4341-A6FA-40BC67E001FE}</author>
    <author>tc={A617BD7D-0167-4D2A-80E4-F300365D290A}</author>
    <author>tc={E20A909B-903D-4468-90B4-74A061C568A4}</author>
    <author>tc={266357C0-72E0-465A-BC0D-6DF97DC783F4}</author>
  </authors>
  <commentList>
    <comment ref="T46" authorId="0" shapeId="0" xr:uid="{344FCD96-4389-44A3-8D8A-E36BB2E94760}">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de equity para outras receitas e despesas</t>
      </text>
    </comment>
    <comment ref="T74" authorId="1" shapeId="0" xr:uid="{8256F83A-0F08-42EB-9E7F-90803AEC681E}">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de imobilizado para ativos mantidos para venda, referente ao terreno de Seival</t>
      </text>
    </comment>
    <comment ref="T79" authorId="2" shapeId="0" xr:uid="{7937E3C6-5F2F-4872-AA38-FE2F48D3A6E2}">
      <text>
        <t>[Comentário encadeado]
Sua versão do Excel permite que você leia este comentário encadeado, no entanto, as edições serão removidas se o arquivo for aberto em uma versão mais recente do Excel. Saiba mais: https://go.microsoft.com/fwlink/?linkid=870924
Comentário:
    Ajuste de arredondamento</t>
      </text>
    </comment>
    <comment ref="T86" authorId="3" shapeId="0" xr:uid="{9BEF2370-F791-4D96-A59B-EC7EE0A86320}">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das operações comerciais para o curto prazo.</t>
      </text>
    </comment>
    <comment ref="T91" authorId="4" shapeId="0" xr:uid="{A2439A9C-3371-4595-8C83-8B98130985A2}">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para apresentação do IR diferido pelo líquido</t>
      </text>
    </comment>
    <comment ref="T96" authorId="5" shapeId="0" xr:uid="{669DB678-A380-4B03-9440-0D1BD8FB6C56}">
      <text>
        <t>[Comentário encadeado]
Sua versão do Excel permite que você leia este comentário encadeado, no entanto, as edições serão removidas se o arquivo for aberto em uma versão mais recente do Excel. Saiba mais: https://go.microsoft.com/fwlink/?linkid=870924
Comentário:
    (i) Reclassificação de investimento para intangível - Refere-se ao Goodwill da PGN quando da aquisição de 100% por parte da Eneva S.A.; (ii) Reclassificação do saldo registrado entre passivo a descoberto e investimento (Azulão $398 / AFAC PGC $21.268 / Mais valia $10.712)</t>
      </text>
    </comment>
    <comment ref="T97" authorId="6" shapeId="0" xr:uid="{5954B1A5-C37C-4341-A6FA-40BC67E001FE}">
      <text>
        <t>[Comentário encadeado]
Sua versão do Excel permite que você leia este comentário encadeado, no entanto, as edições serão removidas se o arquivo for aberto em uma versão mais recente do Excel. Saiba mais: https://go.microsoft.com/fwlink/?linkid=870924
Comentário:
    (i) Reclassificação do Ativo de Direito de Uso de Intangível para Imobilizado; (ii) Reclassificação do terreno de Seival Geração de Energia LTDA. para ativo mantido para venda. Por possuir compromisso firme para vendelo</t>
      </text>
    </comment>
    <comment ref="T98" authorId="7" shapeId="0" xr:uid="{A617BD7D-0167-4D2A-80E4-F300365D290A}">
      <text>
        <t>[Comentário encadeado]
Sua versão do Excel permite que você leia este comentário encadeado, no entanto, as edições serão removidas se o arquivo for aberto em uma versão mais recente do Excel. Saiba mais: https://go.microsoft.com/fwlink/?linkid=870924
Comentário:
    (i) Reclassificação do Ativo de Direito de Uso de Intangível para Imobilizado; (ii) Reclassificação de investimento para intangível - Refere-se ao Goodwill da PGN quando da aquisição de 100% por parte da Eneva S.A..</t>
      </text>
    </comment>
    <comment ref="T140" authorId="8" shapeId="0" xr:uid="{E20A909B-903D-4468-90B4-74A061C568A4}">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do saldo registrado entre passivo a descoberto e investimento (Azulão $398 / AFAC PGC $21.268 / Mais valia $10.712)</t>
      </text>
    </comment>
    <comment ref="T141" authorId="9" shapeId="0" xr:uid="{266357C0-72E0-465A-BC0D-6DF97DC783F4}">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para o ativo, afim da apresentação dos impostos diferidos líquidos</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tc={9968CAF1-DA86-426B-9CC0-3A625AFA35E8}</author>
    <author>tc={25B4338E-4B76-40D5-B98F-DA1FBD8F1DE8}</author>
    <author>tc={ACA7543B-5716-4C1A-A3E3-1CE56B25D4FB}</author>
    <author>tc={80030CB7-074E-4615-A4DF-086C7048631E}</author>
    <author>tc={DB897244-AAA3-4EEE-BE50-F0E55A74A53B}</author>
    <author>tc={3B3FD629-20A3-404D-A7A1-FAF87632F602}</author>
    <author>tc={4B69A5AE-8250-4908-9AB7-9D56EFB6899E}</author>
    <author>tc={ACE9EAF9-E3D6-4143-A3F2-4C2CDF4CAB88}</author>
    <author>tc={92ECF523-D93E-400F-BD4B-8E0E65EC94A8}</author>
    <author>tc={9F9C2C11-4FDC-4895-A975-BB0F14904AA4}</author>
  </authors>
  <commentList>
    <comment ref="T46" authorId="0" shapeId="0" xr:uid="{9968CAF1-DA86-426B-9CC0-3A625AFA35E8}">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de equity para outras receitas e despesas</t>
      </text>
    </comment>
    <comment ref="T73" authorId="1" shapeId="0" xr:uid="{25B4338E-4B76-40D5-B98F-DA1FBD8F1DE8}">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de imobilizado para ativos mantidos para venda, referente ao terreno de Seival</t>
      </text>
    </comment>
    <comment ref="T78" authorId="2" shapeId="0" xr:uid="{ACA7543B-5716-4C1A-A3E3-1CE56B25D4FB}">
      <text>
        <t>[Comentário encadeado]
Sua versão do Excel permite que você leia este comentário encadeado, no entanto, as edições serão removidas se o arquivo for aberto em uma versão mais recente do Excel. Saiba mais: https://go.microsoft.com/fwlink/?linkid=870924
Comentário:
    Ajuste de arredondamento</t>
      </text>
    </comment>
    <comment ref="T85" authorId="3" shapeId="0" xr:uid="{80030CB7-074E-4615-A4DF-086C7048631E}">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das operações comerciais para o curto prazo.</t>
      </text>
    </comment>
    <comment ref="T90" authorId="4" shapeId="0" xr:uid="{DB897244-AAA3-4EEE-BE50-F0E55A74A53B}">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para apresentação do IR diferido pelo líquido</t>
      </text>
    </comment>
    <comment ref="T95" authorId="5" shapeId="0" xr:uid="{3B3FD629-20A3-404D-A7A1-FAF87632F602}">
      <text>
        <t>[Comentário encadeado]
Sua versão do Excel permite que você leia este comentário encadeado, no entanto, as edições serão removidas se o arquivo for aberto em uma versão mais recente do Excel. Saiba mais: https://go.microsoft.com/fwlink/?linkid=870924
Comentário:
    (i) Reclassificação de investimento para intangível - Refere-se ao Goodwill da PGN quando da aquisição de 100% por parte da Eneva S.A.; (ii) Reclassificação do saldo registrado entre passivo a descoberto e investimento (Azulão $398 / AFAC PGC $21.268 / Mais valia $10.712)</t>
      </text>
    </comment>
    <comment ref="T96" authorId="6" shapeId="0" xr:uid="{4B69A5AE-8250-4908-9AB7-9D56EFB6899E}">
      <text>
        <t>[Comentário encadeado]
Sua versão do Excel permite que você leia este comentário encadeado, no entanto, as edições serão removidas se o arquivo for aberto em uma versão mais recente do Excel. Saiba mais: https://go.microsoft.com/fwlink/?linkid=870924
Comentário:
    (i) Reclassificação do Ativo de Direito de Uso de Intangível para Imobilizado; (ii) Reclassificação do terreno de Seival Geração de Energia LTDA. para ativo mantido para venda. Por possuir compromisso firme para vendelo</t>
      </text>
    </comment>
    <comment ref="T97" authorId="7" shapeId="0" xr:uid="{ACE9EAF9-E3D6-4143-A3F2-4C2CDF4CAB88}">
      <text>
        <t>[Comentário encadeado]
Sua versão do Excel permite que você leia este comentário encadeado, no entanto, as edições serão removidas se o arquivo for aberto em uma versão mais recente do Excel. Saiba mais: https://go.microsoft.com/fwlink/?linkid=870924
Comentário:
    (i) Reclassificação do Ativo de Direito de Uso de Intangível para Imobilizado; (ii) Reclassificação de investimento para intangível - Refere-se ao Goodwill da PGN quando da aquisição de 100% por parte da Eneva S.A..</t>
      </text>
    </comment>
    <comment ref="T139" authorId="8" shapeId="0" xr:uid="{92ECF523-D93E-400F-BD4B-8E0E65EC94A8}">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do saldo registrado entre passivo a descoberto e investimento (Azulão $398 / AFAC PGC $21.268 / Mais valia $10.712)</t>
      </text>
    </comment>
    <comment ref="T140" authorId="9" shapeId="0" xr:uid="{9F9C2C11-4FDC-4895-A975-BB0F14904AA4}">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para o ativo, afim da apresentação dos impostos diferidos líquidos</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tc={E4A68455-E86D-4970-8F9D-73F4703F1AF8}</author>
  </authors>
  <commentList>
    <comment ref="O123" authorId="0" shapeId="0" xr:uid="{E4A68455-E86D-4970-8F9D-73F4703F1AF8}">
      <text>
        <t>[Comentário encadeado]
Sua versão do Excel permite que você leia este comentário encadeado, no entanto, as edições serão removidas se o arquivo for aberto em uma versão mais recente do Excel. Saiba mais: https://go.microsoft.com/fwlink/?linkid=870924
Comentário:
    Apresentação pelo liquido do Diferido. Compensação entre ativo e passivo.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tc={977F8B7B-B941-43D4-ACD5-164B6879ABC1}</author>
    <author>tc={825318C1-E905-4F3B-B197-CB940341288C}</author>
    <author>tc={5EF14D97-CC33-4054-B782-96F8B71D515E}</author>
    <author>tc={B8D14DB2-B923-48E7-98F9-35E90CF39EE2}</author>
    <author>tc={C63C4CAE-9332-4CEA-A1CB-C0FDB1C78384}</author>
    <author>tc={BC0161EC-FBCF-4FB6-923E-1603278AFB90}</author>
    <author>tc={A0CDF689-DFD9-4F5B-9BEF-32EFCC502A7C}</author>
    <author>tc={15A52648-7EC2-470C-8BFB-EE6D3B04FC32}</author>
    <author>tc={26547290-5C39-4F81-8A55-FF34ABEA7BE3}</author>
    <author>tc={40CDF0B0-37FC-43FC-9BE3-8F0C43E6188F}</author>
  </authors>
  <commentList>
    <comment ref="T46" authorId="0" shapeId="0" xr:uid="{977F8B7B-B941-43D4-ACD5-164B6879ABC1}">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de equity para outras receitas e despesas</t>
      </text>
    </comment>
    <comment ref="T73" authorId="1" shapeId="0" xr:uid="{825318C1-E905-4F3B-B197-CB940341288C}">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de imobilizado para ativos mantidos para venda, referente ao terreno de Seival</t>
      </text>
    </comment>
    <comment ref="T78" authorId="2" shapeId="0" xr:uid="{5EF14D97-CC33-4054-B782-96F8B71D515E}">
      <text>
        <t>[Comentário encadeado]
Sua versão do Excel permite que você leia este comentário encadeado, no entanto, as edições serão removidas se o arquivo for aberto em uma versão mais recente do Excel. Saiba mais: https://go.microsoft.com/fwlink/?linkid=870924
Comentário:
    Ajuste de arredondamento</t>
      </text>
    </comment>
    <comment ref="T85" authorId="3" shapeId="0" xr:uid="{B8D14DB2-B923-48E7-98F9-35E90CF39EE2}">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das operações comerciais para o curto prazo.</t>
      </text>
    </comment>
    <comment ref="T91" authorId="4" shapeId="0" xr:uid="{C63C4CAE-9332-4CEA-A1CB-C0FDB1C78384}">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para apresentação do IR diferido pelo líquido</t>
      </text>
    </comment>
    <comment ref="T96" authorId="5" shapeId="0" xr:uid="{BC0161EC-FBCF-4FB6-923E-1603278AFB90}">
      <text>
        <t>[Comentário encadeado]
Sua versão do Excel permite que você leia este comentário encadeado, no entanto, as edições serão removidas se o arquivo for aberto em uma versão mais recente do Excel. Saiba mais: https://go.microsoft.com/fwlink/?linkid=870924
Comentário:
    (i) Reclassificação de investimento para intangível - Refere-se ao Goodwill da PGN quando da aquisição de 100% por parte da Eneva S.A.; (ii) Reclassificação do saldo registrado entre passivo a descoberto e investimento (Azulão $398 / AFAC PGC $21.268 / Mais valia $10.712)</t>
      </text>
    </comment>
    <comment ref="T97" authorId="6" shapeId="0" xr:uid="{A0CDF689-DFD9-4F5B-9BEF-32EFCC502A7C}">
      <text>
        <t>[Comentário encadeado]
Sua versão do Excel permite que você leia este comentário encadeado, no entanto, as edições serão removidas se o arquivo for aberto em uma versão mais recente do Excel. Saiba mais: https://go.microsoft.com/fwlink/?linkid=870924
Comentário:
    (i) Reclassificação do Ativo de Direito de Uso de Intangível para Imobilizado; (ii) Reclassificação do terreno de Seival Geração de Energia LTDA. para ativo mantido para venda. Por possuir compromisso firme para vendelo</t>
      </text>
    </comment>
    <comment ref="T98" authorId="7" shapeId="0" xr:uid="{15A52648-7EC2-470C-8BFB-EE6D3B04FC32}">
      <text>
        <t>[Comentário encadeado]
Sua versão do Excel permite que você leia este comentário encadeado, no entanto, as edições serão removidas se o arquivo for aberto em uma versão mais recente do Excel. Saiba mais: https://go.microsoft.com/fwlink/?linkid=870924
Comentário:
    (i) Reclassificação do Ativo de Direito de Uso de Intangível para Imobilizado; (ii) Reclassificação de investimento para intangível - Refere-se ao Goodwill da PGN quando da aquisição de 100% por parte da Eneva S.A..</t>
      </text>
    </comment>
    <comment ref="T148" authorId="8" shapeId="0" xr:uid="{26547290-5C39-4F81-8A55-FF34ABEA7BE3}">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do saldo registrado entre passivo a descoberto e investimento (Azulão $398 / AFAC PGC $21.268 / Mais valia $10.712)</t>
      </text>
    </comment>
    <comment ref="T149" authorId="9" shapeId="0" xr:uid="{40CDF0B0-37FC-43FC-9BE3-8F0C43E6188F}">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para o ativo, afim da apresentação dos impostos diferidos líquidos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tc={8779DD29-29F9-4929-BAE0-2AC54A2D305F}</author>
  </authors>
  <commentList>
    <comment ref="P90" authorId="0" shapeId="0" xr:uid="{8779DD29-29F9-4929-BAE0-2AC54A2D305F}">
      <text>
        <t>[Comentário encadeado]
Sua versão do Excel permite que você leia este comentário encadeado, no entanto, as edições serão removidas se o arquivo for aberto em uma versão mais recente do Excel. Saiba mais: https://go.microsoft.com/fwlink/?linkid=870924
Comentário:
    Compensação do saldo de Tributos diferidos Ativo x passivo</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Claudio Pereira</author>
  </authors>
  <commentList>
    <comment ref="N16" authorId="0" shapeId="0" xr:uid="{00000000-0006-0000-0700-000001000000}">
      <text>
        <r>
          <rPr>
            <b/>
            <sz val="9"/>
            <color indexed="81"/>
            <rFont val="Segoe UI"/>
            <family val="2"/>
          </rPr>
          <t>Claudio Pereira:</t>
        </r>
        <r>
          <rPr>
            <sz val="9"/>
            <color indexed="81"/>
            <rFont val="Segoe UI"/>
            <family val="2"/>
          </rPr>
          <t xml:space="preserve">
Incluímos ajuste para acertar o valor do arrendamento que estava dentro de energia elétrica para revenda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tc={D4C7136B-2965-4A73-98A6-7EB473BC48F1}</author>
    <author>tc={CF5084B9-A620-45B7-9534-A23B4F889CD4}</author>
    <author>tc={9C2959B7-39F7-4BE7-A840-4AE052238085}</author>
    <author>tc={5AD6D618-ACEA-47C5-8188-0BD969688680}</author>
    <author>tc={3CB03ADE-A14D-4BCA-B3F5-08738304AE03}</author>
    <author>tc={04FDAAA9-C2E0-494A-B5A9-1F4B030AEC48}</author>
    <author>tc={A0B74F93-AD1D-47F1-A021-CA35C8169C3E}</author>
    <author>tc={9F4F53E8-66B6-4F08-AE87-F023B65BD03C}</author>
    <author>tc={B3A1EBC2-230B-4125-AA00-E037F8F80BAD}</author>
    <author>tc={684229E3-1108-48E7-A301-E6DA1937DB13}</author>
  </authors>
  <commentList>
    <comment ref="T46" authorId="0" shapeId="0" xr:uid="{D4C7136B-2965-4A73-98A6-7EB473BC48F1}">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de equity para outras receitas e despesas</t>
      </text>
    </comment>
    <comment ref="T73" authorId="1" shapeId="0" xr:uid="{CF5084B9-A620-45B7-9534-A23B4F889CD4}">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de imobilizado para ativos mantidos para venda, referente ao terreno de Seival</t>
      </text>
    </comment>
    <comment ref="T78" authorId="2" shapeId="0" xr:uid="{9C2959B7-39F7-4BE7-A840-4AE052238085}">
      <text>
        <t>[Comentário encadeado]
Sua versão do Excel permite que você leia este comentário encadeado, no entanto, as edições serão removidas se o arquivo for aberto em uma versão mais recente do Excel. Saiba mais: https://go.microsoft.com/fwlink/?linkid=870924
Comentário:
    Ajuste de arredondamento</t>
      </text>
    </comment>
    <comment ref="T85" authorId="3" shapeId="0" xr:uid="{5AD6D618-ACEA-47C5-8188-0BD969688680}">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das operações comerciais para o curto prazo.</t>
      </text>
    </comment>
    <comment ref="T90" authorId="4" shapeId="0" xr:uid="{3CB03ADE-A14D-4BCA-B3F5-08738304AE03}">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para apresentação do IR diferido pelo líquido</t>
      </text>
    </comment>
    <comment ref="T95" authorId="5" shapeId="0" xr:uid="{04FDAAA9-C2E0-494A-B5A9-1F4B030AEC48}">
      <text>
        <t>[Comentário encadeado]
Sua versão do Excel permite que você leia este comentário encadeado, no entanto, as edições serão removidas se o arquivo for aberto em uma versão mais recente do Excel. Saiba mais: https://go.microsoft.com/fwlink/?linkid=870924
Comentário:
    (i) Reclassificação de investimento para intangível - Refere-se ao Goodwill da PGN quando da aquisição de 100% por parte da Eneva S.A.; (ii) Reclassificação do saldo registrado entre passivo a descoberto e investimento (Azulão $398 / AFAC PGC $21.268 / Mais valia $10.712)</t>
      </text>
    </comment>
    <comment ref="T96" authorId="6" shapeId="0" xr:uid="{A0B74F93-AD1D-47F1-A021-CA35C8169C3E}">
      <text>
        <t>[Comentário encadeado]
Sua versão do Excel permite que você leia este comentário encadeado, no entanto, as edições serão removidas se o arquivo for aberto em uma versão mais recente do Excel. Saiba mais: https://go.microsoft.com/fwlink/?linkid=870924
Comentário:
    (i) Reclassificação do Ativo de Direito de Uso de Intangível para Imobilizado; (ii) Reclassificação do terreno de Seival Geração de Energia LTDA. para ativo mantido para venda. Por possuir compromisso firme para vendelo</t>
      </text>
    </comment>
    <comment ref="T97" authorId="7" shapeId="0" xr:uid="{9F4F53E8-66B6-4F08-AE87-F023B65BD03C}">
      <text>
        <t>[Comentário encadeado]
Sua versão do Excel permite que você leia este comentário encadeado, no entanto, as edições serão removidas se o arquivo for aberto em uma versão mais recente do Excel. Saiba mais: https://go.microsoft.com/fwlink/?linkid=870924
Comentário:
    (i) Reclassificação do Ativo de Direito de Uso de Intangível para Imobilizado; (ii) Reclassificação de investimento para intangível - Refere-se ao Goodwill da PGN quando da aquisição de 100% por parte da Eneva S.A..</t>
      </text>
    </comment>
    <comment ref="T139" authorId="8" shapeId="0" xr:uid="{B3A1EBC2-230B-4125-AA00-E037F8F80BAD}">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do saldo registrado entre passivo a descoberto e investimento (Azulão $398 / AFAC PGC $21.268 / Mais valia $10.712)</t>
      </text>
    </comment>
    <comment ref="T140" authorId="9" shapeId="0" xr:uid="{684229E3-1108-48E7-A301-E6DA1937DB13}">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para o ativo, afim da apresentação dos impostos diferidos líquidos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tc={D82188EC-2D77-4F84-9A1F-835F5CBD35DF}</author>
  </authors>
  <commentList>
    <comment ref="P89" authorId="0" shapeId="0" xr:uid="{D82188EC-2D77-4F84-9A1F-835F5CBD35DF}">
      <text>
        <t>[Comentário encadeado]
Sua versão do Excel permite que você leia este comentário encadeado, no entanto, as edições serão removidas se o arquivo for aberto em uma versão mais recente do Excel. Saiba mais: https://go.microsoft.com/fwlink/?linkid=870924
Comentário:
    Compensação do saldo de Tributos diferidos Ativo x passivo</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tc={C6C8B9DE-FC3D-4AFC-9597-EC9085199F3E}</author>
  </authors>
  <commentList>
    <comment ref="P89" authorId="0" shapeId="0" xr:uid="{C6C8B9DE-FC3D-4AFC-9597-EC9085199F3E}">
      <text>
        <t>[Comentário encadeado]
Sua versão do Excel permite que você leia este comentário encadeado, no entanto, as edições serão removidas se o arquivo for aberto em uma versão mais recente do Excel. Saiba mais: https://go.microsoft.com/fwlink/?linkid=870924
Comentário:
    Compensação do saldo de Tributos diferidos Ativo x passivo</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tc={5D278E15-88A3-4DDA-9328-ADA251D15F37}</author>
    <author>tc={078158AE-A223-4E3F-98B6-E5921C3D077D}</author>
    <author>tc={53A28421-B63F-4258-BFAD-658A73861B28}</author>
    <author>tc={C8F3E042-02D0-4191-AAD6-669BBDF18D16}</author>
    <author>tc={9410E47D-4800-4A57-9C99-89701E6D9A8C}</author>
    <author>tc={8CCBBD04-81E6-4A59-9A42-3C550E8C3AF3}</author>
    <author>tc={980C1BEC-1324-4102-8B6C-236534E6452C}</author>
    <author>tc={7BFEA9DE-3903-4177-A7F3-DB2D29C8197F}</author>
    <author>tc={C3E66223-D932-42D7-8BC7-E21BD946A5CD}</author>
    <author>tc={5F85934B-F5A8-400C-9ECF-1384FCF98B9A}</author>
  </authors>
  <commentList>
    <comment ref="T46" authorId="0" shapeId="0" xr:uid="{5D278E15-88A3-4DDA-9328-ADA251D15F37}">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de equity para outras receitas e despesas</t>
      </text>
    </comment>
    <comment ref="T73" authorId="1" shapeId="0" xr:uid="{078158AE-A223-4E3F-98B6-E5921C3D077D}">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de imobilizado para ativos mantidos para venda, referente ao terreno de Seival</t>
      </text>
    </comment>
    <comment ref="T78" authorId="2" shapeId="0" xr:uid="{53A28421-B63F-4258-BFAD-658A73861B28}">
      <text>
        <t>[Comentário encadeado]
Sua versão do Excel permite que você leia este comentário encadeado, no entanto, as edições serão removidas se o arquivo for aberto em uma versão mais recente do Excel. Saiba mais: https://go.microsoft.com/fwlink/?linkid=870924
Comentário:
    Ajuste de arredondamento</t>
      </text>
    </comment>
    <comment ref="T85" authorId="3" shapeId="0" xr:uid="{C8F3E042-02D0-4191-AAD6-669BBDF18D16}">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das operações comerciais para o curto prazo.</t>
      </text>
    </comment>
    <comment ref="T90" authorId="4" shapeId="0" xr:uid="{9410E47D-4800-4A57-9C99-89701E6D9A8C}">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para apresentação do IR diferido pelo líquido</t>
      </text>
    </comment>
    <comment ref="T95" authorId="5" shapeId="0" xr:uid="{8CCBBD04-81E6-4A59-9A42-3C550E8C3AF3}">
      <text>
        <t>[Comentário encadeado]
Sua versão do Excel permite que você leia este comentário encadeado, no entanto, as edições serão removidas se o arquivo for aberto em uma versão mais recente do Excel. Saiba mais: https://go.microsoft.com/fwlink/?linkid=870924
Comentário:
    (i) Reclassificação de investimento para intangível - Refere-se ao Goodwill da PGN quando da aquisição de 100% por parte da Eneva S.A.; (ii) Reclassificação do saldo registrado entre passivo a descoberto e investimento (Azulão $398 / AFAC PGC $21.268 / Mais valia $10.712)</t>
      </text>
    </comment>
    <comment ref="T96" authorId="6" shapeId="0" xr:uid="{980C1BEC-1324-4102-8B6C-236534E6452C}">
      <text>
        <t>[Comentário encadeado]
Sua versão do Excel permite que você leia este comentário encadeado, no entanto, as edições serão removidas se o arquivo for aberto em uma versão mais recente do Excel. Saiba mais: https://go.microsoft.com/fwlink/?linkid=870924
Comentário:
    (i) Reclassificação do Ativo de Direito de Uso de Intangível para Imobilizado; (ii) Reclassificação do terreno de Seival Geração de Energia LTDA. para ativo mantido para venda. Por possuir compromisso firme para vendelo</t>
      </text>
    </comment>
    <comment ref="T97" authorId="7" shapeId="0" xr:uid="{7BFEA9DE-3903-4177-A7F3-DB2D29C8197F}">
      <text>
        <t>[Comentário encadeado]
Sua versão do Excel permite que você leia este comentário encadeado, no entanto, as edições serão removidas se o arquivo for aberto em uma versão mais recente do Excel. Saiba mais: https://go.microsoft.com/fwlink/?linkid=870924
Comentário:
    (i) Reclassificação do Ativo de Direito de Uso de Intangível para Imobilizado; (ii) Reclassificação de investimento para intangível - Refere-se ao Goodwill da PGN quando da aquisição de 100% por parte da Eneva S.A..</t>
      </text>
    </comment>
    <comment ref="T139" authorId="8" shapeId="0" xr:uid="{C3E66223-D932-42D7-8BC7-E21BD946A5CD}">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do saldo registrado entre passivo a descoberto e investimento (Azulão $398 / AFAC PGC $21.268 / Mais valia $10.712)</t>
      </text>
    </comment>
    <comment ref="T140" authorId="9" shapeId="0" xr:uid="{5F85934B-F5A8-400C-9ECF-1384FCF98B9A}">
      <text>
        <t>[Comentário encadeado]
Sua versão do Excel permite que você leia este comentário encadeado, no entanto, as edições serão removidas se o arquivo for aberto em uma versão mais recente do Excel. Saiba mais: https://go.microsoft.com/fwlink/?linkid=870924
Comentário:
    Reclassificação para o ativo, afim da apresentação dos impostos diferidos líquidos</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tc={997A2150-EC34-4676-A588-ED05091B1DFC}</author>
  </authors>
  <commentList>
    <comment ref="P89" authorId="0" shapeId="0" xr:uid="{997A2150-EC34-4676-A588-ED05091B1DFC}">
      <text>
        <t>[Comentário encadeado]
Sua versão do Excel permite que você leia este comentário encadeado, no entanto, as edições serão removidas se o arquivo for aberto em uma versão mais recente do Excel. Saiba mais: https://go.microsoft.com/fwlink/?linkid=870924
Comentário:
    Compensação do saldo de Tributos diferidos Ativo x passivo</t>
      </text>
    </comment>
  </commentList>
</comments>
</file>

<file path=xl/sharedStrings.xml><?xml version="1.0" encoding="utf-8"?>
<sst xmlns="http://schemas.openxmlformats.org/spreadsheetml/2006/main" count="7568" uniqueCount="452">
  <si>
    <t>1T15</t>
  </si>
  <si>
    <t>2T15</t>
  </si>
  <si>
    <t>3T15</t>
  </si>
  <si>
    <t>4T15</t>
  </si>
  <si>
    <t>1T16</t>
  </si>
  <si>
    <t>2T16</t>
  </si>
  <si>
    <t>3T16</t>
  </si>
  <si>
    <t>4T16</t>
  </si>
  <si>
    <t>1T17</t>
  </si>
  <si>
    <t>Receita Operacional Bruta</t>
  </si>
  <si>
    <t>Outros</t>
  </si>
  <si>
    <t>Deduções sobre a Receita Bruta</t>
  </si>
  <si>
    <t>Receita Operacional Líquida</t>
  </si>
  <si>
    <t>Custos operacionais</t>
  </si>
  <si>
    <t>Pessoal</t>
  </si>
  <si>
    <t>Insumos</t>
  </si>
  <si>
    <t>Serviços de Terceiros</t>
  </si>
  <si>
    <t>Arrendamentos e Aluguéis</t>
  </si>
  <si>
    <t>Energia Elétrica para Revenda</t>
  </si>
  <si>
    <t>Despesas operacionais</t>
  </si>
  <si>
    <t>Depreciação e Amortização</t>
  </si>
  <si>
    <t>Depreciação e Amortização (Custos)</t>
  </si>
  <si>
    <t>Depreciação e Amortização (Despesas)</t>
  </si>
  <si>
    <t>Resultado Financeiro Líquido</t>
  </si>
  <si>
    <t>Receitas financeiras</t>
  </si>
  <si>
    <t xml:space="preserve">Variações monetárias </t>
  </si>
  <si>
    <t>Rendas</t>
  </si>
  <si>
    <t xml:space="preserve">Variação Cambial </t>
  </si>
  <si>
    <t>Rendas de partes relacionadas</t>
  </si>
  <si>
    <t xml:space="preserve">Outros </t>
  </si>
  <si>
    <t>Despesas financeiras</t>
  </si>
  <si>
    <t>Encargos de dívidas</t>
  </si>
  <si>
    <t>Outras Receitas / Despesas</t>
  </si>
  <si>
    <t>Resultado de exercício antes CSL/IRPJ</t>
  </si>
  <si>
    <t>CSL/IRPJ</t>
  </si>
  <si>
    <t>CSL/IRPJ DIFERIDOS</t>
  </si>
  <si>
    <t>RESULTADO DO EXERCÍCIO</t>
  </si>
  <si>
    <t>Consolidado</t>
  </si>
  <si>
    <t>Custos do Gás Vendido</t>
  </si>
  <si>
    <t>Royalties</t>
  </si>
  <si>
    <t>Provisão de Abandono</t>
  </si>
  <si>
    <t>Campanha Exploratória</t>
  </si>
  <si>
    <t>Custos Indiretos</t>
  </si>
  <si>
    <t>Custos com Poço Seco</t>
  </si>
  <si>
    <t>Equivalência patrimonial</t>
  </si>
  <si>
    <t>Resultado -Atribuído a sócios não controladores</t>
  </si>
  <si>
    <t>Resultado - Atribuído a sócios da empresa controladora</t>
  </si>
  <si>
    <t>Lucro/ Prejuízo do exercício</t>
  </si>
  <si>
    <t>Ativo Circulante</t>
  </si>
  <si>
    <t>Disponibilidades</t>
  </si>
  <si>
    <t>Créditos diversos</t>
  </si>
  <si>
    <t>Ativos Mantidos para Venda</t>
  </si>
  <si>
    <t>Estoque</t>
  </si>
  <si>
    <t>Outros créditos</t>
  </si>
  <si>
    <t xml:space="preserve">Depósitos vinculados </t>
  </si>
  <si>
    <t xml:space="preserve">Despesas antecipadas      </t>
  </si>
  <si>
    <t>Dividendos a receber</t>
  </si>
  <si>
    <t>Arrendamentos - Contratos Gás</t>
  </si>
  <si>
    <t>Ativo Não Circulante</t>
  </si>
  <si>
    <t>Realizável a Longo Prazo</t>
  </si>
  <si>
    <t>AFAC</t>
  </si>
  <si>
    <t>Depósitos</t>
  </si>
  <si>
    <t>Impostos Diferidos</t>
  </si>
  <si>
    <t>Despesas Antecipadas</t>
  </si>
  <si>
    <t>Permanente</t>
  </si>
  <si>
    <t>Investimentos</t>
  </si>
  <si>
    <t>Imobilizado</t>
  </si>
  <si>
    <t>Intangível</t>
  </si>
  <si>
    <t>Diferido</t>
  </si>
  <si>
    <t>TOTAL DO ATIVO</t>
  </si>
  <si>
    <t>Balanço Patrimonial - Passivo: Consolidado ENEVA</t>
  </si>
  <si>
    <t>Passivo Circulante</t>
  </si>
  <si>
    <t>Fornecedores</t>
  </si>
  <si>
    <t>Folha de Pagamento</t>
  </si>
  <si>
    <t>Impostos, Taxas e Contribuições</t>
  </si>
  <si>
    <t>Dividendos a pagar</t>
  </si>
  <si>
    <t>Obrigações a Pagar ao Operador</t>
  </si>
  <si>
    <t>Passivo Não circulante</t>
  </si>
  <si>
    <t>Exigível a Longo Prazo</t>
  </si>
  <si>
    <t>Provisões</t>
  </si>
  <si>
    <t>Participações de Minoritários</t>
  </si>
  <si>
    <t>Patrimônio Líquido</t>
  </si>
  <si>
    <t>Capital Social</t>
  </si>
  <si>
    <t>Reserva de Capital</t>
  </si>
  <si>
    <t>Reserva de Ajuste de Avaliação Patrimonial</t>
  </si>
  <si>
    <t>Reserva de Lucro</t>
  </si>
  <si>
    <t>Adiantamento para Futuro Aumento de Capital - AFAC</t>
  </si>
  <si>
    <t>Ajustes de Conversão</t>
  </si>
  <si>
    <t>Lucros ou Prejuízos Acumulados</t>
  </si>
  <si>
    <t>Resultado do Exercício</t>
  </si>
  <si>
    <t>2T17</t>
  </si>
  <si>
    <t>Debêntures conversíveis em ações</t>
  </si>
  <si>
    <t>Holding</t>
  </si>
  <si>
    <t xml:space="preserve">Debêntures a receber </t>
  </si>
  <si>
    <t>Balanço Patrimonial - Ativo</t>
  </si>
  <si>
    <t>Balanço Patrimonial - Passivo</t>
  </si>
  <si>
    <t xml:space="preserve">Demonstração de Resultados </t>
  </si>
  <si>
    <t>(R$ 000)</t>
  </si>
  <si>
    <t>Contas a receber</t>
  </si>
  <si>
    <t>Depósitos vinculados</t>
  </si>
  <si>
    <t>4T16
(Reapresentada)</t>
  </si>
  <si>
    <t>4T15
(Reapresentada)</t>
  </si>
  <si>
    <t>3T17</t>
  </si>
  <si>
    <t>4T17</t>
  </si>
  <si>
    <t>1T18</t>
  </si>
  <si>
    <t>Folha de Pagamento (Obrigações sociais e trabalhistas)</t>
  </si>
  <si>
    <t>2T18</t>
  </si>
  <si>
    <t>3T18</t>
  </si>
  <si>
    <t>4T18</t>
  </si>
  <si>
    <t>1T19</t>
  </si>
  <si>
    <t>Arrendamentos mercantis</t>
  </si>
  <si>
    <t>2T19</t>
  </si>
  <si>
    <t>Parnaíba I</t>
  </si>
  <si>
    <t>Parnaíba II</t>
  </si>
  <si>
    <t>Itaqui Geração de Energia</t>
  </si>
  <si>
    <t>Pecém II Geração de Energia</t>
  </si>
  <si>
    <t>3T19</t>
  </si>
  <si>
    <t>4T19</t>
  </si>
  <si>
    <t>Títulos e valores mobiliários</t>
  </si>
  <si>
    <t>Impostos a recuperar</t>
  </si>
  <si>
    <t>Partes relacionadas</t>
  </si>
  <si>
    <t>Legenda:</t>
  </si>
  <si>
    <t>Bônus/Participação Nos Resultados</t>
  </si>
  <si>
    <t>Empréstimos e financiam. Principal</t>
  </si>
  <si>
    <t>Empréstimos e financiamento Principal</t>
  </si>
  <si>
    <t>Empréstimos e financiamento Juros</t>
  </si>
  <si>
    <t>Custo transação - Moeda nacional</t>
  </si>
  <si>
    <t>Depositos Vinculados</t>
  </si>
  <si>
    <t>Debêntures  - Principal CP</t>
  </si>
  <si>
    <t>Debêntures  - Juros CP</t>
  </si>
  <si>
    <t>Debêntures  - Custo transação CP</t>
  </si>
  <si>
    <t>Obrigações tributárias</t>
  </si>
  <si>
    <t>Tributos diferidos</t>
  </si>
  <si>
    <t>Financiamento de longo prazo -  Custo transação LP</t>
  </si>
  <si>
    <t>Depósitos Vinculados</t>
  </si>
  <si>
    <t>Debêntures  - Principal LP</t>
  </si>
  <si>
    <t>Debêntures - Custo Transação LP</t>
  </si>
  <si>
    <t>Debêntures  - Juros LP - Pessoas Ligadas</t>
  </si>
  <si>
    <t>Depósitos Vinculados sobre Debêntures</t>
  </si>
  <si>
    <t>Empréstimos e financiam. juros</t>
  </si>
  <si>
    <t>Reserva de incentivo fiscal</t>
  </si>
  <si>
    <t>Parnaíba III</t>
  </si>
  <si>
    <t>Parnaíba IV</t>
  </si>
  <si>
    <t>Parnaíba Gás Natural</t>
  </si>
  <si>
    <t>Parnaíba B.V.</t>
  </si>
  <si>
    <t>BPMB Parnaíba</t>
  </si>
  <si>
    <t>Participações Governamentais</t>
  </si>
  <si>
    <t>Para melhor apresentação dos saldos, realizamos a abertura de algumas rubricas do 1º Trimestre de 2018 ao 4 Trimestre de 2019, conforme detalhamento abaixo:</t>
  </si>
  <si>
    <t>As rubricas destacadas pela legenda anteriormente estavam descritas no grupo de Créditos diversos (Ativo Circulante).</t>
  </si>
  <si>
    <t>As rubricas destacadas anteriormente estavam descritas no grupo de Outros créditos (Ativo Circulante).</t>
  </si>
  <si>
    <t>As rubricas destacadas pela legenda anteriormente estavam descritas no grupo de Créditos diversos (Ativo Não Circulante).</t>
  </si>
  <si>
    <t>As rubricas destacadas pela legenda anteriormente estavam descritas no grupo de Empréstimos e financiamentos no Passivo Circulante e Não Circulante.</t>
  </si>
  <si>
    <t>As rubricas destacadas pela legenda anteriormente estavam descritas no grupo de Debêntures no Passivo Circulante e Não Circulante.</t>
  </si>
  <si>
    <t>As rubricas destacadas pela legenda anteriormente estavam descritas no grupo de Outros (Passivo Não Circulante).</t>
  </si>
  <si>
    <t>A rubrica destacada anteriormente estava descrito como Créditos diversos no Passivo Não Circulante</t>
  </si>
  <si>
    <t>Nos períodos anteriores os saldos de resultado do exercício estava apresentado somente o montante do trimestre. Por ser tratar de saldos cumulativo, entendemos que o resultado deveria ser cumulativo do anocorrente. Dessa forma, o resultado descreve o saldo cumulativo do ano em questão (corrente), sendo reduzido do saldo de lucros e prejuízos acumulados</t>
  </si>
  <si>
    <t>Destacamos que as aberturas foram realizadas para todas as empresas aqui apresentadas e reflete as alterações descritas acima. Cabe ressaltar, que os saldos foram conferidos com as informações divulgadas e ajustadas quando aplicável.</t>
  </si>
  <si>
    <t>Realizamos a compensação dos impostos diferidos (Ativo x Passivo) nas empresas.</t>
  </si>
  <si>
    <t>Notas Gerais:</t>
  </si>
  <si>
    <t>1T20</t>
  </si>
  <si>
    <t>DFC - Consolidado</t>
  </si>
  <si>
    <t>Fluxo de caixa das atividades operacionais</t>
  </si>
  <si>
    <t xml:space="preserve"> Recuperação de créditos tributários </t>
  </si>
  <si>
    <t xml:space="preserve"> Instrumentos financeiros derivativos </t>
  </si>
  <si>
    <t xml:space="preserve"> Ganho na aquisição de controlada</t>
  </si>
  <si>
    <t>(Aumento) redução nos ativos /Aumento (redução) nos passivos operacionais:</t>
  </si>
  <si>
    <t>Caixa e equivalentes de caixa líquidos gerados pelas (consumidos nas) atividades operacionais</t>
  </si>
  <si>
    <t>Fluxo caixa das atividades de investimentos</t>
  </si>
  <si>
    <t xml:space="preserve"> Ganho na compra vantajosa da aquisição de Pecém II </t>
  </si>
  <si>
    <t xml:space="preserve"> Perdas de créditos esperada </t>
  </si>
  <si>
    <t>Acumulado 6M18</t>
  </si>
  <si>
    <t>Acumulado 9M18</t>
  </si>
  <si>
    <t>Acumulado 2018</t>
  </si>
  <si>
    <t>Acumulado 6M19</t>
  </si>
  <si>
    <t>Acumulado 9M19</t>
  </si>
  <si>
    <t>Acumulado 2019</t>
  </si>
  <si>
    <t>Derivativos passivos</t>
  </si>
  <si>
    <t>Consolidated</t>
  </si>
  <si>
    <t>2T20</t>
  </si>
  <si>
    <t>Acumulado 6M20</t>
  </si>
  <si>
    <t xml:space="preserve"> Baixa de participação em controladas</t>
  </si>
  <si>
    <t>3T20</t>
  </si>
  <si>
    <t>Acumulado 9M20</t>
  </si>
  <si>
    <t>Data</t>
  </si>
  <si>
    <t>Aba</t>
  </si>
  <si>
    <t>Outras ¹</t>
  </si>
  <si>
    <t>Despesa constituição/Reserva com Perda de Crédito de liquidação duvidosa ¹</t>
  </si>
  <si>
    <t>Despesas com exploração ²</t>
  </si>
  <si>
    <t>Despesas com poços secos ²</t>
  </si>
  <si>
    <t>Ebitda ICVM 527/12</t>
  </si>
  <si>
    <t>1 - Até o 2T20 ambas estas linhas eram apresentadas consolidadas em "Outras"</t>
  </si>
  <si>
    <t>2 - Até o 2T20 ambas estas linhas eram apresentadas consolidadas em "Despesas com exploração e poço seco"</t>
  </si>
  <si>
    <t>3 - O Ebitda ajustado exclui despesas com poços secos e PCLD</t>
  </si>
  <si>
    <t>1 -  O "EBITDA ICVM 527/12" é calculado conforme orientações da ICVM 527/12 e da Nota Explicativa que a acompanha. O "EBITDA Ajustado" parte do "EBITDA ICVM 527/12" e exclui o impacto de poços secos e PCLD.</t>
  </si>
  <si>
    <t>Todas as abas</t>
  </si>
  <si>
    <t>Log de Mudanças</t>
  </si>
  <si>
    <t>Descrição de Alterações</t>
  </si>
  <si>
    <t>4T20</t>
  </si>
  <si>
    <t>Acumulado 2020</t>
  </si>
  <si>
    <t>1T21</t>
  </si>
  <si>
    <t>Ações em Tesouraria</t>
  </si>
  <si>
    <t>2T21</t>
  </si>
  <si>
    <t>Acumulado 6M21</t>
  </si>
  <si>
    <t>Ações Eneva adquiridas por Parnaíba II</t>
  </si>
  <si>
    <t>3T21</t>
  </si>
  <si>
    <t>Acumulado 9M21</t>
  </si>
  <si>
    <t>4T21</t>
  </si>
  <si>
    <t>Valor justo dos contratos de energia</t>
  </si>
  <si>
    <t xml:space="preserve"> Compra vantajosa aquisição Focus</t>
  </si>
  <si>
    <t>1T22</t>
  </si>
  <si>
    <t>Debêntures  - Juros LP</t>
  </si>
  <si>
    <t>Conforme instrução CVM 527, que descreve a formula do Ebitda.</t>
  </si>
  <si>
    <t>O Ebitda ajustado inicia com o Ebitda CVM (-) Poços secos (-) PCLD</t>
  </si>
  <si>
    <t>Parnaíba Geração e Comercialização de Energia</t>
  </si>
  <si>
    <t>2T22</t>
  </si>
  <si>
    <t>Fluxo de caixa das atividades de financiamento</t>
  </si>
  <si>
    <t>Acumulado 6M22</t>
  </si>
  <si>
    <t>Adiantamento de clientes</t>
  </si>
  <si>
    <t>Azulão Geração de Energia</t>
  </si>
  <si>
    <t>Azulão Geração &amp; Focus Energia</t>
  </si>
  <si>
    <t>CGTF</t>
  </si>
  <si>
    <t>Inclusão da aba "CGTF", contendo os resultados e demonstrativos do ativo adquirido pela Eneva em agosto de 2022.</t>
  </si>
  <si>
    <t>3T22</t>
  </si>
  <si>
    <t>Acumulado 9M22</t>
  </si>
  <si>
    <t>Instrumentos financeiros derivativos</t>
  </si>
  <si>
    <t xml:space="preserve"> Compra vantajosa aquisição CGTF</t>
  </si>
  <si>
    <t>4T22</t>
  </si>
  <si>
    <t>CELSE</t>
  </si>
  <si>
    <t>Inclusão da aba "CELSE", contendo os resultados e demonstrativos do ativo adquirido pela Eneva em outubro de 2022.</t>
  </si>
  <si>
    <t>Acumulado 12M22</t>
  </si>
  <si>
    <t>Realização mais valia CGHs</t>
  </si>
  <si>
    <t>Impairment CGHs</t>
  </si>
  <si>
    <t>AVP - Operações com Fornecedores</t>
  </si>
  <si>
    <t>Aquisição da Celse, líquido do caixa obtido na aquisição</t>
  </si>
  <si>
    <t>Aquisição de participação societária Amapari</t>
  </si>
  <si>
    <t>Focus Energia (Trading)</t>
  </si>
  <si>
    <t>FC One Energia (Trading)</t>
  </si>
  <si>
    <t>Inclui também os números do segmento Upstream</t>
  </si>
  <si>
    <t>Contém os resultados e saldos das usinas Parnaíba I e Parnaíba V</t>
  </si>
  <si>
    <t>Contém os resultados e saldos das usinas Parnaíba II, Parnaíba III, Parnaíba IV e Parnaíba VI</t>
  </si>
  <si>
    <t>Eneva Comercializadora (Trading)</t>
  </si>
  <si>
    <t>Eneva Com &amp; FC One</t>
  </si>
  <si>
    <t>Inclusão das abas “Eneva Com” e “FC One”, contendo os demonstrativos e saldos de duas comercializadoras relevantes da Eneva. Ressalta-se que os resultados apresentados nas abas de cada uma das comercializadoras, inclusive da Focus Energia, que já vinha sendo apresentada neste documento desde o 1T22, contêm efeitos intercompany que são posteriormente eliminados na visão Consolidada Eneva.</t>
  </si>
  <si>
    <t>Inclusão da aba "Azulão Geração", contendo os resultados e demonstrativos da SPE Azulão Geração de Energia S.A. desde o 1T22, após o início da operação comercial da UTE Jaguatirica II ao longo do 1S22. Os números da UTE Jaguatirica II são contabilizados dentro da SPE Azulão Geração de Energia S.A.
Inclusão da aba "Focus Energia", contendo os resultados e demonstrativos do segmento de comercialização desde o 1T22, que foram incorporados com a conclusão da aquisição da Focus Energia S.A. pela Eneva em março de 2022.</t>
  </si>
  <si>
    <t>1T23</t>
  </si>
  <si>
    <t>Alienação de participação societária</t>
  </si>
  <si>
    <t>Ações em tesouraria</t>
  </si>
  <si>
    <t>Valor Justo de Debêntures</t>
  </si>
  <si>
    <t>2T23</t>
  </si>
  <si>
    <t>Acumulado 6M23</t>
  </si>
  <si>
    <t>Transações com acionistas</t>
  </si>
  <si>
    <t>SPE FUTURA 1 GERAÇÃO E COMERCIALIZACAO DE ENERGIA SOLAR S.A.</t>
  </si>
  <si>
    <t>Outras</t>
  </si>
  <si>
    <t>Despesas com exploração</t>
  </si>
  <si>
    <t>Despesa com poço seco</t>
  </si>
  <si>
    <t>Despesa constituição/Reserva com Perda de Crédito de liquidação duvidosa</t>
  </si>
  <si>
    <t>Futura 1 a 6 + Focus Holding + Focus Geração</t>
  </si>
  <si>
    <t>Inclusão da aba "SPE Futura 1" a "SPE Futura 6", "Focus Futura Holding", "Focus Futura Geração" e "Eneva III", contendo os resultados e demonstrativos desses ativos.</t>
  </si>
  <si>
    <t>Focus Futura Geração 1 S.A</t>
  </si>
  <si>
    <t>Focus Futura Holding Participações S.A</t>
  </si>
  <si>
    <t>Eneva III Participações S.A</t>
  </si>
  <si>
    <t>SPE FUTURA 6 GERAÇÃO E COMERCIALIZACAO DE ENERGIA SOLAR S.A.</t>
  </si>
  <si>
    <t>SPE FUTURA 5 GERAÇÃO E COMERCIALIZACAO DE ENERGIA SOLAR S.A.</t>
  </si>
  <si>
    <t>SPE FUTURA 4 GERAÇÃO E COMERCIALIZACAO DE ENERGIA SOLAR S.A.</t>
  </si>
  <si>
    <t>SPE FUTURA 3 GERAÇÃO E COMERCIALIZACAO DE ENERGIA SOLAR S.A.</t>
  </si>
  <si>
    <t>SPE FUTURA 2 GERAÇÃO E COMERCIALIZACAO DE ENERGIA SOLAR S.A.</t>
  </si>
  <si>
    <t>3T23</t>
  </si>
  <si>
    <t>Acumulado 9M23</t>
  </si>
  <si>
    <t>Antecipação de recebíveis</t>
  </si>
  <si>
    <t>Depósitos Vinculados - Caixa Restrito</t>
  </si>
  <si>
    <t>Depósitos vinculados - caixa restrito</t>
  </si>
  <si>
    <t>Derivativos Passivos</t>
  </si>
  <si>
    <t>Antecipação de recebíveis futuros</t>
  </si>
  <si>
    <t>Depósito Vinculado - Caixa restrito</t>
  </si>
  <si>
    <t>-</t>
  </si>
  <si>
    <t>4T23</t>
  </si>
  <si>
    <t>Acumulado 12M23</t>
  </si>
  <si>
    <t>Baixa custo de transação – refinanciamento dívidas Celse</t>
  </si>
  <si>
    <t xml:space="preserve">Desconto financeiro - dívida Celse </t>
  </si>
  <si>
    <t>MTM Comercializadora</t>
  </si>
  <si>
    <t>Alienação de participação em controlada sem perda de controle</t>
  </si>
  <si>
    <t>Recebimento - Refinanciamento Celse</t>
  </si>
  <si>
    <t>Pagamento de principal Antecipação de recebíveis</t>
  </si>
  <si>
    <t>Pagamento de juros antecipação de recebiveis</t>
  </si>
  <si>
    <t>Remuneração de credores refinanciamento dívida Celse</t>
  </si>
  <si>
    <t>Dividendos pagos para acionistas não controladores</t>
  </si>
  <si>
    <t>Perda no valor justo</t>
  </si>
  <si>
    <t>1T24</t>
  </si>
  <si>
    <t>Juros sobre antecipação de recebíveis</t>
  </si>
  <si>
    <t>Ganho valor justo debêntures</t>
  </si>
  <si>
    <t xml:space="preserve">Nota comercial com partes relacionadas </t>
  </si>
  <si>
    <t>2T24</t>
  </si>
  <si>
    <t>Movimentações do Patrimônio Líquido:</t>
  </si>
  <si>
    <t>Ações em tesouraria (variação TVM)</t>
  </si>
  <si>
    <t>Reserva de capital</t>
  </si>
  <si>
    <t>Reserva legal</t>
  </si>
  <si>
    <t>Outros resultados abrangentes</t>
  </si>
  <si>
    <t>Lucro/(prejuízos) acumulados</t>
  </si>
  <si>
    <t>Participações de acionistas não controladores</t>
  </si>
  <si>
    <t>Pagamentos de comissões antecipação de debêntures</t>
  </si>
  <si>
    <t>Aumento de capital social</t>
  </si>
  <si>
    <t>DFC Consolidada</t>
  </si>
  <si>
    <t>Inclusão das linhas 59; linhas 66 a 83 e linha 130 na aba de DFC Consolidado</t>
  </si>
  <si>
    <t>3T24</t>
  </si>
  <si>
    <t>Acumulado 9M24</t>
  </si>
  <si>
    <t>Arrendamento mercantil IFRS16 - passivo</t>
  </si>
  <si>
    <t>4T24</t>
  </si>
  <si>
    <t>Acumulado 12M24</t>
  </si>
  <si>
    <t>Indice DRE</t>
  </si>
  <si>
    <t>Linhares</t>
  </si>
  <si>
    <t>PARNAÍBA II</t>
  </si>
  <si>
    <t>Despesas com exploração e poço seco</t>
  </si>
  <si>
    <t>Despesa com Poço seco</t>
  </si>
  <si>
    <t>Despesa com Perda de Crédito de liquidação duvidosa</t>
  </si>
  <si>
    <t>Ebtida CVM</t>
  </si>
  <si>
    <t>Ebtida Ajustado</t>
  </si>
  <si>
    <t xml:space="preserve">    Derivativos passivos</t>
  </si>
  <si>
    <t>POV - Povoação</t>
  </si>
  <si>
    <t>Povoação</t>
  </si>
  <si>
    <t>GERA - Gera Maranhão</t>
  </si>
  <si>
    <t>TEV - Tevisa</t>
  </si>
  <si>
    <t>Tevisa</t>
  </si>
  <si>
    <t>Óleo</t>
  </si>
  <si>
    <t>Gás</t>
  </si>
  <si>
    <t>Geramaranhão</t>
  </si>
  <si>
    <t>Ebitda Ajustado</t>
  </si>
  <si>
    <t>Linhares, Povoação, Geramaranhão &amp; Tevisa</t>
  </si>
  <si>
    <t>Inclusão das abas  "Linhares", "Povoação", "Geramaranhão" e "Tevisa" , contendo os resultados e demonstrativos desses ativos.</t>
  </si>
  <si>
    <t>Hedge dólar contratos de comercialização de energia</t>
  </si>
  <si>
    <t>Instrumento Financeiro - Swap</t>
  </si>
  <si>
    <t>Impairment</t>
  </si>
  <si>
    <t>Aquisição Linhares</t>
  </si>
  <si>
    <t>Aquisição Gera Maranhão</t>
  </si>
  <si>
    <t>Caixa e equivalentes de caixa, Linhares</t>
  </si>
  <si>
    <t>Caixa e equivalentes de caixa, Povoação</t>
  </si>
  <si>
    <t>Caixa e equivalentes de caixa, Tevisa</t>
  </si>
  <si>
    <t>Caixa e equivalentes de caixa, Linhares Participações</t>
  </si>
  <si>
    <t>Caixa e equivalentes de caixa, Gera Maranhão</t>
  </si>
  <si>
    <t>Correção dos valores históricos do DRE do 2T24, 3T24 e 4T24 e do Balanço do 4T24.</t>
  </si>
  <si>
    <t>Correção dos valores históricos do DRE do 2T24 e 4T24.</t>
  </si>
  <si>
    <t>Correção dos valores históricos do Balanço do 4T24.</t>
  </si>
  <si>
    <t>1T25</t>
  </si>
  <si>
    <t>Recompra de ações</t>
  </si>
  <si>
    <t>Recebimento pela venda de participação em controladas</t>
  </si>
  <si>
    <t>TOTAL DO PASSIVO + PATRIMÔNIO LÍQUIDO</t>
  </si>
  <si>
    <t>Despesas com poços secos</t>
  </si>
  <si>
    <t>Variações monetárias</t>
  </si>
  <si>
    <t>Variação Cambial</t>
  </si>
  <si>
    <t>2T25</t>
  </si>
  <si>
    <t>Debêntures - Principal CP</t>
  </si>
  <si>
    <t>Debêntures - Juros CP</t>
  </si>
  <si>
    <t>Debêntures - Custo transação CP</t>
  </si>
  <si>
    <t>Debêntures - Principal LP</t>
  </si>
  <si>
    <t>Debêntures - Juros LP</t>
  </si>
  <si>
    <t>Ajuste a valor justo das debêntures a apropriar</t>
  </si>
  <si>
    <t>Financiamento de longo prazo - Custo transação LP</t>
  </si>
  <si>
    <t>Debêntures - Juros LP - Pessoas Ligadas</t>
  </si>
  <si>
    <t>Lucro antes do Imposto de Renda e Contribuição Social</t>
  </si>
  <si>
    <t>Variação monetária empréstimos e debêntures</t>
  </si>
  <si>
    <t>Ajustes para reconciliar o prejuízo AP fluxo de caixa das atividades operacionais:</t>
  </si>
  <si>
    <t>Baixa de Imobilizado e Intangível</t>
  </si>
  <si>
    <t>Depreciação e amortização CPC 06 (R2) / IFRS 16</t>
  </si>
  <si>
    <t xml:space="preserve">Resultado de equivalência patrimonial </t>
  </si>
  <si>
    <t>Provisão para passivo a descoberto</t>
  </si>
  <si>
    <t>Juros de provisão de abandono</t>
  </si>
  <si>
    <t>Baixas de poços secos e áreas subcomerciais</t>
  </si>
  <si>
    <t>Outras receitas e despesas financeiras</t>
  </si>
  <si>
    <t>Juros de fornecedor</t>
  </si>
  <si>
    <t xml:space="preserve">Multas e juros auferidos </t>
  </si>
  <si>
    <t xml:space="preserve">Crédito de PIS/COFINS em virtude de decisão judicial </t>
  </si>
  <si>
    <t>Variação cambial e monetária ativa e passiva</t>
  </si>
  <si>
    <t>Variação cambial arrendamento mercantil CPC 06 (R2) / IFRS 16</t>
  </si>
  <si>
    <t>Juros sobre crédito de PIS/COFINS</t>
  </si>
  <si>
    <t>Juros empréstimos e debêntures</t>
  </si>
  <si>
    <t>Juros e rendimentos de mútuos</t>
  </si>
  <si>
    <t>Reversão de impairment de Itaqui</t>
  </si>
  <si>
    <t>Atualização monetária contratual</t>
  </si>
  <si>
    <t>Provisão/(reversão) para contingências</t>
  </si>
  <si>
    <t xml:space="preserve">Juros debêntures a receber </t>
  </si>
  <si>
    <t>Rendimentos de aplicações (TVM) e outras receitas e despesas financeiras</t>
  </si>
  <si>
    <t>Juros do arrendamento mercantil IFRS16</t>
  </si>
  <si>
    <t>Amortização de custo de captação</t>
  </si>
  <si>
    <t>Adiantamentos diversos</t>
  </si>
  <si>
    <t>Despesas antecipadas</t>
  </si>
  <si>
    <t>Contratos de comercialização de energia</t>
  </si>
  <si>
    <t>Impostos, taxas e contribuições</t>
  </si>
  <si>
    <t>Provisões e encargos trabalhistas</t>
  </si>
  <si>
    <t>Mútuos com partes relacionadas</t>
  </si>
  <si>
    <t>Impostos diferidos</t>
  </si>
  <si>
    <t>Adiantamentos passivo</t>
  </si>
  <si>
    <t>Valor justo a apropriar de debêntures</t>
  </si>
  <si>
    <t>Provisão de custo por indisponibilidade</t>
  </si>
  <si>
    <t>Provisão de abandono</t>
  </si>
  <si>
    <t>Outras variações arrendamento</t>
  </si>
  <si>
    <t>Variação cambial empréstimos</t>
  </si>
  <si>
    <t>Valores recebidos de arbitragem</t>
  </si>
  <si>
    <t>Outros passivos</t>
  </si>
  <si>
    <t>Participações nos lucros</t>
  </si>
  <si>
    <t>Outros Ativos</t>
  </si>
  <si>
    <t>Operações comerciais com partes relacionadas, líquidos</t>
  </si>
  <si>
    <t>Operações comerciais com partes relacionadas</t>
  </si>
  <si>
    <t>Contas a pagar com partes relacionadas</t>
  </si>
  <si>
    <t>Passivo de Arrendamentos - IFRS 16</t>
  </si>
  <si>
    <t>Ativo mantido para venda</t>
  </si>
  <si>
    <t>Efeito líquido da mais valia aquisição Focus</t>
  </si>
  <si>
    <t>Recebimentos antecipados - CCC</t>
  </si>
  <si>
    <t>Outros ativos e passivos</t>
  </si>
  <si>
    <t>Imposto de renda e contribuição social pagos</t>
  </si>
  <si>
    <t>Dividendos recebidos</t>
  </si>
  <si>
    <t>Aquisição de imobilizado e intangível</t>
  </si>
  <si>
    <t>Aporte de capital / Redução de capital</t>
  </si>
  <si>
    <t>Aquisição de Imobilizado Futura I</t>
  </si>
  <si>
    <t>Aquisição Focus</t>
  </si>
  <si>
    <t>Aporte de capital em investida</t>
  </si>
  <si>
    <t>Aquisição de controlada, liquida do caixa adquirido</t>
  </si>
  <si>
    <t>Aquisição da Focus Energia, líquido do caixa obtido na aquisição</t>
  </si>
  <si>
    <t>Aquisição da CGTF, líquido do caixa obtido na aquisição</t>
  </si>
  <si>
    <t>Adiantamento para futuro aumento de capital</t>
  </si>
  <si>
    <t xml:space="preserve">Caixa e equivalentes de caixa líquido gerados pelas (consumido nas) atividades de investimentos </t>
  </si>
  <si>
    <t>Instrumentos financeiros</t>
  </si>
  <si>
    <t>Pagamento do passivo de arrendamento mercantil financeiro</t>
  </si>
  <si>
    <t>Aporte de capital de minoritários</t>
  </si>
  <si>
    <t>Captações de financiamentos</t>
  </si>
  <si>
    <t>Amortizações do principal - financiamentos</t>
  </si>
  <si>
    <t>Pagamento de Fee - Pré pagamento PII</t>
  </si>
  <si>
    <t>Juros pagos</t>
  </si>
  <si>
    <t>Custos de captações</t>
  </si>
  <si>
    <t>Recompra de ações próprias</t>
  </si>
  <si>
    <t xml:space="preserve"> Caixa e equivalentes de caixa líquido gerados pelas (consumido nas) atividades de financiamentos</t>
  </si>
  <si>
    <t>Redução de caixa e equivalentes de caixa</t>
  </si>
  <si>
    <t>Demonstração da variação de caixa e equivalentes de caixa</t>
  </si>
  <si>
    <t>No início do exercício</t>
  </si>
  <si>
    <t>No fim do exercício</t>
  </si>
  <si>
    <t>Estoques</t>
  </si>
  <si>
    <t>Titulos e valores mobiliários</t>
  </si>
  <si>
    <t>Pagamentos de comissões antecipação de recebíveis</t>
  </si>
  <si>
    <r>
      <t xml:space="preserve">Ebitda Ajustado </t>
    </r>
    <r>
      <rPr>
        <b/>
        <vertAlign val="superscript"/>
        <sz val="11"/>
        <color rgb="FF494439"/>
        <rFont val="Calibri"/>
        <family val="2"/>
        <scheme val="minor"/>
      </rPr>
      <t>3</t>
    </r>
  </si>
  <si>
    <t>Notas:</t>
  </si>
  <si>
    <r>
      <t>DRE: Quebra da linha "Outras" dentro de "Despesas Operacionais" em 2: "Outras" e "Despesas constituição/Reserva com perda de crédito de liquidação duvidosa" (linhas 28 e 31) e reclassificação retroativa até o 1T20. Para período anteriores ao 1T20, valores foram mantidos consolidados.
DRE: Quebra da linha "Despesas com exploração e poço seco" em 2: "Despesas com exploração" e "Despesas com poços secos" (linhas 29 e 30) e reclassificação retroativo até o 2T18. Para período anteriores ao 2T18, valores foram mantidos consolidados.
DRE: Inclusão das linhas "EBITDA ICVM 527/12" (linha 55) e "EBITDA Ajustado" (linha 56), com o cálculo de EBITDA retroativo até o 1T18.</t>
    </r>
    <r>
      <rPr>
        <vertAlign val="superscript"/>
        <sz val="10"/>
        <color theme="1"/>
        <rFont val="Roboto"/>
      </rPr>
      <t>1</t>
    </r>
  </si>
  <si>
    <r>
      <t xml:space="preserve">Ebitda Ajustado </t>
    </r>
    <r>
      <rPr>
        <b/>
        <vertAlign val="superscript"/>
        <sz val="11"/>
        <color rgb="FF494439"/>
        <rFont val="Roboto"/>
      </rPr>
      <t>3</t>
    </r>
  </si>
  <si>
    <t>3T25</t>
  </si>
  <si>
    <t>Acumulado 9M25</t>
  </si>
  <si>
    <t>Acumulado 6M25</t>
  </si>
  <si>
    <t>Venda de participação em controladas</t>
  </si>
  <si>
    <t>Earn out Gera Maranhão</t>
  </si>
  <si>
    <t>Compra de projeto (Jandaia)</t>
  </si>
  <si>
    <t>3 - O Ebitda ajustado exclui despesas com poços secos e PCLD até o 4T24</t>
  </si>
  <si>
    <t>4T25</t>
  </si>
  <si>
    <t>Sparta</t>
  </si>
  <si>
    <t>Azulão I</t>
  </si>
  <si>
    <t>Acumulado 12M25</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</si>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</sst>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_);_(* \(#,##0\);_(* &quot;-&quot;_);_(@_)"/>
    <numFmt numFmtId="165" formatCode="_(* #,##0.00_);_(* \(#,##0.00\);_(* &quot;-&quot;??_);_(@_)"/>
    <numFmt numFmtId="166" formatCode="_(* #,##0.0_);_(* \(#,##0.0\);_(* &quot;-&quot;_);_(@_)"/>
    <numFmt numFmtId="167" formatCode="_-* #,##0_-;\-* #,##0_-;_-* &quot;-&quot;??_-;_-@_-"/>
    <numFmt numFmtId="168" formatCode="_(* #,##0.000_);_(* \(#,##0.000\);_(* &quot;-&quot;_);_(@_)"/>
    <numFmt numFmtId="169" formatCode="_(* #,##0.00_);_(* \(#,##0.00\);_(* &quot;-&quot;_);_(@_)"/>
    <numFmt numFmtId="170" formatCode="_(* #,##0_);_(* \(#,##0\);_(* &quot;-&quot;??_);_(@_)"/>
    <numFmt numFmtId="171" formatCode="_-[$R$-416]\ * #,##0.0000000_-;\-[$R$-416]\ * #,##0.0000000_-;_-[$R$-416]\ * &quot;-&quot;???????_-;_-@_-"/>
    <numFmt numFmtId="172" formatCode="#,##0;\(#,##0\)"/>
    <numFmt numFmtId="173" formatCode="#,##0.0"/>
  </numFmts>
  <fonts count="64">
    <font>
      <sz val="11"/>
      <color theme="1"/>
      <name val="Calibri"/>
      <family val="2"/>
      <scheme val="minor"/>
    </font>
    <font>
      <sz val="11"/>
      <color theme="1"/>
      <name val="Calibri"/>
      <family val="2"/>
      <scheme val="minor"/>
    </font>
    <font>
      <sz val="12"/>
      <name val="Courier New"/>
      <family val="3"/>
    </font>
    <font>
      <sz val="10"/>
      <name val="Geneva"/>
    </font>
    <font>
      <sz val="10"/>
      <name val="Arial"/>
      <family val="2"/>
    </font>
    <font>
      <sz val="10"/>
      <name val="MS Sans Serif"/>
      <family val="2"/>
    </font>
    <font>
      <sz val="9"/>
      <color indexed="81"/>
      <name val="Segoe UI"/>
      <family val="2"/>
    </font>
    <font>
      <b/>
      <sz val="9"/>
      <color indexed="81"/>
      <name val="Segoe UI"/>
      <family val="2"/>
    </font>
    <font>
      <sz val="10"/>
      <color theme="1"/>
      <name val="Verdana"/>
      <family val="2"/>
    </font>
    <font>
      <b/>
      <sz val="10"/>
      <name val="Verdana"/>
      <family val="2"/>
    </font>
    <font>
      <sz val="10"/>
      <name val="Verdana"/>
      <family val="2"/>
    </font>
    <font>
      <b/>
      <sz val="11"/>
      <color theme="0" tint="-4.9989318521683403E-2"/>
      <name val="Calibri"/>
      <family val="2"/>
      <scheme val="minor"/>
    </font>
    <font>
      <sz val="11"/>
      <color theme="0" tint="-4.9989318521683403E-2"/>
      <name val="Calibri"/>
      <family val="2"/>
      <scheme val="minor"/>
    </font>
    <font>
      <b/>
      <sz val="11"/>
      <name val="Calibri"/>
      <family val="2"/>
      <scheme val="minor"/>
    </font>
    <font>
      <sz val="11"/>
      <name val="Calibri"/>
      <family val="2"/>
      <scheme val="minor"/>
    </font>
    <font>
      <i/>
      <sz val="11"/>
      <name val="Calibri"/>
      <family val="2"/>
      <scheme val="minor"/>
    </font>
    <font>
      <b/>
      <sz val="11"/>
      <color rgb="FFFF0000"/>
      <name val="Calibri"/>
      <family val="2"/>
      <scheme val="minor"/>
    </font>
    <font>
      <sz val="10"/>
      <color theme="1"/>
      <name val="Calibri"/>
      <family val="2"/>
      <scheme val="minor"/>
    </font>
    <font>
      <sz val="8"/>
      <name val="Calibri"/>
      <family val="2"/>
      <scheme val="minor"/>
    </font>
    <font>
      <b/>
      <sz val="11"/>
      <color rgb="FF494439"/>
      <name val="Calibri"/>
      <family val="2"/>
      <scheme val="minor"/>
    </font>
    <font>
      <sz val="11"/>
      <color rgb="FF494439"/>
      <name val="Calibri"/>
      <family val="2"/>
      <scheme val="minor"/>
    </font>
    <font>
      <i/>
      <sz val="11"/>
      <color rgb="FF494439"/>
      <name val="Calibri"/>
      <family val="2"/>
      <scheme val="minor"/>
    </font>
    <font>
      <b/>
      <vertAlign val="superscript"/>
      <sz val="11"/>
      <color rgb="FF494439"/>
      <name val="Calibri"/>
      <family val="2"/>
      <scheme val="minor"/>
    </font>
    <font>
      <sz val="10"/>
      <color rgb="FF494439"/>
      <name val="Calibri"/>
      <family val="2"/>
      <scheme val="minor"/>
    </font>
    <font>
      <sz val="9"/>
      <color rgb="FF0099A6"/>
      <name val="Roboto"/>
    </font>
    <font>
      <b/>
      <sz val="9"/>
      <color theme="0"/>
      <name val="Roboto"/>
    </font>
    <font>
      <b/>
      <sz val="12"/>
      <color theme="0"/>
      <name val="Roboto"/>
    </font>
    <font>
      <b/>
      <sz val="8"/>
      <color theme="0"/>
      <name val="Roboto"/>
    </font>
    <font>
      <sz val="11"/>
      <color theme="1"/>
      <name val="Roboto"/>
    </font>
    <font>
      <b/>
      <sz val="10"/>
      <color theme="0"/>
      <name val="Roboto"/>
    </font>
    <font>
      <sz val="10"/>
      <color theme="1"/>
      <name val="Roboto"/>
    </font>
    <font>
      <b/>
      <sz val="10"/>
      <color rgb="FF0099A6"/>
      <name val="Roboto"/>
    </font>
    <font>
      <vertAlign val="superscript"/>
      <sz val="10"/>
      <color theme="1"/>
      <name val="Roboto"/>
    </font>
    <font>
      <b/>
      <sz val="9"/>
      <color theme="1"/>
      <name val="Roboto"/>
    </font>
    <font>
      <sz val="9"/>
      <color theme="1"/>
      <name val="Roboto"/>
    </font>
    <font>
      <b/>
      <sz val="10"/>
      <name val="Roboto"/>
    </font>
    <font>
      <sz val="10"/>
      <color rgb="FFFF0000"/>
      <name val="Roboto"/>
    </font>
    <font>
      <sz val="11"/>
      <color theme="1" tint="0.499984740745262"/>
      <name val="Roboto"/>
    </font>
    <font>
      <sz val="10"/>
      <color rgb="FF494439"/>
      <name val="Roboto"/>
    </font>
    <font>
      <b/>
      <sz val="10"/>
      <color rgb="FF494439"/>
      <name val="Roboto"/>
    </font>
    <font>
      <sz val="10"/>
      <name val="Roboto"/>
    </font>
    <font>
      <b/>
      <sz val="10"/>
      <color theme="1"/>
      <name val="Roboto"/>
    </font>
    <font>
      <b/>
      <sz val="11"/>
      <color theme="0" tint="-4.9989318521683403E-2"/>
      <name val="Roboto"/>
    </font>
    <font>
      <b/>
      <sz val="10"/>
      <color theme="1" tint="0.499984740745262"/>
      <name val="Roboto"/>
    </font>
    <font>
      <sz val="10"/>
      <color theme="1" tint="0.499984740745262"/>
      <name val="Roboto"/>
    </font>
    <font>
      <sz val="11"/>
      <color rgb="FFFF0000"/>
      <name val="Roboto"/>
    </font>
    <font>
      <b/>
      <sz val="11"/>
      <color theme="1"/>
      <name val="Roboto"/>
    </font>
    <font>
      <sz val="11"/>
      <name val="Roboto"/>
    </font>
    <font>
      <sz val="11"/>
      <color rgb="FF494439"/>
      <name val="Roboto"/>
    </font>
    <font>
      <b/>
      <sz val="11"/>
      <color rgb="FF494439"/>
      <name val="Roboto"/>
    </font>
    <font>
      <b/>
      <sz val="11"/>
      <color rgb="FFFF0000"/>
      <name val="Roboto"/>
    </font>
    <font>
      <b/>
      <sz val="11"/>
      <name val="Roboto"/>
    </font>
    <font>
      <i/>
      <sz val="11"/>
      <color rgb="FFFF0000"/>
      <name val="Roboto"/>
    </font>
    <font>
      <i/>
      <sz val="11"/>
      <color rgb="FF494439"/>
      <name val="Roboto"/>
    </font>
    <font>
      <b/>
      <vertAlign val="superscript"/>
      <sz val="11"/>
      <color rgb="FF494439"/>
      <name val="Roboto"/>
    </font>
    <font>
      <b/>
      <sz val="10"/>
      <color rgb="FFFF0000"/>
      <name val="Roboto"/>
    </font>
    <font>
      <sz val="8"/>
      <color rgb="FF494439"/>
      <name val="Roboto"/>
    </font>
    <font>
      <i/>
      <sz val="10"/>
      <color rgb="FF494439"/>
      <name val="Roboto"/>
    </font>
    <font>
      <b/>
      <sz val="8"/>
      <color rgb="FF494439"/>
      <name val="Roboto"/>
    </font>
    <font>
      <i/>
      <sz val="11"/>
      <name val="Roboto"/>
    </font>
    <font>
      <b/>
      <sz val="12"/>
      <color rgb="FF0099A6"/>
      <name val="Roboto"/>
    </font>
    <font>
      <sz val="8"/>
      <color theme="0"/>
      <name val="Roboto"/>
    </font>
    <font>
      <b/>
      <sz val="9"/>
      <color rgb="FF0099A6"/>
      <name val="Roboto"/>
    </font>
    <font>
      <sz val="11"/>
      <color theme="0"/>
      <name val="Roboto"/>
    </font>
  </fonts>
  <fills count="6">
    <fill>
      <patternFill patternType="none"/>
    </fill>
    <fill>
      <patternFill patternType="gray125"/>
    </fill>
    <fill>
      <patternFill patternType="solid">
        <fgColor rgb="FF04849A"/>
        <bgColor indexed="64"/>
      </patternFill>
    </fill>
    <fill>
      <patternFill patternType="solid">
        <fgColor theme="0" tint="-0.14999847407452621"/>
        <bgColor indexed="64"/>
      </patternFill>
    </fill>
    <fill>
      <patternFill patternType="solid">
        <fgColor rgb="FF0099A6"/>
        <bgColor indexed="64"/>
      </patternFill>
    </fill>
    <fill>
      <patternFill patternType="solid">
        <fgColor theme="0"/>
        <bgColor indexed="64"/>
      </patternFill>
    </fill>
  </fills>
  <borders count="45">
    <border>
      <left/>
      <right/>
      <top/>
      <bottom/>
      <diagonal/>
    </border>
    <border>
      <left/>
      <right/>
      <top style="thin">
        <color rgb="FF0098A2"/>
      </top>
      <bottom style="thin">
        <color rgb="FF0098A2"/>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rgb="FF0099A6"/>
      </bottom>
      <diagonal/>
    </border>
    <border>
      <left/>
      <right/>
      <top style="thin">
        <color rgb="FF0099A6"/>
      </top>
      <bottom style="thin">
        <color rgb="FF0099A6"/>
      </bottom>
      <diagonal/>
    </border>
    <border>
      <left style="medium">
        <color indexed="64"/>
      </left>
      <right style="medium">
        <color indexed="64"/>
      </right>
      <top style="thin">
        <color indexed="64"/>
      </top>
      <bottom style="thin">
        <color indexed="64"/>
      </bottom>
      <diagonal/>
    </border>
    <border>
      <left/>
      <right/>
      <top style="thin">
        <color indexed="64"/>
      </top>
      <bottom/>
      <diagonal/>
    </border>
    <border>
      <left style="thick">
        <color indexed="9"/>
      </left>
      <right/>
      <top style="thick">
        <color indexed="9"/>
      </top>
      <bottom style="thin">
        <color indexed="64"/>
      </bottom>
      <diagonal/>
    </border>
    <border>
      <left style="thick">
        <color theme="0"/>
      </left>
      <right/>
      <top/>
      <bottom style="medium">
        <color theme="0" tint="-0.499984740745262"/>
      </bottom>
      <diagonal/>
    </border>
    <border>
      <left/>
      <right style="thick">
        <color theme="0"/>
      </right>
      <top/>
      <bottom/>
      <diagonal/>
    </border>
    <border>
      <left style="thick">
        <color theme="0"/>
      </left>
      <right style="thick">
        <color theme="0"/>
      </right>
      <top/>
      <bottom/>
      <diagonal/>
    </border>
    <border>
      <left style="thick">
        <color theme="0"/>
      </left>
      <right/>
      <top/>
      <bottom/>
      <diagonal/>
    </border>
    <border>
      <left style="thick">
        <color theme="0"/>
      </left>
      <right style="thick">
        <color theme="0"/>
      </right>
      <top/>
      <bottom style="medium">
        <color theme="0" tint="-0.499984740745262"/>
      </bottom>
      <diagonal/>
    </border>
    <border>
      <left/>
      <right style="thick">
        <color theme="0"/>
      </right>
      <top style="thin">
        <color theme="0" tint="-0.14996795556505021"/>
      </top>
      <bottom style="thin">
        <color theme="0" tint="-0.14996795556505021"/>
      </bottom>
      <diagonal/>
    </border>
    <border>
      <left style="thick">
        <color theme="0"/>
      </left>
      <right style="thick">
        <color theme="0"/>
      </right>
      <top style="thin">
        <color theme="0" tint="-0.14996795556505021"/>
      </top>
      <bottom style="thin">
        <color theme="0" tint="-0.14996795556505021"/>
      </bottom>
      <diagonal/>
    </border>
    <border>
      <left style="thick">
        <color theme="0"/>
      </left>
      <right/>
      <top/>
      <bottom style="thin">
        <color theme="0" tint="-0.14996795556505021"/>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thick">
        <color indexed="9"/>
      </right>
      <top/>
      <bottom/>
      <diagonal/>
    </border>
    <border>
      <left/>
      <right style="medium">
        <color indexed="64"/>
      </right>
      <top style="medium">
        <color indexed="64"/>
      </top>
      <bottom/>
      <diagonal/>
    </border>
    <border>
      <left/>
      <right style="medium">
        <color indexed="64"/>
      </right>
      <top/>
      <bottom style="thin">
        <color rgb="FF0098A2"/>
      </bottom>
      <diagonal/>
    </border>
    <border>
      <left/>
      <right/>
      <top/>
      <bottom style="thin">
        <color rgb="FF0098A2"/>
      </bottom>
      <diagonal/>
    </border>
    <border>
      <left style="medium">
        <color indexed="64"/>
      </left>
      <right/>
      <top style="thin">
        <color rgb="FF0098A2"/>
      </top>
      <bottom style="thin">
        <color rgb="FF0098A2"/>
      </bottom>
      <diagonal/>
    </border>
    <border>
      <left style="medium">
        <color theme="1"/>
      </left>
      <right/>
      <top style="thin">
        <color rgb="FF0098A2"/>
      </top>
      <bottom style="thin">
        <color rgb="FF0098A2"/>
      </bottom>
      <diagonal/>
    </border>
    <border>
      <left/>
      <right style="medium">
        <color auto="1"/>
      </right>
      <top style="thin">
        <color rgb="FF0098A2"/>
      </top>
      <bottom style="thin">
        <color rgb="FF0098A2"/>
      </bottom>
      <diagonal/>
    </border>
    <border>
      <left/>
      <right style="medium">
        <color theme="1"/>
      </right>
      <top style="thin">
        <color rgb="FF0098A2"/>
      </top>
      <bottom style="thin">
        <color rgb="FF0098A2"/>
      </bottom>
      <diagonal/>
    </border>
    <border>
      <left style="thin">
        <color indexed="64"/>
      </left>
      <right style="thick">
        <color indexed="9"/>
      </right>
      <top/>
      <bottom/>
      <diagonal/>
    </border>
    <border>
      <left/>
      <right/>
      <top style="thin">
        <color rgb="FF0099A6"/>
      </top>
      <bottom/>
      <diagonal/>
    </border>
    <border>
      <left/>
      <right style="thick">
        <color indexed="9"/>
      </right>
      <top/>
      <bottom style="thin">
        <color rgb="FF0099A6"/>
      </bottom>
      <diagonal/>
    </border>
    <border>
      <left style="thick">
        <color rgb="FF0099A6"/>
      </left>
      <right/>
      <top style="thick">
        <color rgb="FF0099A6"/>
      </top>
      <bottom style="thick">
        <color rgb="FF0099A6"/>
      </bottom>
      <diagonal/>
    </border>
    <border>
      <left/>
      <right style="thick">
        <color rgb="FF0099A6"/>
      </right>
      <top style="thick">
        <color rgb="FF0099A6"/>
      </top>
      <bottom style="thick">
        <color rgb="FF0099A6"/>
      </bottom>
      <diagonal/>
    </border>
    <border>
      <left/>
      <right/>
      <top style="thick">
        <color rgb="FF0099A6"/>
      </top>
      <bottom style="thin">
        <color rgb="FF0099A6"/>
      </bottom>
      <diagonal/>
    </border>
    <border>
      <left/>
      <right/>
      <top style="thick">
        <color rgb="FF0099A6"/>
      </top>
      <bottom style="thick">
        <color rgb="FF0099A6"/>
      </bottom>
      <diagonal/>
    </border>
    <border>
      <left style="thick">
        <color theme="0"/>
      </left>
      <right/>
      <top style="thick">
        <color rgb="FF0099A6"/>
      </top>
      <bottom style="thick">
        <color rgb="FF0099A6"/>
      </bottom>
      <diagonal/>
    </border>
    <border>
      <left/>
      <right/>
      <top style="thick">
        <color rgb="FF0099A6"/>
      </top>
      <bottom/>
      <diagonal/>
    </border>
    <border>
      <left/>
      <right/>
      <top/>
      <bottom style="medium">
        <color rgb="FF0099A6"/>
      </bottom>
      <diagonal/>
    </border>
    <border>
      <left/>
      <right style="thick">
        <color theme="0"/>
      </right>
      <top style="thick">
        <color rgb="FF0099A6"/>
      </top>
      <bottom style="thick">
        <color rgb="FF0099A6"/>
      </bottom>
      <diagonal/>
    </border>
    <border>
      <left style="thick">
        <color indexed="9"/>
      </left>
      <right/>
      <top/>
      <bottom style="thin">
        <color rgb="FF0099A6"/>
      </bottom>
      <diagonal/>
    </border>
    <border>
      <left style="thick">
        <color rgb="FF494439"/>
      </left>
      <right style="thick">
        <color rgb="FF494439"/>
      </right>
      <top style="thick">
        <color rgb="FF0099A6"/>
      </top>
      <bottom style="thin">
        <color rgb="FF0099A6"/>
      </bottom>
      <diagonal/>
    </border>
    <border>
      <left style="thick">
        <color theme="0"/>
      </left>
      <right/>
      <top/>
      <bottom style="thick">
        <color rgb="FF0099A6"/>
      </bottom>
      <diagonal/>
    </border>
    <border>
      <left/>
      <right/>
      <top/>
      <bottom style="thick">
        <color rgb="FF0099A6"/>
      </bottom>
      <diagonal/>
    </border>
    <border>
      <left/>
      <right/>
      <top style="thick">
        <color rgb="FF0099A6"/>
      </top>
      <bottom style="thin">
        <color indexed="64"/>
      </bottom>
      <diagonal/>
    </border>
  </borders>
  <cellStyleXfs count="10">
    <xf numFmtId="0" fontId="0" fillId="0" borderId="0"/>
    <xf numFmtId="43" fontId="1" fillId="0" borderId="0" applyFont="0" applyFill="0" applyBorder="0" applyAlignment="0" applyProtection="0"/>
    <xf numFmtId="0" fontId="2" fillId="0" borderId="0"/>
    <xf numFmtId="37" fontId="3" fillId="0" borderId="0"/>
    <xf numFmtId="165" fontId="4" fillId="0" borderId="0" applyFont="0" applyFill="0" applyBorder="0" applyAlignment="0" applyProtection="0"/>
    <xf numFmtId="38" fontId="5" fillId="0" borderId="0" applyFont="0" applyFill="0" applyBorder="0" applyAlignment="0" applyProtection="0"/>
    <xf numFmtId="171" fontId="1" fillId="0" borderId="0"/>
    <xf numFmtId="0" fontId="1" fillId="0" borderId="0"/>
    <xf numFmtId="0" fontId="1" fillId="0" borderId="0"/>
    <xf numFmtId="43" fontId="1" fillId="0" borderId="0" applyFont="0" applyFill="0" applyBorder="0" applyAlignment="0" applyProtection="0"/>
  </cellStyleXfs>
  <cellXfs count="401">
    <xf numFmtId="0" fontId="0" fillId="0" borderId="0" xfId="0"/>
    <xf numFmtId="0" fontId="8" fillId="0" borderId="0" xfId="0" applyFont="1"/>
    <xf numFmtId="164" fontId="8" fillId="0" borderId="0" xfId="0" applyNumberFormat="1" applyFont="1"/>
    <xf numFmtId="38" fontId="9" fillId="0" borderId="0" xfId="3" applyNumberFormat="1" applyFont="1" applyAlignment="1">
      <alignment vertical="center"/>
    </xf>
    <xf numFmtId="38" fontId="10" fillId="0" borderId="0" xfId="3" applyNumberFormat="1" applyFont="1" applyAlignment="1">
      <alignment horizontal="left" vertical="center" indent="2"/>
    </xf>
    <xf numFmtId="11" fontId="8" fillId="0" borderId="0" xfId="0" applyNumberFormat="1" applyFont="1"/>
    <xf numFmtId="0" fontId="13" fillId="0" borderId="0" xfId="2" applyFont="1" applyAlignment="1">
      <alignment vertical="center"/>
    </xf>
    <xf numFmtId="0" fontId="13" fillId="0" borderId="0" xfId="2" applyFont="1" applyAlignment="1">
      <alignment horizontal="left" vertical="center"/>
    </xf>
    <xf numFmtId="0" fontId="14" fillId="0" borderId="0" xfId="2" applyFont="1" applyAlignment="1">
      <alignment horizontal="left" vertical="center" indent="2"/>
    </xf>
    <xf numFmtId="0" fontId="13" fillId="0" borderId="0" xfId="2" applyFont="1" applyAlignment="1">
      <alignment horizontal="left" vertical="center" indent="2"/>
    </xf>
    <xf numFmtId="0" fontId="15" fillId="0" borderId="0" xfId="2" applyFont="1" applyAlignment="1">
      <alignment horizontal="left" vertical="center" indent="3"/>
    </xf>
    <xf numFmtId="164" fontId="0" fillId="0" borderId="0" xfId="0" applyNumberFormat="1"/>
    <xf numFmtId="38" fontId="13" fillId="0" borderId="0" xfId="3" applyNumberFormat="1" applyFont="1" applyAlignment="1">
      <alignment horizontal="left" vertical="center"/>
    </xf>
    <xf numFmtId="38" fontId="13" fillId="0" borderId="0" xfId="3" applyNumberFormat="1" applyFont="1" applyAlignment="1">
      <alignment vertical="center"/>
    </xf>
    <xf numFmtId="37" fontId="14" fillId="0" borderId="0" xfId="3" applyFont="1" applyAlignment="1">
      <alignment horizontal="left" vertical="center" indent="2"/>
    </xf>
    <xf numFmtId="38" fontId="14" fillId="0" borderId="0" xfId="3" applyNumberFormat="1" applyFont="1" applyAlignment="1">
      <alignment horizontal="left" vertical="center" indent="2"/>
    </xf>
    <xf numFmtId="1" fontId="11" fillId="0" borderId="0" xfId="0" applyNumberFormat="1" applyFont="1" applyAlignment="1">
      <alignment vertical="center" wrapText="1"/>
    </xf>
    <xf numFmtId="1" fontId="12" fillId="0" borderId="0" xfId="0" applyNumberFormat="1" applyFont="1" applyAlignment="1">
      <alignment vertical="center" wrapText="1"/>
    </xf>
    <xf numFmtId="37" fontId="13" fillId="0" borderId="0" xfId="3" applyFont="1" applyAlignment="1">
      <alignment vertical="center"/>
    </xf>
    <xf numFmtId="38" fontId="14" fillId="0" borderId="0" xfId="3" applyNumberFormat="1" applyFont="1" applyAlignment="1">
      <alignment horizontal="left" vertical="center" wrapText="1" indent="2"/>
    </xf>
    <xf numFmtId="0" fontId="16" fillId="0" borderId="0" xfId="2" applyFont="1" applyAlignment="1">
      <alignment vertical="center"/>
    </xf>
    <xf numFmtId="0" fontId="17" fillId="0" borderId="0" xfId="0" applyFont="1"/>
    <xf numFmtId="164" fontId="20" fillId="0" borderId="0" xfId="1" applyNumberFormat="1" applyFont="1" applyFill="1"/>
    <xf numFmtId="0" fontId="23" fillId="0" borderId="0" xfId="2" applyFont="1" applyAlignment="1">
      <alignment horizontal="left" vertical="center" indent="2"/>
    </xf>
    <xf numFmtId="164" fontId="20" fillId="0" borderId="0" xfId="0" applyNumberFormat="1" applyFont="1"/>
    <xf numFmtId="0" fontId="24" fillId="0" borderId="0" xfId="0" applyFont="1" applyAlignment="1">
      <alignment horizontal="center"/>
    </xf>
    <xf numFmtId="0" fontId="25" fillId="4" borderId="32" xfId="0" applyFont="1" applyFill="1" applyBorder="1"/>
    <xf numFmtId="0" fontId="25" fillId="4" borderId="33" xfId="0" applyFont="1" applyFill="1" applyBorder="1"/>
    <xf numFmtId="0" fontId="24" fillId="0" borderId="34" xfId="0" applyFont="1" applyBorder="1" applyAlignment="1">
      <alignment horizontal="left"/>
    </xf>
    <xf numFmtId="0" fontId="24" fillId="0" borderId="34" xfId="8" applyFont="1" applyBorder="1" applyAlignment="1">
      <alignment horizontal="center" vertical="center" wrapText="1"/>
    </xf>
    <xf numFmtId="0" fontId="25" fillId="4" borderId="36" xfId="0" applyFont="1" applyFill="1" applyBorder="1" applyAlignment="1">
      <alignment horizontal="center"/>
    </xf>
    <xf numFmtId="0" fontId="28" fillId="0" borderId="0" xfId="0" applyFont="1"/>
    <xf numFmtId="0" fontId="29" fillId="0" borderId="12" xfId="8" applyFont="1" applyBorder="1" applyAlignment="1">
      <alignment horizontal="left" vertical="center"/>
    </xf>
    <xf numFmtId="0" fontId="29" fillId="0" borderId="12" xfId="8" applyFont="1" applyBorder="1" applyAlignment="1">
      <alignment horizontal="right" vertical="center" indent="1"/>
    </xf>
    <xf numFmtId="0" fontId="29" fillId="0" borderId="13" xfId="8" applyFont="1" applyBorder="1" applyAlignment="1">
      <alignment horizontal="right" vertical="center" indent="1"/>
    </xf>
    <xf numFmtId="0" fontId="29" fillId="0" borderId="0" xfId="8" applyFont="1" applyAlignment="1">
      <alignment horizontal="right" vertical="center" indent="1"/>
    </xf>
    <xf numFmtId="0" fontId="30" fillId="0" borderId="0" xfId="0" applyFont="1"/>
    <xf numFmtId="0" fontId="30" fillId="0" borderId="12" xfId="0" applyFont="1" applyBorder="1" applyAlignment="1">
      <alignment vertical="center"/>
    </xf>
    <xf numFmtId="0" fontId="31" fillId="0" borderId="12" xfId="8" applyFont="1" applyBorder="1" applyAlignment="1">
      <alignment horizontal="center" vertical="center" wrapText="1"/>
    </xf>
    <xf numFmtId="0" fontId="31" fillId="0" borderId="13" xfId="8" applyFont="1" applyBorder="1" applyAlignment="1">
      <alignment horizontal="center" vertical="center" wrapText="1"/>
    </xf>
    <xf numFmtId="0" fontId="30" fillId="0" borderId="0" xfId="0" applyFont="1" applyAlignment="1">
      <alignment vertical="center"/>
    </xf>
    <xf numFmtId="0" fontId="31" fillId="0" borderId="14" xfId="0" applyFont="1" applyBorder="1" applyAlignment="1">
      <alignment horizontal="center"/>
    </xf>
    <xf numFmtId="0" fontId="31" fillId="0" borderId="10" xfId="0" applyFont="1" applyBorder="1" applyAlignment="1">
      <alignment horizontal="center"/>
    </xf>
    <xf numFmtId="14" fontId="30" fillId="0" borderId="15" xfId="0" applyNumberFormat="1" applyFont="1" applyBorder="1" applyAlignment="1">
      <alignment horizontal="center" vertical="center"/>
    </xf>
    <xf numFmtId="14" fontId="30" fillId="0" borderId="16" xfId="0" applyNumberFormat="1" applyFont="1" applyBorder="1" applyAlignment="1">
      <alignment horizontal="center" vertical="center"/>
    </xf>
    <xf numFmtId="0" fontId="30" fillId="0" borderId="16" xfId="0" applyFont="1" applyBorder="1" applyAlignment="1">
      <alignment vertical="center" wrapText="1"/>
    </xf>
    <xf numFmtId="0" fontId="30" fillId="0" borderId="17" xfId="0" applyFont="1" applyBorder="1" applyAlignment="1">
      <alignment vertical="center" wrapText="1"/>
    </xf>
    <xf numFmtId="14" fontId="30" fillId="0" borderId="11" xfId="0" applyNumberFormat="1" applyFont="1" applyBorder="1" applyAlignment="1">
      <alignment horizontal="center" vertical="center"/>
    </xf>
    <xf numFmtId="0" fontId="30" fillId="0" borderId="12" xfId="0" applyFont="1" applyBorder="1" applyAlignment="1">
      <alignment vertical="center" wrapText="1"/>
    </xf>
    <xf numFmtId="0" fontId="30" fillId="0" borderId="13" xfId="0" applyFont="1" applyBorder="1" applyAlignment="1">
      <alignment vertical="center" wrapText="1"/>
    </xf>
    <xf numFmtId="0" fontId="33" fillId="0" borderId="0" xfId="0" applyFont="1"/>
    <xf numFmtId="0" fontId="30" fillId="0" borderId="12" xfId="0" applyFont="1" applyBorder="1"/>
    <xf numFmtId="0" fontId="30" fillId="0" borderId="13" xfId="0" applyFont="1" applyBorder="1"/>
    <xf numFmtId="0" fontId="37" fillId="0" borderId="0" xfId="0" applyFont="1"/>
    <xf numFmtId="171" fontId="30" fillId="0" borderId="0" xfId="6" applyFont="1"/>
    <xf numFmtId="167" fontId="30" fillId="0" borderId="0" xfId="1" applyNumberFormat="1" applyFont="1" applyFill="1"/>
    <xf numFmtId="167" fontId="30" fillId="0" borderId="0" xfId="1" applyNumberFormat="1" applyFont="1"/>
    <xf numFmtId="171" fontId="38" fillId="0" borderId="0" xfId="6" applyFont="1"/>
    <xf numFmtId="3" fontId="30" fillId="0" borderId="0" xfId="0" applyNumberFormat="1" applyFont="1"/>
    <xf numFmtId="171" fontId="39" fillId="0" borderId="2" xfId="6" applyFont="1" applyBorder="1"/>
    <xf numFmtId="0" fontId="30" fillId="0" borderId="2" xfId="0" applyFont="1" applyBorder="1"/>
    <xf numFmtId="167" fontId="30" fillId="0" borderId="2" xfId="1" applyNumberFormat="1" applyFont="1" applyBorder="1"/>
    <xf numFmtId="0" fontId="40" fillId="0" borderId="0" xfId="0" applyFont="1" applyAlignment="1">
      <alignment vertical="center"/>
    </xf>
    <xf numFmtId="0" fontId="35" fillId="0" borderId="0" xfId="0" applyFont="1" applyAlignment="1">
      <alignment vertical="center"/>
    </xf>
    <xf numFmtId="43" fontId="41" fillId="0" borderId="0" xfId="1" applyFont="1" applyAlignment="1">
      <alignment horizontal="right" vertical="center"/>
    </xf>
    <xf numFmtId="0" fontId="41" fillId="0" borderId="0" xfId="7" applyFont="1" applyAlignment="1">
      <alignment horizontal="right" vertical="center"/>
    </xf>
    <xf numFmtId="0" fontId="41" fillId="0" borderId="0" xfId="0" applyFont="1"/>
    <xf numFmtId="0" fontId="43" fillId="0" borderId="0" xfId="0" applyFont="1" applyAlignment="1">
      <alignment horizontal="left" vertical="center"/>
    </xf>
    <xf numFmtId="0" fontId="43" fillId="0" borderId="0" xfId="7" applyFont="1" applyAlignment="1">
      <alignment horizontal="left" vertical="center"/>
    </xf>
    <xf numFmtId="172" fontId="39" fillId="0" borderId="3" xfId="1" applyNumberFormat="1" applyFont="1" applyFill="1" applyBorder="1" applyAlignment="1">
      <alignment horizontal="right" vertical="center"/>
    </xf>
    <xf numFmtId="172" fontId="39" fillId="3" borderId="3" xfId="1" applyNumberFormat="1" applyFont="1" applyFill="1" applyBorder="1"/>
    <xf numFmtId="172" fontId="39" fillId="3" borderId="3" xfId="1" applyNumberFormat="1" applyFont="1" applyFill="1" applyBorder="1" applyAlignment="1">
      <alignment horizontal="right" vertical="center"/>
    </xf>
    <xf numFmtId="172" fontId="38" fillId="0" borderId="3" xfId="1" applyNumberFormat="1" applyFont="1" applyFill="1" applyBorder="1" applyAlignment="1">
      <alignment horizontal="right" vertical="center"/>
    </xf>
    <xf numFmtId="172" fontId="38" fillId="3" borderId="3" xfId="1" applyNumberFormat="1" applyFont="1" applyFill="1" applyBorder="1"/>
    <xf numFmtId="172" fontId="38" fillId="3" borderId="3" xfId="1" applyNumberFormat="1" applyFont="1" applyFill="1" applyBorder="1" applyAlignment="1">
      <alignment horizontal="right" vertical="center"/>
    </xf>
    <xf numFmtId="167" fontId="38" fillId="3" borderId="3" xfId="1" applyNumberFormat="1" applyFont="1" applyFill="1" applyBorder="1" applyAlignment="1">
      <alignment horizontal="right" vertical="center"/>
    </xf>
    <xf numFmtId="43" fontId="38" fillId="0" borderId="3" xfId="1" applyFont="1" applyFill="1" applyBorder="1" applyAlignment="1">
      <alignment horizontal="right" vertical="center"/>
    </xf>
    <xf numFmtId="43" fontId="38" fillId="3" borderId="3" xfId="1" applyFont="1" applyFill="1" applyBorder="1" applyAlignment="1">
      <alignment horizontal="right" vertical="center"/>
    </xf>
    <xf numFmtId="170" fontId="38" fillId="0" borderId="3" xfId="1" applyNumberFormat="1" applyFont="1" applyFill="1" applyBorder="1"/>
    <xf numFmtId="167" fontId="39" fillId="0" borderId="7" xfId="1" applyNumberFormat="1" applyFont="1" applyFill="1" applyBorder="1" applyAlignment="1">
      <alignment horizontal="right" vertical="center"/>
    </xf>
    <xf numFmtId="170" fontId="39" fillId="0" borderId="7" xfId="1" applyNumberFormat="1" applyFont="1" applyFill="1" applyBorder="1" applyAlignment="1">
      <alignment horizontal="right" vertical="center"/>
    </xf>
    <xf numFmtId="167" fontId="39" fillId="3" borderId="7" xfId="1" applyNumberFormat="1" applyFont="1" applyFill="1" applyBorder="1" applyAlignment="1">
      <alignment horizontal="right" vertical="center"/>
    </xf>
    <xf numFmtId="170" fontId="39" fillId="3" borderId="7" xfId="1" applyNumberFormat="1" applyFont="1" applyFill="1" applyBorder="1" applyAlignment="1">
      <alignment horizontal="right" vertical="center"/>
    </xf>
    <xf numFmtId="170" fontId="38" fillId="0" borderId="3" xfId="1" applyNumberFormat="1" applyFont="1" applyFill="1" applyBorder="1" applyAlignment="1">
      <alignment vertical="center"/>
    </xf>
    <xf numFmtId="167" fontId="38" fillId="3" borderId="3" xfId="1" applyNumberFormat="1" applyFont="1" applyFill="1" applyBorder="1"/>
    <xf numFmtId="170" fontId="38" fillId="3" borderId="3" xfId="1" applyNumberFormat="1" applyFont="1" applyFill="1" applyBorder="1" applyAlignment="1">
      <alignment vertical="center"/>
    </xf>
    <xf numFmtId="170" fontId="38" fillId="0" borderId="3" xfId="1" applyNumberFormat="1" applyFont="1" applyFill="1" applyBorder="1" applyAlignment="1">
      <alignment horizontal="center"/>
    </xf>
    <xf numFmtId="170" fontId="38" fillId="3" borderId="3" xfId="1" applyNumberFormat="1" applyFont="1" applyFill="1" applyBorder="1" applyAlignment="1">
      <alignment horizontal="center"/>
    </xf>
    <xf numFmtId="0" fontId="38" fillId="0" borderId="0" xfId="0" applyFont="1"/>
    <xf numFmtId="170" fontId="38" fillId="3" borderId="3" xfId="1" applyNumberFormat="1" applyFont="1" applyFill="1" applyBorder="1"/>
    <xf numFmtId="43" fontId="38" fillId="0" borderId="3" xfId="1" applyFont="1" applyFill="1" applyBorder="1"/>
    <xf numFmtId="43" fontId="38" fillId="3" borderId="3" xfId="1" applyFont="1" applyFill="1" applyBorder="1"/>
    <xf numFmtId="172" fontId="39" fillId="0" borderId="7" xfId="1" applyNumberFormat="1" applyFont="1" applyFill="1" applyBorder="1" applyAlignment="1">
      <alignment horizontal="right" vertical="center"/>
    </xf>
    <xf numFmtId="172" fontId="39" fillId="3" borderId="7" xfId="1" applyNumberFormat="1" applyFont="1" applyFill="1" applyBorder="1" applyAlignment="1">
      <alignment horizontal="right" vertical="center"/>
    </xf>
    <xf numFmtId="172" fontId="38" fillId="0" borderId="3" xfId="1" applyNumberFormat="1" applyFont="1" applyFill="1" applyBorder="1"/>
    <xf numFmtId="170" fontId="38" fillId="0" borderId="3" xfId="1" applyNumberFormat="1" applyFont="1" applyFill="1" applyBorder="1" applyAlignment="1">
      <alignment vertical="top"/>
    </xf>
    <xf numFmtId="170" fontId="38" fillId="3" borderId="3" xfId="1" applyNumberFormat="1" applyFont="1" applyFill="1" applyBorder="1" applyAlignment="1">
      <alignment vertical="top"/>
    </xf>
    <xf numFmtId="170" fontId="38" fillId="0" borderId="3" xfId="1" applyNumberFormat="1" applyFont="1" applyFill="1" applyBorder="1" applyAlignment="1">
      <alignment horizontal="right" vertical="center"/>
    </xf>
    <xf numFmtId="170" fontId="38" fillId="3" borderId="3" xfId="1" applyNumberFormat="1" applyFont="1" applyFill="1" applyBorder="1" applyAlignment="1">
      <alignment horizontal="right" vertical="center"/>
    </xf>
    <xf numFmtId="172" fontId="39" fillId="0" borderId="3" xfId="1" applyNumberFormat="1" applyFont="1" applyFill="1" applyBorder="1"/>
    <xf numFmtId="170" fontId="39" fillId="0" borderId="3" xfId="1" applyNumberFormat="1" applyFont="1" applyFill="1" applyBorder="1" applyAlignment="1">
      <alignment horizontal="right" vertical="center"/>
    </xf>
    <xf numFmtId="170" fontId="39" fillId="3" borderId="3" xfId="1" applyNumberFormat="1" applyFont="1" applyFill="1" applyBorder="1" applyAlignment="1">
      <alignment horizontal="right" vertical="center"/>
    </xf>
    <xf numFmtId="0" fontId="44" fillId="0" borderId="0" xfId="0" applyFont="1"/>
    <xf numFmtId="170" fontId="38" fillId="0" borderId="0" xfId="1" applyNumberFormat="1" applyFont="1" applyFill="1" applyBorder="1" applyAlignment="1">
      <alignment horizontal="right" vertical="center"/>
    </xf>
    <xf numFmtId="172" fontId="39" fillId="0" borderId="7" xfId="1" applyNumberFormat="1" applyFont="1" applyFill="1" applyBorder="1"/>
    <xf numFmtId="172" fontId="39" fillId="3" borderId="7" xfId="1" applyNumberFormat="1" applyFont="1" applyFill="1" applyBorder="1"/>
    <xf numFmtId="0" fontId="38" fillId="0" borderId="3" xfId="0" applyFont="1" applyBorder="1"/>
    <xf numFmtId="0" fontId="38" fillId="3" borderId="3" xfId="0" applyFont="1" applyFill="1" applyBorder="1"/>
    <xf numFmtId="170" fontId="38" fillId="0" borderId="4" xfId="0" applyNumberFormat="1" applyFont="1" applyBorder="1"/>
    <xf numFmtId="170" fontId="38" fillId="3" borderId="4" xfId="0" applyNumberFormat="1" applyFont="1" applyFill="1" applyBorder="1"/>
    <xf numFmtId="170" fontId="38" fillId="0" borderId="0" xfId="0" applyNumberFormat="1" applyFont="1"/>
    <xf numFmtId="170" fontId="38" fillId="3" borderId="0" xfId="0" applyNumberFormat="1" applyFont="1" applyFill="1"/>
    <xf numFmtId="167" fontId="38" fillId="0" borderId="0" xfId="1" applyNumberFormat="1" applyFont="1"/>
    <xf numFmtId="0" fontId="45" fillId="0" borderId="0" xfId="0" applyFont="1"/>
    <xf numFmtId="166" fontId="28" fillId="0" borderId="0" xfId="0" applyNumberFormat="1" applyFont="1"/>
    <xf numFmtId="0" fontId="46" fillId="0" borderId="0" xfId="0" applyFont="1"/>
    <xf numFmtId="164" fontId="28" fillId="0" borderId="0" xfId="0" applyNumberFormat="1" applyFont="1"/>
    <xf numFmtId="43" fontId="28" fillId="0" borderId="0" xfId="1" applyFont="1"/>
    <xf numFmtId="0" fontId="47" fillId="0" borderId="0" xfId="2" applyFont="1" applyAlignment="1">
      <alignment horizontal="left" vertical="center" indent="2"/>
    </xf>
    <xf numFmtId="0" fontId="48" fillId="0" borderId="0" xfId="0" applyFont="1"/>
    <xf numFmtId="164" fontId="48" fillId="0" borderId="0" xfId="0" applyNumberFormat="1" applyFont="1"/>
    <xf numFmtId="1" fontId="42" fillId="4" borderId="29" xfId="0" applyNumberFormat="1" applyFont="1" applyFill="1" applyBorder="1" applyAlignment="1">
      <alignment horizontal="left" vertical="center" wrapText="1"/>
    </xf>
    <xf numFmtId="0" fontId="50" fillId="0" borderId="0" xfId="2" applyFont="1" applyAlignment="1">
      <alignment vertical="center"/>
    </xf>
    <xf numFmtId="0" fontId="49" fillId="0" borderId="0" xfId="2" applyFont="1" applyAlignment="1">
      <alignment vertical="center"/>
    </xf>
    <xf numFmtId="164" fontId="49" fillId="0" borderId="0" xfId="1" applyNumberFormat="1" applyFont="1"/>
    <xf numFmtId="164" fontId="49" fillId="0" borderId="0" xfId="5" applyNumberFormat="1" applyFont="1" applyAlignment="1">
      <alignment horizontal="center" vertical="center"/>
    </xf>
    <xf numFmtId="0" fontId="50" fillId="0" borderId="0" xfId="2" applyFont="1" applyAlignment="1">
      <alignment horizontal="left" vertical="center"/>
    </xf>
    <xf numFmtId="0" fontId="49" fillId="0" borderId="0" xfId="2" applyFont="1" applyAlignment="1">
      <alignment horizontal="left" vertical="center"/>
    </xf>
    <xf numFmtId="164" fontId="49" fillId="0" borderId="0" xfId="5" applyNumberFormat="1" applyFont="1" applyFill="1" applyAlignment="1">
      <alignment horizontal="center" vertical="center"/>
    </xf>
    <xf numFmtId="0" fontId="45" fillId="0" borderId="0" xfId="2" applyFont="1" applyAlignment="1">
      <alignment horizontal="left" vertical="center" indent="2"/>
    </xf>
    <xf numFmtId="0" fontId="48" fillId="0" borderId="0" xfId="2" applyFont="1" applyAlignment="1">
      <alignment horizontal="left" vertical="center" indent="2"/>
    </xf>
    <xf numFmtId="164" fontId="48" fillId="0" borderId="0" xfId="1" applyNumberFormat="1" applyFont="1"/>
    <xf numFmtId="164" fontId="48" fillId="0" borderId="0" xfId="1" applyNumberFormat="1" applyFont="1" applyFill="1"/>
    <xf numFmtId="164" fontId="49" fillId="0" borderId="0" xfId="1" applyNumberFormat="1" applyFont="1" applyFill="1"/>
    <xf numFmtId="0" fontId="51" fillId="0" borderId="0" xfId="2" applyFont="1" applyAlignment="1">
      <alignment horizontal="left" vertical="center"/>
    </xf>
    <xf numFmtId="0" fontId="50" fillId="0" borderId="0" xfId="2" applyFont="1" applyAlignment="1">
      <alignment horizontal="left" vertical="center" indent="2"/>
    </xf>
    <xf numFmtId="0" fontId="52" fillId="0" borderId="0" xfId="2" applyFont="1" applyAlignment="1">
      <alignment horizontal="left" vertical="center" indent="3"/>
    </xf>
    <xf numFmtId="0" fontId="49" fillId="0" borderId="0" xfId="2" applyFont="1" applyAlignment="1">
      <alignment horizontal="left" vertical="center" indent="2"/>
    </xf>
    <xf numFmtId="0" fontId="53" fillId="0" borderId="0" xfId="2" applyFont="1" applyAlignment="1">
      <alignment horizontal="left" vertical="center" indent="3"/>
    </xf>
    <xf numFmtId="0" fontId="49" fillId="0" borderId="5" xfId="2" applyFont="1" applyBorder="1" applyAlignment="1">
      <alignment vertical="center"/>
    </xf>
    <xf numFmtId="164" fontId="49" fillId="0" borderId="5" xfId="1" applyNumberFormat="1" applyFont="1" applyBorder="1"/>
    <xf numFmtId="164" fontId="49" fillId="0" borderId="5" xfId="1" applyNumberFormat="1" applyFont="1" applyFill="1" applyBorder="1"/>
    <xf numFmtId="164" fontId="49" fillId="0" borderId="0" xfId="1" applyNumberFormat="1" applyFont="1" applyBorder="1"/>
    <xf numFmtId="0" fontId="49" fillId="0" borderId="30" xfId="2" applyFont="1" applyBorder="1" applyAlignment="1">
      <alignment vertical="center"/>
    </xf>
    <xf numFmtId="164" fontId="49" fillId="0" borderId="30" xfId="1" applyNumberFormat="1" applyFont="1" applyBorder="1"/>
    <xf numFmtId="0" fontId="38" fillId="0" borderId="0" xfId="2" applyFont="1" applyAlignment="1">
      <alignment horizontal="left" vertical="center" indent="2"/>
    </xf>
    <xf numFmtId="0" fontId="48" fillId="5" borderId="0" xfId="0" applyFont="1" applyFill="1"/>
    <xf numFmtId="38" fontId="50" fillId="0" borderId="0" xfId="3" applyNumberFormat="1" applyFont="1" applyAlignment="1">
      <alignment horizontal="left" vertical="center"/>
    </xf>
    <xf numFmtId="38" fontId="49" fillId="0" borderId="0" xfId="3" applyNumberFormat="1" applyFont="1" applyAlignment="1">
      <alignment horizontal="left" vertical="center"/>
    </xf>
    <xf numFmtId="164" fontId="49" fillId="0" borderId="0" xfId="3" applyNumberFormat="1" applyFont="1" applyAlignment="1">
      <alignment horizontal="right" vertical="center"/>
    </xf>
    <xf numFmtId="38" fontId="48" fillId="0" borderId="0" xfId="3" applyNumberFormat="1" applyFont="1" applyAlignment="1">
      <alignment horizontal="left" vertical="center" indent="2"/>
    </xf>
    <xf numFmtId="38" fontId="48" fillId="0" borderId="0" xfId="3" applyNumberFormat="1" applyFont="1" applyAlignment="1">
      <alignment horizontal="left" vertical="center"/>
    </xf>
    <xf numFmtId="164" fontId="48" fillId="0" borderId="0" xfId="3" applyNumberFormat="1" applyFont="1" applyAlignment="1">
      <alignment horizontal="right" vertical="center"/>
    </xf>
    <xf numFmtId="38" fontId="50" fillId="0" borderId="0" xfId="3" applyNumberFormat="1" applyFont="1" applyAlignment="1">
      <alignment vertical="center"/>
    </xf>
    <xf numFmtId="38" fontId="49" fillId="0" borderId="0" xfId="3" applyNumberFormat="1" applyFont="1" applyAlignment="1">
      <alignment vertical="center"/>
    </xf>
    <xf numFmtId="164" fontId="48" fillId="0" borderId="0" xfId="3" quotePrefix="1" applyNumberFormat="1" applyFont="1" applyAlignment="1">
      <alignment horizontal="right" vertical="center"/>
    </xf>
    <xf numFmtId="37" fontId="48" fillId="0" borderId="0" xfId="3" applyFont="1" applyAlignment="1">
      <alignment horizontal="left" vertical="center" indent="2"/>
    </xf>
    <xf numFmtId="37" fontId="45" fillId="0" borderId="0" xfId="3" applyFont="1" applyAlignment="1">
      <alignment horizontal="left" vertical="center" indent="2"/>
    </xf>
    <xf numFmtId="37" fontId="48" fillId="0" borderId="0" xfId="3" applyFont="1" applyAlignment="1">
      <alignment vertical="center"/>
    </xf>
    <xf numFmtId="38" fontId="45" fillId="0" borderId="0" xfId="3" applyNumberFormat="1" applyFont="1" applyAlignment="1">
      <alignment horizontal="left" vertical="center" indent="2"/>
    </xf>
    <xf numFmtId="38" fontId="49" fillId="0" borderId="1" xfId="3" applyNumberFormat="1" applyFont="1" applyBorder="1" applyAlignment="1">
      <alignment vertical="center"/>
    </xf>
    <xf numFmtId="38" fontId="49" fillId="0" borderId="6" xfId="3" applyNumberFormat="1" applyFont="1" applyBorder="1" applyAlignment="1">
      <alignment vertical="center"/>
    </xf>
    <xf numFmtId="164" fontId="49" fillId="0" borderId="1" xfId="3" applyNumberFormat="1" applyFont="1" applyBorder="1" applyAlignment="1">
      <alignment horizontal="right" vertical="center"/>
    </xf>
    <xf numFmtId="38" fontId="48" fillId="0" borderId="0" xfId="3" applyNumberFormat="1" applyFont="1" applyAlignment="1">
      <alignment vertical="center"/>
    </xf>
    <xf numFmtId="38" fontId="48" fillId="0" borderId="0" xfId="0" applyNumberFormat="1" applyFont="1" applyAlignment="1">
      <alignment horizontal="left" vertical="center" indent="2"/>
    </xf>
    <xf numFmtId="164" fontId="48" fillId="0" borderId="0" xfId="4" applyNumberFormat="1" applyFont="1" applyAlignment="1">
      <alignment horizontal="right" vertical="center"/>
    </xf>
    <xf numFmtId="37" fontId="50" fillId="0" borderId="0" xfId="3" applyFont="1" applyAlignment="1">
      <alignment vertical="center"/>
    </xf>
    <xf numFmtId="37" fontId="49" fillId="0" borderId="0" xfId="3" applyFont="1" applyAlignment="1">
      <alignment vertical="center"/>
    </xf>
    <xf numFmtId="164" fontId="48" fillId="0" borderId="0" xfId="4" applyNumberFormat="1" applyFont="1" applyFill="1" applyAlignment="1">
      <alignment horizontal="right" vertical="center"/>
    </xf>
    <xf numFmtId="38" fontId="45" fillId="0" borderId="0" xfId="3" applyNumberFormat="1" applyFont="1" applyAlignment="1">
      <alignment vertical="center"/>
    </xf>
    <xf numFmtId="38" fontId="48" fillId="0" borderId="0" xfId="3" applyNumberFormat="1" applyFont="1" applyAlignment="1">
      <alignment horizontal="left" vertical="center" wrapText="1" indent="2"/>
    </xf>
    <xf numFmtId="167" fontId="28" fillId="0" borderId="0" xfId="1" applyNumberFormat="1" applyFont="1"/>
    <xf numFmtId="0" fontId="50" fillId="0" borderId="0" xfId="0" applyFont="1"/>
    <xf numFmtId="0" fontId="50" fillId="0" borderId="0" xfId="0" applyFont="1" applyAlignment="1">
      <alignment horizontal="right"/>
    </xf>
    <xf numFmtId="43" fontId="28" fillId="0" borderId="0" xfId="0" applyNumberFormat="1" applyFont="1"/>
    <xf numFmtId="0" fontId="55" fillId="0" borderId="0" xfId="0" applyFont="1" applyAlignment="1">
      <alignment horizontal="right"/>
    </xf>
    <xf numFmtId="9" fontId="30" fillId="0" borderId="0" xfId="0" applyNumberFormat="1" applyFont="1"/>
    <xf numFmtId="43" fontId="30" fillId="0" borderId="0" xfId="0" applyNumberFormat="1" applyFont="1"/>
    <xf numFmtId="0" fontId="56" fillId="0" borderId="0" xfId="0" applyFont="1"/>
    <xf numFmtId="0" fontId="56" fillId="0" borderId="0" xfId="0" applyFont="1" applyAlignment="1">
      <alignment vertical="center"/>
    </xf>
    <xf numFmtId="0" fontId="57" fillId="0" borderId="0" xfId="0" applyFont="1" applyAlignment="1">
      <alignment vertical="center"/>
    </xf>
    <xf numFmtId="164" fontId="48" fillId="0" borderId="0" xfId="0" applyNumberFormat="1" applyFont="1" applyAlignment="1">
      <alignment vertical="center"/>
    </xf>
    <xf numFmtId="0" fontId="48" fillId="0" borderId="0" xfId="0" applyFont="1" applyAlignment="1">
      <alignment vertical="center"/>
    </xf>
    <xf numFmtId="0" fontId="58" fillId="0" borderId="0" xfId="2" applyFont="1" applyAlignment="1">
      <alignment vertical="center"/>
    </xf>
    <xf numFmtId="0" fontId="58" fillId="0" borderId="0" xfId="2" applyFont="1" applyAlignment="1">
      <alignment horizontal="left" vertical="center"/>
    </xf>
    <xf numFmtId="0" fontId="56" fillId="0" borderId="0" xfId="2" applyFont="1" applyAlignment="1">
      <alignment horizontal="left" vertical="center" indent="2"/>
    </xf>
    <xf numFmtId="164" fontId="49" fillId="0" borderId="0" xfId="1" applyNumberFormat="1" applyFont="1" applyFill="1" applyBorder="1"/>
    <xf numFmtId="164" fontId="49" fillId="0" borderId="30" xfId="1" applyNumberFormat="1" applyFont="1" applyFill="1" applyBorder="1"/>
    <xf numFmtId="38" fontId="56" fillId="0" borderId="0" xfId="2" applyNumberFormat="1" applyFont="1" applyAlignment="1">
      <alignment horizontal="left" vertical="center" indent="2"/>
    </xf>
    <xf numFmtId="0" fontId="51" fillId="0" borderId="0" xfId="2" applyFont="1" applyAlignment="1">
      <alignment vertical="center"/>
    </xf>
    <xf numFmtId="0" fontId="51" fillId="0" borderId="0" xfId="2" applyFont="1" applyAlignment="1">
      <alignment horizontal="left" vertical="center" indent="2"/>
    </xf>
    <xf numFmtId="0" fontId="59" fillId="0" borderId="0" xfId="2" applyFont="1" applyAlignment="1">
      <alignment horizontal="left" vertical="center" indent="3"/>
    </xf>
    <xf numFmtId="38" fontId="51" fillId="0" borderId="0" xfId="3" applyNumberFormat="1" applyFont="1" applyAlignment="1">
      <alignment horizontal="left" vertical="center"/>
    </xf>
    <xf numFmtId="38" fontId="51" fillId="0" borderId="0" xfId="3" applyNumberFormat="1" applyFont="1" applyAlignment="1">
      <alignment vertical="center"/>
    </xf>
    <xf numFmtId="37" fontId="47" fillId="0" borderId="0" xfId="3" applyFont="1" applyAlignment="1">
      <alignment horizontal="left" vertical="center" indent="2"/>
    </xf>
    <xf numFmtId="38" fontId="47" fillId="0" borderId="0" xfId="3" applyNumberFormat="1" applyFont="1" applyAlignment="1">
      <alignment horizontal="left" vertical="center" indent="2"/>
    </xf>
    <xf numFmtId="37" fontId="51" fillId="0" borderId="0" xfId="3" applyFont="1" applyAlignment="1">
      <alignment vertical="center"/>
    </xf>
    <xf numFmtId="38" fontId="47" fillId="0" borderId="0" xfId="3" applyNumberFormat="1" applyFont="1" applyAlignment="1">
      <alignment horizontal="left" vertical="center" wrapText="1" indent="2"/>
    </xf>
    <xf numFmtId="38" fontId="47" fillId="0" borderId="0" xfId="3" applyNumberFormat="1" applyFont="1" applyAlignment="1">
      <alignment vertical="center"/>
    </xf>
    <xf numFmtId="43" fontId="28" fillId="0" borderId="0" xfId="9" applyFont="1" applyBorder="1" applyAlignment="1">
      <alignment horizontal="center"/>
    </xf>
    <xf numFmtId="164" fontId="49" fillId="0" borderId="0" xfId="9" applyNumberFormat="1" applyFont="1" applyFill="1"/>
    <xf numFmtId="164" fontId="49" fillId="0" borderId="0" xfId="9" applyNumberFormat="1" applyFont="1" applyFill="1" applyBorder="1"/>
    <xf numFmtId="164" fontId="49" fillId="0" borderId="19" xfId="9" applyNumberFormat="1" applyFont="1" applyFill="1" applyBorder="1"/>
    <xf numFmtId="164" fontId="49" fillId="0" borderId="20" xfId="9" applyNumberFormat="1" applyFont="1" applyFill="1" applyBorder="1"/>
    <xf numFmtId="164" fontId="49" fillId="0" borderId="21" xfId="9" applyNumberFormat="1" applyFont="1" applyFill="1" applyBorder="1"/>
    <xf numFmtId="164" fontId="48" fillId="0" borderId="0" xfId="9" applyNumberFormat="1" applyFont="1" applyFill="1"/>
    <xf numFmtId="164" fontId="48" fillId="0" borderId="0" xfId="9" applyNumberFormat="1" applyFont="1" applyFill="1" applyBorder="1"/>
    <xf numFmtId="164" fontId="48" fillId="0" borderId="19" xfId="9" applyNumberFormat="1" applyFont="1" applyFill="1" applyBorder="1"/>
    <xf numFmtId="164" fontId="48" fillId="0" borderId="21" xfId="9" applyNumberFormat="1" applyFont="1" applyFill="1" applyBorder="1"/>
    <xf numFmtId="164" fontId="48" fillId="0" borderId="20" xfId="9" applyNumberFormat="1" applyFont="1" applyFill="1" applyBorder="1"/>
    <xf numFmtId="167" fontId="49" fillId="0" borderId="0" xfId="9" applyNumberFormat="1" applyFont="1" applyFill="1" applyAlignment="1">
      <alignment horizontal="right" vertical="center"/>
    </xf>
    <xf numFmtId="167" fontId="48" fillId="0" borderId="0" xfId="9" quotePrefix="1" applyNumberFormat="1" applyFont="1" applyFill="1" applyAlignment="1">
      <alignment horizontal="right" vertical="center"/>
    </xf>
    <xf numFmtId="164" fontId="48" fillId="0" borderId="24" xfId="3" applyNumberFormat="1" applyFont="1" applyBorder="1" applyAlignment="1">
      <alignment horizontal="right" vertical="center"/>
    </xf>
    <xf numFmtId="164" fontId="48" fillId="0" borderId="19" xfId="4" applyNumberFormat="1" applyFont="1" applyFill="1" applyBorder="1" applyAlignment="1">
      <alignment horizontal="right" vertical="center"/>
    </xf>
    <xf numFmtId="164" fontId="48" fillId="0" borderId="0" xfId="4" applyNumberFormat="1" applyFont="1" applyFill="1" applyBorder="1" applyAlignment="1">
      <alignment horizontal="right" vertical="center"/>
    </xf>
    <xf numFmtId="164" fontId="48" fillId="0" borderId="20" xfId="4" applyNumberFormat="1" applyFont="1" applyFill="1" applyBorder="1" applyAlignment="1">
      <alignment horizontal="right" vertical="center"/>
    </xf>
    <xf numFmtId="164" fontId="49" fillId="0" borderId="0" xfId="4" applyNumberFormat="1" applyFont="1" applyFill="1" applyAlignment="1">
      <alignment horizontal="right" vertical="center"/>
    </xf>
    <xf numFmtId="164" fontId="49" fillId="0" borderId="19" xfId="4" applyNumberFormat="1" applyFont="1" applyFill="1" applyBorder="1" applyAlignment="1">
      <alignment horizontal="right" vertical="center"/>
    </xf>
    <xf numFmtId="164" fontId="49" fillId="0" borderId="0" xfId="4" applyNumberFormat="1" applyFont="1" applyFill="1" applyBorder="1" applyAlignment="1">
      <alignment horizontal="right" vertical="center"/>
    </xf>
    <xf numFmtId="164" fontId="49" fillId="0" borderId="20" xfId="4" applyNumberFormat="1" applyFont="1" applyFill="1" applyBorder="1" applyAlignment="1">
      <alignment horizontal="right" vertical="center"/>
    </xf>
    <xf numFmtId="0" fontId="36" fillId="0" borderId="0" xfId="0" applyFont="1"/>
    <xf numFmtId="0" fontId="55" fillId="0" borderId="0" xfId="0" applyFont="1"/>
    <xf numFmtId="0" fontId="36" fillId="0" borderId="0" xfId="0" applyFont="1" applyAlignment="1">
      <alignment horizontal="right"/>
    </xf>
    <xf numFmtId="0" fontId="49" fillId="2" borderId="9" xfId="0" applyFont="1" applyFill="1" applyBorder="1" applyAlignment="1">
      <alignment horizontal="center" vertical="center" wrapText="1"/>
    </xf>
    <xf numFmtId="167" fontId="28" fillId="0" borderId="0" xfId="0" applyNumberFormat="1" applyFont="1"/>
    <xf numFmtId="164" fontId="30" fillId="0" borderId="0" xfId="0" applyNumberFormat="1" applyFont="1"/>
    <xf numFmtId="164" fontId="49" fillId="0" borderId="5" xfId="9" applyNumberFormat="1" applyFont="1" applyFill="1" applyBorder="1"/>
    <xf numFmtId="164" fontId="49" fillId="0" borderId="31" xfId="9" applyNumberFormat="1" applyFont="1" applyFill="1" applyBorder="1"/>
    <xf numFmtId="0" fontId="40" fillId="0" borderId="0" xfId="2" applyFont="1" applyAlignment="1">
      <alignment horizontal="left" vertical="center" indent="2"/>
    </xf>
    <xf numFmtId="164" fontId="46" fillId="0" borderId="0" xfId="0" applyNumberFormat="1" applyFont="1" applyAlignment="1">
      <alignment horizontal="center"/>
    </xf>
    <xf numFmtId="164" fontId="49" fillId="5" borderId="1" xfId="3" applyNumberFormat="1" applyFont="1" applyFill="1" applyBorder="1" applyAlignment="1">
      <alignment horizontal="right" vertical="center"/>
    </xf>
    <xf numFmtId="164" fontId="48" fillId="0" borderId="0" xfId="5" applyNumberFormat="1" applyFont="1" applyFill="1" applyAlignment="1">
      <alignment horizontal="center" vertical="center"/>
    </xf>
    <xf numFmtId="167" fontId="49" fillId="0" borderId="0" xfId="1" applyNumberFormat="1" applyFont="1" applyFill="1" applyAlignment="1">
      <alignment horizontal="right" vertical="center"/>
    </xf>
    <xf numFmtId="37" fontId="48" fillId="0" borderId="0" xfId="1" applyNumberFormat="1" applyFont="1" applyFill="1" applyAlignment="1">
      <alignment horizontal="right" vertical="center"/>
    </xf>
    <xf numFmtId="167" fontId="48" fillId="0" borderId="0" xfId="1" applyNumberFormat="1" applyFont="1" applyFill="1" applyAlignment="1">
      <alignment horizontal="right" vertical="center"/>
    </xf>
    <xf numFmtId="167" fontId="48" fillId="0" borderId="0" xfId="1" applyNumberFormat="1" applyFont="1" applyFill="1"/>
    <xf numFmtId="0" fontId="60" fillId="0" borderId="38" xfId="8" applyFont="1" applyBorder="1" applyAlignment="1">
      <alignment horizontal="left" vertical="center" wrapText="1"/>
    </xf>
    <xf numFmtId="0" fontId="48" fillId="0" borderId="38" xfId="0" applyFont="1" applyBorder="1"/>
    <xf numFmtId="164" fontId="48" fillId="0" borderId="38" xfId="0" applyNumberFormat="1" applyFont="1" applyBorder="1"/>
    <xf numFmtId="0" fontId="28" fillId="0" borderId="0" xfId="0" applyFont="1" applyAlignment="1">
      <alignment vertical="center"/>
    </xf>
    <xf numFmtId="0" fontId="27" fillId="4" borderId="12" xfId="8" applyFont="1" applyFill="1" applyBorder="1" applyAlignment="1">
      <alignment horizontal="right" vertical="center" indent="1"/>
    </xf>
    <xf numFmtId="0" fontId="27" fillId="4" borderId="13" xfId="8" applyFont="1" applyFill="1" applyBorder="1" applyAlignment="1">
      <alignment horizontal="right" vertical="center" indent="1"/>
    </xf>
    <xf numFmtId="0" fontId="26" fillId="4" borderId="12" xfId="8" applyFont="1" applyFill="1" applyBorder="1" applyAlignment="1">
      <alignment horizontal="left" vertical="center" indent="1"/>
    </xf>
    <xf numFmtId="0" fontId="61" fillId="0" borderId="0" xfId="0" applyFont="1"/>
    <xf numFmtId="0" fontId="25" fillId="4" borderId="36" xfId="0" applyFont="1" applyFill="1" applyBorder="1"/>
    <xf numFmtId="0" fontId="25" fillId="4" borderId="35" xfId="0" applyFont="1" applyFill="1" applyBorder="1"/>
    <xf numFmtId="0" fontId="25" fillId="4" borderId="35" xfId="0" applyFont="1" applyFill="1" applyBorder="1" applyAlignment="1">
      <alignment horizontal="center"/>
    </xf>
    <xf numFmtId="164" fontId="49" fillId="0" borderId="40" xfId="9" applyNumberFormat="1" applyFont="1" applyFill="1" applyBorder="1"/>
    <xf numFmtId="43" fontId="28" fillId="0" borderId="0" xfId="9" applyFont="1" applyBorder="1" applyAlignment="1">
      <alignment horizontal="right"/>
    </xf>
    <xf numFmtId="164" fontId="48" fillId="0" borderId="38" xfId="0" applyNumberFormat="1" applyFont="1" applyBorder="1" applyAlignment="1">
      <alignment horizontal="right"/>
    </xf>
    <xf numFmtId="164" fontId="48" fillId="0" borderId="0" xfId="0" applyNumberFormat="1" applyFont="1" applyAlignment="1">
      <alignment horizontal="right" vertical="center"/>
    </xf>
    <xf numFmtId="164" fontId="49" fillId="0" borderId="0" xfId="9" applyNumberFormat="1" applyFont="1" applyFill="1" applyBorder="1" applyAlignment="1">
      <alignment horizontal="right"/>
    </xf>
    <xf numFmtId="164" fontId="48" fillId="0" borderId="0" xfId="9" applyNumberFormat="1" applyFont="1" applyFill="1" applyBorder="1" applyAlignment="1">
      <alignment horizontal="right"/>
    </xf>
    <xf numFmtId="164" fontId="49" fillId="0" borderId="5" xfId="9" applyNumberFormat="1" applyFont="1" applyFill="1" applyBorder="1" applyAlignment="1">
      <alignment horizontal="right"/>
    </xf>
    <xf numFmtId="164" fontId="28" fillId="0" borderId="0" xfId="0" applyNumberFormat="1" applyFont="1" applyAlignment="1">
      <alignment horizontal="right"/>
    </xf>
    <xf numFmtId="0" fontId="28" fillId="0" borderId="0" xfId="0" applyFont="1" applyAlignment="1">
      <alignment horizontal="right"/>
    </xf>
    <xf numFmtId="0" fontId="28" fillId="0" borderId="0" xfId="0" applyFont="1" applyAlignment="1">
      <alignment horizontal="center"/>
    </xf>
    <xf numFmtId="0" fontId="24" fillId="0" borderId="34" xfId="0" applyFont="1" applyBorder="1" applyAlignment="1">
      <alignment horizontal="left" vertical="center"/>
    </xf>
    <xf numFmtId="0" fontId="62" fillId="0" borderId="41" xfId="8" applyFont="1" applyBorder="1" applyAlignment="1">
      <alignment horizontal="center" vertical="center" wrapText="1"/>
    </xf>
    <xf numFmtId="0" fontId="39" fillId="0" borderId="0" xfId="7" applyFont="1" applyAlignment="1">
      <alignment horizontal="left" vertical="center"/>
    </xf>
    <xf numFmtId="0" fontId="38" fillId="0" borderId="0" xfId="7" applyFont="1" applyAlignment="1">
      <alignment horizontal="left" vertical="center"/>
    </xf>
    <xf numFmtId="0" fontId="38" fillId="0" borderId="0" xfId="0" applyFont="1" applyAlignment="1">
      <alignment vertical="center"/>
    </xf>
    <xf numFmtId="0" fontId="38" fillId="0" borderId="0" xfId="0" applyFont="1" applyAlignment="1">
      <alignment horizontal="left" vertical="center"/>
    </xf>
    <xf numFmtId="0" fontId="38" fillId="0" borderId="0" xfId="0" applyFont="1" applyAlignment="1">
      <alignment horizontal="left" indent="1"/>
    </xf>
    <xf numFmtId="0" fontId="39" fillId="0" borderId="0" xfId="0" applyFont="1" applyAlignment="1">
      <alignment horizontal="left" vertical="center"/>
    </xf>
    <xf numFmtId="0" fontId="39" fillId="0" borderId="0" xfId="7" applyFont="1" applyAlignment="1">
      <alignment horizontal="left" vertical="center" wrapText="1"/>
    </xf>
    <xf numFmtId="0" fontId="39" fillId="0" borderId="0" xfId="7" applyFont="1" applyAlignment="1">
      <alignment vertical="center"/>
    </xf>
    <xf numFmtId="0" fontId="38" fillId="0" borderId="0" xfId="7" applyFont="1"/>
    <xf numFmtId="0" fontId="63" fillId="0" borderId="0" xfId="0" applyFont="1"/>
    <xf numFmtId="0" fontId="48" fillId="0" borderId="38" xfId="0" applyFont="1" applyBorder="1" applyAlignment="1">
      <alignment vertical="center"/>
    </xf>
    <xf numFmtId="164" fontId="48" fillId="0" borderId="38" xfId="0" applyNumberFormat="1" applyFont="1" applyBorder="1" applyAlignment="1">
      <alignment vertical="center"/>
    </xf>
    <xf numFmtId="172" fontId="30" fillId="0" borderId="0" xfId="0" applyNumberFormat="1" applyFont="1"/>
    <xf numFmtId="166" fontId="48" fillId="0" borderId="0" xfId="0" applyNumberFormat="1" applyFont="1" applyAlignment="1">
      <alignment vertical="center"/>
    </xf>
    <xf numFmtId="17" fontId="30" fillId="0" borderId="0" xfId="0" applyNumberFormat="1" applyFont="1"/>
    <xf numFmtId="3" fontId="28" fillId="0" borderId="0" xfId="0" applyNumberFormat="1" applyFont="1"/>
    <xf numFmtId="0" fontId="39" fillId="0" borderId="0" xfId="7" applyFont="1" applyAlignment="1">
      <alignment vertical="center" wrapText="1"/>
    </xf>
    <xf numFmtId="0" fontId="24" fillId="0" borderId="0" xfId="8" applyFont="1" applyAlignment="1">
      <alignment horizontal="left" vertical="center" wrapText="1"/>
    </xf>
    <xf numFmtId="172" fontId="35" fillId="0" borderId="3" xfId="1" applyNumberFormat="1" applyFont="1" applyFill="1" applyBorder="1" applyAlignment="1">
      <alignment horizontal="right" vertical="center"/>
    </xf>
    <xf numFmtId="172" fontId="40" fillId="0" borderId="3" xfId="1" applyNumberFormat="1" applyFont="1" applyFill="1" applyBorder="1" applyAlignment="1">
      <alignment horizontal="right" vertical="center"/>
    </xf>
    <xf numFmtId="0" fontId="24" fillId="5" borderId="0" xfId="8" applyFont="1" applyFill="1" applyAlignment="1">
      <alignment horizontal="left" vertical="center" wrapText="1"/>
    </xf>
    <xf numFmtId="0" fontId="24" fillId="5" borderId="0" xfId="0" applyFont="1" applyFill="1" applyAlignment="1">
      <alignment horizontal="center" vertical="center"/>
    </xf>
    <xf numFmtId="0" fontId="24" fillId="5" borderId="0" xfId="0" applyFont="1" applyFill="1" applyAlignment="1">
      <alignment horizontal="center" vertical="center" wrapText="1"/>
    </xf>
    <xf numFmtId="0" fontId="49" fillId="5" borderId="0" xfId="2" applyFont="1" applyFill="1" applyAlignment="1">
      <alignment vertical="center"/>
    </xf>
    <xf numFmtId="164" fontId="49" fillId="5" borderId="0" xfId="1" applyNumberFormat="1" applyFont="1" applyFill="1"/>
    <xf numFmtId="164" fontId="49" fillId="5" borderId="0" xfId="5" applyNumberFormat="1" applyFont="1" applyFill="1" applyAlignment="1">
      <alignment horizontal="center" vertical="center"/>
    </xf>
    <xf numFmtId="0" fontId="49" fillId="5" borderId="0" xfId="2" applyFont="1" applyFill="1" applyAlignment="1">
      <alignment horizontal="left" vertical="center"/>
    </xf>
    <xf numFmtId="0" fontId="48" fillId="5" borderId="0" xfId="2" applyFont="1" applyFill="1" applyAlignment="1">
      <alignment horizontal="left" vertical="center" indent="2"/>
    </xf>
    <xf numFmtId="164" fontId="48" fillId="5" borderId="0" xfId="1" applyNumberFormat="1" applyFont="1" applyFill="1"/>
    <xf numFmtId="0" fontId="49" fillId="5" borderId="0" xfId="2" applyFont="1" applyFill="1" applyAlignment="1">
      <alignment horizontal="left" vertical="center" indent="2"/>
    </xf>
    <xf numFmtId="0" fontId="53" fillId="5" borderId="0" xfId="2" applyFont="1" applyFill="1" applyAlignment="1">
      <alignment horizontal="left" vertical="center" indent="3"/>
    </xf>
    <xf numFmtId="0" fontId="49" fillId="5" borderId="5" xfId="2" applyFont="1" applyFill="1" applyBorder="1" applyAlignment="1">
      <alignment vertical="center"/>
    </xf>
    <xf numFmtId="164" fontId="49" fillId="5" borderId="5" xfId="1" applyNumberFormat="1" applyFont="1" applyFill="1" applyBorder="1"/>
    <xf numFmtId="164" fontId="49" fillId="5" borderId="0" xfId="1" applyNumberFormat="1" applyFont="1" applyFill="1" applyBorder="1"/>
    <xf numFmtId="0" fontId="49" fillId="5" borderId="30" xfId="2" applyFont="1" applyFill="1" applyBorder="1" applyAlignment="1">
      <alignment vertical="center"/>
    </xf>
    <xf numFmtId="164" fontId="49" fillId="5" borderId="30" xfId="1" applyNumberFormat="1" applyFont="1" applyFill="1" applyBorder="1"/>
    <xf numFmtId="167" fontId="48" fillId="5" borderId="0" xfId="1" applyNumberFormat="1" applyFont="1" applyFill="1"/>
    <xf numFmtId="0" fontId="28" fillId="5" borderId="0" xfId="0" applyFont="1" applyFill="1"/>
    <xf numFmtId="164" fontId="50" fillId="5" borderId="0" xfId="0" applyNumberFormat="1" applyFont="1" applyFill="1"/>
    <xf numFmtId="164" fontId="48" fillId="5" borderId="0" xfId="0" applyNumberFormat="1" applyFont="1" applyFill="1"/>
    <xf numFmtId="0" fontId="24" fillId="5" borderId="34" xfId="0" applyFont="1" applyFill="1" applyBorder="1" applyAlignment="1">
      <alignment horizontal="left"/>
    </xf>
    <xf numFmtId="0" fontId="24" fillId="5" borderId="34" xfId="8" applyFont="1" applyFill="1" applyBorder="1" applyAlignment="1">
      <alignment horizontal="center" vertical="center" wrapText="1"/>
    </xf>
    <xf numFmtId="38" fontId="49" fillId="5" borderId="0" xfId="3" applyNumberFormat="1" applyFont="1" applyFill="1" applyAlignment="1">
      <alignment horizontal="left" vertical="center"/>
    </xf>
    <xf numFmtId="164" fontId="49" fillId="5" borderId="0" xfId="3" applyNumberFormat="1" applyFont="1" applyFill="1" applyAlignment="1">
      <alignment horizontal="right" vertical="center"/>
    </xf>
    <xf numFmtId="38" fontId="48" fillId="5" borderId="0" xfId="3" applyNumberFormat="1" applyFont="1" applyFill="1" applyAlignment="1">
      <alignment horizontal="left" vertical="center"/>
    </xf>
    <xf numFmtId="164" fontId="48" fillId="5" borderId="0" xfId="3" applyNumberFormat="1" applyFont="1" applyFill="1" applyAlignment="1">
      <alignment horizontal="right" vertical="center"/>
    </xf>
    <xf numFmtId="38" fontId="49" fillId="5" borderId="0" xfId="3" applyNumberFormat="1" applyFont="1" applyFill="1" applyAlignment="1">
      <alignment vertical="center"/>
    </xf>
    <xf numFmtId="164" fontId="48" fillId="5" borderId="0" xfId="3" quotePrefix="1" applyNumberFormat="1" applyFont="1" applyFill="1" applyAlignment="1">
      <alignment horizontal="right" vertical="center"/>
    </xf>
    <xf numFmtId="37" fontId="48" fillId="5" borderId="0" xfId="3" applyFont="1" applyFill="1" applyAlignment="1">
      <alignment vertical="center"/>
    </xf>
    <xf numFmtId="38" fontId="48" fillId="5" borderId="5" xfId="3" applyNumberFormat="1" applyFont="1" applyFill="1" applyBorder="1" applyAlignment="1">
      <alignment vertical="center"/>
    </xf>
    <xf numFmtId="38" fontId="49" fillId="5" borderId="6" xfId="3" applyNumberFormat="1" applyFont="1" applyFill="1" applyBorder="1" applyAlignment="1">
      <alignment vertical="center"/>
    </xf>
    <xf numFmtId="38" fontId="48" fillId="5" borderId="0" xfId="3" applyNumberFormat="1" applyFont="1" applyFill="1" applyAlignment="1">
      <alignment vertical="center"/>
    </xf>
    <xf numFmtId="164" fontId="48" fillId="5" borderId="0" xfId="4" applyNumberFormat="1" applyFont="1" applyFill="1" applyAlignment="1">
      <alignment horizontal="right" vertical="center"/>
    </xf>
    <xf numFmtId="37" fontId="49" fillId="5" borderId="0" xfId="3" applyFont="1" applyFill="1" applyAlignment="1">
      <alignment vertical="center"/>
    </xf>
    <xf numFmtId="38" fontId="48" fillId="5" borderId="0" xfId="3" applyNumberFormat="1" applyFont="1" applyFill="1" applyAlignment="1">
      <alignment horizontal="left" vertical="center" indent="2"/>
    </xf>
    <xf numFmtId="38" fontId="48" fillId="5" borderId="0" xfId="3" applyNumberFormat="1" applyFont="1" applyFill="1" applyAlignment="1">
      <alignment horizontal="left" vertical="center" wrapText="1" indent="2"/>
    </xf>
    <xf numFmtId="0" fontId="24" fillId="5" borderId="0" xfId="0" applyFont="1" applyFill="1" applyAlignment="1">
      <alignment horizontal="center"/>
    </xf>
    <xf numFmtId="164" fontId="49" fillId="5" borderId="6" xfId="3" applyNumberFormat="1" applyFont="1" applyFill="1" applyBorder="1" applyAlignment="1">
      <alignment horizontal="right" vertical="center"/>
    </xf>
    <xf numFmtId="164" fontId="49" fillId="0" borderId="6" xfId="3" applyNumberFormat="1" applyFont="1" applyBorder="1" applyAlignment="1">
      <alignment horizontal="right" vertical="center"/>
    </xf>
    <xf numFmtId="38" fontId="48" fillId="0" borderId="5" xfId="3" applyNumberFormat="1" applyFont="1" applyBorder="1" applyAlignment="1">
      <alignment vertical="center"/>
    </xf>
    <xf numFmtId="0" fontId="49" fillId="0" borderId="0" xfId="0" applyFont="1"/>
    <xf numFmtId="0" fontId="24" fillId="0" borderId="0" xfId="0" applyFont="1" applyAlignment="1">
      <alignment horizontal="right"/>
    </xf>
    <xf numFmtId="164" fontId="49" fillId="0" borderId="8" xfId="1" applyNumberFormat="1" applyFont="1" applyFill="1" applyBorder="1"/>
    <xf numFmtId="0" fontId="24" fillId="0" borderId="37" xfId="8" applyFont="1" applyBorder="1" applyAlignment="1">
      <alignment horizontal="left" vertical="center" wrapText="1"/>
    </xf>
    <xf numFmtId="164" fontId="49" fillId="0" borderId="0" xfId="0" applyNumberFormat="1" applyFont="1" applyAlignment="1">
      <alignment horizontal="center"/>
    </xf>
    <xf numFmtId="164" fontId="48" fillId="0" borderId="0" xfId="0" applyNumberFormat="1" applyFont="1" applyAlignment="1">
      <alignment horizontal="center"/>
    </xf>
    <xf numFmtId="164" fontId="49" fillId="0" borderId="19" xfId="3" applyNumberFormat="1" applyFont="1" applyBorder="1" applyAlignment="1">
      <alignment horizontal="right" vertical="center"/>
    </xf>
    <xf numFmtId="164" fontId="49" fillId="0" borderId="22" xfId="3" applyNumberFormat="1" applyFont="1" applyBorder="1" applyAlignment="1">
      <alignment horizontal="right" vertical="center"/>
    </xf>
    <xf numFmtId="164" fontId="49" fillId="0" borderId="18" xfId="3" applyNumberFormat="1" applyFont="1" applyBorder="1" applyAlignment="1">
      <alignment horizontal="right" vertical="center"/>
    </xf>
    <xf numFmtId="164" fontId="49" fillId="0" borderId="20" xfId="3" applyNumberFormat="1" applyFont="1" applyBorder="1" applyAlignment="1">
      <alignment horizontal="right" vertical="center"/>
    </xf>
    <xf numFmtId="164" fontId="48" fillId="0" borderId="19" xfId="3" applyNumberFormat="1" applyFont="1" applyBorder="1" applyAlignment="1">
      <alignment horizontal="right" vertical="center"/>
    </xf>
    <xf numFmtId="164" fontId="48" fillId="0" borderId="20" xfId="3" applyNumberFormat="1" applyFont="1" applyBorder="1" applyAlignment="1">
      <alignment horizontal="right" vertical="center"/>
    </xf>
    <xf numFmtId="166" fontId="48" fillId="0" borderId="0" xfId="3" applyNumberFormat="1" applyFont="1" applyAlignment="1">
      <alignment horizontal="right" vertical="center"/>
    </xf>
    <xf numFmtId="164" fontId="48" fillId="0" borderId="19" xfId="3" quotePrefix="1" applyNumberFormat="1" applyFont="1" applyBorder="1" applyAlignment="1">
      <alignment horizontal="right" vertical="center"/>
    </xf>
    <xf numFmtId="164" fontId="48" fillId="0" borderId="20" xfId="3" quotePrefix="1" applyNumberFormat="1" applyFont="1" applyBorder="1" applyAlignment="1">
      <alignment horizontal="right" vertical="center"/>
    </xf>
    <xf numFmtId="164" fontId="48" fillId="0" borderId="23" xfId="3" applyNumberFormat="1" applyFont="1" applyBorder="1" applyAlignment="1">
      <alignment horizontal="right" vertical="center"/>
    </xf>
    <xf numFmtId="164" fontId="49" fillId="0" borderId="25" xfId="3" applyNumberFormat="1" applyFont="1" applyBorder="1" applyAlignment="1">
      <alignment horizontal="right" vertical="center"/>
    </xf>
    <xf numFmtId="164" fontId="49" fillId="0" borderId="26" xfId="3" applyNumberFormat="1" applyFont="1" applyBorder="1" applyAlignment="1">
      <alignment horizontal="right" vertical="center"/>
    </xf>
    <xf numFmtId="164" fontId="49" fillId="0" borderId="27" xfId="3" applyNumberFormat="1" applyFont="1" applyBorder="1" applyAlignment="1">
      <alignment horizontal="right" vertical="center"/>
    </xf>
    <xf numFmtId="0" fontId="48" fillId="0" borderId="20" xfId="0" applyFont="1" applyBorder="1"/>
    <xf numFmtId="164" fontId="49" fillId="0" borderId="28" xfId="3" applyNumberFormat="1" applyFont="1" applyBorder="1" applyAlignment="1">
      <alignment horizontal="right" vertical="center"/>
    </xf>
    <xf numFmtId="0" fontId="24" fillId="0" borderId="44" xfId="0" applyFont="1" applyBorder="1" applyAlignment="1">
      <alignment horizontal="left"/>
    </xf>
    <xf numFmtId="0" fontId="24" fillId="0" borderId="44" xfId="8" applyFont="1" applyBorder="1" applyAlignment="1">
      <alignment horizontal="center" vertical="center" wrapText="1"/>
    </xf>
    <xf numFmtId="0" fontId="24" fillId="0" borderId="44" xfId="0" applyFont="1" applyBorder="1" applyAlignment="1">
      <alignment horizontal="center"/>
    </xf>
    <xf numFmtId="0" fontId="49" fillId="0" borderId="9" xfId="0" applyFont="1" applyBorder="1" applyAlignment="1">
      <alignment horizontal="center" vertical="center" wrapText="1"/>
    </xf>
    <xf numFmtId="164" fontId="49" fillId="0" borderId="0" xfId="3" quotePrefix="1" applyNumberFormat="1" applyFont="1" applyAlignment="1">
      <alignment horizontal="right" vertical="center"/>
    </xf>
    <xf numFmtId="0" fontId="24" fillId="0" borderId="34" xfId="0" applyFont="1" applyBorder="1" applyAlignment="1">
      <alignment horizontal="center"/>
    </xf>
    <xf numFmtId="164" fontId="49" fillId="0" borderId="5" xfId="0" applyNumberFormat="1" applyFont="1" applyBorder="1" applyAlignment="1">
      <alignment horizontal="center"/>
    </xf>
    <xf numFmtId="43" fontId="48" fillId="0" borderId="0" xfId="9" applyFont="1" applyFill="1"/>
    <xf numFmtId="0" fontId="48" fillId="0" borderId="0" xfId="0" applyFont="1" applyAlignment="1">
      <alignment horizontal="right"/>
    </xf>
    <xf numFmtId="164" fontId="49" fillId="0" borderId="30" xfId="1" applyNumberFormat="1" applyFont="1" applyFill="1" applyBorder="1" applyAlignment="1">
      <alignment horizontal="right"/>
    </xf>
    <xf numFmtId="164" fontId="49" fillId="0" borderId="5" xfId="1" applyNumberFormat="1" applyFont="1" applyFill="1" applyBorder="1" applyAlignment="1">
      <alignment horizontal="right"/>
    </xf>
    <xf numFmtId="0" fontId="24" fillId="0" borderId="34" xfId="8" applyFont="1" applyBorder="1" applyAlignment="1">
      <alignment horizontal="right" vertical="center" wrapText="1"/>
    </xf>
    <xf numFmtId="164" fontId="49" fillId="0" borderId="30" xfId="3" applyNumberFormat="1" applyFont="1" applyBorder="1" applyAlignment="1">
      <alignment horizontal="right" vertical="center"/>
    </xf>
    <xf numFmtId="0" fontId="24" fillId="0" borderId="44" xfId="8" applyFont="1" applyBorder="1" applyAlignment="1">
      <alignment horizontal="left" vertical="center" wrapText="1"/>
    </xf>
    <xf numFmtId="0" fontId="24" fillId="0" borderId="44" xfId="0" applyFont="1" applyBorder="1" applyAlignment="1">
      <alignment horizontal="right"/>
    </xf>
    <xf numFmtId="173" fontId="48" fillId="0" borderId="0" xfId="0" applyNumberFormat="1" applyFont="1"/>
    <xf numFmtId="164" fontId="49" fillId="0" borderId="5" xfId="5" applyNumberFormat="1" applyFont="1" applyFill="1" applyBorder="1" applyAlignment="1">
      <alignment horizontal="center" vertical="center"/>
    </xf>
    <xf numFmtId="166" fontId="49" fillId="0" borderId="0" xfId="3" applyNumberFormat="1" applyFont="1" applyAlignment="1">
      <alignment horizontal="right" vertical="center"/>
    </xf>
    <xf numFmtId="168" fontId="48" fillId="0" borderId="0" xfId="3" applyNumberFormat="1" applyFont="1" applyAlignment="1">
      <alignment horizontal="right" vertical="center"/>
    </xf>
    <xf numFmtId="164" fontId="48" fillId="0" borderId="5" xfId="3" applyNumberFormat="1" applyFont="1" applyBorder="1" applyAlignment="1">
      <alignment horizontal="right" vertical="center"/>
    </xf>
    <xf numFmtId="164" fontId="48" fillId="0" borderId="6" xfId="3" applyNumberFormat="1" applyFont="1" applyBorder="1" applyAlignment="1">
      <alignment horizontal="right" vertical="center"/>
    </xf>
    <xf numFmtId="169" fontId="48" fillId="0" borderId="0" xfId="3" applyNumberFormat="1" applyFont="1" applyAlignment="1">
      <alignment horizontal="right" vertical="center"/>
    </xf>
    <xf numFmtId="166" fontId="49" fillId="0" borderId="6" xfId="3" applyNumberFormat="1" applyFont="1" applyBorder="1" applyAlignment="1">
      <alignment horizontal="right" vertical="center"/>
    </xf>
    <xf numFmtId="0" fontId="19" fillId="0" borderId="0" xfId="2" applyFont="1" applyAlignment="1">
      <alignment vertical="center"/>
    </xf>
    <xf numFmtId="164" fontId="19" fillId="0" borderId="0" xfId="1" applyNumberFormat="1" applyFont="1" applyFill="1"/>
    <xf numFmtId="164" fontId="19" fillId="0" borderId="0" xfId="0" applyNumberFormat="1" applyFont="1" applyAlignment="1">
      <alignment horizontal="center"/>
    </xf>
    <xf numFmtId="0" fontId="19" fillId="0" borderId="0" xfId="2" applyFont="1" applyAlignment="1">
      <alignment horizontal="left" vertical="center"/>
    </xf>
    <xf numFmtId="0" fontId="20" fillId="0" borderId="0" xfId="2" applyFont="1" applyAlignment="1">
      <alignment horizontal="left" vertical="center" indent="2"/>
    </xf>
    <xf numFmtId="0" fontId="19" fillId="0" borderId="0" xfId="2" applyFont="1" applyAlignment="1">
      <alignment horizontal="left" vertical="center" indent="2"/>
    </xf>
    <xf numFmtId="0" fontId="21" fillId="0" borderId="0" xfId="2" applyFont="1" applyAlignment="1">
      <alignment horizontal="left" vertical="center" indent="3"/>
    </xf>
    <xf numFmtId="0" fontId="19" fillId="0" borderId="5" xfId="2" applyFont="1" applyBorder="1" applyAlignment="1">
      <alignment vertical="center"/>
    </xf>
    <xf numFmtId="164" fontId="19" fillId="0" borderId="5" xfId="0" applyNumberFormat="1" applyFont="1" applyBorder="1" applyAlignment="1">
      <alignment horizontal="center"/>
    </xf>
    <xf numFmtId="164" fontId="19" fillId="0" borderId="0" xfId="1" applyNumberFormat="1" applyFont="1" applyFill="1" applyBorder="1"/>
    <xf numFmtId="0" fontId="19" fillId="0" borderId="30" xfId="2" applyFont="1" applyBorder="1" applyAlignment="1">
      <alignment vertical="center"/>
    </xf>
    <xf numFmtId="164" fontId="19" fillId="0" borderId="30" xfId="1" applyNumberFormat="1" applyFont="1" applyFill="1" applyBorder="1"/>
    <xf numFmtId="164" fontId="19" fillId="0" borderId="5" xfId="1" applyNumberFormat="1" applyFont="1" applyFill="1" applyBorder="1"/>
    <xf numFmtId="38" fontId="19" fillId="0" borderId="0" xfId="3" applyNumberFormat="1" applyFont="1" applyAlignment="1">
      <alignment horizontal="left" vertical="center"/>
    </xf>
    <xf numFmtId="164" fontId="19" fillId="0" borderId="0" xfId="3" applyNumberFormat="1" applyFont="1" applyAlignment="1">
      <alignment horizontal="right" vertical="center"/>
    </xf>
    <xf numFmtId="38" fontId="20" fillId="0" borderId="0" xfId="3" applyNumberFormat="1" applyFont="1" applyAlignment="1">
      <alignment horizontal="left" vertical="center"/>
    </xf>
    <xf numFmtId="164" fontId="20" fillId="0" borderId="0" xfId="3" applyNumberFormat="1" applyFont="1" applyAlignment="1">
      <alignment horizontal="right" vertical="center"/>
    </xf>
    <xf numFmtId="38" fontId="19" fillId="0" borderId="0" xfId="3" applyNumberFormat="1" applyFont="1" applyAlignment="1">
      <alignment vertical="center"/>
    </xf>
    <xf numFmtId="37" fontId="20" fillId="0" borderId="0" xfId="3" applyFont="1" applyAlignment="1">
      <alignment vertical="center"/>
    </xf>
    <xf numFmtId="38" fontId="20" fillId="0" borderId="5" xfId="3" applyNumberFormat="1" applyFont="1" applyBorder="1" applyAlignment="1">
      <alignment vertical="center"/>
    </xf>
    <xf numFmtId="164" fontId="20" fillId="0" borderId="5" xfId="3" applyNumberFormat="1" applyFont="1" applyBorder="1" applyAlignment="1">
      <alignment horizontal="right" vertical="center"/>
    </xf>
    <xf numFmtId="38" fontId="19" fillId="0" borderId="6" xfId="3" applyNumberFormat="1" applyFont="1" applyBorder="1" applyAlignment="1">
      <alignment vertical="center"/>
    </xf>
    <xf numFmtId="164" fontId="19" fillId="0" borderId="6" xfId="3" applyNumberFormat="1" applyFont="1" applyBorder="1" applyAlignment="1">
      <alignment horizontal="right" vertical="center"/>
    </xf>
    <xf numFmtId="38" fontId="20" fillId="0" borderId="0" xfId="3" applyNumberFormat="1" applyFont="1" applyAlignment="1">
      <alignment vertical="center"/>
    </xf>
    <xf numFmtId="0" fontId="20" fillId="0" borderId="0" xfId="0" applyFont="1"/>
    <xf numFmtId="37" fontId="19" fillId="0" borderId="0" xfId="3" applyFont="1" applyAlignment="1">
      <alignment vertical="center"/>
    </xf>
    <xf numFmtId="38" fontId="20" fillId="0" borderId="0" xfId="3" applyNumberFormat="1" applyFont="1" applyAlignment="1">
      <alignment horizontal="left" vertical="center" indent="2"/>
    </xf>
    <xf numFmtId="38" fontId="20" fillId="0" borderId="0" xfId="3" applyNumberFormat="1" applyFont="1" applyAlignment="1">
      <alignment horizontal="left" vertical="center" wrapText="1" indent="2"/>
    </xf>
    <xf numFmtId="0" fontId="25" fillId="4" borderId="35" xfId="0" applyFont="1" applyFill="1" applyBorder="1" applyAlignment="1">
      <alignment horizontal="center"/>
    </xf>
    <xf numFmtId="0" fontId="25" fillId="4" borderId="36" xfId="0" applyFont="1" applyFill="1" applyBorder="1" applyAlignment="1">
      <alignment horizontal="center"/>
    </xf>
    <xf numFmtId="0" fontId="25" fillId="4" borderId="42" xfId="0" applyFont="1" applyFill="1" applyBorder="1" applyAlignment="1">
      <alignment horizontal="center"/>
    </xf>
    <xf numFmtId="0" fontId="25" fillId="4" borderId="43" xfId="0" applyFont="1" applyFill="1" applyBorder="1" applyAlignment="1">
      <alignment horizontal="center"/>
    </xf>
    <xf numFmtId="0" fontId="25" fillId="4" borderId="13" xfId="0" applyFont="1" applyFill="1" applyBorder="1" applyAlignment="1">
      <alignment horizontal="center"/>
    </xf>
    <xf numFmtId="0" fontId="25" fillId="4" borderId="0" xfId="0" applyFont="1" applyFill="1" applyAlignment="1">
      <alignment horizontal="center"/>
    </xf>
    <xf numFmtId="0" fontId="34" fillId="0" borderId="13" xfId="0" applyFont="1" applyBorder="1" applyAlignment="1">
      <alignment horizontal="left" vertical="top" wrapText="1"/>
    </xf>
    <xf numFmtId="0" fontId="34" fillId="0" borderId="0" xfId="0" applyFont="1" applyAlignment="1">
      <alignment horizontal="left" vertical="top" wrapText="1"/>
    </xf>
    <xf numFmtId="0" fontId="25" fillId="4" borderId="39" xfId="0" applyFont="1" applyFill="1" applyBorder="1" applyAlignment="1">
      <alignment horizontal="center"/>
    </xf>
    <xf numFmtId="0" fontId="25" fillId="4" borderId="32" xfId="0" applyFont="1" applyFill="1" applyBorder="1" applyAlignment="1">
      <alignment horizontal="center"/>
    </xf>
  </cellXfs>
  <cellStyles count="10">
    <cellStyle name="Comma" xfId="9" xr:uid="{FFE04F94-999E-4618-82F6-CCCE527A503D}"/>
    <cellStyle name="Normal" xfId="0" builtinId="0"/>
    <cellStyle name="Normal 10" xfId="7" xr:uid="{23125049-824E-4C35-A406-C823349C4D1B}"/>
    <cellStyle name="Normal 5" xfId="8" xr:uid="{B36ED5A4-64DE-47D4-9FA9-825074E55E79}"/>
    <cellStyle name="Normal 9" xfId="6" xr:uid="{846DBC79-F1A2-45C3-B1B6-768C6B541D9F}"/>
    <cellStyle name="Normal_DF1203_CDSA_Draft" xfId="2" xr:uid="{00000000-0005-0000-0000-000001000000}"/>
    <cellStyle name="Normal_DF1206_MMX Mineração BRGAAP_FINAL_Societário" xfId="3" xr:uid="{00000000-0005-0000-0000-000002000000}"/>
    <cellStyle name="Separador de milhares [0]_DF1203_CDSA_Draft" xfId="5" xr:uid="{00000000-0005-0000-0000-000004000000}"/>
    <cellStyle name="Vírgula" xfId="1" builtinId="3"/>
    <cellStyle name="Vírgula 2 10" xfId="4" xr:uid="{00000000-0005-0000-0000-000006000000}"/>
  </cellStyles>
  <dxfs count="0"/>
  <tableStyles count="0" defaultTableStyle="TableStyleMedium2" defaultPivotStyle="PivotStyleLight16"/>
  <colors>
    <mruColors>
      <color rgb="FFFFFF00"/>
      <color rgb="FF494439"/>
      <color rgb="FF0099A6"/>
      <color rgb="FF9CC4C0"/>
      <color rgb="FF04849A"/>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142875</xdr:rowOff>
    </xdr:from>
    <xdr:to>
      <xdr:col>1</xdr:col>
      <xdr:colOff>611188</xdr:colOff>
      <xdr:row>4</xdr:row>
      <xdr:rowOff>6643</xdr:rowOff>
    </xdr:to>
    <xdr:pic>
      <xdr:nvPicPr>
        <xdr:cNvPr id="2" name="Imagem 1">
          <a:extLst>
            <a:ext uri="{FF2B5EF4-FFF2-40B4-BE49-F238E27FC236}">
              <a16:creationId xmlns:a16="http://schemas.microsoft.com/office/drawing/2014/main" id="{0FC83F4F-F51E-4077-B6D4-E81EF10F78B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277813" y="142875"/>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79372</xdr:colOff>
      <xdr:row>0</xdr:row>
      <xdr:rowOff>103184</xdr:rowOff>
    </xdr:from>
    <xdr:to>
      <xdr:col>1</xdr:col>
      <xdr:colOff>560385</xdr:colOff>
      <xdr:row>3</xdr:row>
      <xdr:rowOff>92364</xdr:rowOff>
    </xdr:to>
    <xdr:pic>
      <xdr:nvPicPr>
        <xdr:cNvPr id="4" name="Imagem 3">
          <a:extLst>
            <a:ext uri="{FF2B5EF4-FFF2-40B4-BE49-F238E27FC236}">
              <a16:creationId xmlns:a16="http://schemas.microsoft.com/office/drawing/2014/main" id="{16E59165-8685-4B59-9EAA-1FE9D3163BA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79372" y="103184"/>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71435</xdr:colOff>
      <xdr:row>0</xdr:row>
      <xdr:rowOff>119059</xdr:rowOff>
    </xdr:from>
    <xdr:to>
      <xdr:col>1</xdr:col>
      <xdr:colOff>555623</xdr:colOff>
      <xdr:row>3</xdr:row>
      <xdr:rowOff>101889</xdr:rowOff>
    </xdr:to>
    <xdr:pic>
      <xdr:nvPicPr>
        <xdr:cNvPr id="6" name="Imagem 5">
          <a:extLst>
            <a:ext uri="{FF2B5EF4-FFF2-40B4-BE49-F238E27FC236}">
              <a16:creationId xmlns:a16="http://schemas.microsoft.com/office/drawing/2014/main" id="{97902A14-6C0E-4ECC-9F07-23A9FCBFA35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71435" y="119059"/>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325435</xdr:colOff>
      <xdr:row>0</xdr:row>
      <xdr:rowOff>111119</xdr:rowOff>
    </xdr:from>
    <xdr:to>
      <xdr:col>1</xdr:col>
      <xdr:colOff>571498</xdr:colOff>
      <xdr:row>4</xdr:row>
      <xdr:rowOff>44737</xdr:rowOff>
    </xdr:to>
    <xdr:pic>
      <xdr:nvPicPr>
        <xdr:cNvPr id="4" name="Imagem 3">
          <a:extLst>
            <a:ext uri="{FF2B5EF4-FFF2-40B4-BE49-F238E27FC236}">
              <a16:creationId xmlns:a16="http://schemas.microsoft.com/office/drawing/2014/main" id="{572EA40A-0D67-4A8B-9B5E-EE4B8037042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325435" y="111119"/>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484186</xdr:colOff>
      <xdr:row>0</xdr:row>
      <xdr:rowOff>134935</xdr:rowOff>
    </xdr:from>
    <xdr:to>
      <xdr:col>1</xdr:col>
      <xdr:colOff>581024</xdr:colOff>
      <xdr:row>3</xdr:row>
      <xdr:rowOff>124115</xdr:rowOff>
    </xdr:to>
    <xdr:pic>
      <xdr:nvPicPr>
        <xdr:cNvPr id="4" name="Imagem 3">
          <a:extLst>
            <a:ext uri="{FF2B5EF4-FFF2-40B4-BE49-F238E27FC236}">
              <a16:creationId xmlns:a16="http://schemas.microsoft.com/office/drawing/2014/main" id="{49BC23C1-057D-4083-858B-3F5B295BB69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484186" y="134935"/>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468310</xdr:colOff>
      <xdr:row>0</xdr:row>
      <xdr:rowOff>174620</xdr:rowOff>
    </xdr:from>
    <xdr:to>
      <xdr:col>1</xdr:col>
      <xdr:colOff>571498</xdr:colOff>
      <xdr:row>3</xdr:row>
      <xdr:rowOff>163800</xdr:rowOff>
    </xdr:to>
    <xdr:pic>
      <xdr:nvPicPr>
        <xdr:cNvPr id="6" name="Imagem 5">
          <a:extLst>
            <a:ext uri="{FF2B5EF4-FFF2-40B4-BE49-F238E27FC236}">
              <a16:creationId xmlns:a16="http://schemas.microsoft.com/office/drawing/2014/main" id="{471641FA-EAEF-492B-8FDA-40E3B9908F9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468310" y="174620"/>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476248</xdr:colOff>
      <xdr:row>0</xdr:row>
      <xdr:rowOff>182557</xdr:rowOff>
    </xdr:from>
    <xdr:to>
      <xdr:col>1</xdr:col>
      <xdr:colOff>579436</xdr:colOff>
      <xdr:row>3</xdr:row>
      <xdr:rowOff>171737</xdr:rowOff>
    </xdr:to>
    <xdr:pic>
      <xdr:nvPicPr>
        <xdr:cNvPr id="6" name="Imagem 5">
          <a:extLst>
            <a:ext uri="{FF2B5EF4-FFF2-40B4-BE49-F238E27FC236}">
              <a16:creationId xmlns:a16="http://schemas.microsoft.com/office/drawing/2014/main" id="{F9E0ED1A-990E-4BFB-8274-94703428BCD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476248" y="182557"/>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166684</xdr:rowOff>
    </xdr:from>
    <xdr:to>
      <xdr:col>1</xdr:col>
      <xdr:colOff>611188</xdr:colOff>
      <xdr:row>3</xdr:row>
      <xdr:rowOff>162214</xdr:rowOff>
    </xdr:to>
    <xdr:pic>
      <xdr:nvPicPr>
        <xdr:cNvPr id="6" name="Imagem 5">
          <a:extLst>
            <a:ext uri="{FF2B5EF4-FFF2-40B4-BE49-F238E27FC236}">
              <a16:creationId xmlns:a16="http://schemas.microsoft.com/office/drawing/2014/main" id="{9BC4FDFD-5F6B-4741-B459-A73ECDC496B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508000" y="166684"/>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500062</xdr:colOff>
      <xdr:row>2</xdr:row>
      <xdr:rowOff>127002</xdr:rowOff>
    </xdr:from>
    <xdr:to>
      <xdr:col>1</xdr:col>
      <xdr:colOff>596900</xdr:colOff>
      <xdr:row>4</xdr:row>
      <xdr:rowOff>6645</xdr:rowOff>
    </xdr:to>
    <xdr:pic>
      <xdr:nvPicPr>
        <xdr:cNvPr id="4" name="Imagem 3">
          <a:extLst>
            <a:ext uri="{FF2B5EF4-FFF2-40B4-BE49-F238E27FC236}">
              <a16:creationId xmlns:a16="http://schemas.microsoft.com/office/drawing/2014/main" id="{8476D34F-B04D-4C74-AEAC-ADA92BAE8F0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500062" y="492127"/>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492124</xdr:colOff>
      <xdr:row>1</xdr:row>
      <xdr:rowOff>31746</xdr:rowOff>
    </xdr:from>
    <xdr:to>
      <xdr:col>1</xdr:col>
      <xdr:colOff>601662</xdr:colOff>
      <xdr:row>4</xdr:row>
      <xdr:rowOff>20927</xdr:rowOff>
    </xdr:to>
    <xdr:pic>
      <xdr:nvPicPr>
        <xdr:cNvPr id="6" name="Imagem 5">
          <a:extLst>
            <a:ext uri="{FF2B5EF4-FFF2-40B4-BE49-F238E27FC236}">
              <a16:creationId xmlns:a16="http://schemas.microsoft.com/office/drawing/2014/main" id="{87323458-440A-4629-9C24-AF98A5B341F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492124" y="214309"/>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484185</xdr:colOff>
      <xdr:row>1</xdr:row>
      <xdr:rowOff>0</xdr:rowOff>
    </xdr:from>
    <xdr:to>
      <xdr:col>1</xdr:col>
      <xdr:colOff>581023</xdr:colOff>
      <xdr:row>3</xdr:row>
      <xdr:rowOff>171743</xdr:rowOff>
    </xdr:to>
    <xdr:pic>
      <xdr:nvPicPr>
        <xdr:cNvPr id="6" name="Imagem 5">
          <a:extLst>
            <a:ext uri="{FF2B5EF4-FFF2-40B4-BE49-F238E27FC236}">
              <a16:creationId xmlns:a16="http://schemas.microsoft.com/office/drawing/2014/main" id="{F5380B9C-D0A5-4B99-B921-58DB704A8B7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484185" y="182563"/>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617538</xdr:colOff>
      <xdr:row>3</xdr:row>
      <xdr:rowOff>171743</xdr:rowOff>
    </xdr:to>
    <xdr:pic>
      <xdr:nvPicPr>
        <xdr:cNvPr id="4" name="Imagem 3">
          <a:extLst>
            <a:ext uri="{FF2B5EF4-FFF2-40B4-BE49-F238E27FC236}">
              <a16:creationId xmlns:a16="http://schemas.microsoft.com/office/drawing/2014/main" id="{92788500-4063-41E4-8ACA-0C242E82683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595314" y="182563"/>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1</xdr:col>
      <xdr:colOff>597694</xdr:colOff>
      <xdr:row>3</xdr:row>
      <xdr:rowOff>171743</xdr:rowOff>
    </xdr:to>
    <xdr:pic>
      <xdr:nvPicPr>
        <xdr:cNvPr id="5" name="Imagem 4">
          <a:extLst>
            <a:ext uri="{FF2B5EF4-FFF2-40B4-BE49-F238E27FC236}">
              <a16:creationId xmlns:a16="http://schemas.microsoft.com/office/drawing/2014/main" id="{1F808B77-B691-464E-B0F4-A1ED0C17C78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4926014" y="182563"/>
          <a:ext cx="60483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611188</xdr:colOff>
      <xdr:row>3</xdr:row>
      <xdr:rowOff>171743</xdr:rowOff>
    </xdr:to>
    <xdr:pic>
      <xdr:nvPicPr>
        <xdr:cNvPr id="4" name="Imagem 3">
          <a:extLst>
            <a:ext uri="{FF2B5EF4-FFF2-40B4-BE49-F238E27FC236}">
              <a16:creationId xmlns:a16="http://schemas.microsoft.com/office/drawing/2014/main" id="{7BD287D9-39CE-497F-8EBC-BD21CCA4D66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508000" y="182563"/>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611188</xdr:colOff>
      <xdr:row>3</xdr:row>
      <xdr:rowOff>171743</xdr:rowOff>
    </xdr:to>
    <xdr:pic>
      <xdr:nvPicPr>
        <xdr:cNvPr id="4" name="Imagem 3">
          <a:extLst>
            <a:ext uri="{FF2B5EF4-FFF2-40B4-BE49-F238E27FC236}">
              <a16:creationId xmlns:a16="http://schemas.microsoft.com/office/drawing/2014/main" id="{1ADF2565-0F4A-49CC-A3A0-4D45A32A431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508000" y="182563"/>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95248</xdr:colOff>
      <xdr:row>0</xdr:row>
      <xdr:rowOff>99217</xdr:rowOff>
    </xdr:from>
    <xdr:to>
      <xdr:col>1</xdr:col>
      <xdr:colOff>582611</xdr:colOff>
      <xdr:row>3</xdr:row>
      <xdr:rowOff>85222</xdr:rowOff>
    </xdr:to>
    <xdr:pic>
      <xdr:nvPicPr>
        <xdr:cNvPr id="5" name="Imagem 4">
          <a:extLst>
            <a:ext uri="{FF2B5EF4-FFF2-40B4-BE49-F238E27FC236}">
              <a16:creationId xmlns:a16="http://schemas.microsoft.com/office/drawing/2014/main" id="{D6912140-2884-42C9-98D8-43FD3A9AD9D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95248" y="99217"/>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95248</xdr:colOff>
      <xdr:row>1</xdr:row>
      <xdr:rowOff>0</xdr:rowOff>
    </xdr:from>
    <xdr:to>
      <xdr:col>1</xdr:col>
      <xdr:colOff>579436</xdr:colOff>
      <xdr:row>4</xdr:row>
      <xdr:rowOff>36806</xdr:rowOff>
    </xdr:to>
    <xdr:pic>
      <xdr:nvPicPr>
        <xdr:cNvPr id="2" name="Imagem 1">
          <a:extLst>
            <a:ext uri="{FF2B5EF4-FFF2-40B4-BE49-F238E27FC236}">
              <a16:creationId xmlns:a16="http://schemas.microsoft.com/office/drawing/2014/main" id="{3400C580-9E82-4C16-89E6-034FFB6A783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95248" y="182563"/>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71436</xdr:colOff>
      <xdr:row>0</xdr:row>
      <xdr:rowOff>119061</xdr:rowOff>
    </xdr:from>
    <xdr:to>
      <xdr:col>1</xdr:col>
      <xdr:colOff>555624</xdr:colOff>
      <xdr:row>3</xdr:row>
      <xdr:rowOff>108241</xdr:rowOff>
    </xdr:to>
    <xdr:pic>
      <xdr:nvPicPr>
        <xdr:cNvPr id="6" name="Imagem 5">
          <a:extLst>
            <a:ext uri="{FF2B5EF4-FFF2-40B4-BE49-F238E27FC236}">
              <a16:creationId xmlns:a16="http://schemas.microsoft.com/office/drawing/2014/main" id="{F4058FBC-5C51-4A8F-A6F3-F9B29E5DB2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71436" y="119061"/>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79373</xdr:colOff>
      <xdr:row>0</xdr:row>
      <xdr:rowOff>119061</xdr:rowOff>
    </xdr:from>
    <xdr:to>
      <xdr:col>1</xdr:col>
      <xdr:colOff>563561</xdr:colOff>
      <xdr:row>3</xdr:row>
      <xdr:rowOff>108241</xdr:rowOff>
    </xdr:to>
    <xdr:pic>
      <xdr:nvPicPr>
        <xdr:cNvPr id="2" name="Imagem 1">
          <a:extLst>
            <a:ext uri="{FF2B5EF4-FFF2-40B4-BE49-F238E27FC236}">
              <a16:creationId xmlns:a16="http://schemas.microsoft.com/office/drawing/2014/main" id="{B97FA25A-F88C-43B3-B2C1-8EBCD8E1A27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79373" y="119061"/>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79372</xdr:colOff>
      <xdr:row>0</xdr:row>
      <xdr:rowOff>79370</xdr:rowOff>
    </xdr:from>
    <xdr:to>
      <xdr:col>1</xdr:col>
      <xdr:colOff>563560</xdr:colOff>
      <xdr:row>3</xdr:row>
      <xdr:rowOff>68550</xdr:rowOff>
    </xdr:to>
    <xdr:pic>
      <xdr:nvPicPr>
        <xdr:cNvPr id="5" name="Imagem 4">
          <a:extLst>
            <a:ext uri="{FF2B5EF4-FFF2-40B4-BE49-F238E27FC236}">
              <a16:creationId xmlns:a16="http://schemas.microsoft.com/office/drawing/2014/main" id="{66565B48-6644-47B7-B46C-41652FA9B99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79372" y="79370"/>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317499</xdr:colOff>
      <xdr:row>0</xdr:row>
      <xdr:rowOff>79374</xdr:rowOff>
    </xdr:from>
    <xdr:to>
      <xdr:col>1</xdr:col>
      <xdr:colOff>563562</xdr:colOff>
      <xdr:row>4</xdr:row>
      <xdr:rowOff>12992</xdr:rowOff>
    </xdr:to>
    <xdr:pic>
      <xdr:nvPicPr>
        <xdr:cNvPr id="4" name="Imagem 3">
          <a:extLst>
            <a:ext uri="{FF2B5EF4-FFF2-40B4-BE49-F238E27FC236}">
              <a16:creationId xmlns:a16="http://schemas.microsoft.com/office/drawing/2014/main" id="{ACD7E577-BDF2-4E5B-B5CA-8C2AC01812C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317499" y="79374"/>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325435</xdr:colOff>
      <xdr:row>0</xdr:row>
      <xdr:rowOff>95247</xdr:rowOff>
    </xdr:from>
    <xdr:to>
      <xdr:col>1</xdr:col>
      <xdr:colOff>571498</xdr:colOff>
      <xdr:row>4</xdr:row>
      <xdr:rowOff>28865</xdr:rowOff>
    </xdr:to>
    <xdr:pic>
      <xdr:nvPicPr>
        <xdr:cNvPr id="4" name="Imagem 3">
          <a:extLst>
            <a:ext uri="{FF2B5EF4-FFF2-40B4-BE49-F238E27FC236}">
              <a16:creationId xmlns:a16="http://schemas.microsoft.com/office/drawing/2014/main" id="{29906E8B-337C-4B01-A799-725C7A12AB8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325435" y="95247"/>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317497</xdr:colOff>
      <xdr:row>0</xdr:row>
      <xdr:rowOff>55559</xdr:rowOff>
    </xdr:from>
    <xdr:to>
      <xdr:col>1</xdr:col>
      <xdr:colOff>563560</xdr:colOff>
      <xdr:row>3</xdr:row>
      <xdr:rowOff>139989</xdr:rowOff>
    </xdr:to>
    <xdr:pic>
      <xdr:nvPicPr>
        <xdr:cNvPr id="4" name="Imagem 3">
          <a:extLst>
            <a:ext uri="{FF2B5EF4-FFF2-40B4-BE49-F238E27FC236}">
              <a16:creationId xmlns:a16="http://schemas.microsoft.com/office/drawing/2014/main" id="{A67629B1-2129-4F4E-B126-49466805964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317497" y="55559"/>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31752</xdr:rowOff>
    </xdr:from>
    <xdr:to>
      <xdr:col>1</xdr:col>
      <xdr:colOff>611188</xdr:colOff>
      <xdr:row>4</xdr:row>
      <xdr:rowOff>20933</xdr:rowOff>
    </xdr:to>
    <xdr:pic>
      <xdr:nvPicPr>
        <xdr:cNvPr id="6" name="Imagem 5">
          <a:extLst>
            <a:ext uri="{FF2B5EF4-FFF2-40B4-BE49-F238E27FC236}">
              <a16:creationId xmlns:a16="http://schemas.microsoft.com/office/drawing/2014/main" id="{C3E96C4B-A7F7-416A-A2EC-0A582A4BD93A}"/>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301625" y="214315"/>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31752</xdr:rowOff>
    </xdr:from>
    <xdr:to>
      <xdr:col>1</xdr:col>
      <xdr:colOff>599281</xdr:colOff>
      <xdr:row>4</xdr:row>
      <xdr:rowOff>20933</xdr:rowOff>
    </xdr:to>
    <xdr:pic>
      <xdr:nvPicPr>
        <xdr:cNvPr id="7" name="Imagem 6">
          <a:extLst>
            <a:ext uri="{FF2B5EF4-FFF2-40B4-BE49-F238E27FC236}">
              <a16:creationId xmlns:a16="http://schemas.microsoft.com/office/drawing/2014/main" id="{B42C6D8E-FA9E-4E64-8EB5-422C390A241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3584565" y="214315"/>
          <a:ext cx="60483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325438</xdr:colOff>
      <xdr:row>0</xdr:row>
      <xdr:rowOff>71436</xdr:rowOff>
    </xdr:from>
    <xdr:to>
      <xdr:col>1</xdr:col>
      <xdr:colOff>571501</xdr:colOff>
      <xdr:row>4</xdr:row>
      <xdr:rowOff>5054</xdr:rowOff>
    </xdr:to>
    <xdr:pic>
      <xdr:nvPicPr>
        <xdr:cNvPr id="4" name="Imagem 3">
          <a:extLst>
            <a:ext uri="{FF2B5EF4-FFF2-40B4-BE49-F238E27FC236}">
              <a16:creationId xmlns:a16="http://schemas.microsoft.com/office/drawing/2014/main" id="{CB67E08F-B351-44BB-AE3C-BCD4917343E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325438" y="71436"/>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79372</xdr:colOff>
      <xdr:row>0</xdr:row>
      <xdr:rowOff>95247</xdr:rowOff>
    </xdr:from>
    <xdr:to>
      <xdr:col>1</xdr:col>
      <xdr:colOff>563560</xdr:colOff>
      <xdr:row>3</xdr:row>
      <xdr:rowOff>155865</xdr:rowOff>
    </xdr:to>
    <xdr:pic>
      <xdr:nvPicPr>
        <xdr:cNvPr id="4" name="Imagem 3">
          <a:extLst>
            <a:ext uri="{FF2B5EF4-FFF2-40B4-BE49-F238E27FC236}">
              <a16:creationId xmlns:a16="http://schemas.microsoft.com/office/drawing/2014/main" id="{075938CA-06E6-479B-B2CB-67D9428F4AD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79372" y="95247"/>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89645</xdr:colOff>
      <xdr:row>0</xdr:row>
      <xdr:rowOff>74702</xdr:rowOff>
    </xdr:from>
    <xdr:to>
      <xdr:col>1</xdr:col>
      <xdr:colOff>573833</xdr:colOff>
      <xdr:row>4</xdr:row>
      <xdr:rowOff>13923</xdr:rowOff>
    </xdr:to>
    <xdr:pic>
      <xdr:nvPicPr>
        <xdr:cNvPr id="2" name="Imagem 1">
          <a:extLst>
            <a:ext uri="{FF2B5EF4-FFF2-40B4-BE49-F238E27FC236}">
              <a16:creationId xmlns:a16="http://schemas.microsoft.com/office/drawing/2014/main" id="{0C2D5573-067C-497C-A4B5-BFD168B13DBA}"/>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89645" y="74702"/>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82174</xdr:colOff>
      <xdr:row>0</xdr:row>
      <xdr:rowOff>89644</xdr:rowOff>
    </xdr:from>
    <xdr:to>
      <xdr:col>1</xdr:col>
      <xdr:colOff>566362</xdr:colOff>
      <xdr:row>4</xdr:row>
      <xdr:rowOff>28865</xdr:rowOff>
    </xdr:to>
    <xdr:pic>
      <xdr:nvPicPr>
        <xdr:cNvPr id="2" name="Imagem 1">
          <a:extLst>
            <a:ext uri="{FF2B5EF4-FFF2-40B4-BE49-F238E27FC236}">
              <a16:creationId xmlns:a16="http://schemas.microsoft.com/office/drawing/2014/main" id="{5DC61B37-52E5-4F1E-AD89-80DA1FAA7BE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82174" y="89644"/>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79372</xdr:colOff>
      <xdr:row>0</xdr:row>
      <xdr:rowOff>63498</xdr:rowOff>
    </xdr:from>
    <xdr:to>
      <xdr:col>1</xdr:col>
      <xdr:colOff>563560</xdr:colOff>
      <xdr:row>3</xdr:row>
      <xdr:rowOff>147928</xdr:rowOff>
    </xdr:to>
    <xdr:pic>
      <xdr:nvPicPr>
        <xdr:cNvPr id="2" name="Imagem 1">
          <a:extLst>
            <a:ext uri="{FF2B5EF4-FFF2-40B4-BE49-F238E27FC236}">
              <a16:creationId xmlns:a16="http://schemas.microsoft.com/office/drawing/2014/main" id="{F1945CEA-BA84-4B2E-8279-7CEE5764E58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79372" y="63498"/>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79372</xdr:colOff>
      <xdr:row>0</xdr:row>
      <xdr:rowOff>71435</xdr:rowOff>
    </xdr:from>
    <xdr:to>
      <xdr:col>1</xdr:col>
      <xdr:colOff>563560</xdr:colOff>
      <xdr:row>4</xdr:row>
      <xdr:rowOff>5053</xdr:rowOff>
    </xdr:to>
    <xdr:pic>
      <xdr:nvPicPr>
        <xdr:cNvPr id="2" name="Imagem 1">
          <a:extLst>
            <a:ext uri="{FF2B5EF4-FFF2-40B4-BE49-F238E27FC236}">
              <a16:creationId xmlns:a16="http://schemas.microsoft.com/office/drawing/2014/main" id="{B3D808FC-1126-4339-8CB0-DEBD0D3471E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79372" y="71435"/>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968376</xdr:colOff>
      <xdr:row>0</xdr:row>
      <xdr:rowOff>91281</xdr:rowOff>
    </xdr:from>
    <xdr:to>
      <xdr:col>1</xdr:col>
      <xdr:colOff>609601</xdr:colOff>
      <xdr:row>4</xdr:row>
      <xdr:rowOff>292</xdr:rowOff>
    </xdr:to>
    <xdr:pic>
      <xdr:nvPicPr>
        <xdr:cNvPr id="2" name="Imagem 1">
          <a:extLst>
            <a:ext uri="{FF2B5EF4-FFF2-40B4-BE49-F238E27FC236}">
              <a16:creationId xmlns:a16="http://schemas.microsoft.com/office/drawing/2014/main" id="{C1AF27E4-2C19-40E5-AC8D-65718B32720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968376" y="91281"/>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47626</xdr:rowOff>
    </xdr:from>
    <xdr:to>
      <xdr:col>1</xdr:col>
      <xdr:colOff>619125</xdr:colOff>
      <xdr:row>4</xdr:row>
      <xdr:rowOff>9819</xdr:rowOff>
    </xdr:to>
    <xdr:pic>
      <xdr:nvPicPr>
        <xdr:cNvPr id="3" name="Imagem 2">
          <a:extLst>
            <a:ext uri="{FF2B5EF4-FFF2-40B4-BE49-F238E27FC236}">
              <a16:creationId xmlns:a16="http://schemas.microsoft.com/office/drawing/2014/main" id="{BE95C901-E550-4DB9-BDB9-78F20CEE71D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3417880" y="47626"/>
          <a:ext cx="60483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79374</xdr:colOff>
      <xdr:row>0</xdr:row>
      <xdr:rowOff>63497</xdr:rowOff>
    </xdr:from>
    <xdr:to>
      <xdr:col>1</xdr:col>
      <xdr:colOff>563562</xdr:colOff>
      <xdr:row>3</xdr:row>
      <xdr:rowOff>141577</xdr:rowOff>
    </xdr:to>
    <xdr:pic>
      <xdr:nvPicPr>
        <xdr:cNvPr id="2" name="Imagem 1">
          <a:extLst>
            <a:ext uri="{FF2B5EF4-FFF2-40B4-BE49-F238E27FC236}">
              <a16:creationId xmlns:a16="http://schemas.microsoft.com/office/drawing/2014/main" id="{9F02A39C-8A7A-4217-87F4-BA09E256AD9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79374" y="63497"/>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87313</xdr:colOff>
      <xdr:row>0</xdr:row>
      <xdr:rowOff>71436</xdr:rowOff>
    </xdr:from>
    <xdr:to>
      <xdr:col>1</xdr:col>
      <xdr:colOff>571501</xdr:colOff>
      <xdr:row>4</xdr:row>
      <xdr:rowOff>11404</xdr:rowOff>
    </xdr:to>
    <xdr:pic>
      <xdr:nvPicPr>
        <xdr:cNvPr id="2" name="Imagem 1">
          <a:extLst>
            <a:ext uri="{FF2B5EF4-FFF2-40B4-BE49-F238E27FC236}">
              <a16:creationId xmlns:a16="http://schemas.microsoft.com/office/drawing/2014/main" id="{A56C299E-9E2D-4441-8195-845843A2FB6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87313" y="71436"/>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95249</xdr:colOff>
      <xdr:row>0</xdr:row>
      <xdr:rowOff>95250</xdr:rowOff>
    </xdr:from>
    <xdr:to>
      <xdr:col>1</xdr:col>
      <xdr:colOff>579437</xdr:colOff>
      <xdr:row>4</xdr:row>
      <xdr:rowOff>28868</xdr:rowOff>
    </xdr:to>
    <xdr:pic>
      <xdr:nvPicPr>
        <xdr:cNvPr id="2" name="Imagem 1">
          <a:extLst>
            <a:ext uri="{FF2B5EF4-FFF2-40B4-BE49-F238E27FC236}">
              <a16:creationId xmlns:a16="http://schemas.microsoft.com/office/drawing/2014/main" id="{BC9F9F32-AB81-4550-B6F4-78C2D57B389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95249" y="95250"/>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333373</xdr:colOff>
      <xdr:row>0</xdr:row>
      <xdr:rowOff>103186</xdr:rowOff>
    </xdr:from>
    <xdr:to>
      <xdr:col>1</xdr:col>
      <xdr:colOff>579436</xdr:colOff>
      <xdr:row>4</xdr:row>
      <xdr:rowOff>36804</xdr:rowOff>
    </xdr:to>
    <xdr:pic>
      <xdr:nvPicPr>
        <xdr:cNvPr id="4" name="Imagem 3">
          <a:extLst>
            <a:ext uri="{FF2B5EF4-FFF2-40B4-BE49-F238E27FC236}">
              <a16:creationId xmlns:a16="http://schemas.microsoft.com/office/drawing/2014/main" id="{62BF0F9D-5A4D-4026-B3A1-3EC0DB3CC0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266"/>
        <a:stretch>
          <a:fillRect/>
        </a:stretch>
      </xdr:blipFill>
      <xdr:spPr bwMode="auto">
        <a:xfrm>
          <a:off x="333373" y="103186"/>
          <a:ext cx="611188" cy="53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Bruno Correia" id="{CC110FBB-1271-43CB-96AF-493FE88742E4}" userId="S::bruno.correia@eneva.com.br::b509555a-9dff-46bd-9d0b-1cc226ed3843" providerId="AD"/>
</personList>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T46" dT="2019-08-06T21:30:34.62" personId="{CC110FBB-1271-43CB-96AF-493FE88742E4}" id="{977F8B7B-B941-43D4-ACD5-164B6879ABC1}">
    <text>Reclassificação de equity para outras receitas e despesas</text>
  </threadedComment>
  <threadedComment ref="T73" dT="2019-08-06T21:28:49.19" personId="{CC110FBB-1271-43CB-96AF-493FE88742E4}" id="{825318C1-E905-4F3B-B197-CB940341288C}">
    <text>Reclassificação de imobilizado para ativos mantidos para venda, referente ao terreno de Seival</text>
  </threadedComment>
  <threadedComment ref="T78" dT="2019-08-06T18:17:51.20" personId="{CC110FBB-1271-43CB-96AF-493FE88742E4}" id="{5EF14D97-CC33-4054-B782-96F8B71D515E}">
    <text>Ajuste de arredondamento</text>
  </threadedComment>
  <threadedComment ref="T85" dT="2019-08-06T20:21:20.93" personId="{CC110FBB-1271-43CB-96AF-493FE88742E4}" id="{B8D14DB2-B923-48E7-98F9-35E90CF39EE2}">
    <text>Reclassificação das operações comerciais para o curto prazo.</text>
  </threadedComment>
  <threadedComment ref="T91" dT="2019-08-06T18:17:40.10" personId="{CC110FBB-1271-43CB-96AF-493FE88742E4}" id="{C63C4CAE-9332-4CEA-A1CB-C0FDB1C78384}">
    <text>Reclassificação para apresentação do IR diferido pelo líquido</text>
  </threadedComment>
  <threadedComment ref="T96" dT="2019-08-06T18:14:57.81" personId="{CC110FBB-1271-43CB-96AF-493FE88742E4}" id="{BC0161EC-FBCF-4FB6-923E-1603278AFB90}">
    <text>(i) Reclassificação de investimento para intangível - Refere-se ao Goodwill da PGN quando da aquisição de 100% por parte da Eneva S.A.; (ii) Reclassificação do saldo registrado entre passivo a descoberto e investimento (Azulão $398 / AFAC PGC $21.268 / Mais valia $10.712)</text>
  </threadedComment>
  <threadedComment ref="T97" dT="2019-08-06T18:13:04.37" personId="{CC110FBB-1271-43CB-96AF-493FE88742E4}" id="{A0CDF689-DFD9-4F5B-9BEF-32EFCC502A7C}">
    <text>(i) Reclassificação do Ativo de Direito de Uso de Intangível para Imobilizado; (ii) Reclassificação do terreno de Seival Geração de Energia LTDA. para ativo mantido para venda. Por possuir compromisso firme para vendelo</text>
  </threadedComment>
  <threadedComment ref="T98" dT="2019-08-06T18:14:09.66" personId="{CC110FBB-1271-43CB-96AF-493FE88742E4}" id="{15A52648-7EC2-470C-8BFB-EE6D3B04FC32}">
    <text>(i) Reclassificação do Ativo de Direito de Uso de Intangível para Imobilizado; (ii) Reclassificação de investimento para intangível - Refere-se ao Goodwill da PGN quando da aquisição de 100% por parte da Eneva S.A..</text>
  </threadedComment>
  <threadedComment ref="T148" dT="2019-08-06T21:23:52.89" personId="{CC110FBB-1271-43CB-96AF-493FE88742E4}" id="{26547290-5C39-4F81-8A55-FF34ABEA7BE3}">
    <text>Reclassificação do saldo registrado entre passivo a descoberto e investimento (Azulão $398 / AFAC PGC $21.268 / Mais valia $10.712)</text>
  </threadedComment>
  <threadedComment ref="T149" dT="2019-08-06T21:14:07.80" personId="{CC110FBB-1271-43CB-96AF-493FE88742E4}" id="{40CDF0B0-37FC-43FC-9BE3-8F0C43E6188F}">
    <text>Reclassificação para o ativo, afim da apresentação dos impostos diferidos líquidos</text>
  </threadedComment>
</ThreadedComments>
</file>

<file path=xl/threadedComments/threadedComment10.xml><?xml version="1.0" encoding="utf-8"?>
<ThreadedComments xmlns="http://schemas.microsoft.com/office/spreadsheetml/2018/threadedcomments" xmlns:x="http://schemas.openxmlformats.org/spreadsheetml/2006/main">
  <threadedComment ref="T46" dT="2019-08-06T21:30:34.62" personId="{CC110FBB-1271-43CB-96AF-493FE88742E4}" id="{80565A7B-A58E-4910-9024-2AE233D49F00}">
    <text>Reclassificação de equity para outras receitas e despesas</text>
  </threadedComment>
  <threadedComment ref="T73" dT="2019-08-06T21:28:49.19" personId="{CC110FBB-1271-43CB-96AF-493FE88742E4}" id="{8CC528CD-02A8-4EE1-9959-B8AFC064E422}">
    <text>Reclassificação de imobilizado para ativos mantidos para venda, referente ao terreno de Seival</text>
  </threadedComment>
  <threadedComment ref="T78" dT="2019-08-06T18:17:51.20" personId="{CC110FBB-1271-43CB-96AF-493FE88742E4}" id="{1AB9325B-2114-4C85-9F0D-1B63F35EC08E}">
    <text>Ajuste de arredondamento</text>
  </threadedComment>
  <threadedComment ref="T85" dT="2019-08-06T20:21:20.93" personId="{CC110FBB-1271-43CB-96AF-493FE88742E4}" id="{EF8F3348-1275-4218-82E9-FF1DB73F660E}">
    <text>Reclassificação das operações comerciais para o curto prazo.</text>
  </threadedComment>
  <threadedComment ref="T90" dT="2019-08-06T18:17:40.10" personId="{CC110FBB-1271-43CB-96AF-493FE88742E4}" id="{73C3C7B4-F520-4588-AEA5-777C1410A6B9}">
    <text>Reclassificação para apresentação do IR diferido pelo líquido</text>
  </threadedComment>
  <threadedComment ref="T95" dT="2019-08-06T18:14:57.81" personId="{CC110FBB-1271-43CB-96AF-493FE88742E4}" id="{C8797502-A748-4754-A23F-86F185227E2C}">
    <text>(i) Reclassificação de investimento para intangível - Refere-se ao Goodwill da PGN quando da aquisição de 100% por parte da Eneva S.A.; (ii) Reclassificação do saldo registrado entre passivo a descoberto e investimento (Azulão $398 / AFAC PGC $21.268 / Mais valia $10.712)</text>
  </threadedComment>
  <threadedComment ref="T96" dT="2019-08-06T18:13:04.37" personId="{CC110FBB-1271-43CB-96AF-493FE88742E4}" id="{86E825DC-7AD3-4B60-87FC-E9C860E25977}">
    <text>(i) Reclassificação do Ativo de Direito de Uso de Intangível para Imobilizado; (ii) Reclassificação do terreno de Seival Geração de Energia LTDA. para ativo mantido para venda. Por possuir compromisso firme para vendelo</text>
  </threadedComment>
  <threadedComment ref="T97" dT="2019-08-06T18:14:09.66" personId="{CC110FBB-1271-43CB-96AF-493FE88742E4}" id="{95591BA2-3E57-4CEE-BB46-5A4C05C753C8}">
    <text>(i) Reclassificação do Ativo de Direito de Uso de Intangível para Imobilizado; (ii) Reclassificação de investimento para intangível - Refere-se ao Goodwill da PGN quando da aquisição de 100% por parte da Eneva S.A..</text>
  </threadedComment>
  <threadedComment ref="T139" dT="2019-08-06T21:23:52.89" personId="{CC110FBB-1271-43CB-96AF-493FE88742E4}" id="{5B028C94-D209-40C7-9410-62ADE8B49DFB}">
    <text>Reclassificação do saldo registrado entre passivo a descoberto e investimento (Azulão $398 / AFAC PGC $21.268 / Mais valia $10.712)</text>
  </threadedComment>
  <threadedComment ref="T140" dT="2019-08-06T21:14:07.80" personId="{CC110FBB-1271-43CB-96AF-493FE88742E4}" id="{EA36A266-34AD-4911-BC5B-50A915D3A871}">
    <text>Reclassificação para o ativo, afim da apresentação dos impostos diferidos líquidos</text>
  </threadedComment>
</ThreadedComments>
</file>

<file path=xl/threadedComments/threadedComment11.xml><?xml version="1.0" encoding="utf-8"?>
<ThreadedComments xmlns="http://schemas.microsoft.com/office/spreadsheetml/2018/threadedcomments" xmlns:x="http://schemas.openxmlformats.org/spreadsheetml/2006/main">
  <threadedComment ref="T46" dT="2019-08-06T21:30:34.62" personId="{CC110FBB-1271-43CB-96AF-493FE88742E4}" id="{DE9A1A42-4DF1-45A5-B9B9-78BF73F5BDF6}">
    <text>Reclassificação de equity para outras receitas e despesas</text>
  </threadedComment>
  <threadedComment ref="T73" dT="2019-08-06T21:28:49.19" personId="{CC110FBB-1271-43CB-96AF-493FE88742E4}" id="{284E015D-1511-4F7A-9BB2-0641D0776460}">
    <text>Reclassificação de imobilizado para ativos mantidos para venda, referente ao terreno de Seival</text>
  </threadedComment>
  <threadedComment ref="T78" dT="2019-08-06T18:17:51.20" personId="{CC110FBB-1271-43CB-96AF-493FE88742E4}" id="{D4A86122-0C1E-4498-BD2C-88634F841D61}">
    <text>Ajuste de arredondamento</text>
  </threadedComment>
  <threadedComment ref="T85" dT="2019-08-06T20:21:20.93" personId="{CC110FBB-1271-43CB-96AF-493FE88742E4}" id="{08DD2EC0-95A6-4AD5-AC6F-D75F8E3ABD6D}">
    <text>Reclassificação das operações comerciais para o curto prazo.</text>
  </threadedComment>
  <threadedComment ref="T90" dT="2019-08-06T18:17:40.10" personId="{CC110FBB-1271-43CB-96AF-493FE88742E4}" id="{925A6367-273A-4195-9C46-1317D8368E6C}">
    <text>Reclassificação para apresentação do IR diferido pelo líquido</text>
  </threadedComment>
  <threadedComment ref="T95" dT="2019-08-06T18:14:57.81" personId="{CC110FBB-1271-43CB-96AF-493FE88742E4}" id="{653D1444-DE6F-47EF-86B0-944137E9FE30}">
    <text>(i) Reclassificação de investimento para intangível - Refere-se ao Goodwill da PGN quando da aquisição de 100% por parte da Eneva S.A.; (ii) Reclassificação do saldo registrado entre passivo a descoberto e investimento (Azulão $398 / AFAC PGC $21.268 / Mais valia $10.712)</text>
  </threadedComment>
  <threadedComment ref="T96" dT="2019-08-06T18:13:04.37" personId="{CC110FBB-1271-43CB-96AF-493FE88742E4}" id="{007E7CEB-F980-495D-B219-A3281898576B}">
    <text>(i) Reclassificação do Ativo de Direito de Uso de Intangível para Imobilizado; (ii) Reclassificação do terreno de Seival Geração de Energia LTDA. para ativo mantido para venda. Por possuir compromisso firme para vendelo</text>
  </threadedComment>
  <threadedComment ref="T97" dT="2019-08-06T18:14:09.66" personId="{CC110FBB-1271-43CB-96AF-493FE88742E4}" id="{EDF4C5C0-0BA6-41CC-9F8F-5E02177A6496}">
    <text>(i) Reclassificação do Ativo de Direito de Uso de Intangível para Imobilizado; (ii) Reclassificação de investimento para intangível - Refere-se ao Goodwill da PGN quando da aquisição de 100% por parte da Eneva S.A..</text>
  </threadedComment>
  <threadedComment ref="T139" dT="2019-08-06T21:23:52.89" personId="{CC110FBB-1271-43CB-96AF-493FE88742E4}" id="{3F31DCF4-FFD5-4EA2-A259-1CD0BAA37069}">
    <text>Reclassificação do saldo registrado entre passivo a descoberto e investimento (Azulão $398 / AFAC PGC $21.268 / Mais valia $10.712)</text>
  </threadedComment>
  <threadedComment ref="T140" dT="2019-08-06T21:14:07.80" personId="{CC110FBB-1271-43CB-96AF-493FE88742E4}" id="{FD8DA195-69E2-4B89-839F-1EC93D1EB623}">
    <text>Reclassificação para o ativo, afim da apresentação dos impostos diferidos líquidos</text>
  </threadedComment>
</ThreadedComments>
</file>

<file path=xl/threadedComments/threadedComment12.xml><?xml version="1.0" encoding="utf-8"?>
<ThreadedComments xmlns="http://schemas.microsoft.com/office/spreadsheetml/2018/threadedcomments" xmlns:x="http://schemas.openxmlformats.org/spreadsheetml/2006/main">
  <threadedComment ref="T46" dT="2019-08-06T21:30:34.62" personId="{CC110FBB-1271-43CB-96AF-493FE88742E4}" id="{344FCD96-4389-44A3-8D8A-E36BB2E94760}">
    <text>Reclassificação de equity para outras receitas e despesas</text>
  </threadedComment>
  <threadedComment ref="T74" dT="2019-08-06T21:28:49.19" personId="{CC110FBB-1271-43CB-96AF-493FE88742E4}" id="{8256F83A-0F08-42EB-9E7F-90803AEC681E}">
    <text>Reclassificação de imobilizado para ativos mantidos para venda, referente ao terreno de Seival</text>
  </threadedComment>
  <threadedComment ref="T79" dT="2019-08-06T18:17:51.20" personId="{CC110FBB-1271-43CB-96AF-493FE88742E4}" id="{7937E3C6-5F2F-4872-AA38-FE2F48D3A6E2}">
    <text>Ajuste de arredondamento</text>
  </threadedComment>
  <threadedComment ref="T86" dT="2019-08-06T20:21:20.93" personId="{CC110FBB-1271-43CB-96AF-493FE88742E4}" id="{9BEF2370-F791-4D96-A59B-EC7EE0A86320}">
    <text>Reclassificação das operações comerciais para o curto prazo.</text>
  </threadedComment>
  <threadedComment ref="T91" dT="2019-08-06T18:17:40.10" personId="{CC110FBB-1271-43CB-96AF-493FE88742E4}" id="{A2439A9C-3371-4595-8C83-8B98130985A2}">
    <text>Reclassificação para apresentação do IR diferido pelo líquido</text>
  </threadedComment>
  <threadedComment ref="T96" dT="2019-08-06T18:14:57.81" personId="{CC110FBB-1271-43CB-96AF-493FE88742E4}" id="{669DB678-A380-4B03-9440-0D1BD8FB6C56}">
    <text>(i) Reclassificação de investimento para intangível - Refere-se ao Goodwill da PGN quando da aquisição de 100% por parte da Eneva S.A.; (ii) Reclassificação do saldo registrado entre passivo a descoberto e investimento (Azulão $398 / AFAC PGC $21.268 / Mais valia $10.712)</text>
  </threadedComment>
  <threadedComment ref="T97" dT="2019-08-06T18:13:04.37" personId="{CC110FBB-1271-43CB-96AF-493FE88742E4}" id="{5954B1A5-C37C-4341-A6FA-40BC67E001FE}">
    <text>(i) Reclassificação do Ativo de Direito de Uso de Intangível para Imobilizado; (ii) Reclassificação do terreno de Seival Geração de Energia LTDA. para ativo mantido para venda. Por possuir compromisso firme para vendelo</text>
  </threadedComment>
  <threadedComment ref="T98" dT="2019-08-06T18:14:09.66" personId="{CC110FBB-1271-43CB-96AF-493FE88742E4}" id="{A617BD7D-0167-4D2A-80E4-F300365D290A}">
    <text>(i) Reclassificação do Ativo de Direito de Uso de Intangível para Imobilizado; (ii) Reclassificação de investimento para intangível - Refere-se ao Goodwill da PGN quando da aquisição de 100% por parte da Eneva S.A..</text>
  </threadedComment>
  <threadedComment ref="T140" dT="2019-08-06T21:23:52.89" personId="{CC110FBB-1271-43CB-96AF-493FE88742E4}" id="{E20A909B-903D-4468-90B4-74A061C568A4}">
    <text>Reclassificação do saldo registrado entre passivo a descoberto e investimento (Azulão $398 / AFAC PGC $21.268 / Mais valia $10.712)</text>
  </threadedComment>
  <threadedComment ref="T141" dT="2019-08-06T21:14:07.80" personId="{CC110FBB-1271-43CB-96AF-493FE88742E4}" id="{266357C0-72E0-465A-BC0D-6DF97DC783F4}">
    <text>Reclassificação para o ativo, afim da apresentação dos impostos diferidos líquidos</text>
  </threadedComment>
</ThreadedComments>
</file>

<file path=xl/threadedComments/threadedComment13.xml><?xml version="1.0" encoding="utf-8"?>
<ThreadedComments xmlns="http://schemas.microsoft.com/office/spreadsheetml/2018/threadedcomments" xmlns:x="http://schemas.openxmlformats.org/spreadsheetml/2006/main">
  <threadedComment ref="T46" dT="2019-08-06T21:30:34.62" personId="{CC110FBB-1271-43CB-96AF-493FE88742E4}" id="{9968CAF1-DA86-426B-9CC0-3A625AFA35E8}">
    <text>Reclassificação de equity para outras receitas e despesas</text>
  </threadedComment>
  <threadedComment ref="T73" dT="2019-08-06T21:28:49.19" personId="{CC110FBB-1271-43CB-96AF-493FE88742E4}" id="{25B4338E-4B76-40D5-B98F-DA1FBD8F1DE8}">
    <text>Reclassificação de imobilizado para ativos mantidos para venda, referente ao terreno de Seival</text>
  </threadedComment>
  <threadedComment ref="T78" dT="2019-08-06T18:17:51.20" personId="{CC110FBB-1271-43CB-96AF-493FE88742E4}" id="{ACA7543B-5716-4C1A-A3E3-1CE56B25D4FB}">
    <text>Ajuste de arredondamento</text>
  </threadedComment>
  <threadedComment ref="T85" dT="2019-08-06T20:21:20.93" personId="{CC110FBB-1271-43CB-96AF-493FE88742E4}" id="{80030CB7-074E-4615-A4DF-086C7048631E}">
    <text>Reclassificação das operações comerciais para o curto prazo.</text>
  </threadedComment>
  <threadedComment ref="T90" dT="2019-08-06T18:17:40.10" personId="{CC110FBB-1271-43CB-96AF-493FE88742E4}" id="{DB897244-AAA3-4EEE-BE50-F0E55A74A53B}">
    <text>Reclassificação para apresentação do IR diferido pelo líquido</text>
  </threadedComment>
  <threadedComment ref="T95" dT="2019-08-06T18:14:57.81" personId="{CC110FBB-1271-43CB-96AF-493FE88742E4}" id="{3B3FD629-20A3-404D-A7A1-FAF87632F602}">
    <text>(i) Reclassificação de investimento para intangível - Refere-se ao Goodwill da PGN quando da aquisição de 100% por parte da Eneva S.A.; (ii) Reclassificação do saldo registrado entre passivo a descoberto e investimento (Azulão $398 / AFAC PGC $21.268 / Mais valia $10.712)</text>
  </threadedComment>
  <threadedComment ref="T96" dT="2019-08-06T18:13:04.37" personId="{CC110FBB-1271-43CB-96AF-493FE88742E4}" id="{4B69A5AE-8250-4908-9AB7-9D56EFB6899E}">
    <text>(i) Reclassificação do Ativo de Direito de Uso de Intangível para Imobilizado; (ii) Reclassificação do terreno de Seival Geração de Energia LTDA. para ativo mantido para venda. Por possuir compromisso firme para vendelo</text>
  </threadedComment>
  <threadedComment ref="T97" dT="2019-08-06T18:14:09.66" personId="{CC110FBB-1271-43CB-96AF-493FE88742E4}" id="{ACE9EAF9-E3D6-4143-A3F2-4C2CDF4CAB88}">
    <text>(i) Reclassificação do Ativo de Direito de Uso de Intangível para Imobilizado; (ii) Reclassificação de investimento para intangível - Refere-se ao Goodwill da PGN quando da aquisição de 100% por parte da Eneva S.A..</text>
  </threadedComment>
  <threadedComment ref="T139" dT="2019-08-06T21:23:52.89" personId="{CC110FBB-1271-43CB-96AF-493FE88742E4}" id="{92ECF523-D93E-400F-BD4B-8E0E65EC94A8}">
    <text>Reclassificação do saldo registrado entre passivo a descoberto e investimento (Azulão $398 / AFAC PGC $21.268 / Mais valia $10.712)</text>
  </threadedComment>
  <threadedComment ref="T140" dT="2019-08-06T21:14:07.80" personId="{CC110FBB-1271-43CB-96AF-493FE88742E4}" id="{9F9C2C11-4FDC-4895-A975-BB0F14904AA4}">
    <text>Reclassificação para o ativo, afim da apresentação dos impostos diferidos líquidos</text>
  </threadedComment>
</ThreadedComments>
</file>

<file path=xl/threadedComments/threadedComment14.xml><?xml version="1.0" encoding="utf-8"?>
<ThreadedComments xmlns="http://schemas.microsoft.com/office/spreadsheetml/2018/threadedcomments" xmlns:x="http://schemas.openxmlformats.org/spreadsheetml/2006/main">
  <threadedComment ref="O123" dT="2020-03-18T21:04:26.23" personId="{CC110FBB-1271-43CB-96AF-493FE88742E4}" id="{E4A68455-E86D-4970-8F9D-73F4703F1AF8}">
    <text>Apresentação pelo liquido do Diferido. Compensação entre ativo e passivo.</text>
  </threadedComment>
</ThreadedComments>
</file>

<file path=xl/threadedComments/threadedComment2.xml><?xml version="1.0" encoding="utf-8"?>
<ThreadedComments xmlns="http://schemas.microsoft.com/office/spreadsheetml/2018/threadedcomments" xmlns:x="http://schemas.openxmlformats.org/spreadsheetml/2006/main">
  <threadedComment ref="P90" dT="2020-03-19T19:58:10.05" personId="{CC110FBB-1271-43CB-96AF-493FE88742E4}" id="{8779DD29-29F9-4929-BAE0-2AC54A2D305F}">
    <text>Compensação do saldo de Tributos diferidos Ativo x passivo</text>
  </threadedComment>
</ThreadedComments>
</file>

<file path=xl/threadedComments/threadedComment3.xml><?xml version="1.0" encoding="utf-8"?>
<ThreadedComments xmlns="http://schemas.microsoft.com/office/spreadsheetml/2018/threadedcomments" xmlns:x="http://schemas.openxmlformats.org/spreadsheetml/2006/main">
  <threadedComment ref="T46" dT="2019-08-06T21:30:34.62" personId="{CC110FBB-1271-43CB-96AF-493FE88742E4}" id="{D4C7136B-2965-4A73-98A6-7EB473BC48F1}">
    <text>Reclassificação de equity para outras receitas e despesas</text>
  </threadedComment>
  <threadedComment ref="T73" dT="2019-08-06T21:28:49.19" personId="{CC110FBB-1271-43CB-96AF-493FE88742E4}" id="{CF5084B9-A620-45B7-9534-A23B4F889CD4}">
    <text>Reclassificação de imobilizado para ativos mantidos para venda, referente ao terreno de Seival</text>
  </threadedComment>
  <threadedComment ref="T78" dT="2019-08-06T18:17:51.20" personId="{CC110FBB-1271-43CB-96AF-493FE88742E4}" id="{9C2959B7-39F7-4BE7-A840-4AE052238085}">
    <text>Ajuste de arredondamento</text>
  </threadedComment>
  <threadedComment ref="T85" dT="2019-08-06T20:21:20.93" personId="{CC110FBB-1271-43CB-96AF-493FE88742E4}" id="{5AD6D618-ACEA-47C5-8188-0BD969688680}">
    <text>Reclassificação das operações comerciais para o curto prazo.</text>
  </threadedComment>
  <threadedComment ref="T90" dT="2019-08-06T18:17:40.10" personId="{CC110FBB-1271-43CB-96AF-493FE88742E4}" id="{3CB03ADE-A14D-4BCA-B3F5-08738304AE03}">
    <text>Reclassificação para apresentação do IR diferido pelo líquido</text>
  </threadedComment>
  <threadedComment ref="T95" dT="2019-08-06T18:14:57.81" personId="{CC110FBB-1271-43CB-96AF-493FE88742E4}" id="{04FDAAA9-C2E0-494A-B5A9-1F4B030AEC48}">
    <text>(i) Reclassificação de investimento para intangível - Refere-se ao Goodwill da PGN quando da aquisição de 100% por parte da Eneva S.A.; (ii) Reclassificação do saldo registrado entre passivo a descoberto e investimento (Azulão $398 / AFAC PGC $21.268 / Mais valia $10.712)</text>
  </threadedComment>
  <threadedComment ref="T96" dT="2019-08-06T18:13:04.37" personId="{CC110FBB-1271-43CB-96AF-493FE88742E4}" id="{A0B74F93-AD1D-47F1-A021-CA35C8169C3E}">
    <text>(i) Reclassificação do Ativo de Direito de Uso de Intangível para Imobilizado; (ii) Reclassificação do terreno de Seival Geração de Energia LTDA. para ativo mantido para venda. Por possuir compromisso firme para vendelo</text>
  </threadedComment>
  <threadedComment ref="T97" dT="2019-08-06T18:14:09.66" personId="{CC110FBB-1271-43CB-96AF-493FE88742E4}" id="{9F4F53E8-66B6-4F08-AE87-F023B65BD03C}">
    <text>(i) Reclassificação do Ativo de Direito de Uso de Intangível para Imobilizado; (ii) Reclassificação de investimento para intangível - Refere-se ao Goodwill da PGN quando da aquisição de 100% por parte da Eneva S.A..</text>
  </threadedComment>
  <threadedComment ref="T139" dT="2019-08-06T21:23:52.89" personId="{CC110FBB-1271-43CB-96AF-493FE88742E4}" id="{B3A1EBC2-230B-4125-AA00-E037F8F80BAD}">
    <text>Reclassificação do saldo registrado entre passivo a descoberto e investimento (Azulão $398 / AFAC PGC $21.268 / Mais valia $10.712)</text>
  </threadedComment>
  <threadedComment ref="T140" dT="2019-08-06T21:14:07.80" personId="{CC110FBB-1271-43CB-96AF-493FE88742E4}" id="{684229E3-1108-48E7-A301-E6DA1937DB13}">
    <text>Reclassificação para o ativo, afim da apresentação dos impostos diferidos líquidos</text>
  </threadedComment>
</ThreadedComments>
</file>

<file path=xl/threadedComments/threadedComment4.xml><?xml version="1.0" encoding="utf-8"?>
<ThreadedComments xmlns="http://schemas.microsoft.com/office/spreadsheetml/2018/threadedcomments" xmlns:x="http://schemas.openxmlformats.org/spreadsheetml/2006/main">
  <threadedComment ref="P89" dT="2020-03-19T19:58:10.05" personId="{CC110FBB-1271-43CB-96AF-493FE88742E4}" id="{D82188EC-2D77-4F84-9A1F-835F5CBD35DF}">
    <text>Compensação do saldo de Tributos diferidos Ativo x passivo</text>
  </threadedComment>
</ThreadedComments>
</file>

<file path=xl/threadedComments/threadedComment5.xml><?xml version="1.0" encoding="utf-8"?>
<ThreadedComments xmlns="http://schemas.microsoft.com/office/spreadsheetml/2018/threadedcomments" xmlns:x="http://schemas.openxmlformats.org/spreadsheetml/2006/main">
  <threadedComment ref="P89" dT="2020-03-19T19:58:10.05" personId="{CC110FBB-1271-43CB-96AF-493FE88742E4}" id="{C6C8B9DE-FC3D-4AFC-9597-EC9085199F3E}">
    <text>Compensação do saldo de Tributos diferidos Ativo x passivo</text>
  </threadedComment>
</ThreadedComments>
</file>

<file path=xl/threadedComments/threadedComment6.xml><?xml version="1.0" encoding="utf-8"?>
<ThreadedComments xmlns="http://schemas.microsoft.com/office/spreadsheetml/2018/threadedcomments" xmlns:x="http://schemas.openxmlformats.org/spreadsheetml/2006/main">
  <threadedComment ref="T46" dT="2019-08-06T21:30:34.62" personId="{CC110FBB-1271-43CB-96AF-493FE88742E4}" id="{5D278E15-88A3-4DDA-9328-ADA251D15F37}">
    <text>Reclassificação de equity para outras receitas e despesas</text>
  </threadedComment>
  <threadedComment ref="T73" dT="2019-08-06T21:28:49.19" personId="{CC110FBB-1271-43CB-96AF-493FE88742E4}" id="{078158AE-A223-4E3F-98B6-E5921C3D077D}">
    <text>Reclassificação de imobilizado para ativos mantidos para venda, referente ao terreno de Seival</text>
  </threadedComment>
  <threadedComment ref="T78" dT="2019-08-06T18:17:51.20" personId="{CC110FBB-1271-43CB-96AF-493FE88742E4}" id="{53A28421-B63F-4258-BFAD-658A73861B28}">
    <text>Ajuste de arredondamento</text>
  </threadedComment>
  <threadedComment ref="T85" dT="2019-08-06T20:21:20.93" personId="{CC110FBB-1271-43CB-96AF-493FE88742E4}" id="{C8F3E042-02D0-4191-AAD6-669BBDF18D16}">
    <text>Reclassificação das operações comerciais para o curto prazo.</text>
  </threadedComment>
  <threadedComment ref="T90" dT="2019-08-06T18:17:40.10" personId="{CC110FBB-1271-43CB-96AF-493FE88742E4}" id="{9410E47D-4800-4A57-9C99-89701E6D9A8C}">
    <text>Reclassificação para apresentação do IR diferido pelo líquido</text>
  </threadedComment>
  <threadedComment ref="T95" dT="2019-08-06T18:14:57.81" personId="{CC110FBB-1271-43CB-96AF-493FE88742E4}" id="{8CCBBD04-81E6-4A59-9A42-3C550E8C3AF3}">
    <text>(i) Reclassificação de investimento para intangível - Refere-se ao Goodwill da PGN quando da aquisição de 100% por parte da Eneva S.A.; (ii) Reclassificação do saldo registrado entre passivo a descoberto e investimento (Azulão $398 / AFAC PGC $21.268 / Mais valia $10.712)</text>
  </threadedComment>
  <threadedComment ref="T96" dT="2019-08-06T18:13:04.37" personId="{CC110FBB-1271-43CB-96AF-493FE88742E4}" id="{980C1BEC-1324-4102-8B6C-236534E6452C}">
    <text>(i) Reclassificação do Ativo de Direito de Uso de Intangível para Imobilizado; (ii) Reclassificação do terreno de Seival Geração de Energia LTDA. para ativo mantido para venda. Por possuir compromisso firme para vendelo</text>
  </threadedComment>
  <threadedComment ref="T97" dT="2019-08-06T18:14:09.66" personId="{CC110FBB-1271-43CB-96AF-493FE88742E4}" id="{7BFEA9DE-3903-4177-A7F3-DB2D29C8197F}">
    <text>(i) Reclassificação do Ativo de Direito de Uso de Intangível para Imobilizado; (ii) Reclassificação de investimento para intangível - Refere-se ao Goodwill da PGN quando da aquisição de 100% por parte da Eneva S.A..</text>
  </threadedComment>
  <threadedComment ref="T139" dT="2019-08-06T21:23:52.89" personId="{CC110FBB-1271-43CB-96AF-493FE88742E4}" id="{C3E66223-D932-42D7-8BC7-E21BD946A5CD}">
    <text>Reclassificação do saldo registrado entre passivo a descoberto e investimento (Azulão $398 / AFAC PGC $21.268 / Mais valia $10.712)</text>
  </threadedComment>
  <threadedComment ref="T140" dT="2019-08-06T21:14:07.80" personId="{CC110FBB-1271-43CB-96AF-493FE88742E4}" id="{5F85934B-F5A8-400C-9ECF-1384FCF98B9A}">
    <text>Reclassificação para o ativo, afim da apresentação dos impostos diferidos líquidos</text>
  </threadedComment>
</ThreadedComments>
</file>

<file path=xl/threadedComments/threadedComment7.xml><?xml version="1.0" encoding="utf-8"?>
<ThreadedComments xmlns="http://schemas.microsoft.com/office/spreadsheetml/2018/threadedcomments" xmlns:x="http://schemas.openxmlformats.org/spreadsheetml/2006/main">
  <threadedComment ref="P89" dT="2020-03-19T19:58:10.05" personId="{CC110FBB-1271-43CB-96AF-493FE88742E4}" id="{997A2150-EC34-4676-A588-ED05091B1DFC}">
    <text>Compensação do saldo de Tributos diferidos Ativo x passivo</text>
  </threadedComment>
</ThreadedComments>
</file>

<file path=xl/threadedComments/threadedComment8.xml><?xml version="1.0" encoding="utf-8"?>
<ThreadedComments xmlns="http://schemas.microsoft.com/office/spreadsheetml/2018/threadedcomments" xmlns:x="http://schemas.openxmlformats.org/spreadsheetml/2006/main">
  <threadedComment ref="P89" dT="2020-03-19T19:58:10.05" personId="{CC110FBB-1271-43CB-96AF-493FE88742E4}" id="{134C8DB6-81C4-4336-8A6C-5B61B8095F64}">
    <text>Compensação do saldo de Tributos diferidos Ativo x passivo</text>
  </threadedComment>
</ThreadedComments>
</file>

<file path=xl/threadedComments/threadedComment9.xml><?xml version="1.0" encoding="utf-8"?>
<ThreadedComments xmlns="http://schemas.microsoft.com/office/spreadsheetml/2018/threadedcomments" xmlns:x="http://schemas.openxmlformats.org/spreadsheetml/2006/main">
  <threadedComment ref="P89" dT="2020-03-19T19:58:10.05" personId="{CC110FBB-1271-43CB-96AF-493FE88742E4}" id="{7F7570C4-6BB8-4CDC-AEAE-4B16CB2B0487}">
    <text>Compensação do saldo de Tributos diferidos Ativo x passivo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microsoft.com/office/2017/10/relationships/threadedComment" Target="../threadedComments/threadedComment4.xm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microsoft.com/office/2017/10/relationships/threadedComment" Target="../threadedComments/threadedComment5.xml"/><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microsoft.com/office/2017/10/relationships/threadedComment" Target="../threadedComments/threadedComment6.xml"/><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microsoft.com/office/2017/10/relationships/threadedComment" Target="../threadedComments/threadedComment7.xml"/><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microsoft.com/office/2017/10/relationships/threadedComment" Target="../threadedComments/threadedComment8.xml"/><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microsoft.com/office/2017/10/relationships/threadedComment" Target="../threadedComments/threadedComment9.xml"/><Relationship Id="rId4"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microsoft.com/office/2017/10/relationships/threadedComment" Target="../threadedComments/threadedComment10.xml"/><Relationship Id="rId4"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microsoft.com/office/2017/10/relationships/threadedComment" Target="../threadedComments/threadedComment11.xml"/><Relationship Id="rId4"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microsoft.com/office/2017/10/relationships/threadedComment" Target="../threadedComments/threadedComment12.xml"/><Relationship Id="rId4"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bin"/><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microsoft.com/office/2017/10/relationships/threadedComment" Target="../threadedComments/threadedComment13.xml"/><Relationship Id="rId4"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customProperty" Target="../customProperty7.bin"/><Relationship Id="rId1" Type="http://schemas.openxmlformats.org/officeDocument/2006/relationships/printerSettings" Target="../printerSettings/printerSettings31.bin"/><Relationship Id="rId6" Type="http://schemas.microsoft.com/office/2017/10/relationships/threadedComment" Target="../threadedComments/threadedComment14.xm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bin"/><Relationship Id="rId1" Type="http://schemas.openxmlformats.org/officeDocument/2006/relationships/printerSettings" Target="../printerSettings/printerSettings4.bin"/><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3.bin"/><Relationship Id="rId1" Type="http://schemas.openxmlformats.org/officeDocument/2006/relationships/printerSettings" Target="../printerSettings/printerSettings5.bin"/><Relationship Id="rId6" Type="http://schemas.microsoft.com/office/2017/10/relationships/threadedComment" Target="../threadedComments/threadedComment2.xm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4.bin"/><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5.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6.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microsoft.com/office/2017/10/relationships/threadedComment" Target="../threadedComments/threadedComment3.xml"/><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513AE-8045-4D55-9942-F8C79921F579}">
  <sheetPr>
    <tabColor theme="0"/>
  </sheetPr>
  <dimension ref="B6:E25"/>
  <sheetViews>
    <sheetView showGridLines="0" zoomScale="80" zoomScaleNormal="80" workbookViewId="0">
      <selection activeCell="B6" sqref="B6"/>
    </sheetView>
  </sheetViews>
  <sheetFormatPr defaultColWidth="9.1796875" defaultRowHeight="13"/>
  <cols>
    <col min="1" max="1" width="3.7265625" style="36" customWidth="1"/>
    <col min="2" max="2" width="20.453125" style="51" customWidth="1"/>
    <col min="3" max="3" width="14" style="51" customWidth="1"/>
    <col min="4" max="4" width="87.26953125" style="52" customWidth="1"/>
    <col min="5" max="16384" width="9.1796875" style="36"/>
  </cols>
  <sheetData>
    <row r="6" spans="2:5" s="31" customFormat="1" ht="23.25" customHeight="1">
      <c r="B6" s="242" t="s">
        <v>195</v>
      </c>
      <c r="C6" s="240"/>
      <c r="D6" s="241"/>
      <c r="E6" s="36"/>
    </row>
    <row r="7" spans="2:5">
      <c r="B7" s="32"/>
      <c r="C7" s="33"/>
      <c r="D7" s="34"/>
      <c r="E7" s="35"/>
    </row>
    <row r="8" spans="2:5" s="40" customFormat="1" ht="18" customHeight="1">
      <c r="B8" s="37"/>
      <c r="C8" s="38"/>
      <c r="D8" s="39"/>
    </row>
    <row r="9" spans="2:5" s="40" customFormat="1" ht="18" customHeight="1">
      <c r="B9" s="38" t="s">
        <v>183</v>
      </c>
      <c r="C9" s="38" t="s">
        <v>184</v>
      </c>
      <c r="D9" s="39" t="s">
        <v>196</v>
      </c>
    </row>
    <row r="10" spans="2:5" ht="3.75" customHeight="1" thickBot="1">
      <c r="B10" s="41"/>
      <c r="C10" s="41"/>
      <c r="D10" s="42"/>
    </row>
    <row r="11" spans="2:5" s="40" customFormat="1" ht="156.75" customHeight="1">
      <c r="B11" s="44">
        <v>44147</v>
      </c>
      <c r="C11" s="45" t="s">
        <v>194</v>
      </c>
      <c r="D11" s="46" t="s">
        <v>438</v>
      </c>
    </row>
    <row r="12" spans="2:5" s="40" customFormat="1" ht="123.75" customHeight="1">
      <c r="B12" s="43">
        <v>44784</v>
      </c>
      <c r="C12" s="45" t="s">
        <v>219</v>
      </c>
      <c r="D12" s="46" t="s">
        <v>243</v>
      </c>
    </row>
    <row r="13" spans="2:5" s="40" customFormat="1" ht="33" customHeight="1">
      <c r="B13" s="43">
        <v>44875</v>
      </c>
      <c r="C13" s="45" t="s">
        <v>220</v>
      </c>
      <c r="D13" s="46" t="s">
        <v>221</v>
      </c>
    </row>
    <row r="14" spans="2:5" s="40" customFormat="1" ht="33" customHeight="1">
      <c r="B14" s="43">
        <v>45005</v>
      </c>
      <c r="C14" s="45" t="s">
        <v>227</v>
      </c>
      <c r="D14" s="46" t="s">
        <v>228</v>
      </c>
    </row>
    <row r="15" spans="2:5" s="40" customFormat="1" ht="75" customHeight="1">
      <c r="B15" s="43">
        <v>45014</v>
      </c>
      <c r="C15" s="45" t="s">
        <v>241</v>
      </c>
      <c r="D15" s="46" t="s">
        <v>242</v>
      </c>
    </row>
    <row r="16" spans="2:5" s="40" customFormat="1" ht="75" customHeight="1">
      <c r="B16" s="43">
        <v>45146</v>
      </c>
      <c r="C16" s="45" t="s">
        <v>256</v>
      </c>
      <c r="D16" s="46" t="s">
        <v>257</v>
      </c>
    </row>
    <row r="17" spans="2:4" s="40" customFormat="1" ht="75" customHeight="1">
      <c r="B17" s="43">
        <v>45517</v>
      </c>
      <c r="C17" s="45" t="s">
        <v>301</v>
      </c>
      <c r="D17" s="46" t="s">
        <v>302</v>
      </c>
    </row>
    <row r="18" spans="2:4" s="40" customFormat="1" ht="75" customHeight="1">
      <c r="B18" s="43">
        <v>45736</v>
      </c>
      <c r="C18" s="45" t="s">
        <v>326</v>
      </c>
      <c r="D18" s="46" t="s">
        <v>327</v>
      </c>
    </row>
    <row r="19" spans="2:4" s="40" customFormat="1" ht="75" customHeight="1">
      <c r="B19" s="43">
        <v>45762</v>
      </c>
      <c r="C19" s="45" t="s">
        <v>177</v>
      </c>
      <c r="D19" s="46" t="s">
        <v>338</v>
      </c>
    </row>
    <row r="20" spans="2:4" s="40" customFormat="1" ht="75" customHeight="1">
      <c r="B20" s="43">
        <v>45762</v>
      </c>
      <c r="C20" s="45" t="s">
        <v>92</v>
      </c>
      <c r="D20" s="46" t="s">
        <v>339</v>
      </c>
    </row>
    <row r="21" spans="2:4" s="40" customFormat="1" ht="75" customHeight="1">
      <c r="B21" s="43">
        <v>45762</v>
      </c>
      <c r="C21" s="45" t="s">
        <v>321</v>
      </c>
      <c r="D21" s="46" t="s">
        <v>340</v>
      </c>
    </row>
    <row r="22" spans="2:4" s="40" customFormat="1" ht="75" customHeight="1">
      <c r="B22" s="43"/>
      <c r="C22" s="45"/>
      <c r="D22" s="46"/>
    </row>
    <row r="23" spans="2:4" s="40" customFormat="1" ht="15.5" customHeight="1">
      <c r="B23" s="47"/>
      <c r="C23" s="48"/>
      <c r="D23" s="49"/>
    </row>
    <row r="24" spans="2:4">
      <c r="B24" s="50" t="s">
        <v>437</v>
      </c>
    </row>
    <row r="25" spans="2:4" ht="27" customHeight="1">
      <c r="B25" s="397" t="s">
        <v>193</v>
      </c>
      <c r="C25" s="398"/>
      <c r="D25" s="398"/>
    </row>
  </sheetData>
  <mergeCells count="1">
    <mergeCell ref="B25:D25"/>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BCAC1-92B9-42CB-A9B0-163C2D7C895F}">
  <sheetPr>
    <tabColor rgb="FF9CC4C0"/>
  </sheetPr>
  <dimension ref="A4:AT156"/>
  <sheetViews>
    <sheetView showGridLines="0" zoomScale="80" zoomScaleNormal="80" workbookViewId="0">
      <pane xSplit="42" ySplit="8" topLeftCell="AQ9" activePane="bottomRight" state="frozen"/>
      <selection pane="topRight" activeCell="AR1" sqref="AR1"/>
      <selection pane="bottomLeft" activeCell="A10" sqref="A10"/>
      <selection pane="bottomRight" activeCell="AS157" sqref="AS157"/>
    </sheetView>
  </sheetViews>
  <sheetFormatPr defaultColWidth="9.1796875" defaultRowHeight="14.5"/>
  <cols>
    <col min="1" max="1" width="1.81640625" style="31" customWidth="1"/>
    <col min="2" max="2" width="61" style="31" bestFit="1" customWidth="1"/>
    <col min="3" max="22" width="16.1796875" style="31" hidden="1" customWidth="1"/>
    <col min="23" max="42" width="16" style="31" hidden="1" customWidth="1"/>
    <col min="43" max="44" width="16" style="31" customWidth="1"/>
    <col min="45" max="46" width="15.81640625" style="31" customWidth="1"/>
    <col min="47" max="47" width="9.1796875" style="31"/>
    <col min="48" max="48" width="10.1796875" style="31" customWidth="1"/>
    <col min="49" max="51" width="9.1796875" style="31"/>
    <col min="52" max="52" width="10.1796875" style="31" customWidth="1"/>
    <col min="53" max="60" width="9.1796875" style="31"/>
    <col min="61" max="61" width="14.54296875" style="31" bestFit="1" customWidth="1"/>
    <col min="62" max="16384" width="9.1796875" style="31"/>
  </cols>
  <sheetData>
    <row r="4" spans="1:46" ht="11.25" customHeight="1">
      <c r="AP4" s="199"/>
      <c r="AQ4" s="199"/>
      <c r="AR4" s="116"/>
      <c r="AS4" s="116"/>
      <c r="AT4" s="116"/>
    </row>
    <row r="5" spans="1:46" s="119" customFormat="1" ht="22.5" customHeight="1" thickBot="1">
      <c r="A5" s="178"/>
      <c r="B5" s="236" t="s">
        <v>448</v>
      </c>
      <c r="C5" s="237"/>
      <c r="D5" s="237"/>
      <c r="E5" s="237"/>
      <c r="F5" s="237"/>
      <c r="G5" s="237"/>
      <c r="H5" s="237"/>
      <c r="I5" s="237" t="e">
        <f>HLOOKUP(A5,#REF!,722,0)</f>
        <v>#REF!</v>
      </c>
      <c r="J5" s="237">
        <v>0</v>
      </c>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c r="AP5" s="238"/>
      <c r="AQ5" s="238"/>
      <c r="AR5" s="238"/>
      <c r="AS5" s="238"/>
      <c r="AT5" s="238"/>
    </row>
    <row r="6" spans="1:46" s="182" customFormat="1" ht="22.5" customHeight="1" thickBot="1">
      <c r="A6" s="179"/>
      <c r="B6" s="180"/>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row>
    <row r="7" spans="1:46" ht="16" customHeight="1" thickTop="1" thickBot="1">
      <c r="A7" s="178"/>
      <c r="B7" s="27" t="s">
        <v>96</v>
      </c>
      <c r="C7" s="391" t="s">
        <v>310</v>
      </c>
      <c r="D7" s="391"/>
      <c r="E7" s="391"/>
      <c r="F7" s="391"/>
      <c r="G7" s="392"/>
      <c r="H7" s="391"/>
      <c r="I7" s="391"/>
      <c r="J7" s="391"/>
      <c r="K7" s="392"/>
      <c r="L7" s="391"/>
      <c r="M7" s="391"/>
      <c r="N7" s="391"/>
      <c r="O7" s="392"/>
      <c r="P7" s="391"/>
      <c r="Q7" s="391"/>
      <c r="R7" s="391"/>
      <c r="S7" s="392"/>
      <c r="T7" s="391"/>
      <c r="U7" s="391"/>
      <c r="V7" s="391"/>
      <c r="W7" s="392"/>
      <c r="X7" s="391"/>
      <c r="Y7" s="391"/>
      <c r="Z7" s="391"/>
      <c r="AA7" s="392"/>
      <c r="AB7" s="391"/>
      <c r="AC7" s="391"/>
      <c r="AD7" s="391"/>
      <c r="AE7" s="392"/>
      <c r="AF7" s="391"/>
      <c r="AG7" s="391"/>
      <c r="AH7" s="391"/>
      <c r="AI7" s="392"/>
      <c r="AJ7" s="391"/>
      <c r="AK7" s="391"/>
      <c r="AL7" s="391"/>
      <c r="AM7" s="392"/>
      <c r="AN7" s="391"/>
      <c r="AO7" s="391"/>
      <c r="AP7" s="391"/>
      <c r="AQ7" s="395"/>
      <c r="AR7" s="396"/>
      <c r="AS7" s="396"/>
      <c r="AT7" s="396"/>
    </row>
    <row r="8" spans="1:46" ht="16" customHeight="1" thickTop="1">
      <c r="A8" s="178"/>
      <c r="B8" s="322" t="s">
        <v>97</v>
      </c>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t="s">
        <v>341</v>
      </c>
      <c r="AR8" s="25" t="s">
        <v>348</v>
      </c>
      <c r="AS8" s="25" t="s">
        <v>440</v>
      </c>
      <c r="AT8" s="25" t="s">
        <v>447</v>
      </c>
    </row>
    <row r="9" spans="1:46">
      <c r="A9" s="189"/>
      <c r="B9" s="123" t="s">
        <v>9</v>
      </c>
      <c r="C9" s="323">
        <v>36311.210050000009</v>
      </c>
      <c r="D9" s="323">
        <v>-9672.7020500000108</v>
      </c>
      <c r="E9" s="323">
        <v>21988.11435</v>
      </c>
      <c r="F9" s="323">
        <v>26770.484330000014</v>
      </c>
      <c r="G9" s="323">
        <v>19758.191879999998</v>
      </c>
      <c r="H9" s="323">
        <v>72763.242639999997</v>
      </c>
      <c r="I9" s="323">
        <v>158134.83042999997</v>
      </c>
      <c r="J9" s="323">
        <v>168879.29341000004</v>
      </c>
      <c r="K9" s="323">
        <v>157573.21235999998</v>
      </c>
      <c r="L9" s="323">
        <v>132881.68086000005</v>
      </c>
      <c r="M9" s="323">
        <v>171596.86372999998</v>
      </c>
      <c r="N9" s="323">
        <v>177864.47096000012</v>
      </c>
      <c r="O9" s="200">
        <v>151664.82722000001</v>
      </c>
      <c r="P9" s="201">
        <v>146490.78035000002</v>
      </c>
      <c r="Q9" s="201">
        <v>138228.19445999997</v>
      </c>
      <c r="R9" s="201">
        <v>200048.28523999994</v>
      </c>
      <c r="S9" s="202">
        <v>179797.05</v>
      </c>
      <c r="T9" s="201">
        <v>166872.79999999999</v>
      </c>
      <c r="U9" s="201">
        <v>185288.84</v>
      </c>
      <c r="V9" s="203">
        <v>363716.27</v>
      </c>
      <c r="W9" s="201">
        <v>343841.55</v>
      </c>
      <c r="X9" s="201">
        <v>166343</v>
      </c>
      <c r="Y9" s="201">
        <v>169635</v>
      </c>
      <c r="Z9" s="203">
        <v>325869</v>
      </c>
      <c r="AA9" s="201">
        <v>310229</v>
      </c>
      <c r="AB9" s="201">
        <v>283787</v>
      </c>
      <c r="AC9" s="201">
        <v>313765</v>
      </c>
      <c r="AD9" s="201">
        <v>281280</v>
      </c>
      <c r="AE9" s="202">
        <v>187758</v>
      </c>
      <c r="AF9" s="201">
        <v>249555</v>
      </c>
      <c r="AG9" s="201">
        <v>336446</v>
      </c>
      <c r="AH9" s="203">
        <v>217746</v>
      </c>
      <c r="AI9" s="202">
        <v>244500</v>
      </c>
      <c r="AJ9" s="201">
        <v>239873</v>
      </c>
      <c r="AK9" s="201">
        <v>195770</v>
      </c>
      <c r="AL9" s="201">
        <v>244124</v>
      </c>
      <c r="AM9" s="202"/>
      <c r="AN9" s="201"/>
      <c r="AO9" s="201"/>
      <c r="AP9" s="201"/>
      <c r="AQ9" s="201">
        <v>0</v>
      </c>
      <c r="AR9" s="133">
        <v>0</v>
      </c>
      <c r="AS9" s="133">
        <v>0</v>
      </c>
      <c r="AT9" s="133">
        <v>0</v>
      </c>
    </row>
    <row r="10" spans="1:46">
      <c r="A10" s="189"/>
      <c r="B10" s="123" t="s">
        <v>11</v>
      </c>
      <c r="C10" s="323">
        <v>-3358.7869299999998</v>
      </c>
      <c r="D10" s="323">
        <v>894.72494000000006</v>
      </c>
      <c r="E10" s="323">
        <v>-2033.9005699999998</v>
      </c>
      <c r="F10" s="323">
        <v>-2476.2698000000005</v>
      </c>
      <c r="G10" s="323">
        <v>-1832.82053</v>
      </c>
      <c r="H10" s="323">
        <v>-6725.4121299999988</v>
      </c>
      <c r="I10" s="323">
        <v>-15923.011910000003</v>
      </c>
      <c r="J10" s="323">
        <v>-14326.273659999999</v>
      </c>
      <c r="K10" s="323">
        <v>-15991.340969999999</v>
      </c>
      <c r="L10" s="323">
        <v>-13485.19297</v>
      </c>
      <c r="M10" s="323">
        <v>-17414.533220000005</v>
      </c>
      <c r="N10" s="323">
        <v>-18050.926399999982</v>
      </c>
      <c r="O10" s="200">
        <v>-15396.898740000001</v>
      </c>
      <c r="P10" s="201">
        <v>-15425.989439999999</v>
      </c>
      <c r="Q10" s="201">
        <v>-14027.78125</v>
      </c>
      <c r="R10" s="201">
        <v>-20573.507530000003</v>
      </c>
      <c r="S10" s="202">
        <v>-18246.73</v>
      </c>
      <c r="T10" s="204">
        <v>-16917.990000000002</v>
      </c>
      <c r="U10" s="201">
        <v>-18805.13</v>
      </c>
      <c r="V10" s="203">
        <v>-37883.54</v>
      </c>
      <c r="W10" s="201">
        <v>-35000.300000000003</v>
      </c>
      <c r="X10" s="201">
        <v>-16750</v>
      </c>
      <c r="Y10" s="201">
        <v>-17215</v>
      </c>
      <c r="Z10" s="203">
        <v>-33071</v>
      </c>
      <c r="AA10" s="201">
        <v>-31484</v>
      </c>
      <c r="AB10" s="201">
        <v>-28800</v>
      </c>
      <c r="AC10" s="201">
        <v>-40303</v>
      </c>
      <c r="AD10" s="201">
        <v>-27446</v>
      </c>
      <c r="AE10" s="202">
        <v>-18201</v>
      </c>
      <c r="AF10" s="201">
        <v>-24534</v>
      </c>
      <c r="AG10" s="201">
        <v>-33354</v>
      </c>
      <c r="AH10" s="203">
        <v>-21287</v>
      </c>
      <c r="AI10" s="202">
        <v>-23977</v>
      </c>
      <c r="AJ10" s="201">
        <v>-23530</v>
      </c>
      <c r="AK10" s="201">
        <v>-19055</v>
      </c>
      <c r="AL10" s="201">
        <v>-23923</v>
      </c>
      <c r="AM10" s="202"/>
      <c r="AN10" s="201"/>
      <c r="AO10" s="201"/>
      <c r="AP10" s="201"/>
      <c r="AQ10" s="201">
        <v>0</v>
      </c>
      <c r="AR10" s="133">
        <v>0</v>
      </c>
      <c r="AS10" s="133">
        <v>0</v>
      </c>
      <c r="AT10" s="133">
        <v>0</v>
      </c>
    </row>
    <row r="11" spans="1:46">
      <c r="A11" s="189"/>
      <c r="B11" s="123" t="s">
        <v>12</v>
      </c>
      <c r="C11" s="323">
        <v>32952.423120000007</v>
      </c>
      <c r="D11" s="323">
        <v>-8777.9771100000107</v>
      </c>
      <c r="E11" s="323">
        <v>19954.213779999998</v>
      </c>
      <c r="F11" s="323">
        <v>24294.214530000012</v>
      </c>
      <c r="G11" s="323">
        <v>17925.371349999998</v>
      </c>
      <c r="H11" s="323">
        <v>66037.83051</v>
      </c>
      <c r="I11" s="323">
        <v>142211.81851999997</v>
      </c>
      <c r="J11" s="323">
        <v>154553.01975000004</v>
      </c>
      <c r="K11" s="323">
        <v>141581.87138999999</v>
      </c>
      <c r="L11" s="323">
        <v>119396.48789000005</v>
      </c>
      <c r="M11" s="323">
        <v>154182.33050999997</v>
      </c>
      <c r="N11" s="323">
        <v>159813.54456000013</v>
      </c>
      <c r="O11" s="323">
        <v>136267.92848</v>
      </c>
      <c r="P11" s="201">
        <v>131064.79091000001</v>
      </c>
      <c r="Q11" s="201">
        <v>124200.41320999997</v>
      </c>
      <c r="R11" s="201">
        <v>179474.77770999994</v>
      </c>
      <c r="S11" s="202">
        <v>161550.31999999998</v>
      </c>
      <c r="T11" s="204">
        <v>149954.81</v>
      </c>
      <c r="U11" s="201">
        <v>166483.71</v>
      </c>
      <c r="V11" s="203">
        <v>325832.73000000004</v>
      </c>
      <c r="W11" s="201">
        <v>308841.25</v>
      </c>
      <c r="X11" s="201">
        <v>149593</v>
      </c>
      <c r="Y11" s="201">
        <v>152420</v>
      </c>
      <c r="Z11" s="203">
        <v>292798</v>
      </c>
      <c r="AA11" s="201">
        <v>278745</v>
      </c>
      <c r="AB11" s="201">
        <v>254987</v>
      </c>
      <c r="AC11" s="201">
        <v>273462</v>
      </c>
      <c r="AD11" s="201">
        <v>253834</v>
      </c>
      <c r="AE11" s="202">
        <v>169557</v>
      </c>
      <c r="AF11" s="201">
        <v>225021</v>
      </c>
      <c r="AG11" s="201">
        <v>303092</v>
      </c>
      <c r="AH11" s="203">
        <v>196459</v>
      </c>
      <c r="AI11" s="202">
        <f t="shared" ref="AI11:AJ11" si="0">SUM(AI9:AI10)</f>
        <v>220523</v>
      </c>
      <c r="AJ11" s="201">
        <f t="shared" si="0"/>
        <v>216343</v>
      </c>
      <c r="AK11" s="201">
        <f t="shared" ref="AK11:AL11" si="1">SUM(AK9:AK10)</f>
        <v>176715</v>
      </c>
      <c r="AL11" s="201">
        <f t="shared" si="1"/>
        <v>220201</v>
      </c>
      <c r="AM11" s="202"/>
      <c r="AN11" s="201"/>
      <c r="AO11" s="201"/>
      <c r="AP11" s="201"/>
      <c r="AQ11" s="201">
        <v>0</v>
      </c>
      <c r="AR11" s="128">
        <f>SUM(AR9:AR10)</f>
        <v>0</v>
      </c>
      <c r="AS11" s="128">
        <f>SUM(AS9:AS10)</f>
        <v>0</v>
      </c>
      <c r="AT11" s="128">
        <f>SUM(AT9:AT10)</f>
        <v>0</v>
      </c>
    </row>
    <row r="12" spans="1:46">
      <c r="A12" s="134"/>
      <c r="B12" s="127" t="s">
        <v>13</v>
      </c>
      <c r="C12" s="323">
        <v>-14235.307339999999</v>
      </c>
      <c r="D12" s="323">
        <v>-10305.146730000002</v>
      </c>
      <c r="E12" s="323">
        <v>-15469.865429999998</v>
      </c>
      <c r="F12" s="323">
        <v>-16197.456829999999</v>
      </c>
      <c r="G12" s="323">
        <v>-16940.665150000001</v>
      </c>
      <c r="H12" s="323">
        <v>-18673.23605</v>
      </c>
      <c r="I12" s="323">
        <v>-76267.01496</v>
      </c>
      <c r="J12" s="323">
        <v>-92731.024359999981</v>
      </c>
      <c r="K12" s="323">
        <v>-54625</v>
      </c>
      <c r="L12" s="323">
        <v>-45454</v>
      </c>
      <c r="M12" s="323">
        <v>-86202.028480000023</v>
      </c>
      <c r="N12" s="323">
        <v>-88689.324110000016</v>
      </c>
      <c r="O12" s="323">
        <v>-40420.895160000015</v>
      </c>
      <c r="P12" s="323">
        <v>-56441.54985000001</v>
      </c>
      <c r="Q12" s="323">
        <v>-86566.657689999993</v>
      </c>
      <c r="R12" s="323">
        <v>-110582.25234000002</v>
      </c>
      <c r="S12" s="202">
        <v>-45581.74</v>
      </c>
      <c r="T12" s="204">
        <v>-62114.090000000011</v>
      </c>
      <c r="U12" s="201">
        <v>-151211.16</v>
      </c>
      <c r="V12" s="203">
        <v>-257245.43999999997</v>
      </c>
      <c r="W12" s="201">
        <v>-199902.9</v>
      </c>
      <c r="X12" s="201">
        <v>-76565</v>
      </c>
      <c r="Y12" s="201">
        <v>-119099</v>
      </c>
      <c r="Z12" s="203">
        <v>-213582</v>
      </c>
      <c r="AA12" s="201">
        <v>-177432</v>
      </c>
      <c r="AB12" s="201">
        <v>-201933</v>
      </c>
      <c r="AC12" s="201">
        <v>-277339</v>
      </c>
      <c r="AD12" s="201">
        <v>-190185</v>
      </c>
      <c r="AE12" s="202">
        <v>-50448</v>
      </c>
      <c r="AF12" s="201">
        <v>-120451</v>
      </c>
      <c r="AG12" s="201">
        <v>-250048</v>
      </c>
      <c r="AH12" s="203">
        <v>-127892</v>
      </c>
      <c r="AI12" s="202">
        <f t="shared" ref="AI12:AL12" si="2">SUM(AI13:AI24)</f>
        <v>-87475</v>
      </c>
      <c r="AJ12" s="201">
        <f t="shared" si="2"/>
        <v>-115197</v>
      </c>
      <c r="AK12" s="201">
        <f t="shared" si="2"/>
        <v>-138658</v>
      </c>
      <c r="AL12" s="201">
        <f t="shared" si="2"/>
        <v>-149769</v>
      </c>
      <c r="AM12" s="202"/>
      <c r="AN12" s="201"/>
      <c r="AO12" s="201"/>
      <c r="AP12" s="201"/>
      <c r="AQ12" s="201">
        <v>0</v>
      </c>
      <c r="AR12" s="128">
        <f>SUM(AR13:AR24)</f>
        <v>0</v>
      </c>
      <c r="AS12" s="128">
        <f>SUM(AS13:AS24)</f>
        <v>0</v>
      </c>
      <c r="AT12" s="128">
        <f>SUM(AT13:AT24)</f>
        <v>0</v>
      </c>
    </row>
    <row r="13" spans="1:46">
      <c r="A13" s="118"/>
      <c r="B13" s="130" t="s">
        <v>14</v>
      </c>
      <c r="C13" s="324">
        <v>-2236.8239100000001</v>
      </c>
      <c r="D13" s="324">
        <v>1173.56638</v>
      </c>
      <c r="E13" s="324">
        <v>-366.95372999999972</v>
      </c>
      <c r="F13" s="324">
        <v>-295.8595499999999</v>
      </c>
      <c r="G13" s="324">
        <v>-158.88694000000001</v>
      </c>
      <c r="H13" s="324">
        <v>-838.76416000000017</v>
      </c>
      <c r="I13" s="324">
        <v>-90.864469999999415</v>
      </c>
      <c r="J13" s="324">
        <v>-427.3107100000002</v>
      </c>
      <c r="K13" s="324">
        <v>-453</v>
      </c>
      <c r="L13" s="324">
        <v>-693</v>
      </c>
      <c r="M13" s="324">
        <v>-1616.8103499999997</v>
      </c>
      <c r="N13" s="324">
        <v>-794.37476999999853</v>
      </c>
      <c r="O13" s="205">
        <v>-889.19896999999992</v>
      </c>
      <c r="P13" s="206">
        <v>-3139.9577300000005</v>
      </c>
      <c r="Q13" s="206">
        <v>-5407.7784899999997</v>
      </c>
      <c r="R13" s="206">
        <v>-5444.657220000001</v>
      </c>
      <c r="S13" s="207">
        <v>-4972.58</v>
      </c>
      <c r="T13" s="208">
        <v>-5465.58</v>
      </c>
      <c r="U13" s="206">
        <v>-5675.16</v>
      </c>
      <c r="V13" s="209">
        <v>-8003.77</v>
      </c>
      <c r="W13" s="206">
        <v>-5824.12</v>
      </c>
      <c r="X13" s="206">
        <v>-5652</v>
      </c>
      <c r="Y13" s="206">
        <v>-5202</v>
      </c>
      <c r="Z13" s="209">
        <v>0</v>
      </c>
      <c r="AA13" s="206">
        <v>0</v>
      </c>
      <c r="AB13" s="206">
        <v>0</v>
      </c>
      <c r="AC13" s="206">
        <v>0</v>
      </c>
      <c r="AD13" s="206">
        <v>0</v>
      </c>
      <c r="AE13" s="207">
        <v>0</v>
      </c>
      <c r="AF13" s="206">
        <v>0</v>
      </c>
      <c r="AG13" s="206">
        <v>0</v>
      </c>
      <c r="AH13" s="209">
        <v>0</v>
      </c>
      <c r="AI13" s="207">
        <v>0</v>
      </c>
      <c r="AJ13" s="206">
        <v>0</v>
      </c>
      <c r="AK13" s="206">
        <v>0</v>
      </c>
      <c r="AL13" s="206">
        <v>0</v>
      </c>
      <c r="AM13" s="207"/>
      <c r="AN13" s="206"/>
      <c r="AO13" s="206"/>
      <c r="AP13" s="206"/>
      <c r="AQ13" s="206">
        <v>0</v>
      </c>
      <c r="AR13" s="132">
        <v>0</v>
      </c>
      <c r="AS13" s="132">
        <v>0</v>
      </c>
      <c r="AT13" s="132">
        <v>0</v>
      </c>
    </row>
    <row r="14" spans="1:46">
      <c r="A14" s="118"/>
      <c r="B14" s="130" t="s">
        <v>15</v>
      </c>
      <c r="C14" s="324">
        <v>0</v>
      </c>
      <c r="D14" s="324">
        <v>0</v>
      </c>
      <c r="E14" s="324">
        <v>0</v>
      </c>
      <c r="F14" s="324">
        <v>0</v>
      </c>
      <c r="G14" s="324">
        <v>-97.822199999999995</v>
      </c>
      <c r="H14" s="324">
        <v>-60.872380000000035</v>
      </c>
      <c r="I14" s="324">
        <v>-53324.735170000007</v>
      </c>
      <c r="J14" s="324">
        <v>-54630.912839999975</v>
      </c>
      <c r="K14" s="324">
        <v>-27471</v>
      </c>
      <c r="L14" s="324">
        <v>-19988</v>
      </c>
      <c r="M14" s="324">
        <v>-54682.994850000017</v>
      </c>
      <c r="N14" s="324">
        <v>-60975.400800000032</v>
      </c>
      <c r="O14" s="205">
        <v>-23213.612980000002</v>
      </c>
      <c r="P14" s="206">
        <v>-26393.485400000001</v>
      </c>
      <c r="Q14" s="206">
        <v>-64217.918989999998</v>
      </c>
      <c r="R14" s="206">
        <v>-54275.666190000018</v>
      </c>
      <c r="S14" s="207">
        <v>-14146.78</v>
      </c>
      <c r="T14" s="208">
        <v>-22599.82</v>
      </c>
      <c r="U14" s="206">
        <v>-71661.56</v>
      </c>
      <c r="V14" s="209">
        <v>-109934.69</v>
      </c>
      <c r="W14" s="206">
        <v>-61281.03</v>
      </c>
      <c r="X14" s="206">
        <v>-21442</v>
      </c>
      <c r="Y14" s="206">
        <v>-65132</v>
      </c>
      <c r="Z14" s="209">
        <v>-99587</v>
      </c>
      <c r="AA14" s="206">
        <v>-49920</v>
      </c>
      <c r="AB14" s="206">
        <v>-65674</v>
      </c>
      <c r="AC14" s="206">
        <v>-111711</v>
      </c>
      <c r="AD14" s="206">
        <v>-96258</v>
      </c>
      <c r="AE14" s="207">
        <v>-440</v>
      </c>
      <c r="AF14" s="206">
        <v>-39554</v>
      </c>
      <c r="AG14" s="206">
        <v>-109918</v>
      </c>
      <c r="AH14" s="209">
        <v>-56350</v>
      </c>
      <c r="AI14" s="207">
        <v>-14296</v>
      </c>
      <c r="AJ14" s="206">
        <v>-34297</v>
      </c>
      <c r="AK14" s="206">
        <v>-75587</v>
      </c>
      <c r="AL14" s="206">
        <v>-79494</v>
      </c>
      <c r="AM14" s="207"/>
      <c r="AN14" s="206"/>
      <c r="AO14" s="206"/>
      <c r="AP14" s="206"/>
      <c r="AQ14" s="206">
        <v>0</v>
      </c>
      <c r="AR14" s="132">
        <v>0</v>
      </c>
      <c r="AS14" s="132">
        <v>0</v>
      </c>
      <c r="AT14" s="132">
        <v>0</v>
      </c>
    </row>
    <row r="15" spans="1:46">
      <c r="A15" s="118"/>
      <c r="B15" s="130" t="s">
        <v>16</v>
      </c>
      <c r="C15" s="324">
        <v>-1268.04024</v>
      </c>
      <c r="D15" s="324">
        <v>-1380.2615699999999</v>
      </c>
      <c r="E15" s="324">
        <v>-1704.2400200000011</v>
      </c>
      <c r="F15" s="324">
        <v>-2672.0875900000001</v>
      </c>
      <c r="G15" s="324">
        <v>-3014.9273599999992</v>
      </c>
      <c r="H15" s="324">
        <v>-3722.9394100000013</v>
      </c>
      <c r="I15" s="324">
        <v>-9816.7363799999985</v>
      </c>
      <c r="J15" s="324">
        <v>-5992.4195899999977</v>
      </c>
      <c r="K15" s="324">
        <v>-3557</v>
      </c>
      <c r="L15" s="324">
        <v>-3427</v>
      </c>
      <c r="M15" s="324">
        <v>-1761.2795000000042</v>
      </c>
      <c r="N15" s="324">
        <v>-1542.0664500000003</v>
      </c>
      <c r="O15" s="205">
        <v>-2317.3899799999999</v>
      </c>
      <c r="P15" s="206">
        <v>-1310.1773900000001</v>
      </c>
      <c r="Q15" s="206">
        <v>-3021.7626799999998</v>
      </c>
      <c r="R15" s="206">
        <v>-6185.9454100000012</v>
      </c>
      <c r="S15" s="207">
        <v>-2076.7600000000002</v>
      </c>
      <c r="T15" s="208">
        <v>-4080.99</v>
      </c>
      <c r="U15" s="206">
        <v>-3003.6</v>
      </c>
      <c r="V15" s="209">
        <v>-5049.9399999999996</v>
      </c>
      <c r="W15" s="206">
        <v>-3394.81</v>
      </c>
      <c r="X15" s="206">
        <v>-4340</v>
      </c>
      <c r="Y15" s="206">
        <v>-3380</v>
      </c>
      <c r="Z15" s="209">
        <v>-3241</v>
      </c>
      <c r="AA15" s="206">
        <v>-3385</v>
      </c>
      <c r="AB15" s="206">
        <v>-5445</v>
      </c>
      <c r="AC15" s="206">
        <v>-10002</v>
      </c>
      <c r="AD15" s="206">
        <v>457</v>
      </c>
      <c r="AE15" s="207">
        <v>-3144</v>
      </c>
      <c r="AF15" s="206">
        <v>-3450</v>
      </c>
      <c r="AG15" s="206">
        <v>-3505</v>
      </c>
      <c r="AH15" s="209">
        <v>-4515</v>
      </c>
      <c r="AI15" s="207">
        <v>-3306</v>
      </c>
      <c r="AJ15" s="206">
        <v>-3520</v>
      </c>
      <c r="AK15" s="206">
        <v>-3064</v>
      </c>
      <c r="AL15" s="206">
        <v>1516</v>
      </c>
      <c r="AM15" s="207"/>
      <c r="AN15" s="206"/>
      <c r="AO15" s="206"/>
      <c r="AP15" s="206"/>
      <c r="AQ15" s="206">
        <v>0</v>
      </c>
      <c r="AR15" s="132">
        <v>0</v>
      </c>
      <c r="AS15" s="132">
        <v>0</v>
      </c>
      <c r="AT15" s="132">
        <v>0</v>
      </c>
    </row>
    <row r="16" spans="1:46">
      <c r="A16" s="118"/>
      <c r="B16" s="130" t="s">
        <v>17</v>
      </c>
      <c r="C16" s="324">
        <v>-10.231999999999999</v>
      </c>
      <c r="D16" s="324">
        <v>3.323999999999999</v>
      </c>
      <c r="E16" s="324">
        <v>-33.836099999999995</v>
      </c>
      <c r="F16" s="324">
        <v>-451.50492999999994</v>
      </c>
      <c r="G16" s="324">
        <v>-781.02413999999999</v>
      </c>
      <c r="H16" s="324">
        <v>-576.97054000000003</v>
      </c>
      <c r="I16" s="324">
        <v>-1490.5056999999999</v>
      </c>
      <c r="J16" s="324">
        <v>-778.83656000000019</v>
      </c>
      <c r="K16" s="324">
        <v>-6758</v>
      </c>
      <c r="L16" s="324">
        <v>-2306</v>
      </c>
      <c r="M16" s="324">
        <v>-4913.0932600000015</v>
      </c>
      <c r="N16" s="324">
        <v>-2271.6287900000002</v>
      </c>
      <c r="O16" s="205">
        <v>-2705.4685899999999</v>
      </c>
      <c r="P16" s="206">
        <v>-43.847490000000001</v>
      </c>
      <c r="Q16" s="206">
        <v>517.8684300000001</v>
      </c>
      <c r="R16" s="206">
        <v>-19561.095140000001</v>
      </c>
      <c r="S16" s="207">
        <v>-8865.7000000000007</v>
      </c>
      <c r="T16" s="208">
        <v>-9052.6299999999992</v>
      </c>
      <c r="U16" s="206">
        <v>-50457.66</v>
      </c>
      <c r="V16" s="209">
        <v>-47285.96</v>
      </c>
      <c r="W16" s="206">
        <v>-34471.93</v>
      </c>
      <c r="X16" s="206">
        <v>-27842</v>
      </c>
      <c r="Y16" s="206">
        <v>-20014</v>
      </c>
      <c r="Z16" s="209">
        <v>-44344</v>
      </c>
      <c r="AA16" s="206">
        <v>-42148</v>
      </c>
      <c r="AB16" s="206">
        <v>-35455</v>
      </c>
      <c r="AC16" s="206">
        <v>-54132</v>
      </c>
      <c r="AD16" s="206">
        <v>-52512</v>
      </c>
      <c r="AE16" s="207">
        <v>-20030</v>
      </c>
      <c r="AF16" s="206">
        <v>-39952</v>
      </c>
      <c r="AG16" s="206">
        <v>-67914</v>
      </c>
      <c r="AH16" s="209">
        <v>-23067</v>
      </c>
      <c r="AI16" s="207">
        <v>-26771</v>
      </c>
      <c r="AJ16" s="206">
        <v>-26778</v>
      </c>
      <c r="AK16" s="206">
        <v>-20068</v>
      </c>
      <c r="AL16" s="206">
        <v>-27243</v>
      </c>
      <c r="AM16" s="207"/>
      <c r="AN16" s="206"/>
      <c r="AO16" s="206"/>
      <c r="AP16" s="206"/>
      <c r="AQ16" s="206">
        <v>0</v>
      </c>
      <c r="AR16" s="132">
        <v>0</v>
      </c>
      <c r="AS16" s="132">
        <v>0</v>
      </c>
      <c r="AT16" s="132">
        <v>0</v>
      </c>
    </row>
    <row r="17" spans="2:46">
      <c r="B17" s="130" t="s">
        <v>18</v>
      </c>
      <c r="C17" s="324">
        <v>0</v>
      </c>
      <c r="D17" s="324">
        <v>-215.21875</v>
      </c>
      <c r="E17" s="324">
        <v>-220.03353999999996</v>
      </c>
      <c r="F17" s="324">
        <v>-107.57575000000003</v>
      </c>
      <c r="G17" s="324">
        <v>-130.02023</v>
      </c>
      <c r="H17" s="324">
        <v>2.4099999999975807E-3</v>
      </c>
      <c r="I17" s="324">
        <v>-460.29037999999991</v>
      </c>
      <c r="J17" s="324">
        <v>-13670.40849</v>
      </c>
      <c r="K17" s="324">
        <v>-4795</v>
      </c>
      <c r="L17" s="324">
        <v>-9105</v>
      </c>
      <c r="M17" s="324">
        <v>-10157.342660000009</v>
      </c>
      <c r="N17" s="324">
        <v>-10698.410279999989</v>
      </c>
      <c r="O17" s="205">
        <v>-36.879980000000003</v>
      </c>
      <c r="P17" s="206">
        <v>-13741.16798</v>
      </c>
      <c r="Q17" s="206">
        <v>-3331.7733099999987</v>
      </c>
      <c r="R17" s="206">
        <v>-12171.098600000001</v>
      </c>
      <c r="S17" s="207">
        <v>-23.35</v>
      </c>
      <c r="T17" s="208">
        <v>-6110.76</v>
      </c>
      <c r="U17" s="206">
        <v>-3667.6</v>
      </c>
      <c r="V17" s="209">
        <v>-69558.080000000002</v>
      </c>
      <c r="W17" s="206">
        <v>-79125.97</v>
      </c>
      <c r="X17" s="206">
        <v>-159</v>
      </c>
      <c r="Y17" s="206">
        <v>-7817</v>
      </c>
      <c r="Z17" s="209">
        <v>-31879</v>
      </c>
      <c r="AA17" s="206">
        <v>-52840</v>
      </c>
      <c r="AB17" s="206">
        <v>-64438</v>
      </c>
      <c r="AC17" s="206">
        <v>-72769</v>
      </c>
      <c r="AD17" s="206">
        <v>-9851</v>
      </c>
      <c r="AE17" s="207">
        <v>-1595</v>
      </c>
      <c r="AF17" s="206">
        <v>-1944</v>
      </c>
      <c r="AG17" s="206">
        <v>-1653</v>
      </c>
      <c r="AH17" s="209">
        <v>-1121</v>
      </c>
      <c r="AI17" s="207">
        <v>-1060</v>
      </c>
      <c r="AJ17" s="206">
        <v>-15517</v>
      </c>
      <c r="AK17" s="206">
        <v>-2382</v>
      </c>
      <c r="AL17" s="206">
        <v>-3063</v>
      </c>
      <c r="AM17" s="207"/>
      <c r="AN17" s="206"/>
      <c r="AO17" s="206"/>
      <c r="AP17" s="206"/>
      <c r="AQ17" s="206">
        <v>0</v>
      </c>
      <c r="AR17" s="132">
        <v>0</v>
      </c>
      <c r="AS17" s="132">
        <v>0</v>
      </c>
      <c r="AT17" s="132">
        <v>0</v>
      </c>
    </row>
    <row r="18" spans="2:46">
      <c r="B18" s="130" t="s">
        <v>10</v>
      </c>
      <c r="C18" s="324">
        <v>-10720.211189999998</v>
      </c>
      <c r="D18" s="324">
        <v>-9886.5567900000024</v>
      </c>
      <c r="E18" s="324">
        <v>-13144.802039999997</v>
      </c>
      <c r="F18" s="324">
        <v>-12670.42901</v>
      </c>
      <c r="G18" s="324">
        <v>-12757.984280000001</v>
      </c>
      <c r="H18" s="324">
        <v>-13473.69197</v>
      </c>
      <c r="I18" s="324">
        <v>-11083.882860000002</v>
      </c>
      <c r="J18" s="324">
        <v>-17231.136170000005</v>
      </c>
      <c r="K18" s="324">
        <v>-11591</v>
      </c>
      <c r="L18" s="324">
        <v>-9935</v>
      </c>
      <c r="M18" s="324">
        <v>-13070.507859999994</v>
      </c>
      <c r="N18" s="324">
        <v>-12407.443020000001</v>
      </c>
      <c r="O18" s="205">
        <v>-11258.344660000008</v>
      </c>
      <c r="P18" s="206">
        <v>-11812.913860000008</v>
      </c>
      <c r="Q18" s="206">
        <v>-11105.292649999981</v>
      </c>
      <c r="R18" s="206">
        <v>-12943.789779999992</v>
      </c>
      <c r="S18" s="207">
        <v>-15496.569999999996</v>
      </c>
      <c r="T18" s="208">
        <v>-14804.310000000012</v>
      </c>
      <c r="U18" s="206">
        <v>-16745.57999999998</v>
      </c>
      <c r="V18" s="209">
        <v>-17412.999999999964</v>
      </c>
      <c r="W18" s="206">
        <v>-15805.040000000014</v>
      </c>
      <c r="X18" s="206">
        <v>-17130</v>
      </c>
      <c r="Y18" s="206">
        <v>-17554</v>
      </c>
      <c r="Z18" s="209">
        <v>-34531</v>
      </c>
      <c r="AA18" s="206">
        <v>-29139</v>
      </c>
      <c r="AB18" s="206">
        <v>-30921</v>
      </c>
      <c r="AC18" s="206">
        <v>-28725</v>
      </c>
      <c r="AD18" s="206">
        <v>-32021</v>
      </c>
      <c r="AE18" s="207">
        <v>-25239</v>
      </c>
      <c r="AF18" s="206">
        <v>-35551</v>
      </c>
      <c r="AG18" s="206">
        <v>-67058</v>
      </c>
      <c r="AH18" s="209">
        <v>-42839</v>
      </c>
      <c r="AI18" s="207">
        <v>-42042</v>
      </c>
      <c r="AJ18" s="206">
        <v>-35085</v>
      </c>
      <c r="AK18" s="206">
        <v>-37557</v>
      </c>
      <c r="AL18" s="206">
        <v>-41485</v>
      </c>
      <c r="AM18" s="207"/>
      <c r="AN18" s="206"/>
      <c r="AO18" s="206"/>
      <c r="AP18" s="206"/>
      <c r="AQ18" s="206">
        <v>0</v>
      </c>
      <c r="AR18" s="132">
        <v>0</v>
      </c>
      <c r="AS18" s="132">
        <v>0</v>
      </c>
      <c r="AT18" s="132">
        <v>0</v>
      </c>
    </row>
    <row r="19" spans="2:46">
      <c r="B19" s="130" t="s">
        <v>38</v>
      </c>
      <c r="C19" s="324">
        <v>0</v>
      </c>
      <c r="D19" s="324">
        <v>0</v>
      </c>
      <c r="E19" s="324">
        <v>0</v>
      </c>
      <c r="F19" s="324">
        <v>0</v>
      </c>
      <c r="G19" s="324">
        <v>0</v>
      </c>
      <c r="H19" s="324">
        <v>0</v>
      </c>
      <c r="I19" s="324">
        <v>0</v>
      </c>
      <c r="J19" s="324">
        <v>0</v>
      </c>
      <c r="K19" s="324">
        <v>0</v>
      </c>
      <c r="L19" s="324">
        <v>0</v>
      </c>
      <c r="M19" s="324">
        <v>0</v>
      </c>
      <c r="N19" s="324">
        <v>0</v>
      </c>
      <c r="O19" s="205"/>
      <c r="P19" s="206">
        <v>0</v>
      </c>
      <c r="Q19" s="206">
        <v>0</v>
      </c>
      <c r="R19" s="206">
        <v>0</v>
      </c>
      <c r="S19" s="207">
        <v>0</v>
      </c>
      <c r="T19" s="208">
        <v>0</v>
      </c>
      <c r="U19" s="206">
        <v>0</v>
      </c>
      <c r="V19" s="209">
        <v>0</v>
      </c>
      <c r="W19" s="206">
        <v>0</v>
      </c>
      <c r="X19" s="206">
        <v>0</v>
      </c>
      <c r="Y19" s="206">
        <v>0</v>
      </c>
      <c r="Z19" s="209">
        <v>0</v>
      </c>
      <c r="AA19" s="206">
        <v>0</v>
      </c>
      <c r="AB19" s="206">
        <v>0</v>
      </c>
      <c r="AC19" s="206">
        <v>0</v>
      </c>
      <c r="AD19" s="206">
        <v>0</v>
      </c>
      <c r="AE19" s="207">
        <v>0</v>
      </c>
      <c r="AF19" s="206">
        <v>0</v>
      </c>
      <c r="AG19" s="206">
        <v>0</v>
      </c>
      <c r="AH19" s="209">
        <v>0</v>
      </c>
      <c r="AI19" s="207">
        <v>0</v>
      </c>
      <c r="AJ19" s="206">
        <v>0</v>
      </c>
      <c r="AK19" s="206">
        <v>0</v>
      </c>
      <c r="AL19" s="206">
        <v>0</v>
      </c>
      <c r="AM19" s="207"/>
      <c r="AN19" s="206"/>
      <c r="AO19" s="206"/>
      <c r="AP19" s="206"/>
      <c r="AQ19" s="206">
        <v>0</v>
      </c>
      <c r="AR19" s="132">
        <v>0</v>
      </c>
      <c r="AS19" s="132">
        <v>0</v>
      </c>
      <c r="AT19" s="132">
        <v>0</v>
      </c>
    </row>
    <row r="20" spans="2:46">
      <c r="B20" s="130" t="s">
        <v>39</v>
      </c>
      <c r="C20" s="324">
        <v>0</v>
      </c>
      <c r="D20" s="324">
        <v>0</v>
      </c>
      <c r="E20" s="324">
        <v>0</v>
      </c>
      <c r="F20" s="324">
        <v>0</v>
      </c>
      <c r="G20" s="324">
        <v>0</v>
      </c>
      <c r="H20" s="324">
        <v>0</v>
      </c>
      <c r="I20" s="324">
        <v>0</v>
      </c>
      <c r="J20" s="324">
        <v>0</v>
      </c>
      <c r="K20" s="324">
        <v>0</v>
      </c>
      <c r="L20" s="324">
        <v>0</v>
      </c>
      <c r="M20" s="324">
        <v>0</v>
      </c>
      <c r="N20" s="324">
        <v>0</v>
      </c>
      <c r="O20" s="205"/>
      <c r="P20" s="206">
        <v>0</v>
      </c>
      <c r="Q20" s="206">
        <v>0</v>
      </c>
      <c r="R20" s="206">
        <v>0</v>
      </c>
      <c r="S20" s="207">
        <v>0</v>
      </c>
      <c r="T20" s="208">
        <v>0</v>
      </c>
      <c r="U20" s="206">
        <v>0</v>
      </c>
      <c r="V20" s="209">
        <v>0</v>
      </c>
      <c r="W20" s="206">
        <v>0</v>
      </c>
      <c r="X20" s="206">
        <v>0</v>
      </c>
      <c r="Y20" s="206">
        <v>0</v>
      </c>
      <c r="Z20" s="209">
        <v>0</v>
      </c>
      <c r="AA20" s="206">
        <v>0</v>
      </c>
      <c r="AB20" s="206">
        <v>0</v>
      </c>
      <c r="AC20" s="206">
        <v>0</v>
      </c>
      <c r="AD20" s="206">
        <v>0</v>
      </c>
      <c r="AE20" s="207">
        <v>0</v>
      </c>
      <c r="AF20" s="206">
        <v>0</v>
      </c>
      <c r="AG20" s="206">
        <v>0</v>
      </c>
      <c r="AH20" s="209">
        <v>0</v>
      </c>
      <c r="AI20" s="207">
        <v>0</v>
      </c>
      <c r="AJ20" s="206">
        <v>0</v>
      </c>
      <c r="AK20" s="206">
        <v>0</v>
      </c>
      <c r="AL20" s="206">
        <v>0</v>
      </c>
      <c r="AM20" s="207"/>
      <c r="AN20" s="206"/>
      <c r="AO20" s="206"/>
      <c r="AP20" s="206"/>
      <c r="AQ20" s="206">
        <v>0</v>
      </c>
      <c r="AR20" s="132">
        <v>0</v>
      </c>
      <c r="AS20" s="132">
        <v>0</v>
      </c>
      <c r="AT20" s="132">
        <v>0</v>
      </c>
    </row>
    <row r="21" spans="2:46">
      <c r="B21" s="130" t="s">
        <v>40</v>
      </c>
      <c r="C21" s="324">
        <v>0</v>
      </c>
      <c r="D21" s="324">
        <v>0</v>
      </c>
      <c r="E21" s="324">
        <v>0</v>
      </c>
      <c r="F21" s="324">
        <v>0</v>
      </c>
      <c r="G21" s="324">
        <v>0</v>
      </c>
      <c r="H21" s="324">
        <v>0</v>
      </c>
      <c r="I21" s="324">
        <v>0</v>
      </c>
      <c r="J21" s="324">
        <v>0</v>
      </c>
      <c r="K21" s="324">
        <v>0</v>
      </c>
      <c r="L21" s="324">
        <v>0</v>
      </c>
      <c r="M21" s="324">
        <v>0</v>
      </c>
      <c r="N21" s="324">
        <v>0</v>
      </c>
      <c r="O21" s="205">
        <v>0</v>
      </c>
      <c r="P21" s="206">
        <v>0</v>
      </c>
      <c r="Q21" s="206">
        <v>0</v>
      </c>
      <c r="R21" s="206">
        <v>0</v>
      </c>
      <c r="S21" s="207">
        <v>0</v>
      </c>
      <c r="T21" s="208">
        <v>0</v>
      </c>
      <c r="U21" s="206">
        <v>0</v>
      </c>
      <c r="V21" s="209">
        <v>0</v>
      </c>
      <c r="W21" s="206">
        <v>0</v>
      </c>
      <c r="X21" s="206">
        <v>0</v>
      </c>
      <c r="Y21" s="206">
        <v>0</v>
      </c>
      <c r="Z21" s="209">
        <v>0</v>
      </c>
      <c r="AA21" s="206">
        <v>0</v>
      </c>
      <c r="AB21" s="206">
        <v>0</v>
      </c>
      <c r="AC21" s="206">
        <v>0</v>
      </c>
      <c r="AD21" s="206">
        <v>0</v>
      </c>
      <c r="AE21" s="207">
        <v>0</v>
      </c>
      <c r="AF21" s="206">
        <v>0</v>
      </c>
      <c r="AG21" s="206">
        <v>0</v>
      </c>
      <c r="AH21" s="209">
        <v>0</v>
      </c>
      <c r="AI21" s="207">
        <v>0</v>
      </c>
      <c r="AJ21" s="206">
        <v>0</v>
      </c>
      <c r="AK21" s="206">
        <v>0</v>
      </c>
      <c r="AL21" s="206">
        <v>0</v>
      </c>
      <c r="AM21" s="207"/>
      <c r="AN21" s="206"/>
      <c r="AO21" s="206"/>
      <c r="AP21" s="206"/>
      <c r="AQ21" s="206">
        <v>0</v>
      </c>
      <c r="AR21" s="132">
        <v>0</v>
      </c>
      <c r="AS21" s="132">
        <v>0</v>
      </c>
      <c r="AT21" s="132">
        <v>0</v>
      </c>
    </row>
    <row r="22" spans="2:46">
      <c r="B22" s="130" t="s">
        <v>41</v>
      </c>
      <c r="C22" s="324">
        <v>0</v>
      </c>
      <c r="D22" s="324">
        <v>0</v>
      </c>
      <c r="E22" s="324">
        <v>0</v>
      </c>
      <c r="F22" s="324">
        <v>0</v>
      </c>
      <c r="G22" s="324">
        <v>0</v>
      </c>
      <c r="H22" s="324">
        <v>0</v>
      </c>
      <c r="I22" s="324">
        <v>0</v>
      </c>
      <c r="J22" s="324">
        <v>0</v>
      </c>
      <c r="K22" s="324">
        <v>0</v>
      </c>
      <c r="L22" s="324">
        <v>0</v>
      </c>
      <c r="M22" s="324">
        <v>0</v>
      </c>
      <c r="N22" s="324">
        <v>0</v>
      </c>
      <c r="O22" s="205">
        <v>0</v>
      </c>
      <c r="P22" s="206">
        <v>0</v>
      </c>
      <c r="Q22" s="206">
        <v>0</v>
      </c>
      <c r="R22" s="206">
        <v>0</v>
      </c>
      <c r="S22" s="207">
        <v>0</v>
      </c>
      <c r="T22" s="208">
        <v>0</v>
      </c>
      <c r="U22" s="206">
        <v>0</v>
      </c>
      <c r="V22" s="209">
        <v>0</v>
      </c>
      <c r="W22" s="206">
        <v>0</v>
      </c>
      <c r="X22" s="206">
        <v>0</v>
      </c>
      <c r="Y22" s="206">
        <v>0</v>
      </c>
      <c r="Z22" s="209">
        <v>0</v>
      </c>
      <c r="AA22" s="206">
        <v>0</v>
      </c>
      <c r="AB22" s="206">
        <v>0</v>
      </c>
      <c r="AC22" s="206">
        <v>0</v>
      </c>
      <c r="AD22" s="206">
        <v>0</v>
      </c>
      <c r="AE22" s="207">
        <v>0</v>
      </c>
      <c r="AF22" s="206">
        <v>0</v>
      </c>
      <c r="AG22" s="206">
        <v>0</v>
      </c>
      <c r="AH22" s="209">
        <v>0</v>
      </c>
      <c r="AI22" s="207">
        <v>0</v>
      </c>
      <c r="AJ22" s="206">
        <v>0</v>
      </c>
      <c r="AK22" s="206">
        <v>0</v>
      </c>
      <c r="AL22" s="206">
        <v>0</v>
      </c>
      <c r="AM22" s="207"/>
      <c r="AN22" s="206"/>
      <c r="AO22" s="206"/>
      <c r="AP22" s="206"/>
      <c r="AQ22" s="206">
        <v>0</v>
      </c>
      <c r="AR22" s="132">
        <v>0</v>
      </c>
      <c r="AS22" s="132">
        <v>0</v>
      </c>
      <c r="AT22" s="132">
        <v>0</v>
      </c>
    </row>
    <row r="23" spans="2:46">
      <c r="B23" s="130" t="s">
        <v>42</v>
      </c>
      <c r="C23" s="324">
        <v>0</v>
      </c>
      <c r="D23" s="324">
        <v>0</v>
      </c>
      <c r="E23" s="324">
        <v>0</v>
      </c>
      <c r="F23" s="324">
        <v>0</v>
      </c>
      <c r="G23" s="324">
        <v>0</v>
      </c>
      <c r="H23" s="324">
        <v>0</v>
      </c>
      <c r="I23" s="324">
        <v>0</v>
      </c>
      <c r="J23" s="324">
        <v>0</v>
      </c>
      <c r="K23" s="324">
        <v>0</v>
      </c>
      <c r="L23" s="324">
        <v>0</v>
      </c>
      <c r="M23" s="324">
        <v>0</v>
      </c>
      <c r="N23" s="324">
        <v>0</v>
      </c>
      <c r="O23" s="205">
        <v>0</v>
      </c>
      <c r="P23" s="206">
        <v>0</v>
      </c>
      <c r="Q23" s="206">
        <v>0</v>
      </c>
      <c r="R23" s="206">
        <v>0</v>
      </c>
      <c r="S23" s="207">
        <v>0</v>
      </c>
      <c r="T23" s="208">
        <v>0</v>
      </c>
      <c r="U23" s="206">
        <v>0</v>
      </c>
      <c r="V23" s="209">
        <v>0</v>
      </c>
      <c r="W23" s="206">
        <v>0</v>
      </c>
      <c r="X23" s="206">
        <v>0</v>
      </c>
      <c r="Y23" s="206">
        <v>0</v>
      </c>
      <c r="Z23" s="209">
        <v>0</v>
      </c>
      <c r="AA23" s="206">
        <v>0</v>
      </c>
      <c r="AB23" s="206">
        <v>0</v>
      </c>
      <c r="AC23" s="206">
        <v>0</v>
      </c>
      <c r="AD23" s="206">
        <v>0</v>
      </c>
      <c r="AE23" s="207">
        <v>0</v>
      </c>
      <c r="AF23" s="206">
        <v>0</v>
      </c>
      <c r="AG23" s="206">
        <v>0</v>
      </c>
      <c r="AH23" s="209">
        <v>0</v>
      </c>
      <c r="AI23" s="207">
        <v>0</v>
      </c>
      <c r="AJ23" s="206">
        <v>0</v>
      </c>
      <c r="AK23" s="206">
        <v>0</v>
      </c>
      <c r="AL23" s="206">
        <v>0</v>
      </c>
      <c r="AM23" s="207"/>
      <c r="AN23" s="206"/>
      <c r="AO23" s="206"/>
      <c r="AP23" s="206"/>
      <c r="AQ23" s="206">
        <v>0</v>
      </c>
      <c r="AR23" s="132">
        <v>0</v>
      </c>
      <c r="AS23" s="132">
        <v>0</v>
      </c>
      <c r="AT23" s="132">
        <v>0</v>
      </c>
    </row>
    <row r="24" spans="2:46">
      <c r="B24" s="130" t="s">
        <v>43</v>
      </c>
      <c r="C24" s="324">
        <v>0</v>
      </c>
      <c r="D24" s="324">
        <v>0</v>
      </c>
      <c r="E24" s="324">
        <v>0</v>
      </c>
      <c r="F24" s="324">
        <v>0</v>
      </c>
      <c r="G24" s="324">
        <v>0</v>
      </c>
      <c r="H24" s="324">
        <v>0</v>
      </c>
      <c r="I24" s="324">
        <v>0</v>
      </c>
      <c r="J24" s="324">
        <v>0</v>
      </c>
      <c r="K24" s="324">
        <v>0</v>
      </c>
      <c r="L24" s="324">
        <v>0</v>
      </c>
      <c r="M24" s="324">
        <v>0</v>
      </c>
      <c r="N24" s="324">
        <v>0</v>
      </c>
      <c r="O24" s="205">
        <v>0</v>
      </c>
      <c r="P24" s="206">
        <v>0</v>
      </c>
      <c r="Q24" s="206">
        <v>0</v>
      </c>
      <c r="R24" s="206">
        <v>0</v>
      </c>
      <c r="S24" s="207">
        <v>0</v>
      </c>
      <c r="T24" s="208">
        <v>0</v>
      </c>
      <c r="U24" s="206">
        <v>0</v>
      </c>
      <c r="V24" s="209">
        <v>0</v>
      </c>
      <c r="W24" s="206">
        <v>0</v>
      </c>
      <c r="X24" s="206">
        <v>0</v>
      </c>
      <c r="Y24" s="206">
        <v>0</v>
      </c>
      <c r="Z24" s="209">
        <v>0</v>
      </c>
      <c r="AA24" s="206">
        <v>0</v>
      </c>
      <c r="AB24" s="206">
        <v>0</v>
      </c>
      <c r="AC24" s="206">
        <v>0</v>
      </c>
      <c r="AD24" s="206">
        <v>0</v>
      </c>
      <c r="AE24" s="207">
        <v>0</v>
      </c>
      <c r="AF24" s="206">
        <v>0</v>
      </c>
      <c r="AG24" s="206">
        <v>0</v>
      </c>
      <c r="AH24" s="209">
        <v>0</v>
      </c>
      <c r="AI24" s="207">
        <v>0</v>
      </c>
      <c r="AJ24" s="206">
        <v>0</v>
      </c>
      <c r="AK24" s="206">
        <v>0</v>
      </c>
      <c r="AL24" s="206">
        <v>0</v>
      </c>
      <c r="AM24" s="207"/>
      <c r="AN24" s="206"/>
      <c r="AO24" s="206"/>
      <c r="AP24" s="206"/>
      <c r="AQ24" s="206">
        <v>0</v>
      </c>
      <c r="AR24" s="132">
        <v>0</v>
      </c>
      <c r="AS24" s="132">
        <v>0</v>
      </c>
      <c r="AT24" s="132">
        <v>0</v>
      </c>
    </row>
    <row r="25" spans="2:46">
      <c r="B25" s="127" t="s">
        <v>19</v>
      </c>
      <c r="C25" s="323">
        <v>-2493.92389</v>
      </c>
      <c r="D25" s="323">
        <v>-2396.2893800000006</v>
      </c>
      <c r="E25" s="323">
        <v>-1921.4002499999992</v>
      </c>
      <c r="F25" s="323">
        <v>-5155.2558700000009</v>
      </c>
      <c r="G25" s="323">
        <v>-2805.8184500000002</v>
      </c>
      <c r="H25" s="323">
        <v>-3423.7358400000012</v>
      </c>
      <c r="I25" s="323">
        <v>-3025.6886499999982</v>
      </c>
      <c r="J25" s="323">
        <v>-2346.53577</v>
      </c>
      <c r="K25" s="200">
        <v>-1587.8526300000001</v>
      </c>
      <c r="L25" s="200">
        <v>-2817.0922200000005</v>
      </c>
      <c r="M25" s="200">
        <v>-3893.3112099999994</v>
      </c>
      <c r="N25" s="200">
        <v>-2606.4361499999995</v>
      </c>
      <c r="O25" s="200">
        <v>-2407.6642999999999</v>
      </c>
      <c r="P25" s="201">
        <v>-1917.7086199999999</v>
      </c>
      <c r="Q25" s="201">
        <v>-2723.1319499999986</v>
      </c>
      <c r="R25" s="201">
        <v>-3609.4697000000001</v>
      </c>
      <c r="S25" s="202">
        <v>-2339.64</v>
      </c>
      <c r="T25" s="204">
        <v>-2293.11</v>
      </c>
      <c r="U25" s="201">
        <v>-2898.05</v>
      </c>
      <c r="V25" s="203">
        <v>-2529.7800000000007</v>
      </c>
      <c r="W25" s="201">
        <v>-3122.3599999999997</v>
      </c>
      <c r="X25" s="201">
        <v>-3552</v>
      </c>
      <c r="Y25" s="201">
        <v>-3316</v>
      </c>
      <c r="Z25" s="203">
        <v>-3899</v>
      </c>
      <c r="AA25" s="201">
        <v>-2579</v>
      </c>
      <c r="AB25" s="201">
        <v>-3102</v>
      </c>
      <c r="AC25" s="201">
        <v>-2249</v>
      </c>
      <c r="AD25" s="201">
        <v>-2381</v>
      </c>
      <c r="AE25" s="202">
        <v>-2859</v>
      </c>
      <c r="AF25" s="201">
        <v>-2278</v>
      </c>
      <c r="AG25" s="201">
        <v>-3918</v>
      </c>
      <c r="AH25" s="203">
        <v>-1361</v>
      </c>
      <c r="AI25" s="202">
        <f t="shared" ref="AI25:AL25" si="3">SUM(AI26:AI31)</f>
        <v>-2687</v>
      </c>
      <c r="AJ25" s="201">
        <f t="shared" si="3"/>
        <v>-5655</v>
      </c>
      <c r="AK25" s="201">
        <f t="shared" si="3"/>
        <v>-3258</v>
      </c>
      <c r="AL25" s="201">
        <f t="shared" si="3"/>
        <v>-5756</v>
      </c>
      <c r="AM25" s="202"/>
      <c r="AN25" s="201"/>
      <c r="AO25" s="201"/>
      <c r="AP25" s="201"/>
      <c r="AQ25" s="201">
        <v>-292.00328000000002</v>
      </c>
      <c r="AR25" s="133">
        <f>SUM(AR26:AR31)</f>
        <v>28.884689999999978</v>
      </c>
      <c r="AS25" s="133">
        <f>SUM(AS26:AS31)</f>
        <v>-384.37795000000006</v>
      </c>
      <c r="AT25" s="133">
        <f>SUM(AT26:AT31)</f>
        <v>287.92704000000003</v>
      </c>
    </row>
    <row r="26" spans="2:46">
      <c r="B26" s="130" t="s">
        <v>14</v>
      </c>
      <c r="C26" s="324">
        <v>-1456.8325500000001</v>
      </c>
      <c r="D26" s="324">
        <v>-855.92870000000062</v>
      </c>
      <c r="E26" s="324">
        <v>-345.74243999999953</v>
      </c>
      <c r="F26" s="324">
        <v>-1778.5468699999997</v>
      </c>
      <c r="G26" s="324">
        <v>-972.15221000000008</v>
      </c>
      <c r="H26" s="324">
        <v>-845.80459000000008</v>
      </c>
      <c r="I26" s="324">
        <v>-987.52850999999987</v>
      </c>
      <c r="J26" s="324">
        <v>-1048.5844199999997</v>
      </c>
      <c r="K26" s="324">
        <v>577.08282000000008</v>
      </c>
      <c r="L26" s="324">
        <v>-474.2608799999997</v>
      </c>
      <c r="M26" s="324">
        <v>-459.80710000000056</v>
      </c>
      <c r="N26" s="324">
        <v>-7047.6081999999997</v>
      </c>
      <c r="O26" s="205">
        <v>-639.13556000000005</v>
      </c>
      <c r="P26" s="206">
        <v>-207.24710999999999</v>
      </c>
      <c r="Q26" s="206">
        <v>-411.96518000000003</v>
      </c>
      <c r="R26" s="206">
        <v>-932.25023999999974</v>
      </c>
      <c r="S26" s="207">
        <v>86.9</v>
      </c>
      <c r="T26" s="208">
        <v>-499.38</v>
      </c>
      <c r="U26" s="206">
        <v>-421.16</v>
      </c>
      <c r="V26" s="209">
        <v>-678.78</v>
      </c>
      <c r="W26" s="206">
        <v>-545.36</v>
      </c>
      <c r="X26" s="206">
        <v>-575</v>
      </c>
      <c r="Y26" s="206">
        <v>-602</v>
      </c>
      <c r="Z26" s="209">
        <v>-657</v>
      </c>
      <c r="AA26" s="206">
        <v>-618</v>
      </c>
      <c r="AB26" s="206">
        <v>-589</v>
      </c>
      <c r="AC26" s="206">
        <v>-541</v>
      </c>
      <c r="AD26" s="206">
        <v>-994</v>
      </c>
      <c r="AE26" s="207">
        <v>-437</v>
      </c>
      <c r="AF26" s="206">
        <v>-614</v>
      </c>
      <c r="AG26" s="206">
        <v>-1898</v>
      </c>
      <c r="AH26" s="209">
        <v>856</v>
      </c>
      <c r="AI26" s="207">
        <v>-159</v>
      </c>
      <c r="AJ26" s="206">
        <v>-369</v>
      </c>
      <c r="AK26" s="206">
        <v>56</v>
      </c>
      <c r="AL26" s="206">
        <v>390</v>
      </c>
      <c r="AM26" s="207"/>
      <c r="AN26" s="206"/>
      <c r="AO26" s="206"/>
      <c r="AP26" s="206"/>
      <c r="AQ26" s="206">
        <v>0</v>
      </c>
      <c r="AR26" s="132">
        <v>0</v>
      </c>
      <c r="AS26" s="132">
        <v>0</v>
      </c>
      <c r="AT26" s="132">
        <v>-13</v>
      </c>
    </row>
    <row r="27" spans="2:46">
      <c r="B27" s="130" t="s">
        <v>16</v>
      </c>
      <c r="C27" s="324">
        <v>-903.37501999999995</v>
      </c>
      <c r="D27" s="324">
        <v>-1426.8102600000002</v>
      </c>
      <c r="E27" s="324">
        <v>-1362.1613399999997</v>
      </c>
      <c r="F27" s="324">
        <v>-3215.2838300000008</v>
      </c>
      <c r="G27" s="324">
        <v>-1673.44922</v>
      </c>
      <c r="H27" s="324">
        <v>-2402.2690800000009</v>
      </c>
      <c r="I27" s="324">
        <v>-1784.8383199999985</v>
      </c>
      <c r="J27" s="324">
        <v>-1189.6092200000003</v>
      </c>
      <c r="K27" s="324">
        <v>-1915.6491700000001</v>
      </c>
      <c r="L27" s="324">
        <v>-2397.4599300000004</v>
      </c>
      <c r="M27" s="324">
        <v>-1473.0480199999993</v>
      </c>
      <c r="N27" s="324">
        <v>3863.3035599999998</v>
      </c>
      <c r="O27" s="205">
        <v>-1820.15714</v>
      </c>
      <c r="P27" s="206">
        <v>-1729.9272699999999</v>
      </c>
      <c r="Q27" s="206">
        <v>-2288.6243799999997</v>
      </c>
      <c r="R27" s="206">
        <v>-2852.4415900000008</v>
      </c>
      <c r="S27" s="207">
        <v>-2331.63</v>
      </c>
      <c r="T27" s="208">
        <v>-2279.58</v>
      </c>
      <c r="U27" s="206">
        <v>-2092.52</v>
      </c>
      <c r="V27" s="209">
        <v>-3296.69</v>
      </c>
      <c r="W27" s="206">
        <v>-2194.42</v>
      </c>
      <c r="X27" s="206">
        <v>-2317</v>
      </c>
      <c r="Y27" s="206">
        <v>-2477</v>
      </c>
      <c r="Z27" s="209">
        <v>-3089</v>
      </c>
      <c r="AA27" s="206">
        <v>-1818</v>
      </c>
      <c r="AB27" s="206">
        <v>-1581</v>
      </c>
      <c r="AC27" s="206">
        <v>-1707</v>
      </c>
      <c r="AD27" s="206">
        <v>-2581</v>
      </c>
      <c r="AE27" s="207">
        <v>-1929</v>
      </c>
      <c r="AF27" s="206">
        <v>-1519</v>
      </c>
      <c r="AG27" s="206">
        <v>-2037</v>
      </c>
      <c r="AH27" s="209">
        <v>-2840</v>
      </c>
      <c r="AI27" s="207">
        <v>-2607</v>
      </c>
      <c r="AJ27" s="206">
        <v>-5136</v>
      </c>
      <c r="AK27" s="206">
        <v>-3492</v>
      </c>
      <c r="AL27" s="206">
        <v>-6301</v>
      </c>
      <c r="AM27" s="207"/>
      <c r="AN27" s="206"/>
      <c r="AO27" s="206"/>
      <c r="AP27" s="206"/>
      <c r="AQ27" s="206">
        <v>0</v>
      </c>
      <c r="AR27" s="132">
        <v>-181.28149000000002</v>
      </c>
      <c r="AS27" s="132">
        <v>-349.82367000000005</v>
      </c>
      <c r="AT27" s="132">
        <v>348.11509000000007</v>
      </c>
    </row>
    <row r="28" spans="2:46">
      <c r="B28" s="130" t="s">
        <v>252</v>
      </c>
      <c r="C28" s="324">
        <v>-133.71632000000002</v>
      </c>
      <c r="D28" s="324">
        <v>-113.55042</v>
      </c>
      <c r="E28" s="324">
        <v>-213.49646999999999</v>
      </c>
      <c r="F28" s="324">
        <v>-161.42516999999998</v>
      </c>
      <c r="G28" s="324">
        <v>-160.21701999999999</v>
      </c>
      <c r="H28" s="324">
        <v>-175.66217000000003</v>
      </c>
      <c r="I28" s="324">
        <f>IFERROR(ROUND((VLOOKUP("BPC 27",#REF!,$I$5,0)+VLOOKUP("BPC 549",#REF!,$I$5,0)+VLOOKUP("BPC 28",#REF!,$I$5,0)+VLOOKUP("BPC 545",#REF!,$I$5,0))/1000,0),0)-I26-I27-I29-I30-I31-I34-I46-I47</f>
        <v>2801.9197499999982</v>
      </c>
      <c r="J28" s="324">
        <v>-108.34212999999994</v>
      </c>
      <c r="K28" s="324">
        <v>-249.28628</v>
      </c>
      <c r="L28" s="324">
        <v>54.628589999999804</v>
      </c>
      <c r="M28" s="324">
        <v>-1960.4560899999997</v>
      </c>
      <c r="N28" s="324">
        <v>577.86849000000007</v>
      </c>
      <c r="O28" s="205">
        <v>51.628400000000013</v>
      </c>
      <c r="P28" s="206">
        <v>19.465759999999985</v>
      </c>
      <c r="Q28" s="206">
        <v>-22.542389999998804</v>
      </c>
      <c r="R28" s="206">
        <v>175.22213000000045</v>
      </c>
      <c r="S28" s="207">
        <v>-94.909999999999769</v>
      </c>
      <c r="T28" s="208">
        <v>485.84999999999997</v>
      </c>
      <c r="U28" s="206">
        <v>-384.37000000000029</v>
      </c>
      <c r="V28" s="209">
        <v>1445.6899999999996</v>
      </c>
      <c r="W28" s="206">
        <v>-490.57999999999959</v>
      </c>
      <c r="X28" s="206">
        <v>-937.00781000000006</v>
      </c>
      <c r="Y28" s="206">
        <v>-237</v>
      </c>
      <c r="Z28" s="209">
        <v>-153</v>
      </c>
      <c r="AA28" s="206">
        <v>-143</v>
      </c>
      <c r="AB28" s="206">
        <v>-932</v>
      </c>
      <c r="AC28" s="206">
        <v>-7149</v>
      </c>
      <c r="AD28" s="206">
        <v>1161</v>
      </c>
      <c r="AE28" s="207">
        <v>-493</v>
      </c>
      <c r="AF28" s="206">
        <v>-145</v>
      </c>
      <c r="AG28" s="206">
        <v>17</v>
      </c>
      <c r="AH28" s="209">
        <v>623</v>
      </c>
      <c r="AI28" s="207">
        <v>79</v>
      </c>
      <c r="AJ28" s="206">
        <v>-150</v>
      </c>
      <c r="AK28" s="206">
        <v>178</v>
      </c>
      <c r="AL28" s="206">
        <v>155</v>
      </c>
      <c r="AM28" s="207"/>
      <c r="AN28" s="206"/>
      <c r="AO28" s="206"/>
      <c r="AP28" s="206"/>
      <c r="AQ28" s="206">
        <v>-292.00328000000002</v>
      </c>
      <c r="AR28" s="132">
        <v>210.16618</v>
      </c>
      <c r="AS28" s="132">
        <v>-34.554279999999977</v>
      </c>
      <c r="AT28" s="132">
        <v>-47.188050000000032</v>
      </c>
    </row>
    <row r="29" spans="2:46">
      <c r="B29" s="130" t="s">
        <v>311</v>
      </c>
      <c r="C29" s="324">
        <v>0</v>
      </c>
      <c r="D29" s="324">
        <v>0</v>
      </c>
      <c r="E29" s="324">
        <v>0</v>
      </c>
      <c r="F29" s="324">
        <v>0</v>
      </c>
      <c r="G29" s="324">
        <v>0</v>
      </c>
      <c r="H29" s="324">
        <v>0</v>
      </c>
      <c r="I29" s="324">
        <v>0</v>
      </c>
      <c r="J29" s="324">
        <v>0</v>
      </c>
      <c r="K29" s="324">
        <v>0</v>
      </c>
      <c r="L29" s="324">
        <v>0</v>
      </c>
      <c r="M29" s="324">
        <v>0</v>
      </c>
      <c r="N29" s="324">
        <v>0</v>
      </c>
      <c r="O29" s="205">
        <v>0</v>
      </c>
      <c r="P29" s="206">
        <v>0</v>
      </c>
      <c r="Q29" s="206">
        <v>0</v>
      </c>
      <c r="R29" s="206">
        <v>0</v>
      </c>
      <c r="S29" s="207">
        <v>0</v>
      </c>
      <c r="T29" s="208">
        <v>0</v>
      </c>
      <c r="U29" s="206">
        <v>0</v>
      </c>
      <c r="V29" s="209">
        <v>0</v>
      </c>
      <c r="W29" s="206">
        <v>108</v>
      </c>
      <c r="X29" s="206">
        <v>0</v>
      </c>
      <c r="Y29" s="206">
        <v>0</v>
      </c>
      <c r="Z29" s="209">
        <v>0</v>
      </c>
      <c r="AA29" s="206">
        <v>0</v>
      </c>
      <c r="AB29" s="206">
        <v>0</v>
      </c>
      <c r="AC29" s="206">
        <v>0</v>
      </c>
      <c r="AD29" s="206">
        <v>0</v>
      </c>
      <c r="AE29" s="207">
        <v>0</v>
      </c>
      <c r="AF29" s="206">
        <v>0</v>
      </c>
      <c r="AG29" s="206">
        <v>0</v>
      </c>
      <c r="AH29" s="209">
        <v>0</v>
      </c>
      <c r="AI29" s="207">
        <v>0</v>
      </c>
      <c r="AJ29" s="206">
        <v>0</v>
      </c>
      <c r="AK29" s="206">
        <v>0</v>
      </c>
      <c r="AL29" s="206">
        <v>0</v>
      </c>
      <c r="AM29" s="207"/>
      <c r="AN29" s="206"/>
      <c r="AO29" s="206"/>
      <c r="AP29" s="206"/>
      <c r="AQ29" s="206">
        <v>0</v>
      </c>
      <c r="AR29" s="132">
        <v>0</v>
      </c>
      <c r="AS29" s="132">
        <v>0</v>
      </c>
      <c r="AT29" s="132">
        <v>0</v>
      </c>
    </row>
    <row r="30" spans="2:46">
      <c r="B30" s="130" t="s">
        <v>312</v>
      </c>
      <c r="C30" s="324">
        <v>0</v>
      </c>
      <c r="D30" s="324">
        <v>0</v>
      </c>
      <c r="E30" s="324">
        <v>0</v>
      </c>
      <c r="F30" s="324">
        <v>0</v>
      </c>
      <c r="G30" s="324">
        <v>0</v>
      </c>
      <c r="H30" s="324">
        <v>0</v>
      </c>
      <c r="I30" s="324">
        <v>0</v>
      </c>
      <c r="J30" s="324">
        <v>0</v>
      </c>
      <c r="K30" s="324">
        <v>0</v>
      </c>
      <c r="L30" s="324">
        <v>0</v>
      </c>
      <c r="M30" s="324">
        <v>0</v>
      </c>
      <c r="N30" s="324">
        <v>0</v>
      </c>
      <c r="O30" s="205">
        <v>0</v>
      </c>
      <c r="P30" s="206">
        <v>0</v>
      </c>
      <c r="Q30" s="206">
        <v>0</v>
      </c>
      <c r="R30" s="206">
        <v>0</v>
      </c>
      <c r="S30" s="207">
        <v>0</v>
      </c>
      <c r="T30" s="208">
        <v>0</v>
      </c>
      <c r="U30" s="206">
        <v>0</v>
      </c>
      <c r="V30" s="209">
        <v>0</v>
      </c>
      <c r="W30" s="206">
        <v>0</v>
      </c>
      <c r="X30" s="206">
        <v>0</v>
      </c>
      <c r="Y30" s="206">
        <v>0</v>
      </c>
      <c r="Z30" s="209">
        <v>0</v>
      </c>
      <c r="AA30" s="206">
        <v>0</v>
      </c>
      <c r="AB30" s="206">
        <v>0</v>
      </c>
      <c r="AC30" s="206">
        <v>0</v>
      </c>
      <c r="AD30" s="206">
        <v>0</v>
      </c>
      <c r="AE30" s="207">
        <v>0</v>
      </c>
      <c r="AF30" s="206">
        <v>0</v>
      </c>
      <c r="AG30" s="206">
        <v>0</v>
      </c>
      <c r="AH30" s="209">
        <v>0</v>
      </c>
      <c r="AI30" s="207">
        <v>0</v>
      </c>
      <c r="AJ30" s="206">
        <v>0</v>
      </c>
      <c r="AK30" s="206">
        <v>0</v>
      </c>
      <c r="AL30" s="206">
        <v>0</v>
      </c>
      <c r="AM30" s="207"/>
      <c r="AN30" s="206"/>
      <c r="AO30" s="206"/>
      <c r="AP30" s="206"/>
      <c r="AQ30" s="206">
        <v>0</v>
      </c>
      <c r="AR30" s="132">
        <v>0</v>
      </c>
      <c r="AS30" s="132">
        <v>0</v>
      </c>
      <c r="AT30" s="132">
        <v>0</v>
      </c>
    </row>
    <row r="31" spans="2:46">
      <c r="B31" s="130" t="s">
        <v>313</v>
      </c>
      <c r="C31" s="324">
        <v>0</v>
      </c>
      <c r="D31" s="324">
        <v>0</v>
      </c>
      <c r="E31" s="324">
        <v>0</v>
      </c>
      <c r="F31" s="324">
        <v>0</v>
      </c>
      <c r="G31" s="324">
        <v>0</v>
      </c>
      <c r="H31" s="324">
        <v>0</v>
      </c>
      <c r="I31" s="324">
        <v>0</v>
      </c>
      <c r="J31" s="324">
        <v>0</v>
      </c>
      <c r="K31" s="324">
        <v>0</v>
      </c>
      <c r="L31" s="324">
        <v>0</v>
      </c>
      <c r="M31" s="324">
        <v>0</v>
      </c>
      <c r="N31" s="324">
        <v>0</v>
      </c>
      <c r="O31" s="205">
        <v>0</v>
      </c>
      <c r="P31" s="205">
        <v>0</v>
      </c>
      <c r="Q31" s="205">
        <v>0</v>
      </c>
      <c r="R31" s="205">
        <v>0</v>
      </c>
      <c r="S31" s="207">
        <v>0</v>
      </c>
      <c r="T31" s="208">
        <v>0</v>
      </c>
      <c r="U31" s="206">
        <v>0</v>
      </c>
      <c r="V31" s="209">
        <v>0</v>
      </c>
      <c r="W31" s="206">
        <v>0</v>
      </c>
      <c r="X31" s="206">
        <v>277.00781000000001</v>
      </c>
      <c r="Y31" s="206">
        <v>0</v>
      </c>
      <c r="Z31" s="209">
        <v>0</v>
      </c>
      <c r="AA31" s="206">
        <v>0</v>
      </c>
      <c r="AB31" s="206">
        <v>0</v>
      </c>
      <c r="AC31" s="206">
        <v>7148</v>
      </c>
      <c r="AD31" s="206">
        <v>33</v>
      </c>
      <c r="AE31" s="207">
        <v>0</v>
      </c>
      <c r="AF31" s="206">
        <v>0</v>
      </c>
      <c r="AG31" s="206">
        <v>0</v>
      </c>
      <c r="AH31" s="209">
        <v>0</v>
      </c>
      <c r="AI31" s="207">
        <v>0</v>
      </c>
      <c r="AJ31" s="206">
        <v>0</v>
      </c>
      <c r="AK31" s="206">
        <v>0</v>
      </c>
      <c r="AL31" s="206">
        <v>0</v>
      </c>
      <c r="AM31" s="207"/>
      <c r="AN31" s="206"/>
      <c r="AO31" s="206"/>
      <c r="AP31" s="206"/>
      <c r="AQ31" s="206">
        <v>0</v>
      </c>
      <c r="AR31" s="132">
        <v>0</v>
      </c>
      <c r="AS31" s="132">
        <v>0</v>
      </c>
      <c r="AT31" s="132">
        <v>0</v>
      </c>
    </row>
    <row r="32" spans="2:46">
      <c r="B32" s="123" t="s">
        <v>20</v>
      </c>
      <c r="C32" s="323">
        <v>-11586.514469999998</v>
      </c>
      <c r="D32" s="323">
        <v>-11780.176929999998</v>
      </c>
      <c r="E32" s="323">
        <v>-11955.226980000009</v>
      </c>
      <c r="F32" s="323">
        <v>-12131.622139999999</v>
      </c>
      <c r="G32" s="323">
        <v>-12127.420899999999</v>
      </c>
      <c r="H32" s="323">
        <v>-12100.422570000001</v>
      </c>
      <c r="I32" s="323">
        <v>-12120.9233</v>
      </c>
      <c r="J32" s="323">
        <v>-13133.601949999995</v>
      </c>
      <c r="K32" s="200">
        <v>-12242.37925</v>
      </c>
      <c r="L32" s="200">
        <v>-12241.63003</v>
      </c>
      <c r="M32" s="200">
        <v>-12244.61774000002</v>
      </c>
      <c r="N32" s="200">
        <v>-12275.977070000001</v>
      </c>
      <c r="O32" s="200">
        <v>-12348.002919999999</v>
      </c>
      <c r="P32" s="201">
        <v>-12348.34923</v>
      </c>
      <c r="Q32" s="201">
        <v>-12344.209560000003</v>
      </c>
      <c r="R32" s="201">
        <v>-15455.507519999999</v>
      </c>
      <c r="S32" s="202">
        <v>-15858.650000000001</v>
      </c>
      <c r="T32" s="204">
        <v>-15861.250000000002</v>
      </c>
      <c r="U32" s="201">
        <v>-15864.18</v>
      </c>
      <c r="V32" s="203">
        <v>-16057.17</v>
      </c>
      <c r="W32" s="201">
        <v>-15827.19</v>
      </c>
      <c r="X32" s="201">
        <v>-15845</v>
      </c>
      <c r="Y32" s="201">
        <v>-15867</v>
      </c>
      <c r="Z32" s="203">
        <v>-15636</v>
      </c>
      <c r="AA32" s="201">
        <v>-21130</v>
      </c>
      <c r="AB32" s="201">
        <v>-21140</v>
      </c>
      <c r="AC32" s="201">
        <v>-21151</v>
      </c>
      <c r="AD32" s="201">
        <v>-21302</v>
      </c>
      <c r="AE32" s="202">
        <v>-21551</v>
      </c>
      <c r="AF32" s="201">
        <v>-21618</v>
      </c>
      <c r="AG32" s="201">
        <v>-21576</v>
      </c>
      <c r="AH32" s="203">
        <v>-19968</v>
      </c>
      <c r="AI32" s="202">
        <f t="shared" ref="AI32:AL32" si="4">SUM(AI33:AI34)</f>
        <v>-16764</v>
      </c>
      <c r="AJ32" s="201">
        <f t="shared" si="4"/>
        <v>-15175</v>
      </c>
      <c r="AK32" s="201">
        <f t="shared" si="4"/>
        <v>-16359</v>
      </c>
      <c r="AL32" s="201">
        <f t="shared" si="4"/>
        <v>-16247</v>
      </c>
      <c r="AM32" s="202"/>
      <c r="AN32" s="201"/>
      <c r="AO32" s="201"/>
      <c r="AP32" s="201"/>
      <c r="AQ32" s="201">
        <v>-710.51729</v>
      </c>
      <c r="AR32" s="133">
        <f>SUM(AR33:AR34)</f>
        <v>-173.13566000000003</v>
      </c>
      <c r="AS32" s="133">
        <f>SUM(AS33:AS34)</f>
        <v>14.061580000000049</v>
      </c>
      <c r="AT32" s="133">
        <f>SUM(AT33:AT34)</f>
        <v>-23.896380000000022</v>
      </c>
    </row>
    <row r="33" spans="2:46">
      <c r="B33" s="130" t="s">
        <v>21</v>
      </c>
      <c r="C33" s="324">
        <v>-11562.729239999999</v>
      </c>
      <c r="D33" s="324">
        <v>-11756.391699999998</v>
      </c>
      <c r="E33" s="324">
        <v>-11931.392250000008</v>
      </c>
      <c r="F33" s="324">
        <v>-12106.383399999999</v>
      </c>
      <c r="G33" s="324">
        <v>-12101.58829</v>
      </c>
      <c r="H33" s="324">
        <v>-12074.20794</v>
      </c>
      <c r="I33" s="324">
        <v>-12091.944800000001</v>
      </c>
      <c r="J33" s="324">
        <v>-13104.623449999996</v>
      </c>
      <c r="K33" s="324">
        <v>-12242</v>
      </c>
      <c r="L33" s="324">
        <v>-12240</v>
      </c>
      <c r="M33" s="324">
        <v>-12239.036550000019</v>
      </c>
      <c r="N33" s="324">
        <v>-12269.172710000001</v>
      </c>
      <c r="O33" s="205">
        <v>-12333.41383</v>
      </c>
      <c r="P33" s="206">
        <v>-12333.7601</v>
      </c>
      <c r="Q33" s="206">
        <v>-12333.325200000003</v>
      </c>
      <c r="R33" s="206">
        <v>-15443.470829999998</v>
      </c>
      <c r="S33" s="207">
        <v>-15579.7</v>
      </c>
      <c r="T33" s="208">
        <v>-16509.400000000001</v>
      </c>
      <c r="U33" s="206">
        <v>-15849.83</v>
      </c>
      <c r="V33" s="209">
        <v>-15646.04</v>
      </c>
      <c r="W33" s="206">
        <v>-15822.83</v>
      </c>
      <c r="X33" s="206">
        <v>-15835</v>
      </c>
      <c r="Y33" s="206">
        <v>-15856</v>
      </c>
      <c r="Z33" s="209">
        <v>-15620</v>
      </c>
      <c r="AA33" s="206">
        <v>-21107</v>
      </c>
      <c r="AB33" s="206">
        <v>-21116</v>
      </c>
      <c r="AC33" s="206">
        <v>-21097</v>
      </c>
      <c r="AD33" s="206">
        <v>-21248</v>
      </c>
      <c r="AE33" s="207">
        <v>-21497</v>
      </c>
      <c r="AF33" s="206">
        <v>-21564</v>
      </c>
      <c r="AG33" s="206">
        <v>-21522</v>
      </c>
      <c r="AH33" s="209">
        <v>-19980</v>
      </c>
      <c r="AI33" s="207">
        <v>-16721</v>
      </c>
      <c r="AJ33" s="206">
        <v>-15124</v>
      </c>
      <c r="AK33" s="206">
        <v>-16326</v>
      </c>
      <c r="AL33" s="206">
        <v>-16206</v>
      </c>
      <c r="AM33" s="207"/>
      <c r="AN33" s="206"/>
      <c r="AO33" s="206"/>
      <c r="AP33" s="206"/>
      <c r="AQ33" s="206">
        <v>0</v>
      </c>
      <c r="AR33" s="132">
        <v>0</v>
      </c>
      <c r="AS33" s="132">
        <v>0</v>
      </c>
      <c r="AT33" s="132">
        <v>0</v>
      </c>
    </row>
    <row r="34" spans="2:46">
      <c r="B34" s="130" t="s">
        <v>22</v>
      </c>
      <c r="C34" s="324">
        <v>-23.785229999999995</v>
      </c>
      <c r="D34" s="324">
        <v>-23.785230000000002</v>
      </c>
      <c r="E34" s="324">
        <v>-23.834730000000008</v>
      </c>
      <c r="F34" s="324">
        <v>-25.238739999999993</v>
      </c>
      <c r="G34" s="324">
        <v>-25.832609999999999</v>
      </c>
      <c r="H34" s="324">
        <v>-26.214630000000003</v>
      </c>
      <c r="I34" s="324">
        <v>-28.978500000000007</v>
      </c>
      <c r="J34" s="324">
        <v>-28.978499999999993</v>
      </c>
      <c r="K34" s="324">
        <v>-0.37924999999999998</v>
      </c>
      <c r="L34" s="324">
        <v>-1.6300300000000001</v>
      </c>
      <c r="M34" s="324">
        <v>-5.5811899999999994</v>
      </c>
      <c r="N34" s="324">
        <v>-6.8043600000000009</v>
      </c>
      <c r="O34" s="205">
        <v>-14.589090000000001</v>
      </c>
      <c r="P34" s="206">
        <v>-14.589129999999997</v>
      </c>
      <c r="Q34" s="206">
        <v>-10.884359999999999</v>
      </c>
      <c r="R34" s="206">
        <v>-12.036690000000004</v>
      </c>
      <c r="S34" s="207">
        <v>-278.95</v>
      </c>
      <c r="T34" s="208">
        <v>648.15</v>
      </c>
      <c r="U34" s="206">
        <v>-14.35</v>
      </c>
      <c r="V34" s="209">
        <v>-411.13</v>
      </c>
      <c r="W34" s="206">
        <v>-4.3600000000000003</v>
      </c>
      <c r="X34" s="206">
        <v>-10</v>
      </c>
      <c r="Y34" s="206">
        <v>-11</v>
      </c>
      <c r="Z34" s="209">
        <v>-16</v>
      </c>
      <c r="AA34" s="206">
        <v>-23</v>
      </c>
      <c r="AB34" s="206">
        <v>-24</v>
      </c>
      <c r="AC34" s="206">
        <v>-54</v>
      </c>
      <c r="AD34" s="206">
        <v>-54</v>
      </c>
      <c r="AE34" s="207">
        <v>-54</v>
      </c>
      <c r="AF34" s="206">
        <v>-54</v>
      </c>
      <c r="AG34" s="206">
        <v>-54</v>
      </c>
      <c r="AH34" s="209">
        <v>12</v>
      </c>
      <c r="AI34" s="207">
        <v>-43</v>
      </c>
      <c r="AJ34" s="206">
        <v>-51</v>
      </c>
      <c r="AK34" s="206">
        <v>-33</v>
      </c>
      <c r="AL34" s="206">
        <v>-41</v>
      </c>
      <c r="AM34" s="207"/>
      <c r="AN34" s="206"/>
      <c r="AO34" s="206"/>
      <c r="AP34" s="206"/>
      <c r="AQ34" s="206">
        <v>-710.51729</v>
      </c>
      <c r="AR34" s="132">
        <v>-173.13566000000003</v>
      </c>
      <c r="AS34" s="132">
        <v>14.061580000000049</v>
      </c>
      <c r="AT34" s="132">
        <v>-23.896380000000022</v>
      </c>
    </row>
    <row r="35" spans="2:46">
      <c r="B35" s="127" t="s">
        <v>23</v>
      </c>
      <c r="C35" s="323">
        <v>-26541.293580000001</v>
      </c>
      <c r="D35" s="323">
        <v>-48041.142640000013</v>
      </c>
      <c r="E35" s="323">
        <v>-48363.460189999983</v>
      </c>
      <c r="F35" s="323">
        <v>-43392.643689999997</v>
      </c>
      <c r="G35" s="323">
        <v>-39668.289359999995</v>
      </c>
      <c r="H35" s="323">
        <v>-44522.885270000013</v>
      </c>
      <c r="I35" s="323">
        <v>-40542.123729999985</v>
      </c>
      <c r="J35" s="323">
        <v>-38056.842249999994</v>
      </c>
      <c r="K35" s="200">
        <v>-49156.650029999997</v>
      </c>
      <c r="L35" s="200">
        <v>-29636.936379999996</v>
      </c>
      <c r="M35" s="200">
        <v>-33713.82329</v>
      </c>
      <c r="N35" s="200">
        <v>-32779.761810000004</v>
      </c>
      <c r="O35" s="200">
        <v>-23576.966520000002</v>
      </c>
      <c r="P35" s="201">
        <v>-12856.891050000006</v>
      </c>
      <c r="Q35" s="201">
        <v>-12313.162059999995</v>
      </c>
      <c r="R35" s="201">
        <v>-3472.9410600000047</v>
      </c>
      <c r="S35" s="202">
        <v>-19789.969999999998</v>
      </c>
      <c r="T35" s="204">
        <v>-21167.659999999996</v>
      </c>
      <c r="U35" s="201">
        <v>-169.84000000000378</v>
      </c>
      <c r="V35" s="203">
        <v>-55996.97</v>
      </c>
      <c r="W35" s="201">
        <v>-8236.1999999999989</v>
      </c>
      <c r="X35" s="201">
        <v>-9650</v>
      </c>
      <c r="Y35" s="201">
        <v>-5513</v>
      </c>
      <c r="Z35" s="203">
        <v>-5156</v>
      </c>
      <c r="AA35" s="201">
        <v>-4002</v>
      </c>
      <c r="AB35" s="201">
        <v>-6976</v>
      </c>
      <c r="AC35" s="201">
        <v>-3002</v>
      </c>
      <c r="AD35" s="201">
        <v>-8181</v>
      </c>
      <c r="AE35" s="202">
        <v>-17356</v>
      </c>
      <c r="AF35" s="201">
        <v>-20184</v>
      </c>
      <c r="AG35" s="201">
        <v>-19778</v>
      </c>
      <c r="AH35" s="203">
        <v>-19705</v>
      </c>
      <c r="AI35" s="202">
        <f t="shared" ref="AI35:AL35" si="5">+AI36+AI42</f>
        <v>-19892</v>
      </c>
      <c r="AJ35" s="201">
        <f t="shared" si="5"/>
        <v>-17561</v>
      </c>
      <c r="AK35" s="201">
        <f t="shared" si="5"/>
        <v>-17314</v>
      </c>
      <c r="AL35" s="201">
        <f t="shared" si="5"/>
        <v>-12511</v>
      </c>
      <c r="AM35" s="202"/>
      <c r="AN35" s="201"/>
      <c r="AO35" s="201"/>
      <c r="AP35" s="201"/>
      <c r="AQ35" s="201">
        <v>-4672.2135099999996</v>
      </c>
      <c r="AR35" s="133">
        <f>SUM(AR36,AR42)</f>
        <v>3220.6191499999995</v>
      </c>
      <c r="AS35" s="133">
        <f>SUM(AS36,AS42)</f>
        <v>-2264.1056399999993</v>
      </c>
      <c r="AT35" s="133">
        <f>SUM(AT36,AT42)</f>
        <v>-1782.0679599999999</v>
      </c>
    </row>
    <row r="36" spans="2:46">
      <c r="B36" s="137" t="s">
        <v>24</v>
      </c>
      <c r="C36" s="323">
        <v>581.50328000000002</v>
      </c>
      <c r="D36" s="323">
        <v>457.58286999999996</v>
      </c>
      <c r="E36" s="323">
        <v>607.94991000000016</v>
      </c>
      <c r="F36" s="323">
        <v>160.66092999999989</v>
      </c>
      <c r="G36" s="323">
        <v>210.09553</v>
      </c>
      <c r="H36" s="323">
        <v>708.26843000000008</v>
      </c>
      <c r="I36" s="323">
        <v>2055.1913100000002</v>
      </c>
      <c r="J36" s="323">
        <v>4290.0880699999989</v>
      </c>
      <c r="K36" s="200">
        <v>2725.4836100000002</v>
      </c>
      <c r="L36" s="200">
        <v>3975.2629900000002</v>
      </c>
      <c r="M36" s="200">
        <v>3844.1144499999987</v>
      </c>
      <c r="N36" s="200">
        <v>-438.04512000000011</v>
      </c>
      <c r="O36" s="200">
        <v>2602.3957399999999</v>
      </c>
      <c r="P36" s="201">
        <v>3261.4418499999997</v>
      </c>
      <c r="Q36" s="201">
        <v>3703.0876600000001</v>
      </c>
      <c r="R36" s="201">
        <v>10538.543109999999</v>
      </c>
      <c r="S36" s="202">
        <v>11505.95</v>
      </c>
      <c r="T36" s="204">
        <v>8555.7999999999993</v>
      </c>
      <c r="U36" s="201">
        <v>30541.449999999997</v>
      </c>
      <c r="V36" s="203">
        <v>-1891.9399999999996</v>
      </c>
      <c r="W36" s="201">
        <v>3045.17</v>
      </c>
      <c r="X36" s="201">
        <v>3131</v>
      </c>
      <c r="Y36" s="201">
        <v>1836</v>
      </c>
      <c r="Z36" s="203">
        <v>1971</v>
      </c>
      <c r="AA36" s="201">
        <v>2802</v>
      </c>
      <c r="AB36" s="201">
        <v>3715</v>
      </c>
      <c r="AC36" s="201">
        <v>9991</v>
      </c>
      <c r="AD36" s="201">
        <v>9501</v>
      </c>
      <c r="AE36" s="202">
        <v>6178</v>
      </c>
      <c r="AF36" s="201">
        <v>8463</v>
      </c>
      <c r="AG36" s="201">
        <v>9259</v>
      </c>
      <c r="AH36" s="203">
        <v>8029</v>
      </c>
      <c r="AI36" s="202">
        <f t="shared" ref="AI36:AL36" si="6">SUM(AI37:AI41)</f>
        <v>6447</v>
      </c>
      <c r="AJ36" s="201">
        <f t="shared" si="6"/>
        <v>6820</v>
      </c>
      <c r="AK36" s="201">
        <f t="shared" si="6"/>
        <v>9236</v>
      </c>
      <c r="AL36" s="201">
        <f t="shared" si="6"/>
        <v>6147</v>
      </c>
      <c r="AM36" s="202"/>
      <c r="AN36" s="201"/>
      <c r="AO36" s="201"/>
      <c r="AP36" s="201"/>
      <c r="AQ36" s="201">
        <v>233.02357999999998</v>
      </c>
      <c r="AR36" s="133">
        <f>SUM(AR37:AR41)</f>
        <v>-158.67971999999997</v>
      </c>
      <c r="AS36" s="133">
        <f>SUM(AS37:AS41)</f>
        <v>431.28244999999998</v>
      </c>
      <c r="AT36" s="133">
        <f>SUM(AT37:AT41)</f>
        <v>1789.5201899999997</v>
      </c>
    </row>
    <row r="37" spans="2:46">
      <c r="B37" s="138" t="s">
        <v>346</v>
      </c>
      <c r="C37" s="324">
        <v>0</v>
      </c>
      <c r="D37" s="324">
        <v>0</v>
      </c>
      <c r="E37" s="324">
        <v>0.66830000000000001</v>
      </c>
      <c r="F37" s="324">
        <v>46.079509999999999</v>
      </c>
      <c r="G37" s="324">
        <v>68.373509999999996</v>
      </c>
      <c r="H37" s="324">
        <v>7.1515799999999956</v>
      </c>
      <c r="I37" s="324">
        <v>8.8269200000000012</v>
      </c>
      <c r="J37" s="324">
        <v>27.370050000000006</v>
      </c>
      <c r="K37" s="324">
        <v>-917.81996000000004</v>
      </c>
      <c r="L37" s="324">
        <v>917.81996000000004</v>
      </c>
      <c r="M37" s="324">
        <v>0</v>
      </c>
      <c r="N37" s="324">
        <v>-1737.1189199999999</v>
      </c>
      <c r="O37" s="205">
        <v>420.38797</v>
      </c>
      <c r="P37" s="206">
        <v>81.304010000000005</v>
      </c>
      <c r="Q37" s="206">
        <v>9.4957800000000283</v>
      </c>
      <c r="R37" s="206">
        <v>816.27314000000001</v>
      </c>
      <c r="S37" s="207">
        <v>0.87</v>
      </c>
      <c r="T37" s="208">
        <v>5.91</v>
      </c>
      <c r="U37" s="206">
        <v>92.91</v>
      </c>
      <c r="V37" s="209">
        <v>252.38</v>
      </c>
      <c r="W37" s="206">
        <v>117.23</v>
      </c>
      <c r="X37" s="206">
        <v>12</v>
      </c>
      <c r="Y37" s="206">
        <v>0</v>
      </c>
      <c r="Z37" s="209">
        <v>2</v>
      </c>
      <c r="AA37" s="206">
        <v>0</v>
      </c>
      <c r="AB37" s="206">
        <v>0</v>
      </c>
      <c r="AC37" s="206">
        <v>27</v>
      </c>
      <c r="AD37" s="206">
        <v>9</v>
      </c>
      <c r="AE37" s="207">
        <v>43</v>
      </c>
      <c r="AF37" s="206">
        <v>0</v>
      </c>
      <c r="AG37" s="206">
        <v>1</v>
      </c>
      <c r="AH37" s="209">
        <v>25</v>
      </c>
      <c r="AI37" s="207">
        <v>12</v>
      </c>
      <c r="AJ37" s="206">
        <v>39</v>
      </c>
      <c r="AK37" s="206">
        <v>2</v>
      </c>
      <c r="AL37" s="206">
        <v>1</v>
      </c>
      <c r="AM37" s="207"/>
      <c r="AN37" s="206"/>
      <c r="AO37" s="206"/>
      <c r="AP37" s="206"/>
      <c r="AQ37" s="206">
        <v>0</v>
      </c>
      <c r="AR37" s="132">
        <v>0</v>
      </c>
      <c r="AS37" s="132">
        <v>0</v>
      </c>
      <c r="AT37" s="132">
        <v>0</v>
      </c>
    </row>
    <row r="38" spans="2:46">
      <c r="B38" s="138" t="s">
        <v>26</v>
      </c>
      <c r="C38" s="324">
        <v>567.98482999999999</v>
      </c>
      <c r="D38" s="324">
        <v>457.49950999999999</v>
      </c>
      <c r="E38" s="324">
        <v>517.63522000000012</v>
      </c>
      <c r="F38" s="324">
        <v>59.088139999999839</v>
      </c>
      <c r="G38" s="324">
        <v>154.12576999999999</v>
      </c>
      <c r="H38" s="324">
        <v>573.61526000000003</v>
      </c>
      <c r="I38" s="324">
        <f>IFERROR(ROUND(VLOOKUP(5001020001,#REF!,$I$5,0)/1000,0),0)+1</f>
        <v>1</v>
      </c>
      <c r="J38" s="324">
        <v>3180.2720699999991</v>
      </c>
      <c r="K38" s="324">
        <v>3779.81059</v>
      </c>
      <c r="L38" s="324">
        <v>2861.7092700000003</v>
      </c>
      <c r="M38" s="324">
        <v>3512.8813199999986</v>
      </c>
      <c r="N38" s="324">
        <v>1857.2541099999999</v>
      </c>
      <c r="O38" s="205">
        <v>1772.6145300000001</v>
      </c>
      <c r="P38" s="206">
        <v>2619.8200199999997</v>
      </c>
      <c r="Q38" s="206">
        <v>3578.35817</v>
      </c>
      <c r="R38" s="206">
        <v>5600.9640300000001</v>
      </c>
      <c r="S38" s="207">
        <v>5831.68</v>
      </c>
      <c r="T38" s="208">
        <v>6830.06</v>
      </c>
      <c r="U38" s="206">
        <v>9100.65</v>
      </c>
      <c r="V38" s="209">
        <v>3727.86</v>
      </c>
      <c r="W38" s="206">
        <v>2449.21</v>
      </c>
      <c r="X38" s="206">
        <v>2458</v>
      </c>
      <c r="Y38" s="206">
        <v>1761</v>
      </c>
      <c r="Z38" s="209">
        <v>1668</v>
      </c>
      <c r="AA38" s="206">
        <v>2235</v>
      </c>
      <c r="AB38" s="206">
        <v>3240</v>
      </c>
      <c r="AC38" s="206">
        <v>3831</v>
      </c>
      <c r="AD38" s="206">
        <v>5238</v>
      </c>
      <c r="AE38" s="207">
        <v>3492</v>
      </c>
      <c r="AF38" s="206">
        <v>2013</v>
      </c>
      <c r="AG38" s="206">
        <v>4714</v>
      </c>
      <c r="AH38" s="209">
        <v>3091</v>
      </c>
      <c r="AI38" s="207">
        <v>1887</v>
      </c>
      <c r="AJ38" s="206">
        <v>1767</v>
      </c>
      <c r="AK38" s="206">
        <v>4755</v>
      </c>
      <c r="AL38" s="206">
        <v>1139</v>
      </c>
      <c r="AM38" s="207"/>
      <c r="AN38" s="206"/>
      <c r="AO38" s="206"/>
      <c r="AP38" s="206"/>
      <c r="AQ38" s="206">
        <v>0</v>
      </c>
      <c r="AR38" s="132">
        <v>-354.92730999999998</v>
      </c>
      <c r="AS38" s="132">
        <v>0</v>
      </c>
      <c r="AT38" s="132">
        <v>354.92732999999998</v>
      </c>
    </row>
    <row r="39" spans="2:46">
      <c r="B39" s="138" t="s">
        <v>347</v>
      </c>
      <c r="C39" s="324">
        <v>0</v>
      </c>
      <c r="D39" s="324">
        <v>0</v>
      </c>
      <c r="E39" s="324">
        <v>0</v>
      </c>
      <c r="F39" s="324">
        <v>0</v>
      </c>
      <c r="G39" s="324">
        <v>0</v>
      </c>
      <c r="H39" s="324">
        <v>0</v>
      </c>
      <c r="I39" s="324">
        <v>0</v>
      </c>
      <c r="J39" s="324">
        <v>0</v>
      </c>
      <c r="K39" s="324">
        <v>4.0937999999999999</v>
      </c>
      <c r="L39" s="324">
        <v>-0.45086000000000004</v>
      </c>
      <c r="M39" s="324">
        <v>1.6100700000000008</v>
      </c>
      <c r="N39" s="324">
        <v>-5.2530100000000006</v>
      </c>
      <c r="O39" s="205">
        <v>16.401990000000001</v>
      </c>
      <c r="P39" s="206">
        <v>96.978269999999995</v>
      </c>
      <c r="Q39" s="206">
        <v>0</v>
      </c>
      <c r="R39" s="206">
        <v>22.404030000000013</v>
      </c>
      <c r="S39" s="207">
        <v>30.04</v>
      </c>
      <c r="T39" s="208">
        <v>26.46</v>
      </c>
      <c r="U39" s="206">
        <v>10.61</v>
      </c>
      <c r="V39" s="209">
        <v>56.53</v>
      </c>
      <c r="W39" s="206">
        <v>91.95</v>
      </c>
      <c r="X39" s="206">
        <v>564</v>
      </c>
      <c r="Y39" s="206">
        <v>3</v>
      </c>
      <c r="Z39" s="209">
        <v>35</v>
      </c>
      <c r="AA39" s="206">
        <v>36</v>
      </c>
      <c r="AB39" s="206">
        <v>408</v>
      </c>
      <c r="AC39" s="206">
        <v>174</v>
      </c>
      <c r="AD39" s="206">
        <v>5</v>
      </c>
      <c r="AE39" s="207">
        <v>521</v>
      </c>
      <c r="AF39" s="206">
        <v>408</v>
      </c>
      <c r="AG39" s="206">
        <v>97</v>
      </c>
      <c r="AH39" s="209">
        <v>87</v>
      </c>
      <c r="AI39" s="207">
        <v>137</v>
      </c>
      <c r="AJ39" s="206">
        <v>443</v>
      </c>
      <c r="AK39" s="206">
        <v>33</v>
      </c>
      <c r="AL39" s="206">
        <v>52</v>
      </c>
      <c r="AM39" s="207"/>
      <c r="AN39" s="206"/>
      <c r="AO39" s="206"/>
      <c r="AP39" s="206"/>
      <c r="AQ39" s="206">
        <v>65.201729999999998</v>
      </c>
      <c r="AR39" s="132">
        <v>31.258970000000005</v>
      </c>
      <c r="AS39" s="132">
        <v>29.261079999999993</v>
      </c>
      <c r="AT39" s="132">
        <v>40.454570000000018</v>
      </c>
    </row>
    <row r="40" spans="2:46">
      <c r="B40" s="138" t="s">
        <v>28</v>
      </c>
      <c r="C40" s="324">
        <v>0</v>
      </c>
      <c r="D40" s="324">
        <v>0</v>
      </c>
      <c r="E40" s="324">
        <v>0</v>
      </c>
      <c r="F40" s="324">
        <v>0</v>
      </c>
      <c r="G40" s="324">
        <v>0</v>
      </c>
      <c r="H40" s="324">
        <v>0</v>
      </c>
      <c r="I40" s="324">
        <v>0</v>
      </c>
      <c r="J40" s="324">
        <v>0</v>
      </c>
      <c r="K40" s="324">
        <v>0</v>
      </c>
      <c r="L40" s="324">
        <v>0</v>
      </c>
      <c r="M40" s="324">
        <v>0</v>
      </c>
      <c r="N40" s="324">
        <v>0</v>
      </c>
      <c r="O40" s="205">
        <v>0</v>
      </c>
      <c r="P40" s="206">
        <v>0</v>
      </c>
      <c r="Q40" s="206">
        <v>0</v>
      </c>
      <c r="R40" s="206">
        <v>0</v>
      </c>
      <c r="S40" s="207">
        <v>0</v>
      </c>
      <c r="T40" s="208">
        <v>0</v>
      </c>
      <c r="U40" s="206">
        <v>0</v>
      </c>
      <c r="V40" s="209">
        <v>0</v>
      </c>
      <c r="W40" s="206">
        <v>10897</v>
      </c>
      <c r="X40" s="206">
        <v>0</v>
      </c>
      <c r="Y40" s="206">
        <v>0</v>
      </c>
      <c r="Z40" s="209">
        <v>0</v>
      </c>
      <c r="AA40" s="206">
        <v>0</v>
      </c>
      <c r="AB40" s="206">
        <v>0</v>
      </c>
      <c r="AC40" s="206">
        <v>0</v>
      </c>
      <c r="AD40" s="206">
        <v>0</v>
      </c>
      <c r="AE40" s="207">
        <v>0</v>
      </c>
      <c r="AF40" s="206">
        <v>0</v>
      </c>
      <c r="AG40" s="206">
        <v>0</v>
      </c>
      <c r="AH40" s="209">
        <v>0</v>
      </c>
      <c r="AI40" s="207">
        <v>0</v>
      </c>
      <c r="AJ40" s="206">
        <v>0</v>
      </c>
      <c r="AK40" s="206">
        <v>0</v>
      </c>
      <c r="AL40" s="206">
        <v>0</v>
      </c>
      <c r="AM40" s="207"/>
      <c r="AN40" s="206"/>
      <c r="AO40" s="206"/>
      <c r="AP40" s="206"/>
      <c r="AQ40" s="206">
        <v>0</v>
      </c>
      <c r="AR40" s="132">
        <v>0</v>
      </c>
      <c r="AS40" s="132">
        <v>0</v>
      </c>
      <c r="AT40" s="132">
        <v>0</v>
      </c>
    </row>
    <row r="41" spans="2:46">
      <c r="B41" s="138" t="s">
        <v>10</v>
      </c>
      <c r="C41" s="324">
        <v>13.518450000000001</v>
      </c>
      <c r="D41" s="324">
        <v>8.3359999999997214E-2</v>
      </c>
      <c r="E41" s="324">
        <v>89.646389999999982</v>
      </c>
      <c r="F41" s="324">
        <v>55.493280000000041</v>
      </c>
      <c r="G41" s="324">
        <v>-12.40375</v>
      </c>
      <c r="H41" s="324">
        <v>127.50159000000002</v>
      </c>
      <c r="I41" s="324">
        <v>1209.1403500000001</v>
      </c>
      <c r="J41" s="324">
        <v>1082.4459499999998</v>
      </c>
      <c r="K41" s="324">
        <v>-140.60082000000003</v>
      </c>
      <c r="L41" s="324">
        <v>196.18462000000011</v>
      </c>
      <c r="M41" s="324">
        <v>329.62306000000001</v>
      </c>
      <c r="N41" s="324">
        <v>-552.92730000000006</v>
      </c>
      <c r="O41" s="205">
        <v>392.99124999999998</v>
      </c>
      <c r="P41" s="206">
        <v>463.33954999999997</v>
      </c>
      <c r="Q41" s="206">
        <v>115.23371000000002</v>
      </c>
      <c r="R41" s="206">
        <v>4098.9019099999996</v>
      </c>
      <c r="S41" s="207">
        <v>5643.36</v>
      </c>
      <c r="T41" s="208">
        <v>1693.37</v>
      </c>
      <c r="U41" s="206">
        <v>21337.279999999999</v>
      </c>
      <c r="V41" s="209">
        <v>-5928.71</v>
      </c>
      <c r="W41" s="206">
        <v>-10510.22</v>
      </c>
      <c r="X41" s="206">
        <v>97</v>
      </c>
      <c r="Y41" s="206">
        <v>72</v>
      </c>
      <c r="Z41" s="209">
        <v>266</v>
      </c>
      <c r="AA41" s="206">
        <v>531</v>
      </c>
      <c r="AB41" s="206">
        <v>67</v>
      </c>
      <c r="AC41" s="206">
        <v>5959</v>
      </c>
      <c r="AD41" s="206">
        <v>4249</v>
      </c>
      <c r="AE41" s="207">
        <v>2122</v>
      </c>
      <c r="AF41" s="206">
        <v>6042</v>
      </c>
      <c r="AG41" s="206">
        <v>4447</v>
      </c>
      <c r="AH41" s="209">
        <v>4826</v>
      </c>
      <c r="AI41" s="207">
        <v>4411</v>
      </c>
      <c r="AJ41" s="206">
        <v>4571</v>
      </c>
      <c r="AK41" s="206">
        <v>4446</v>
      </c>
      <c r="AL41" s="206">
        <v>4955</v>
      </c>
      <c r="AM41" s="207"/>
      <c r="AN41" s="206"/>
      <c r="AO41" s="206"/>
      <c r="AP41" s="206"/>
      <c r="AQ41" s="206">
        <v>167.82184999999998</v>
      </c>
      <c r="AR41" s="132">
        <v>164.98861999999997</v>
      </c>
      <c r="AS41" s="132">
        <v>402.02136999999999</v>
      </c>
      <c r="AT41" s="132">
        <v>1394.1382899999999</v>
      </c>
    </row>
    <row r="42" spans="2:46">
      <c r="B42" s="137" t="s">
        <v>30</v>
      </c>
      <c r="C42" s="324">
        <v>-27122.796860000002</v>
      </c>
      <c r="D42" s="324">
        <v>-48498.725510000011</v>
      </c>
      <c r="E42" s="324">
        <v>-48971.410099999986</v>
      </c>
      <c r="F42" s="324">
        <v>-43553.304619999995</v>
      </c>
      <c r="G42" s="324">
        <v>-39878.384889999994</v>
      </c>
      <c r="H42" s="324">
        <v>-45231.153700000017</v>
      </c>
      <c r="I42" s="324">
        <v>-42597.315039999987</v>
      </c>
      <c r="J42" s="324">
        <v>-42346.930319999992</v>
      </c>
      <c r="K42" s="200">
        <v>-51882.13364</v>
      </c>
      <c r="L42" s="200">
        <v>-33612.199369999995</v>
      </c>
      <c r="M42" s="200">
        <v>-37557.937740000001</v>
      </c>
      <c r="N42" s="200">
        <v>-32341.716690000001</v>
      </c>
      <c r="O42" s="200">
        <v>-26179.362260000002</v>
      </c>
      <c r="P42" s="201">
        <v>-16118.332900000005</v>
      </c>
      <c r="Q42" s="201">
        <v>-16016.249719999996</v>
      </c>
      <c r="R42" s="201">
        <v>-14011.484170000003</v>
      </c>
      <c r="S42" s="202">
        <v>-31295.919999999998</v>
      </c>
      <c r="T42" s="204">
        <v>-29723.459999999995</v>
      </c>
      <c r="U42" s="201">
        <v>-30711.29</v>
      </c>
      <c r="V42" s="203">
        <v>-54105.03</v>
      </c>
      <c r="W42" s="201">
        <v>-11281.369999999999</v>
      </c>
      <c r="X42" s="201">
        <v>-12781</v>
      </c>
      <c r="Y42" s="201">
        <v>-7349</v>
      </c>
      <c r="Z42" s="203">
        <v>-7127</v>
      </c>
      <c r="AA42" s="201">
        <v>-6804</v>
      </c>
      <c r="AB42" s="201">
        <v>-10691</v>
      </c>
      <c r="AC42" s="201">
        <v>-12993</v>
      </c>
      <c r="AD42" s="201">
        <v>-17682</v>
      </c>
      <c r="AE42" s="202">
        <v>-23534</v>
      </c>
      <c r="AF42" s="201">
        <v>-28647</v>
      </c>
      <c r="AG42" s="201">
        <v>-29037</v>
      </c>
      <c r="AH42" s="203">
        <v>-27734</v>
      </c>
      <c r="AI42" s="202">
        <f t="shared" ref="AI42:AJ42" si="7">SUM(AI43:AI45)</f>
        <v>-26339</v>
      </c>
      <c r="AJ42" s="201">
        <f t="shared" si="7"/>
        <v>-24381</v>
      </c>
      <c r="AK42" s="201">
        <f t="shared" ref="AK42:AL42" si="8">SUM(AK43:AK45)</f>
        <v>-26550</v>
      </c>
      <c r="AL42" s="201">
        <f t="shared" si="8"/>
        <v>-18658</v>
      </c>
      <c r="AM42" s="202"/>
      <c r="AN42" s="201"/>
      <c r="AO42" s="201"/>
      <c r="AP42" s="201"/>
      <c r="AQ42" s="201">
        <v>-4905.2370899999996</v>
      </c>
      <c r="AR42" s="133">
        <f>SUM(AR43:AR45)</f>
        <v>3379.2988699999996</v>
      </c>
      <c r="AS42" s="133">
        <f>SUM(AS43:AS45)</f>
        <v>-2695.3880899999995</v>
      </c>
      <c r="AT42" s="133">
        <f>SUM(AT43:AT45)</f>
        <v>-3571.5881499999996</v>
      </c>
    </row>
    <row r="43" spans="2:46">
      <c r="B43" s="138" t="s">
        <v>346</v>
      </c>
      <c r="C43" s="324">
        <v>0</v>
      </c>
      <c r="D43" s="324">
        <v>-0.19549</v>
      </c>
      <c r="E43" s="324">
        <v>-0.48815000000000003</v>
      </c>
      <c r="F43" s="324">
        <v>-84.255380000000002</v>
      </c>
      <c r="G43" s="324">
        <v>-109.8306</v>
      </c>
      <c r="H43" s="324">
        <v>0</v>
      </c>
      <c r="I43" s="324">
        <v>-0.23920999999999992</v>
      </c>
      <c r="J43" s="324">
        <v>-941.16012999999998</v>
      </c>
      <c r="K43" s="324">
        <v>0</v>
      </c>
      <c r="L43" s="324">
        <v>-1549.51413</v>
      </c>
      <c r="M43" s="324">
        <v>-656.36628000000019</v>
      </c>
      <c r="N43" s="324">
        <v>1134.3872800000004</v>
      </c>
      <c r="O43" s="205">
        <v>-291.30720000000002</v>
      </c>
      <c r="P43" s="206">
        <v>-351.17536999999993</v>
      </c>
      <c r="Q43" s="206">
        <v>-334.88749000000013</v>
      </c>
      <c r="R43" s="206">
        <v>-574.97370000000001</v>
      </c>
      <c r="S43" s="207">
        <v>-567.27</v>
      </c>
      <c r="T43" s="208">
        <v>-166.65</v>
      </c>
      <c r="U43" s="206">
        <v>-3.31</v>
      </c>
      <c r="V43" s="209">
        <v>-162.31</v>
      </c>
      <c r="W43" s="206">
        <v>-66.45</v>
      </c>
      <c r="X43" s="206">
        <v>-6</v>
      </c>
      <c r="Y43" s="206">
        <v>0</v>
      </c>
      <c r="Z43" s="209">
        <v>0</v>
      </c>
      <c r="AA43" s="206">
        <v>0</v>
      </c>
      <c r="AB43" s="206">
        <v>-1</v>
      </c>
      <c r="AC43" s="206">
        <v>0</v>
      </c>
      <c r="AD43" s="206">
        <v>-19</v>
      </c>
      <c r="AE43" s="207">
        <v>-14</v>
      </c>
      <c r="AF43" s="206">
        <v>0</v>
      </c>
      <c r="AG43" s="206">
        <v>-17</v>
      </c>
      <c r="AH43" s="209">
        <v>-34</v>
      </c>
      <c r="AI43" s="207">
        <v>-1</v>
      </c>
      <c r="AJ43" s="206">
        <v>0</v>
      </c>
      <c r="AK43" s="206">
        <v>-2</v>
      </c>
      <c r="AL43" s="206">
        <v>-476</v>
      </c>
      <c r="AM43" s="207"/>
      <c r="AN43" s="206"/>
      <c r="AO43" s="206"/>
      <c r="AP43" s="206"/>
      <c r="AQ43" s="206">
        <v>-2338.8199300000001</v>
      </c>
      <c r="AR43" s="132">
        <v>2338.8199300000001</v>
      </c>
      <c r="AS43" s="132">
        <v>0</v>
      </c>
      <c r="AT43" s="132">
        <v>0</v>
      </c>
    </row>
    <row r="44" spans="2:46">
      <c r="B44" s="138" t="s">
        <v>31</v>
      </c>
      <c r="C44" s="324">
        <v>-26926.797780000001</v>
      </c>
      <c r="D44" s="324">
        <v>-41334.916490000011</v>
      </c>
      <c r="E44" s="324">
        <v>-37502.326309999989</v>
      </c>
      <c r="F44" s="324">
        <v>-37458.79548999999</v>
      </c>
      <c r="G44" s="324">
        <v>-37933.817579999995</v>
      </c>
      <c r="H44" s="324">
        <v>-40405.851350000019</v>
      </c>
      <c r="I44" s="324">
        <v>-41034.829699999987</v>
      </c>
      <c r="J44" s="324">
        <v>-40149.747149999996</v>
      </c>
      <c r="K44" s="324">
        <v>-37023.325579999997</v>
      </c>
      <c r="L44" s="324">
        <v>-31981.241959999992</v>
      </c>
      <c r="M44" s="324">
        <v>-30024.155859999999</v>
      </c>
      <c r="N44" s="324">
        <v>-20067.276959999999</v>
      </c>
      <c r="O44" s="205">
        <v>-15368.290210000001</v>
      </c>
      <c r="P44" s="206">
        <v>-15379.009749999999</v>
      </c>
      <c r="Q44" s="206">
        <v>-15259.001139999998</v>
      </c>
      <c r="R44" s="206">
        <v>-13367.136219999999</v>
      </c>
      <c r="S44" s="207">
        <v>-6221.2</v>
      </c>
      <c r="T44" s="208">
        <v>-6116.65</v>
      </c>
      <c r="U44" s="206">
        <v>-7546.37</v>
      </c>
      <c r="V44" s="209">
        <v>-39576.589999999997</v>
      </c>
      <c r="W44" s="206">
        <v>851.47</v>
      </c>
      <c r="X44" s="206">
        <v>-198</v>
      </c>
      <c r="Y44" s="206">
        <v>-200</v>
      </c>
      <c r="Z44" s="209">
        <v>-200</v>
      </c>
      <c r="AA44" s="206">
        <v>-196</v>
      </c>
      <c r="AB44" s="206">
        <v>-198</v>
      </c>
      <c r="AC44" s="206">
        <v>-200</v>
      </c>
      <c r="AD44" s="206">
        <v>-200</v>
      </c>
      <c r="AE44" s="207">
        <v>-196</v>
      </c>
      <c r="AF44" s="206">
        <v>-198</v>
      </c>
      <c r="AG44" s="206">
        <v>-200</v>
      </c>
      <c r="AH44" s="209">
        <v>-158</v>
      </c>
      <c r="AI44" s="207">
        <v>-153</v>
      </c>
      <c r="AJ44" s="206">
        <v>-155</v>
      </c>
      <c r="AK44" s="206">
        <v>-163</v>
      </c>
      <c r="AL44" s="206">
        <v>-633</v>
      </c>
      <c r="AM44" s="207"/>
      <c r="AN44" s="206"/>
      <c r="AO44" s="206"/>
      <c r="AP44" s="206"/>
      <c r="AQ44" s="206">
        <v>-1892.0748500000002</v>
      </c>
      <c r="AR44" s="132">
        <v>1892.0748500000002</v>
      </c>
      <c r="AS44" s="132">
        <v>0</v>
      </c>
      <c r="AT44" s="132">
        <v>0</v>
      </c>
    </row>
    <row r="45" spans="2:46">
      <c r="B45" s="138" t="s">
        <v>10</v>
      </c>
      <c r="C45" s="324">
        <v>-195.99908000000002</v>
      </c>
      <c r="D45" s="324">
        <v>-7163.6135299999996</v>
      </c>
      <c r="E45" s="324">
        <v>-11468.59564</v>
      </c>
      <c r="F45" s="324">
        <v>-6010.2537499999999</v>
      </c>
      <c r="G45" s="324">
        <v>-1834.7367099999999</v>
      </c>
      <c r="H45" s="324">
        <v>-4825.3023499999981</v>
      </c>
      <c r="I45" s="324">
        <v>-1562.2461300000023</v>
      </c>
      <c r="J45" s="324">
        <v>-1256.02304</v>
      </c>
      <c r="K45" s="324">
        <v>-14858.808060000001</v>
      </c>
      <c r="L45" s="324">
        <v>-81.443279999999021</v>
      </c>
      <c r="M45" s="324">
        <v>-6877.4156000000003</v>
      </c>
      <c r="N45" s="324">
        <v>-13408.827010000001</v>
      </c>
      <c r="O45" s="205">
        <v>-10519.76485</v>
      </c>
      <c r="P45" s="206">
        <v>-388.1477800000057</v>
      </c>
      <c r="Q45" s="206">
        <v>-422.36108999999755</v>
      </c>
      <c r="R45" s="206">
        <v>-69.374250000004395</v>
      </c>
      <c r="S45" s="207">
        <v>-24507.449999999997</v>
      </c>
      <c r="T45" s="208">
        <v>-23440.159999999996</v>
      </c>
      <c r="U45" s="206">
        <v>-23161.61</v>
      </c>
      <c r="V45" s="209">
        <v>-14366.130000000003</v>
      </c>
      <c r="W45" s="206">
        <v>-12066.39</v>
      </c>
      <c r="X45" s="206">
        <v>-12577</v>
      </c>
      <c r="Y45" s="206">
        <v>-7149</v>
      </c>
      <c r="Z45" s="209">
        <v>-6927</v>
      </c>
      <c r="AA45" s="206">
        <v>-6608</v>
      </c>
      <c r="AB45" s="206">
        <v>-10492</v>
      </c>
      <c r="AC45" s="206">
        <v>-12793</v>
      </c>
      <c r="AD45" s="206">
        <v>-17463</v>
      </c>
      <c r="AE45" s="207">
        <v>-23324</v>
      </c>
      <c r="AF45" s="206">
        <v>-28449</v>
      </c>
      <c r="AG45" s="206">
        <v>-28820</v>
      </c>
      <c r="AH45" s="209">
        <v>-27542</v>
      </c>
      <c r="AI45" s="207">
        <v>-26185</v>
      </c>
      <c r="AJ45" s="206">
        <v>-24226</v>
      </c>
      <c r="AK45" s="206">
        <v>-26385</v>
      </c>
      <c r="AL45" s="206">
        <v>-17549</v>
      </c>
      <c r="AM45" s="207"/>
      <c r="AN45" s="206"/>
      <c r="AO45" s="206"/>
      <c r="AP45" s="206"/>
      <c r="AQ45" s="206">
        <v>-674.34230999999932</v>
      </c>
      <c r="AR45" s="132">
        <v>-851.59591000000069</v>
      </c>
      <c r="AS45" s="132">
        <v>-2695.3880899999995</v>
      </c>
      <c r="AT45" s="132">
        <v>-3571.5881499999996</v>
      </c>
    </row>
    <row r="46" spans="2:46">
      <c r="B46" s="123" t="s">
        <v>32</v>
      </c>
      <c r="C46" s="323">
        <v>8334.8685100000021</v>
      </c>
      <c r="D46" s="323">
        <v>0</v>
      </c>
      <c r="E46" s="323">
        <v>0.12533999999868684</v>
      </c>
      <c r="F46" s="323">
        <v>0</v>
      </c>
      <c r="G46" s="323">
        <v>-2.6692499999999981</v>
      </c>
      <c r="H46" s="323">
        <v>-5.1877700000000004</v>
      </c>
      <c r="I46" s="323">
        <v>-0.57441999999999993</v>
      </c>
      <c r="J46" s="323">
        <v>-26889.77058</v>
      </c>
      <c r="K46" s="323">
        <v>0.31274999999999997</v>
      </c>
      <c r="L46" s="323">
        <v>-10.38997</v>
      </c>
      <c r="M46" s="323">
        <v>-2.200420000000002</v>
      </c>
      <c r="N46" s="323">
        <v>467.55455999999998</v>
      </c>
      <c r="O46" s="200">
        <v>-29.258470000000003</v>
      </c>
      <c r="P46" s="201">
        <v>-21.167330000000003</v>
      </c>
      <c r="Q46" s="201">
        <v>120.76678000000001</v>
      </c>
      <c r="R46" s="201">
        <v>-722.55404999999996</v>
      </c>
      <c r="S46" s="202">
        <v>85.6</v>
      </c>
      <c r="T46" s="204">
        <v>275.04000000000002</v>
      </c>
      <c r="U46" s="201">
        <v>-35.46</v>
      </c>
      <c r="V46" s="203">
        <v>-4078.34</v>
      </c>
      <c r="W46" s="201">
        <v>-73</v>
      </c>
      <c r="X46" s="201">
        <v>-1633</v>
      </c>
      <c r="Y46" s="201">
        <v>-762</v>
      </c>
      <c r="Z46" s="203">
        <v>3095</v>
      </c>
      <c r="AA46" s="201">
        <v>2328</v>
      </c>
      <c r="AB46" s="201">
        <v>-123</v>
      </c>
      <c r="AC46" s="201">
        <v>-100</v>
      </c>
      <c r="AD46" s="201">
        <v>5635</v>
      </c>
      <c r="AE46" s="202">
        <v>-21</v>
      </c>
      <c r="AF46" s="201">
        <v>26481</v>
      </c>
      <c r="AG46" s="201">
        <v>-60</v>
      </c>
      <c r="AH46" s="203">
        <v>-76</v>
      </c>
      <c r="AI46" s="202">
        <v>20</v>
      </c>
      <c r="AJ46" s="201">
        <v>-84</v>
      </c>
      <c r="AK46" s="201">
        <v>-111</v>
      </c>
      <c r="AL46" s="201">
        <v>265</v>
      </c>
      <c r="AM46" s="202"/>
      <c r="AN46" s="201"/>
      <c r="AO46" s="201"/>
      <c r="AP46" s="201"/>
      <c r="AQ46" s="201">
        <v>-2.0000000000000002E-5</v>
      </c>
      <c r="AR46" s="133">
        <v>1.6999999999999999E-4</v>
      </c>
      <c r="AS46" s="133">
        <v>-15.330129999999999</v>
      </c>
      <c r="AT46" s="133">
        <v>-2.8012400000000035</v>
      </c>
    </row>
    <row r="47" spans="2:46">
      <c r="B47" s="123" t="s">
        <v>44</v>
      </c>
      <c r="C47" s="323">
        <v>0</v>
      </c>
      <c r="D47" s="323">
        <v>0</v>
      </c>
      <c r="E47" s="323">
        <v>0</v>
      </c>
      <c r="F47" s="323">
        <v>0</v>
      </c>
      <c r="G47" s="323">
        <v>0</v>
      </c>
      <c r="H47" s="323">
        <v>0</v>
      </c>
      <c r="I47" s="323">
        <v>0</v>
      </c>
      <c r="J47" s="323">
        <v>0</v>
      </c>
      <c r="K47" s="323">
        <v>0</v>
      </c>
      <c r="L47" s="323">
        <v>0</v>
      </c>
      <c r="M47" s="323">
        <v>0</v>
      </c>
      <c r="N47" s="323">
        <v>0</v>
      </c>
      <c r="O47" s="200">
        <v>0</v>
      </c>
      <c r="P47" s="201">
        <v>0</v>
      </c>
      <c r="Q47" s="201">
        <v>0</v>
      </c>
      <c r="R47" s="201">
        <v>0</v>
      </c>
      <c r="S47" s="202">
        <v>0</v>
      </c>
      <c r="T47" s="204">
        <v>0</v>
      </c>
      <c r="U47" s="201">
        <v>0</v>
      </c>
      <c r="V47" s="203">
        <v>0</v>
      </c>
      <c r="W47" s="201">
        <v>115</v>
      </c>
      <c r="X47" s="201">
        <v>0</v>
      </c>
      <c r="Y47" s="201">
        <v>0</v>
      </c>
      <c r="Z47" s="203">
        <v>0</v>
      </c>
      <c r="AA47" s="201">
        <v>0</v>
      </c>
      <c r="AB47" s="201">
        <v>0</v>
      </c>
      <c r="AC47" s="201">
        <v>0</v>
      </c>
      <c r="AD47" s="201">
        <v>0</v>
      </c>
      <c r="AE47" s="202">
        <v>0</v>
      </c>
      <c r="AF47" s="201">
        <v>0</v>
      </c>
      <c r="AG47" s="201">
        <v>0</v>
      </c>
      <c r="AH47" s="203">
        <v>0</v>
      </c>
      <c r="AI47" s="202">
        <v>0</v>
      </c>
      <c r="AJ47" s="201">
        <v>0</v>
      </c>
      <c r="AK47" s="201">
        <v>0</v>
      </c>
      <c r="AL47" s="201">
        <v>0</v>
      </c>
      <c r="AM47" s="202"/>
      <c r="AN47" s="201"/>
      <c r="AO47" s="201"/>
      <c r="AP47" s="201"/>
      <c r="AQ47" s="201">
        <v>0</v>
      </c>
      <c r="AR47" s="133">
        <v>0</v>
      </c>
      <c r="AS47" s="133">
        <v>0</v>
      </c>
      <c r="AT47" s="133">
        <v>0</v>
      </c>
    </row>
    <row r="48" spans="2:46">
      <c r="B48" s="123" t="s">
        <v>33</v>
      </c>
      <c r="C48" s="323">
        <v>-13569.747649999988</v>
      </c>
      <c r="D48" s="323">
        <v>-81300.732790000038</v>
      </c>
      <c r="E48" s="323">
        <v>-57755.61372999999</v>
      </c>
      <c r="F48" s="323">
        <v>-52582.763999999981</v>
      </c>
      <c r="G48" s="323">
        <v>-53619.491759999997</v>
      </c>
      <c r="H48" s="323">
        <v>-12687.636990000017</v>
      </c>
      <c r="I48" s="323">
        <v>10255.493459999987</v>
      </c>
      <c r="J48" s="323">
        <v>-18604.755159999939</v>
      </c>
      <c r="K48" s="200">
        <v>23970.302229999998</v>
      </c>
      <c r="L48" s="200">
        <v>29236.439290000046</v>
      </c>
      <c r="M48" s="200">
        <v>18126.349369999931</v>
      </c>
      <c r="N48" s="200">
        <v>23929.599980000112</v>
      </c>
      <c r="O48" s="200">
        <v>57485.141109999982</v>
      </c>
      <c r="P48" s="201">
        <v>47479.124829999993</v>
      </c>
      <c r="Q48" s="201">
        <v>10374.018729999983</v>
      </c>
      <c r="R48" s="201">
        <v>45632.053039999912</v>
      </c>
      <c r="S48" s="202">
        <v>78065.919999999984</v>
      </c>
      <c r="T48" s="204">
        <v>48793.739999999991</v>
      </c>
      <c r="U48" s="201">
        <v>-3694.980000000015</v>
      </c>
      <c r="V48" s="203">
        <v>-10074.969999999932</v>
      </c>
      <c r="W48" s="201">
        <v>81794.600000000006</v>
      </c>
      <c r="X48" s="201">
        <v>42348</v>
      </c>
      <c r="Y48" s="201">
        <v>7863</v>
      </c>
      <c r="Z48" s="203">
        <v>57620</v>
      </c>
      <c r="AA48" s="201">
        <v>75930</v>
      </c>
      <c r="AB48" s="201">
        <v>21713</v>
      </c>
      <c r="AC48" s="201">
        <v>-30379</v>
      </c>
      <c r="AD48" s="201">
        <v>37420</v>
      </c>
      <c r="AE48" s="202">
        <v>77322</v>
      </c>
      <c r="AF48" s="201">
        <v>86971</v>
      </c>
      <c r="AG48" s="201">
        <v>7712</v>
      </c>
      <c r="AH48" s="203">
        <v>27457</v>
      </c>
      <c r="AI48" s="202">
        <f t="shared" ref="AI48:AL48" si="9">SUM(AI11,AI12,AI25,AI32,AI35,AI46,AI47)</f>
        <v>93725</v>
      </c>
      <c r="AJ48" s="201">
        <f t="shared" si="9"/>
        <v>62671</v>
      </c>
      <c r="AK48" s="201">
        <f t="shared" si="9"/>
        <v>1015</v>
      </c>
      <c r="AL48" s="201">
        <f t="shared" si="9"/>
        <v>36183</v>
      </c>
      <c r="AM48" s="202"/>
      <c r="AN48" s="201"/>
      <c r="AO48" s="201"/>
      <c r="AP48" s="201"/>
      <c r="AQ48" s="201">
        <v>-5674.7340999999997</v>
      </c>
      <c r="AR48" s="133">
        <f>SUM(AR11,AR12,AR25,AR46,AR47,AR32,AR35)</f>
        <v>3076.3683499999993</v>
      </c>
      <c r="AS48" s="133">
        <f>SUM(AS11,AS12,AS25,AS46,AS47,AS32,AS35)</f>
        <v>-2649.7521399999991</v>
      </c>
      <c r="AT48" s="133">
        <f>SUM(AT11,AT12,AT25,AT46,AT47,AT32,AT35)</f>
        <v>-1520.8385399999997</v>
      </c>
    </row>
    <row r="49" spans="1:46">
      <c r="B49" s="123" t="s">
        <v>34</v>
      </c>
      <c r="C49" s="323">
        <v>0</v>
      </c>
      <c r="D49" s="323">
        <v>0</v>
      </c>
      <c r="E49" s="323">
        <v>0</v>
      </c>
      <c r="F49" s="323">
        <v>0</v>
      </c>
      <c r="G49" s="323">
        <v>0</v>
      </c>
      <c r="H49" s="323">
        <v>0</v>
      </c>
      <c r="I49" s="323">
        <v>0</v>
      </c>
      <c r="J49" s="323">
        <v>0</v>
      </c>
      <c r="K49" s="323">
        <v>-5035.2255700000005</v>
      </c>
      <c r="L49" s="323">
        <v>-6750.032009999999</v>
      </c>
      <c r="M49" s="323">
        <v>-4039.4066400000011</v>
      </c>
      <c r="N49" s="323">
        <v>7642</v>
      </c>
      <c r="O49" s="200">
        <v>-4224.3540400000002</v>
      </c>
      <c r="P49" s="201">
        <v>-1680.9126500000002</v>
      </c>
      <c r="Q49" s="201">
        <v>-736.89909999999963</v>
      </c>
      <c r="R49" s="201">
        <v>-1815.0546100000029</v>
      </c>
      <c r="S49" s="202">
        <v>-4284.1899999999987</v>
      </c>
      <c r="T49" s="204">
        <v>-2521.4400000000005</v>
      </c>
      <c r="U49" s="201">
        <v>612.57000000000005</v>
      </c>
      <c r="V49" s="203">
        <v>956.14</v>
      </c>
      <c r="W49" s="201">
        <v>-9955.27</v>
      </c>
      <c r="X49" s="201">
        <v>-1576</v>
      </c>
      <c r="Y49" s="201">
        <v>1415</v>
      </c>
      <c r="Z49" s="203">
        <v>2359</v>
      </c>
      <c r="AA49" s="201">
        <v>-4140</v>
      </c>
      <c r="AB49" s="201">
        <v>-76</v>
      </c>
      <c r="AC49" s="201">
        <v>2331</v>
      </c>
      <c r="AD49" s="201">
        <v>-2038</v>
      </c>
      <c r="AE49" s="202">
        <v>-4248</v>
      </c>
      <c r="AF49" s="201">
        <v>-4893</v>
      </c>
      <c r="AG49" s="201">
        <v>-113</v>
      </c>
      <c r="AH49" s="203">
        <v>-1392</v>
      </c>
      <c r="AI49" s="202">
        <v>-5279</v>
      </c>
      <c r="AJ49" s="201">
        <v>-3762</v>
      </c>
      <c r="AK49" s="201">
        <v>269</v>
      </c>
      <c r="AL49" s="201">
        <v>-1950</v>
      </c>
      <c r="AM49" s="202"/>
      <c r="AN49" s="201"/>
      <c r="AO49" s="201"/>
      <c r="AP49" s="201"/>
      <c r="AQ49" s="201">
        <v>0</v>
      </c>
      <c r="AR49" s="133">
        <v>0</v>
      </c>
      <c r="AS49" s="133">
        <v>0</v>
      </c>
      <c r="AT49" s="133">
        <v>0</v>
      </c>
    </row>
    <row r="50" spans="1:46">
      <c r="B50" s="123" t="s">
        <v>35</v>
      </c>
      <c r="C50" s="323">
        <v>4615.0559399999993</v>
      </c>
      <c r="D50" s="323">
        <v>27639.082300000005</v>
      </c>
      <c r="E50" s="323">
        <v>19629.02112999999</v>
      </c>
      <c r="F50" s="323">
        <v>17863.157890000017</v>
      </c>
      <c r="G50" s="323">
        <v>18198.890500000001</v>
      </c>
      <c r="H50" s="323">
        <v>4313.4203599999964</v>
      </c>
      <c r="I50" s="323">
        <v>-3486.8677899999966</v>
      </c>
      <c r="J50" s="323">
        <v>6325.9567499999976</v>
      </c>
      <c r="K50" s="323">
        <v>-3108.5617999999999</v>
      </c>
      <c r="L50" s="323">
        <v>-3184.2370700000006</v>
      </c>
      <c r="M50" s="323">
        <v>-2117.7877799999987</v>
      </c>
      <c r="N50" s="323">
        <v>-3742</v>
      </c>
      <c r="O50" s="200">
        <v>-6229.0259900000001</v>
      </c>
      <c r="P50" s="201">
        <v>-7487.1439499999997</v>
      </c>
      <c r="Q50" s="201">
        <v>-2126.0445999999997</v>
      </c>
      <c r="R50" s="201">
        <v>-5349.21659</v>
      </c>
      <c r="S50" s="202">
        <v>-10392.27</v>
      </c>
      <c r="T50" s="204">
        <v>-6839.35</v>
      </c>
      <c r="U50" s="201">
        <v>-1351.16</v>
      </c>
      <c r="V50" s="203">
        <v>24.87</v>
      </c>
      <c r="W50" s="201">
        <v>-10835.52</v>
      </c>
      <c r="X50" s="201">
        <v>-5853</v>
      </c>
      <c r="Y50" s="201">
        <v>-2418</v>
      </c>
      <c r="Z50" s="203">
        <v>-2377</v>
      </c>
      <c r="AA50" s="201">
        <v>-10217</v>
      </c>
      <c r="AB50" s="201">
        <v>-1908</v>
      </c>
      <c r="AC50" s="201">
        <v>-798</v>
      </c>
      <c r="AD50" s="201">
        <v>-5009</v>
      </c>
      <c r="AE50" s="202">
        <v>-10190</v>
      </c>
      <c r="AF50" s="201">
        <v>-9827</v>
      </c>
      <c r="AG50" s="201">
        <v>-1865</v>
      </c>
      <c r="AH50" s="203">
        <v>-3823</v>
      </c>
      <c r="AI50" s="202">
        <v>-11765</v>
      </c>
      <c r="AJ50" s="201">
        <v>-8033</v>
      </c>
      <c r="AK50" s="201">
        <v>-1077</v>
      </c>
      <c r="AL50" s="201">
        <v>-4408</v>
      </c>
      <c r="AM50" s="202"/>
      <c r="AN50" s="201"/>
      <c r="AO50" s="201"/>
      <c r="AP50" s="201"/>
      <c r="AQ50" s="201">
        <v>114.6535700000003</v>
      </c>
      <c r="AR50" s="133">
        <v>-18.051220000000214</v>
      </c>
      <c r="AS50" s="133">
        <v>-11.701479999999975</v>
      </c>
      <c r="AT50" s="133">
        <v>-6.7809300000006374</v>
      </c>
    </row>
    <row r="51" spans="1:46">
      <c r="B51" s="123" t="s">
        <v>45</v>
      </c>
      <c r="C51" s="323">
        <v>0</v>
      </c>
      <c r="D51" s="323">
        <v>0</v>
      </c>
      <c r="E51" s="323">
        <v>0</v>
      </c>
      <c r="F51" s="323">
        <v>0</v>
      </c>
      <c r="G51" s="323">
        <v>0</v>
      </c>
      <c r="H51" s="323">
        <v>0</v>
      </c>
      <c r="I51" s="323">
        <v>0</v>
      </c>
      <c r="J51" s="323">
        <v>0</v>
      </c>
      <c r="K51" s="323">
        <v>0</v>
      </c>
      <c r="L51" s="323">
        <v>0</v>
      </c>
      <c r="M51" s="323">
        <v>0</v>
      </c>
      <c r="N51" s="323">
        <v>0</v>
      </c>
      <c r="O51" s="200">
        <v>0</v>
      </c>
      <c r="P51" s="201">
        <v>0</v>
      </c>
      <c r="Q51" s="201">
        <v>0</v>
      </c>
      <c r="R51" s="201">
        <v>0</v>
      </c>
      <c r="S51" s="202">
        <v>0</v>
      </c>
      <c r="T51" s="204">
        <v>0</v>
      </c>
      <c r="U51" s="201">
        <v>0</v>
      </c>
      <c r="V51" s="203">
        <v>0</v>
      </c>
      <c r="W51" s="201">
        <v>0</v>
      </c>
      <c r="X51" s="201">
        <v>0</v>
      </c>
      <c r="Y51" s="201">
        <v>0</v>
      </c>
      <c r="Z51" s="203">
        <v>0</v>
      </c>
      <c r="AA51" s="201">
        <v>0</v>
      </c>
      <c r="AB51" s="201">
        <v>0</v>
      </c>
      <c r="AC51" s="201">
        <v>0</v>
      </c>
      <c r="AD51" s="201">
        <v>0</v>
      </c>
      <c r="AE51" s="202">
        <v>0</v>
      </c>
      <c r="AF51" s="201">
        <v>0</v>
      </c>
      <c r="AG51" s="201">
        <v>0</v>
      </c>
      <c r="AH51" s="203">
        <v>0</v>
      </c>
      <c r="AI51" s="202">
        <v>0</v>
      </c>
      <c r="AJ51" s="201">
        <v>0</v>
      </c>
      <c r="AK51" s="201">
        <v>0</v>
      </c>
      <c r="AL51" s="201">
        <v>0</v>
      </c>
      <c r="AM51" s="202"/>
      <c r="AN51" s="201"/>
      <c r="AO51" s="201"/>
      <c r="AP51" s="201"/>
      <c r="AQ51" s="201">
        <v>0</v>
      </c>
      <c r="AR51" s="133">
        <v>0</v>
      </c>
      <c r="AS51" s="133">
        <v>0</v>
      </c>
      <c r="AT51" s="133">
        <v>0</v>
      </c>
    </row>
    <row r="52" spans="1:46">
      <c r="B52" s="123" t="s">
        <v>46</v>
      </c>
      <c r="C52" s="201">
        <v>-8954.6917099999882</v>
      </c>
      <c r="D52" s="201">
        <v>-53661.650490000029</v>
      </c>
      <c r="E52" s="201">
        <v>-38126.592600000004</v>
      </c>
      <c r="F52" s="201">
        <v>-34719.606109999964</v>
      </c>
      <c r="G52" s="201">
        <v>-35420.601259999996</v>
      </c>
      <c r="H52" s="201">
        <v>-8374.2166300000208</v>
      </c>
      <c r="I52" s="201">
        <v>6768.6256699999904</v>
      </c>
      <c r="J52" s="201">
        <v>-12278.798409999941</v>
      </c>
      <c r="K52" s="201">
        <v>15826.514859999999</v>
      </c>
      <c r="L52" s="201">
        <v>19302.170210000048</v>
      </c>
      <c r="M52" s="201">
        <v>11969.154949999931</v>
      </c>
      <c r="N52" s="201">
        <v>27829.599980000112</v>
      </c>
      <c r="O52" s="201">
        <v>47031.761079999982</v>
      </c>
      <c r="P52" s="201">
        <v>38311.068229999997</v>
      </c>
      <c r="Q52" s="201">
        <v>7511.0750299999836</v>
      </c>
      <c r="R52" s="201">
        <v>38467.781839999909</v>
      </c>
      <c r="S52" s="202">
        <v>63389.459999999977</v>
      </c>
      <c r="T52" s="204">
        <v>39432.94999999999</v>
      </c>
      <c r="U52" s="201">
        <v>-4433.5700000000152</v>
      </c>
      <c r="V52" s="203">
        <v>-9093.9599999999318</v>
      </c>
      <c r="W52" s="201">
        <v>61003.81</v>
      </c>
      <c r="X52" s="201">
        <v>34919</v>
      </c>
      <c r="Y52" s="201">
        <v>6860</v>
      </c>
      <c r="Z52" s="203">
        <v>57602</v>
      </c>
      <c r="AA52" s="201">
        <v>61573</v>
      </c>
      <c r="AB52" s="201">
        <v>19729</v>
      </c>
      <c r="AC52" s="201">
        <v>-28846</v>
      </c>
      <c r="AD52" s="201">
        <v>30373</v>
      </c>
      <c r="AE52" s="202">
        <v>62884</v>
      </c>
      <c r="AF52" s="201">
        <v>72251</v>
      </c>
      <c r="AG52" s="201">
        <v>5734</v>
      </c>
      <c r="AH52" s="203">
        <v>22242</v>
      </c>
      <c r="AI52" s="202">
        <f>SUM(AI48:AI50)-AI51+1</f>
        <v>76682</v>
      </c>
      <c r="AJ52" s="201">
        <f>SUM(AJ48:AJ50)-AJ51+1</f>
        <v>50877</v>
      </c>
      <c r="AK52" s="201">
        <f>SUM(AK48:AK50)-AK51</f>
        <v>207</v>
      </c>
      <c r="AL52" s="201">
        <f>SUM(AL48:AL50)-AL51</f>
        <v>29825</v>
      </c>
      <c r="AM52" s="202"/>
      <c r="AN52" s="201"/>
      <c r="AO52" s="201"/>
      <c r="AP52" s="201"/>
      <c r="AQ52" s="201">
        <v>-5560.0805299999993</v>
      </c>
      <c r="AR52" s="133">
        <f>SUM(AR48,AR49,AR50)-AR51</f>
        <v>3058.317129999999</v>
      </c>
      <c r="AS52" s="133">
        <f>SUM(AS48,AS49,AS50)-AS51</f>
        <v>-2661.4536199999993</v>
      </c>
      <c r="AT52" s="133">
        <f>SUM(AT48,AT49,AT50)-AT51</f>
        <v>-1527.6194700000003</v>
      </c>
    </row>
    <row r="53" spans="1:46">
      <c r="A53" s="189"/>
      <c r="B53" s="139" t="s">
        <v>47</v>
      </c>
      <c r="C53" s="141">
        <v>-8954.6917099999882</v>
      </c>
      <c r="D53" s="141">
        <v>-53661.650490000029</v>
      </c>
      <c r="E53" s="141">
        <v>-38126.592600000004</v>
      </c>
      <c r="F53" s="141">
        <v>-34719.606109999964</v>
      </c>
      <c r="G53" s="141">
        <v>-35420.601259999996</v>
      </c>
      <c r="H53" s="141">
        <v>-8374.2166300000208</v>
      </c>
      <c r="I53" s="141">
        <v>6768.6256699999904</v>
      </c>
      <c r="J53" s="141">
        <v>-12278.798409999941</v>
      </c>
      <c r="K53" s="141">
        <v>15826.514859999999</v>
      </c>
      <c r="L53" s="141">
        <v>19302.170210000048</v>
      </c>
      <c r="M53" s="141">
        <v>11969.154949999931</v>
      </c>
      <c r="N53" s="141">
        <v>27829.599980000112</v>
      </c>
      <c r="O53" s="141">
        <v>47031.761079999982</v>
      </c>
      <c r="P53" s="141">
        <v>38311.068229999997</v>
      </c>
      <c r="Q53" s="141">
        <v>7511.0750299999836</v>
      </c>
      <c r="R53" s="141">
        <v>38467.781839999909</v>
      </c>
      <c r="S53" s="141">
        <v>63389.459999999977</v>
      </c>
      <c r="T53" s="141">
        <v>39432.94999999999</v>
      </c>
      <c r="U53" s="141">
        <v>-4433.5700000000152</v>
      </c>
      <c r="V53" s="141">
        <v>-9093.9599999999318</v>
      </c>
      <c r="W53" s="141">
        <v>61003.81</v>
      </c>
      <c r="X53" s="141">
        <v>34919</v>
      </c>
      <c r="Y53" s="141">
        <v>6860</v>
      </c>
      <c r="Z53" s="141">
        <v>57602</v>
      </c>
      <c r="AA53" s="141">
        <v>61573</v>
      </c>
      <c r="AB53" s="141">
        <v>19729</v>
      </c>
      <c r="AC53" s="141">
        <v>-28846</v>
      </c>
      <c r="AD53" s="141">
        <v>30373</v>
      </c>
      <c r="AE53" s="141">
        <v>62884</v>
      </c>
      <c r="AF53" s="141">
        <v>72251</v>
      </c>
      <c r="AG53" s="141">
        <v>5734</v>
      </c>
      <c r="AH53" s="141">
        <v>22242</v>
      </c>
      <c r="AI53" s="141">
        <f>+SUM(AI48:AI50)+1</f>
        <v>76682</v>
      </c>
      <c r="AJ53" s="141">
        <f>+SUM(AJ48:AJ50)+1</f>
        <v>50877</v>
      </c>
      <c r="AK53" s="141">
        <f>+SUM(AK48:AK50)</f>
        <v>207</v>
      </c>
      <c r="AL53" s="141">
        <f>+SUM(AL48:AL50)</f>
        <v>29825</v>
      </c>
      <c r="AM53" s="141"/>
      <c r="AN53" s="141"/>
      <c r="AO53" s="141"/>
      <c r="AP53" s="141"/>
      <c r="AQ53" s="141">
        <v>-5560.0805299999993</v>
      </c>
      <c r="AR53" s="141">
        <f>SUM(AR48,AR49,AR50)</f>
        <v>3058.317129999999</v>
      </c>
      <c r="AS53" s="141">
        <f>SUM(AS48,AS49,AS50)</f>
        <v>-2661.4536199999993</v>
      </c>
      <c r="AT53" s="141">
        <f>SUM(AT48,AT49,AT50)</f>
        <v>-1527.6194700000003</v>
      </c>
    </row>
    <row r="54" spans="1:46" ht="9" customHeight="1">
      <c r="A54" s="122"/>
      <c r="B54" s="123"/>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row>
    <row r="55" spans="1:46">
      <c r="A55" s="122"/>
      <c r="B55" s="143" t="s">
        <v>189</v>
      </c>
      <c r="C55" s="187">
        <v>0</v>
      </c>
      <c r="D55" s="187">
        <v>0</v>
      </c>
      <c r="E55" s="187">
        <v>0</v>
      </c>
      <c r="F55" s="187">
        <v>0</v>
      </c>
      <c r="G55" s="187">
        <v>0</v>
      </c>
      <c r="H55" s="187">
        <v>0</v>
      </c>
      <c r="I55" s="187">
        <v>0</v>
      </c>
      <c r="J55" s="187">
        <v>0</v>
      </c>
      <c r="K55" s="187">
        <v>0</v>
      </c>
      <c r="L55" s="187">
        <v>0</v>
      </c>
      <c r="M55" s="187">
        <v>0</v>
      </c>
      <c r="N55" s="187">
        <v>0</v>
      </c>
      <c r="O55" s="187">
        <v>93410.110549999983</v>
      </c>
      <c r="P55" s="187">
        <v>72684.365109999999</v>
      </c>
      <c r="Q55" s="187">
        <v>35031.39034999998</v>
      </c>
      <c r="R55" s="187">
        <v>64560.501619999908</v>
      </c>
      <c r="S55" s="187">
        <v>113714.53999999998</v>
      </c>
      <c r="T55" s="187">
        <v>85822.65</v>
      </c>
      <c r="U55" s="187">
        <v>12339.039999999988</v>
      </c>
      <c r="V55" s="187">
        <v>61979.170000000071</v>
      </c>
      <c r="W55" s="187">
        <v>105857.99</v>
      </c>
      <c r="X55" s="187">
        <v>67843</v>
      </c>
      <c r="Y55" s="187">
        <v>29243</v>
      </c>
      <c r="Z55" s="187">
        <v>78412</v>
      </c>
      <c r="AA55" s="187">
        <v>101062</v>
      </c>
      <c r="AB55" s="187">
        <v>49829</v>
      </c>
      <c r="AC55" s="187">
        <v>-6226</v>
      </c>
      <c r="AD55" s="187">
        <v>66903</v>
      </c>
      <c r="AE55" s="187">
        <v>116229</v>
      </c>
      <c r="AF55" s="187">
        <v>128773</v>
      </c>
      <c r="AG55" s="187">
        <v>49066</v>
      </c>
      <c r="AH55" s="187">
        <v>67130</v>
      </c>
      <c r="AI55" s="187">
        <f t="shared" ref="AI55:AL55" si="10">AI53-AI33-AI34-AI35-AI49-AI50-AI51</f>
        <v>130382</v>
      </c>
      <c r="AJ55" s="187">
        <f t="shared" si="10"/>
        <v>95408</v>
      </c>
      <c r="AK55" s="187">
        <f t="shared" si="10"/>
        <v>34688</v>
      </c>
      <c r="AL55" s="187">
        <f t="shared" si="10"/>
        <v>64941</v>
      </c>
      <c r="AM55" s="187"/>
      <c r="AN55" s="187"/>
      <c r="AO55" s="187"/>
      <c r="AP55" s="187"/>
      <c r="AQ55" s="187">
        <v>-292.00330000000019</v>
      </c>
      <c r="AR55" s="187">
        <v>28.884860000000117</v>
      </c>
      <c r="AS55" s="187">
        <v>-399.70807999999931</v>
      </c>
      <c r="AT55" s="187">
        <v>285.12579999999912</v>
      </c>
    </row>
    <row r="56" spans="1:46">
      <c r="A56" s="122"/>
      <c r="B56" s="139" t="s">
        <v>325</v>
      </c>
      <c r="C56" s="141">
        <v>0</v>
      </c>
      <c r="D56" s="141">
        <v>0</v>
      </c>
      <c r="E56" s="141">
        <v>0</v>
      </c>
      <c r="F56" s="141">
        <v>0</v>
      </c>
      <c r="G56" s="141">
        <v>0</v>
      </c>
      <c r="H56" s="141">
        <v>0</v>
      </c>
      <c r="I56" s="141">
        <v>0</v>
      </c>
      <c r="J56" s="141">
        <v>0</v>
      </c>
      <c r="K56" s="141">
        <v>0</v>
      </c>
      <c r="L56" s="141">
        <v>0</v>
      </c>
      <c r="M56" s="141">
        <v>0</v>
      </c>
      <c r="N56" s="141">
        <v>0</v>
      </c>
      <c r="O56" s="141">
        <v>93410.110549999983</v>
      </c>
      <c r="P56" s="141">
        <v>72684.365109999999</v>
      </c>
      <c r="Q56" s="141">
        <v>35031.39034999998</v>
      </c>
      <c r="R56" s="141">
        <v>64560.501619999908</v>
      </c>
      <c r="S56" s="141">
        <v>113714.53999999998</v>
      </c>
      <c r="T56" s="141">
        <v>85822.65</v>
      </c>
      <c r="U56" s="141">
        <v>12339.039999999988</v>
      </c>
      <c r="V56" s="141">
        <v>61979.170000000071</v>
      </c>
      <c r="W56" s="141">
        <v>105857.99</v>
      </c>
      <c r="X56" s="141">
        <v>67565.992190000004</v>
      </c>
      <c r="Y56" s="141">
        <v>29243</v>
      </c>
      <c r="Z56" s="141">
        <v>78412</v>
      </c>
      <c r="AA56" s="141">
        <v>101062</v>
      </c>
      <c r="AB56" s="141">
        <v>49829</v>
      </c>
      <c r="AC56" s="141">
        <v>-13374</v>
      </c>
      <c r="AD56" s="141">
        <v>66870</v>
      </c>
      <c r="AE56" s="141">
        <v>116229</v>
      </c>
      <c r="AF56" s="141">
        <v>128773</v>
      </c>
      <c r="AG56" s="141">
        <v>49066</v>
      </c>
      <c r="AH56" s="141">
        <v>67130</v>
      </c>
      <c r="AI56" s="141">
        <f t="shared" ref="AI56:AL56" si="11">AI55-AI30-AI31</f>
        <v>130382</v>
      </c>
      <c r="AJ56" s="141">
        <f t="shared" si="11"/>
        <v>95408</v>
      </c>
      <c r="AK56" s="141">
        <f t="shared" si="11"/>
        <v>34688</v>
      </c>
      <c r="AL56" s="141">
        <f t="shared" si="11"/>
        <v>64941</v>
      </c>
      <c r="AM56" s="141"/>
      <c r="AN56" s="141"/>
      <c r="AO56" s="141"/>
      <c r="AP56" s="141"/>
      <c r="AQ56" s="141">
        <v>-292.00330000000019</v>
      </c>
      <c r="AR56" s="141">
        <f>AR55</f>
        <v>28.884860000000117</v>
      </c>
      <c r="AS56" s="141">
        <f>AS55</f>
        <v>-399.70807999999931</v>
      </c>
      <c r="AT56" s="141">
        <f>AT55</f>
        <v>285.12579999999912</v>
      </c>
    </row>
    <row r="57" spans="1:46">
      <c r="B57" s="145"/>
      <c r="C57" s="145"/>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spans="1:46">
      <c r="B58" s="145"/>
      <c r="C58" s="145"/>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c r="A59" s="122"/>
      <c r="B59" s="145"/>
      <c r="C59" s="145"/>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ht="15" thickBot="1">
      <c r="B60" s="119"/>
      <c r="C60" s="120"/>
      <c r="D60" s="120"/>
      <c r="E60" s="120"/>
      <c r="F60" s="120"/>
      <c r="G60" s="120"/>
      <c r="H60" s="120"/>
      <c r="I60" s="120"/>
      <c r="J60" s="120"/>
      <c r="K60" s="120"/>
      <c r="L60" s="120"/>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20"/>
      <c r="AS60" s="120"/>
      <c r="AT60" s="120"/>
    </row>
    <row r="61" spans="1:46" ht="16" customHeight="1" thickTop="1" thickBot="1">
      <c r="A61" s="185"/>
      <c r="B61" s="27" t="s">
        <v>94</v>
      </c>
      <c r="C61" s="391" t="s">
        <v>310</v>
      </c>
      <c r="D61" s="391"/>
      <c r="E61" s="391"/>
      <c r="F61" s="391"/>
      <c r="G61" s="392"/>
      <c r="H61" s="391"/>
      <c r="I61" s="391"/>
      <c r="J61" s="391"/>
      <c r="K61" s="392"/>
      <c r="L61" s="391"/>
      <c r="M61" s="391"/>
      <c r="N61" s="391"/>
      <c r="O61" s="392"/>
      <c r="P61" s="391"/>
      <c r="Q61" s="391"/>
      <c r="R61" s="391"/>
      <c r="S61" s="392"/>
      <c r="T61" s="391"/>
      <c r="U61" s="391"/>
      <c r="V61" s="391"/>
      <c r="W61" s="392"/>
      <c r="X61" s="391"/>
      <c r="Y61" s="391"/>
      <c r="Z61" s="391"/>
      <c r="AA61" s="392"/>
      <c r="AB61" s="391"/>
      <c r="AC61" s="391"/>
      <c r="AD61" s="391"/>
      <c r="AE61" s="392"/>
      <c r="AF61" s="391"/>
      <c r="AG61" s="391"/>
      <c r="AH61" s="391"/>
      <c r="AI61" s="392"/>
      <c r="AJ61" s="391"/>
      <c r="AK61" s="391"/>
      <c r="AL61" s="391"/>
      <c r="AM61" s="392"/>
      <c r="AN61" s="391"/>
      <c r="AO61" s="391"/>
      <c r="AP61" s="391"/>
      <c r="AQ61" s="393">
        <v>2025</v>
      </c>
      <c r="AR61" s="394"/>
      <c r="AS61" s="394"/>
      <c r="AT61" s="394"/>
    </row>
    <row r="62" spans="1:46" ht="16" customHeight="1" thickTop="1">
      <c r="A62" s="185"/>
      <c r="B62" s="340" t="s">
        <v>97</v>
      </c>
      <c r="C62" s="341" t="s">
        <v>0</v>
      </c>
      <c r="D62" s="341" t="s">
        <v>1</v>
      </c>
      <c r="E62" s="341" t="s">
        <v>2</v>
      </c>
      <c r="F62" s="341" t="s">
        <v>3</v>
      </c>
      <c r="G62" s="341" t="s">
        <v>4</v>
      </c>
      <c r="H62" s="341" t="s">
        <v>5</v>
      </c>
      <c r="I62" s="341" t="s">
        <v>6</v>
      </c>
      <c r="J62" s="341" t="s">
        <v>7</v>
      </c>
      <c r="K62" s="341" t="s">
        <v>8</v>
      </c>
      <c r="L62" s="341" t="s">
        <v>90</v>
      </c>
      <c r="M62" s="341" t="s">
        <v>102</v>
      </c>
      <c r="N62" s="341" t="s">
        <v>103</v>
      </c>
      <c r="O62" s="341" t="s">
        <v>104</v>
      </c>
      <c r="P62" s="341" t="s">
        <v>106</v>
      </c>
      <c r="Q62" s="341" t="s">
        <v>107</v>
      </c>
      <c r="R62" s="341" t="s">
        <v>108</v>
      </c>
      <c r="S62" s="341" t="s">
        <v>109</v>
      </c>
      <c r="T62" s="341" t="s">
        <v>111</v>
      </c>
      <c r="U62" s="341" t="s">
        <v>116</v>
      </c>
      <c r="V62" s="341" t="s">
        <v>117</v>
      </c>
      <c r="W62" s="341" t="s">
        <v>159</v>
      </c>
      <c r="X62" s="341" t="s">
        <v>178</v>
      </c>
      <c r="Y62" s="341" t="s">
        <v>181</v>
      </c>
      <c r="Z62" s="341" t="s">
        <v>197</v>
      </c>
      <c r="AA62" s="341" t="s">
        <v>199</v>
      </c>
      <c r="AB62" s="341" t="s">
        <v>201</v>
      </c>
      <c r="AC62" s="341" t="s">
        <v>204</v>
      </c>
      <c r="AD62" s="341" t="s">
        <v>206</v>
      </c>
      <c r="AE62" s="341" t="s">
        <v>209</v>
      </c>
      <c r="AF62" s="341" t="s">
        <v>214</v>
      </c>
      <c r="AG62" s="341" t="s">
        <v>222</v>
      </c>
      <c r="AH62" s="341" t="s">
        <v>226</v>
      </c>
      <c r="AI62" s="341" t="e">
        <f>#REF!</f>
        <v>#REF!</v>
      </c>
      <c r="AJ62" s="341" t="e">
        <f>#REF!</f>
        <v>#REF!</v>
      </c>
      <c r="AK62" s="341" t="e">
        <f>#REF!</f>
        <v>#REF!</v>
      </c>
      <c r="AL62" s="341" t="e">
        <f>#REF!</f>
        <v>#REF!</v>
      </c>
      <c r="AM62" s="341" t="s">
        <v>287</v>
      </c>
      <c r="AN62" s="341" t="s">
        <v>291</v>
      </c>
      <c r="AO62" s="341" t="s">
        <v>303</v>
      </c>
      <c r="AP62" s="341"/>
      <c r="AQ62" s="342" t="s">
        <v>341</v>
      </c>
      <c r="AR62" s="342" t="s">
        <v>348</v>
      </c>
      <c r="AS62" s="342" t="s">
        <v>440</v>
      </c>
      <c r="AT62" s="342" t="s">
        <v>447</v>
      </c>
    </row>
    <row r="63" spans="1:46">
      <c r="B63" s="148" t="s">
        <v>48</v>
      </c>
      <c r="C63" s="149">
        <v>79629.212960000004</v>
      </c>
      <c r="D63" s="149">
        <v>43446.505149999997</v>
      </c>
      <c r="E63" s="149">
        <v>79876.576120000012</v>
      </c>
      <c r="F63" s="149">
        <v>69771.86828000001</v>
      </c>
      <c r="G63" s="149">
        <v>82767.074809999991</v>
      </c>
      <c r="H63" s="149">
        <v>88313.662430000011</v>
      </c>
      <c r="I63" s="149">
        <v>186116.58484</v>
      </c>
      <c r="J63" s="149">
        <v>194122.99202000003</v>
      </c>
      <c r="K63" s="149">
        <v>148014.61957000001</v>
      </c>
      <c r="L63" s="149">
        <v>181514.91425</v>
      </c>
      <c r="M63" s="149">
        <v>219518.02870999998</v>
      </c>
      <c r="N63" s="149">
        <v>163146.58411000003</v>
      </c>
      <c r="O63" s="149">
        <v>192011.67915000004</v>
      </c>
      <c r="P63" s="149">
        <v>276742.14224999998</v>
      </c>
      <c r="Q63" s="149">
        <v>298703.56627999997</v>
      </c>
      <c r="R63" s="149">
        <v>489950.12766999996</v>
      </c>
      <c r="S63" s="325">
        <v>514107.80183999997</v>
      </c>
      <c r="T63" s="149">
        <v>543133.93937000004</v>
      </c>
      <c r="U63" s="149">
        <v>737566.09603999997</v>
      </c>
      <c r="V63" s="328">
        <v>445876.47122000001</v>
      </c>
      <c r="W63" s="149">
        <v>537466.86</v>
      </c>
      <c r="X63" s="149">
        <v>482860</v>
      </c>
      <c r="Y63" s="149">
        <v>474176</v>
      </c>
      <c r="Z63" s="328">
        <v>626057</v>
      </c>
      <c r="AA63" s="149">
        <v>574777</v>
      </c>
      <c r="AB63" s="149">
        <v>451958</v>
      </c>
      <c r="AC63" s="149">
        <v>444655</v>
      </c>
      <c r="AD63" s="328">
        <v>394333</v>
      </c>
      <c r="AE63" s="149">
        <v>298266</v>
      </c>
      <c r="AF63" s="149">
        <v>407211</v>
      </c>
      <c r="AG63" s="149">
        <v>505059</v>
      </c>
      <c r="AH63" s="328">
        <v>403545</v>
      </c>
      <c r="AI63" s="149">
        <f t="shared" ref="AI63" si="12">SUM(AI64:AI78)</f>
        <v>295849</v>
      </c>
      <c r="AJ63" s="149">
        <f t="shared" ref="AJ63:AL63" si="13">SUM(AJ64:AJ78)</f>
        <v>328780</v>
      </c>
      <c r="AK63" s="149">
        <f t="shared" si="13"/>
        <v>406724</v>
      </c>
      <c r="AL63" s="149">
        <f t="shared" si="13"/>
        <v>295274</v>
      </c>
      <c r="AM63" s="149">
        <v>262234</v>
      </c>
      <c r="AN63" s="149">
        <v>311521</v>
      </c>
      <c r="AO63" s="149">
        <v>381552</v>
      </c>
      <c r="AP63" s="149"/>
      <c r="AQ63" s="149">
        <v>508512.56824000005</v>
      </c>
      <c r="AR63" s="149">
        <f>SUM(AR64:AR78)</f>
        <v>653668.81851000001</v>
      </c>
      <c r="AS63" s="149">
        <f>SUM(AS64:AS78)</f>
        <v>237954.73193000004</v>
      </c>
      <c r="AT63" s="149">
        <f>SUM(AT64:AT78)</f>
        <v>384677.61130999995</v>
      </c>
    </row>
    <row r="64" spans="1:46">
      <c r="B64" s="150" t="s">
        <v>49</v>
      </c>
      <c r="C64" s="152">
        <v>37509.415000000001</v>
      </c>
      <c r="D64" s="152">
        <v>1539.7252800000001</v>
      </c>
      <c r="E64" s="152">
        <v>18126.252710000001</v>
      </c>
      <c r="F64" s="152">
        <v>404.47866000000147</v>
      </c>
      <c r="G64" s="152">
        <v>18136.4349</v>
      </c>
      <c r="H64" s="152">
        <v>17457.386620000005</v>
      </c>
      <c r="I64" s="152">
        <v>50547.972059999993</v>
      </c>
      <c r="J64" s="152">
        <v>63276.271170000007</v>
      </c>
      <c r="K64" s="152">
        <v>53131.587160000003</v>
      </c>
      <c r="L64" s="152">
        <v>82247.054919999995</v>
      </c>
      <c r="M64" s="152">
        <v>73580.268017960392</v>
      </c>
      <c r="N64" s="152">
        <v>15373.52097</v>
      </c>
      <c r="O64" s="152">
        <v>65127.97825</v>
      </c>
      <c r="P64" s="152">
        <v>132264.10930000001</v>
      </c>
      <c r="Q64" s="152">
        <v>154003.04014</v>
      </c>
      <c r="R64" s="152">
        <v>304409.67290000001</v>
      </c>
      <c r="S64" s="329">
        <v>307875.69844000001</v>
      </c>
      <c r="T64" s="152">
        <v>305247.67381999997</v>
      </c>
      <c r="U64" s="152">
        <v>370540.73119000002</v>
      </c>
      <c r="V64" s="330">
        <v>130544</v>
      </c>
      <c r="W64" s="152">
        <v>174272.58</v>
      </c>
      <c r="X64" s="152">
        <v>294443</v>
      </c>
      <c r="Y64" s="152">
        <v>302811</v>
      </c>
      <c r="Z64" s="330">
        <v>315892</v>
      </c>
      <c r="AA64" s="152">
        <v>368286</v>
      </c>
      <c r="AB64" s="152">
        <v>268308</v>
      </c>
      <c r="AC64" s="152">
        <v>227990</v>
      </c>
      <c r="AD64" s="330">
        <v>181785</v>
      </c>
      <c r="AE64" s="152">
        <v>31529</v>
      </c>
      <c r="AF64" s="152">
        <v>32794</v>
      </c>
      <c r="AG64" s="152">
        <v>172709</v>
      </c>
      <c r="AH64" s="330">
        <v>66172</v>
      </c>
      <c r="AI64" s="152">
        <v>42209</v>
      </c>
      <c r="AJ64" s="152">
        <v>63889</v>
      </c>
      <c r="AK64" s="152">
        <v>208167</v>
      </c>
      <c r="AL64" s="152">
        <v>63095</v>
      </c>
      <c r="AM64" s="152">
        <v>59539</v>
      </c>
      <c r="AN64" s="152">
        <v>80509</v>
      </c>
      <c r="AO64" s="152">
        <v>92657</v>
      </c>
      <c r="AP64" s="152"/>
      <c r="AQ64" s="152">
        <v>436710.19614000001</v>
      </c>
      <c r="AR64" s="152">
        <v>548313.48413</v>
      </c>
      <c r="AS64" s="152">
        <v>168451.65968000001</v>
      </c>
      <c r="AT64" s="152">
        <v>216198.76394999999</v>
      </c>
    </row>
    <row r="65" spans="2:46">
      <c r="B65" s="150" t="s">
        <v>118</v>
      </c>
      <c r="C65" s="152">
        <v>0</v>
      </c>
      <c r="D65" s="152">
        <v>0</v>
      </c>
      <c r="E65" s="152">
        <v>0</v>
      </c>
      <c r="F65" s="152">
        <v>0</v>
      </c>
      <c r="G65" s="152">
        <v>0</v>
      </c>
      <c r="H65" s="152">
        <v>0</v>
      </c>
      <c r="I65" s="152">
        <v>0</v>
      </c>
      <c r="J65" s="152">
        <v>0</v>
      </c>
      <c r="K65" s="152">
        <v>0</v>
      </c>
      <c r="L65" s="152">
        <v>0</v>
      </c>
      <c r="M65" s="152">
        <v>0</v>
      </c>
      <c r="N65" s="152">
        <v>0</v>
      </c>
      <c r="O65" s="152">
        <v>15382.278329999999</v>
      </c>
      <c r="P65" s="152">
        <v>23264.836449999999</v>
      </c>
      <c r="Q65" s="152">
        <v>28848.659940000001</v>
      </c>
      <c r="R65" s="152">
        <v>50271.583960000004</v>
      </c>
      <c r="S65" s="329">
        <v>69837.50609000001</v>
      </c>
      <c r="T65" s="152">
        <v>92493.536219999995</v>
      </c>
      <c r="U65" s="152">
        <v>226470.61742</v>
      </c>
      <c r="V65" s="330">
        <v>68080</v>
      </c>
      <c r="W65" s="152">
        <v>142734.99</v>
      </c>
      <c r="X65" s="152">
        <v>52045</v>
      </c>
      <c r="Y65" s="152">
        <v>37997</v>
      </c>
      <c r="Z65" s="330">
        <v>97048</v>
      </c>
      <c r="AA65" s="152">
        <v>106740</v>
      </c>
      <c r="AB65" s="152">
        <v>81151</v>
      </c>
      <c r="AC65" s="152">
        <v>36599</v>
      </c>
      <c r="AD65" s="330">
        <v>36997</v>
      </c>
      <c r="AE65" s="152">
        <v>74818</v>
      </c>
      <c r="AF65" s="152">
        <v>85759</v>
      </c>
      <c r="AG65" s="152">
        <v>38825</v>
      </c>
      <c r="AH65" s="330">
        <v>78888</v>
      </c>
      <c r="AI65" s="152">
        <v>40173</v>
      </c>
      <c r="AJ65" s="152">
        <v>41506</v>
      </c>
      <c r="AK65" s="152">
        <v>11726</v>
      </c>
      <c r="AL65" s="152">
        <v>13316</v>
      </c>
      <c r="AM65" s="152">
        <v>41909</v>
      </c>
      <c r="AN65" s="152">
        <v>37743</v>
      </c>
      <c r="AO65" s="152">
        <v>68217</v>
      </c>
      <c r="AP65" s="152"/>
      <c r="AQ65" s="152">
        <v>14291.829760000001</v>
      </c>
      <c r="AR65" s="152">
        <v>57186.337439999996</v>
      </c>
      <c r="AS65" s="152">
        <v>5192.3512799999999</v>
      </c>
      <c r="AT65" s="152">
        <v>118465.60759</v>
      </c>
    </row>
    <row r="66" spans="2:46">
      <c r="B66" s="150" t="s">
        <v>98</v>
      </c>
      <c r="C66" s="152">
        <v>0</v>
      </c>
      <c r="D66" s="152">
        <v>0</v>
      </c>
      <c r="E66" s="152">
        <v>0</v>
      </c>
      <c r="F66" s="152">
        <v>0</v>
      </c>
      <c r="G66" s="152">
        <v>0</v>
      </c>
      <c r="H66" s="152">
        <v>0</v>
      </c>
      <c r="I66" s="152">
        <v>0</v>
      </c>
      <c r="J66" s="152">
        <v>0</v>
      </c>
      <c r="K66" s="152">
        <v>0</v>
      </c>
      <c r="L66" s="152">
        <v>0</v>
      </c>
      <c r="M66" s="152">
        <v>0</v>
      </c>
      <c r="N66" s="152">
        <v>0</v>
      </c>
      <c r="O66" s="152">
        <v>69959.41154999999</v>
      </c>
      <c r="P66" s="152">
        <v>82388.718519999995</v>
      </c>
      <c r="Q66" s="152">
        <v>77706.780969999993</v>
      </c>
      <c r="R66" s="152">
        <v>76948.406990000003</v>
      </c>
      <c r="S66" s="329">
        <v>85934.482690000004</v>
      </c>
      <c r="T66" s="152">
        <v>89748.93637000001</v>
      </c>
      <c r="U66" s="152">
        <v>86309.145980000001</v>
      </c>
      <c r="V66" s="330">
        <v>189751</v>
      </c>
      <c r="W66" s="152">
        <v>115382.06</v>
      </c>
      <c r="X66" s="152">
        <v>66790</v>
      </c>
      <c r="Y66" s="152">
        <v>65640</v>
      </c>
      <c r="Z66" s="330">
        <v>174857</v>
      </c>
      <c r="AA66" s="152">
        <v>55161</v>
      </c>
      <c r="AB66" s="152">
        <v>62961</v>
      </c>
      <c r="AC66" s="152">
        <v>138299</v>
      </c>
      <c r="AD66" s="330">
        <v>130796</v>
      </c>
      <c r="AE66" s="152">
        <v>77347</v>
      </c>
      <c r="AF66" s="152">
        <v>134103</v>
      </c>
      <c r="AG66" s="152">
        <v>143020</v>
      </c>
      <c r="AH66" s="330">
        <v>116446</v>
      </c>
      <c r="AI66" s="152">
        <v>82695</v>
      </c>
      <c r="AJ66" s="152">
        <v>105451</v>
      </c>
      <c r="AK66" s="152">
        <v>102815</v>
      </c>
      <c r="AL66" s="152">
        <v>152513</v>
      </c>
      <c r="AM66" s="152">
        <v>111168</v>
      </c>
      <c r="AN66" s="152">
        <v>116600</v>
      </c>
      <c r="AO66" s="152">
        <v>148478</v>
      </c>
      <c r="AP66" s="152"/>
      <c r="AQ66" s="152">
        <v>0</v>
      </c>
      <c r="AR66" s="152">
        <v>0</v>
      </c>
      <c r="AS66" s="152">
        <v>0</v>
      </c>
      <c r="AT66" s="152">
        <v>0</v>
      </c>
    </row>
    <row r="67" spans="2:46">
      <c r="B67" s="150" t="s">
        <v>207</v>
      </c>
      <c r="C67" s="152"/>
      <c r="D67" s="152"/>
      <c r="E67" s="152"/>
      <c r="F67" s="152"/>
      <c r="G67" s="152"/>
      <c r="H67" s="152"/>
      <c r="I67" s="152"/>
      <c r="J67" s="152"/>
      <c r="K67" s="152"/>
      <c r="L67" s="152"/>
      <c r="M67" s="152"/>
      <c r="N67" s="152"/>
      <c r="O67" s="152"/>
      <c r="P67" s="152"/>
      <c r="Q67" s="152"/>
      <c r="R67" s="152"/>
      <c r="S67" s="329"/>
      <c r="T67" s="152"/>
      <c r="U67" s="152"/>
      <c r="V67" s="330"/>
      <c r="W67" s="152">
        <v>0</v>
      </c>
      <c r="X67" s="152">
        <v>0</v>
      </c>
      <c r="Y67" s="152">
        <v>0</v>
      </c>
      <c r="Z67" s="330">
        <v>0</v>
      </c>
      <c r="AA67" s="152">
        <v>0</v>
      </c>
      <c r="AB67" s="152">
        <v>0</v>
      </c>
      <c r="AC67" s="152">
        <v>0</v>
      </c>
      <c r="AD67" s="330">
        <v>0</v>
      </c>
      <c r="AE67" s="152">
        <v>0</v>
      </c>
      <c r="AF67" s="152">
        <v>0</v>
      </c>
      <c r="AG67" s="152">
        <v>0</v>
      </c>
      <c r="AH67" s="330">
        <v>0</v>
      </c>
      <c r="AI67" s="152">
        <v>0</v>
      </c>
      <c r="AJ67" s="152">
        <v>0</v>
      </c>
      <c r="AK67" s="152">
        <v>0</v>
      </c>
      <c r="AL67" s="152">
        <v>0</v>
      </c>
      <c r="AM67" s="152">
        <v>0</v>
      </c>
      <c r="AN67" s="152">
        <v>0</v>
      </c>
      <c r="AO67" s="152">
        <v>0</v>
      </c>
      <c r="AP67" s="152"/>
      <c r="AQ67" s="152">
        <v>0</v>
      </c>
      <c r="AR67" s="152">
        <v>0</v>
      </c>
      <c r="AS67" s="152">
        <v>0</v>
      </c>
      <c r="AT67" s="152">
        <v>0</v>
      </c>
    </row>
    <row r="68" spans="2:46">
      <c r="B68" s="150" t="s">
        <v>52</v>
      </c>
      <c r="C68" s="152">
        <v>4515.6745300000002</v>
      </c>
      <c r="D68" s="152">
        <v>5258.5652599999994</v>
      </c>
      <c r="E68" s="152">
        <v>13308.926989999998</v>
      </c>
      <c r="F68" s="152">
        <v>26099.007450000001</v>
      </c>
      <c r="G68" s="152">
        <v>25378.554629999999</v>
      </c>
      <c r="H68" s="152">
        <v>26652.40278</v>
      </c>
      <c r="I68" s="152">
        <v>25828.708869999999</v>
      </c>
      <c r="J68" s="152">
        <v>26472.073069999995</v>
      </c>
      <c r="K68" s="152">
        <v>27523.308239999998</v>
      </c>
      <c r="L68" s="152">
        <v>27314.148679999998</v>
      </c>
      <c r="M68" s="152">
        <v>27374.79293</v>
      </c>
      <c r="N68" s="152">
        <v>30493.53774</v>
      </c>
      <c r="O68" s="152">
        <v>20781.43938</v>
      </c>
      <c r="P68" s="152">
        <v>21896.403309999998</v>
      </c>
      <c r="Q68" s="152">
        <v>22429.320480000002</v>
      </c>
      <c r="R68" s="152">
        <v>24989.404070000001</v>
      </c>
      <c r="S68" s="329">
        <v>25049.596679999999</v>
      </c>
      <c r="T68" s="152">
        <v>24824.797750000002</v>
      </c>
      <c r="U68" s="152">
        <v>24646.58252</v>
      </c>
      <c r="V68" s="330">
        <v>10375.040000000001</v>
      </c>
      <c r="W68" s="152">
        <v>17097.310000000001</v>
      </c>
      <c r="X68" s="152">
        <v>20133</v>
      </c>
      <c r="Y68" s="152">
        <v>20717</v>
      </c>
      <c r="Z68" s="330">
        <v>21036</v>
      </c>
      <c r="AA68" s="152">
        <v>29106</v>
      </c>
      <c r="AB68" s="152">
        <v>24235</v>
      </c>
      <c r="AC68" s="152">
        <v>14377</v>
      </c>
      <c r="AD68" s="330">
        <v>27024</v>
      </c>
      <c r="AE68" s="152">
        <v>29089</v>
      </c>
      <c r="AF68" s="152">
        <v>30143</v>
      </c>
      <c r="AG68" s="152">
        <v>32630</v>
      </c>
      <c r="AH68" s="330">
        <v>35032</v>
      </c>
      <c r="AI68" s="152">
        <v>38145</v>
      </c>
      <c r="AJ68" s="152">
        <v>41189</v>
      </c>
      <c r="AK68" s="152">
        <v>44403</v>
      </c>
      <c r="AL68" s="152">
        <v>43595</v>
      </c>
      <c r="AM68" s="152">
        <v>44842</v>
      </c>
      <c r="AN68" s="152">
        <v>45026</v>
      </c>
      <c r="AO68" s="152">
        <v>46528</v>
      </c>
      <c r="AP68" s="152"/>
      <c r="AQ68" s="152">
        <v>254.83027999999999</v>
      </c>
      <c r="AR68" s="152">
        <v>418.01718</v>
      </c>
      <c r="AS68" s="152">
        <v>496.21168</v>
      </c>
      <c r="AT68" s="152">
        <v>491.45903999999996</v>
      </c>
    </row>
    <row r="69" spans="2:46">
      <c r="B69" s="150" t="s">
        <v>50</v>
      </c>
      <c r="C69" s="152">
        <v>12306.02117</v>
      </c>
      <c r="D69" s="152">
        <v>12016.326499999999</v>
      </c>
      <c r="E69" s="152">
        <v>12340.051670000001</v>
      </c>
      <c r="F69" s="152">
        <v>11222.075880000002</v>
      </c>
      <c r="G69" s="152">
        <v>10537.917999999998</v>
      </c>
      <c r="H69" s="152">
        <v>18861.168430000002</v>
      </c>
      <c r="I69" s="152">
        <v>84704.668399999995</v>
      </c>
      <c r="J69" s="152">
        <v>77673.235000000015</v>
      </c>
      <c r="K69" s="152">
        <v>65999.347239999988</v>
      </c>
      <c r="L69" s="152">
        <v>71088.929810000001</v>
      </c>
      <c r="M69" s="152">
        <v>88986.414430000004</v>
      </c>
      <c r="N69" s="152">
        <v>104010.5</v>
      </c>
      <c r="O69" s="152">
        <v>4354.1886200000154</v>
      </c>
      <c r="P69" s="152">
        <v>4464.7365099999997</v>
      </c>
      <c r="Q69" s="152">
        <v>2718.0945499999998</v>
      </c>
      <c r="R69" s="152">
        <v>6778.6339099999996</v>
      </c>
      <c r="S69" s="329">
        <v>7006.9639699999998</v>
      </c>
      <c r="T69" s="152">
        <v>7289.6683300000004</v>
      </c>
      <c r="U69" s="152">
        <v>7227.21137</v>
      </c>
      <c r="V69" s="330">
        <v>21874.86</v>
      </c>
      <c r="W69" s="152">
        <v>51585.35</v>
      </c>
      <c r="X69" s="152">
        <v>7427</v>
      </c>
      <c r="Y69" s="152">
        <v>7834</v>
      </c>
      <c r="Z69" s="330">
        <v>-9954</v>
      </c>
      <c r="AA69" s="152">
        <v>-9004</v>
      </c>
      <c r="AB69" s="152">
        <v>-9160</v>
      </c>
      <c r="AC69" s="152">
        <v>-10577</v>
      </c>
      <c r="AD69" s="330">
        <v>-10555</v>
      </c>
      <c r="AE69" s="152">
        <v>66098</v>
      </c>
      <c r="AF69" s="152">
        <v>68042</v>
      </c>
      <c r="AG69" s="152">
        <v>66652</v>
      </c>
      <c r="AH69" s="330">
        <v>61803</v>
      </c>
      <c r="AI69" s="152">
        <v>67054</v>
      </c>
      <c r="AJ69" s="152">
        <v>45666</v>
      </c>
      <c r="AK69" s="152">
        <v>22207</v>
      </c>
      <c r="AL69" s="152">
        <v>7726</v>
      </c>
      <c r="AM69" s="152">
        <v>-4495</v>
      </c>
      <c r="AN69" s="152">
        <v>-2595</v>
      </c>
      <c r="AO69" s="152">
        <v>-1403</v>
      </c>
      <c r="AP69" s="152"/>
      <c r="AQ69" s="152">
        <v>9.8629999999999995E-2</v>
      </c>
      <c r="AR69" s="152">
        <v>144.84054</v>
      </c>
      <c r="AS69" s="152">
        <v>133.61778000000001</v>
      </c>
      <c r="AT69" s="152">
        <v>130.87241</v>
      </c>
    </row>
    <row r="70" spans="2:46">
      <c r="B70" s="150" t="s">
        <v>55</v>
      </c>
      <c r="C70" s="331">
        <v>25298.10226</v>
      </c>
      <c r="D70" s="331">
        <v>24631.88811</v>
      </c>
      <c r="E70" s="331">
        <v>36101.344750000004</v>
      </c>
      <c r="F70" s="331">
        <v>32046.306290000004</v>
      </c>
      <c r="G70" s="331">
        <v>28714.167280000001</v>
      </c>
      <c r="H70" s="331">
        <v>25342.704600000001</v>
      </c>
      <c r="I70" s="331">
        <v>25035.235509999999</v>
      </c>
      <c r="J70" s="331">
        <v>2353.4127800000001</v>
      </c>
      <c r="K70" s="331">
        <v>1360.3769299999999</v>
      </c>
      <c r="L70" s="331">
        <v>864.78084000000013</v>
      </c>
      <c r="M70" s="152">
        <v>2816.1465999999996</v>
      </c>
      <c r="N70" s="152">
        <v>1976.68577</v>
      </c>
      <c r="O70" s="152">
        <v>1158.3523300000002</v>
      </c>
      <c r="P70" s="152">
        <v>769.94557999999995</v>
      </c>
      <c r="Q70" s="152">
        <v>1581.06359</v>
      </c>
      <c r="R70" s="152">
        <v>5876.11816</v>
      </c>
      <c r="S70" s="329">
        <v>5462.2173300000004</v>
      </c>
      <c r="T70" s="152">
        <v>4629.0694100000001</v>
      </c>
      <c r="U70" s="152">
        <v>1637.4245900000001</v>
      </c>
      <c r="V70" s="330">
        <v>108.21</v>
      </c>
      <c r="W70" s="152">
        <v>8565.2800000000007</v>
      </c>
      <c r="X70" s="152">
        <v>7360</v>
      </c>
      <c r="Y70" s="152">
        <v>4985</v>
      </c>
      <c r="Z70" s="330">
        <v>3363</v>
      </c>
      <c r="AA70" s="152">
        <v>2066</v>
      </c>
      <c r="AB70" s="152">
        <v>382</v>
      </c>
      <c r="AC70" s="152">
        <v>8470</v>
      </c>
      <c r="AD70" s="330">
        <v>6731</v>
      </c>
      <c r="AE70" s="152">
        <v>6221</v>
      </c>
      <c r="AF70" s="152">
        <v>7608</v>
      </c>
      <c r="AG70" s="152">
        <v>3773</v>
      </c>
      <c r="AH70" s="330">
        <v>1838</v>
      </c>
      <c r="AI70" s="152">
        <v>1822</v>
      </c>
      <c r="AJ70" s="152">
        <v>6755</v>
      </c>
      <c r="AK70" s="152">
        <v>2993</v>
      </c>
      <c r="AL70" s="152">
        <v>906</v>
      </c>
      <c r="AM70" s="152">
        <v>-576</v>
      </c>
      <c r="AN70" s="152">
        <v>14480</v>
      </c>
      <c r="AO70" s="152">
        <v>10056</v>
      </c>
      <c r="AP70" s="152"/>
      <c r="AQ70" s="152">
        <v>29075.751980000001</v>
      </c>
      <c r="AR70" s="152">
        <v>26840.172930000001</v>
      </c>
      <c r="AS70" s="152">
        <v>24673.566760000002</v>
      </c>
      <c r="AT70" s="152">
        <v>26657.695880000007</v>
      </c>
    </row>
    <row r="71" spans="2:46">
      <c r="B71" s="150" t="s">
        <v>119</v>
      </c>
      <c r="C71" s="152">
        <v>0</v>
      </c>
      <c r="D71" s="152">
        <v>0</v>
      </c>
      <c r="E71" s="152">
        <v>0</v>
      </c>
      <c r="F71" s="152">
        <v>0</v>
      </c>
      <c r="G71" s="152">
        <v>0</v>
      </c>
      <c r="H71" s="152">
        <v>0</v>
      </c>
      <c r="I71" s="152">
        <v>-1</v>
      </c>
      <c r="J71" s="152">
        <v>0</v>
      </c>
      <c r="K71" s="152">
        <v>0</v>
      </c>
      <c r="L71" s="152">
        <v>0</v>
      </c>
      <c r="M71" s="152">
        <v>0</v>
      </c>
      <c r="N71" s="152">
        <v>0</v>
      </c>
      <c r="O71" s="152">
        <v>15248.03069</v>
      </c>
      <c r="P71" s="152">
        <v>11693.39258</v>
      </c>
      <c r="Q71" s="152">
        <v>11416.606609999999</v>
      </c>
      <c r="R71" s="152">
        <v>20676.307679999998</v>
      </c>
      <c r="S71" s="329">
        <v>12837.975420000001</v>
      </c>
      <c r="T71" s="152">
        <v>18796.896250000002</v>
      </c>
      <c r="U71" s="152">
        <v>20631.02175</v>
      </c>
      <c r="V71" s="330">
        <v>25040</v>
      </c>
      <c r="W71" s="152">
        <v>27725.93</v>
      </c>
      <c r="X71" s="152">
        <v>34559</v>
      </c>
      <c r="Y71" s="152">
        <v>34089</v>
      </c>
      <c r="Z71" s="330">
        <v>18869</v>
      </c>
      <c r="AA71" s="152">
        <v>18838</v>
      </c>
      <c r="AB71" s="152">
        <v>20630</v>
      </c>
      <c r="AC71" s="152">
        <v>24133</v>
      </c>
      <c r="AD71" s="330">
        <v>18317</v>
      </c>
      <c r="AE71" s="152">
        <v>13061</v>
      </c>
      <c r="AF71" s="152">
        <v>48656</v>
      </c>
      <c r="AG71" s="152">
        <v>47328</v>
      </c>
      <c r="AH71" s="330">
        <v>43215</v>
      </c>
      <c r="AI71" s="152">
        <v>23603</v>
      </c>
      <c r="AJ71" s="152">
        <v>18010</v>
      </c>
      <c r="AK71" s="152">
        <v>14179</v>
      </c>
      <c r="AL71" s="152">
        <v>13980</v>
      </c>
      <c r="AM71" s="152">
        <v>6960</v>
      </c>
      <c r="AN71" s="152">
        <v>14406</v>
      </c>
      <c r="AO71" s="152">
        <v>16793</v>
      </c>
      <c r="AP71" s="152"/>
      <c r="AQ71" s="152">
        <v>6911.9492900000005</v>
      </c>
      <c r="AR71" s="152">
        <v>7172.8714</v>
      </c>
      <c r="AS71" s="152">
        <v>10233.05026</v>
      </c>
      <c r="AT71" s="152">
        <v>9604.8528200000001</v>
      </c>
    </row>
    <row r="72" spans="2:46">
      <c r="B72" s="150" t="s">
        <v>51</v>
      </c>
      <c r="C72" s="152">
        <v>0</v>
      </c>
      <c r="D72" s="152">
        <v>0</v>
      </c>
      <c r="E72" s="152">
        <v>0</v>
      </c>
      <c r="F72" s="152">
        <v>0</v>
      </c>
      <c r="G72" s="152">
        <v>0</v>
      </c>
      <c r="H72" s="152">
        <v>0</v>
      </c>
      <c r="I72" s="152">
        <v>0</v>
      </c>
      <c r="J72" s="152">
        <v>0</v>
      </c>
      <c r="K72" s="152">
        <v>0</v>
      </c>
      <c r="L72" s="152">
        <v>0</v>
      </c>
      <c r="M72" s="152">
        <v>0</v>
      </c>
      <c r="N72" s="152">
        <v>0</v>
      </c>
      <c r="O72" s="152">
        <v>0</v>
      </c>
      <c r="P72" s="152">
        <v>0</v>
      </c>
      <c r="Q72" s="152">
        <v>0</v>
      </c>
      <c r="R72" s="152">
        <v>0</v>
      </c>
      <c r="S72" s="329">
        <v>0</v>
      </c>
      <c r="T72" s="152">
        <v>0</v>
      </c>
      <c r="U72" s="152">
        <v>0</v>
      </c>
      <c r="V72" s="330">
        <v>0</v>
      </c>
      <c r="W72" s="152">
        <v>0</v>
      </c>
      <c r="X72" s="152">
        <v>0</v>
      </c>
      <c r="Y72" s="152">
        <v>0</v>
      </c>
      <c r="Z72" s="330">
        <v>0</v>
      </c>
      <c r="AA72" s="152">
        <v>0</v>
      </c>
      <c r="AB72" s="152">
        <v>0</v>
      </c>
      <c r="AC72" s="152">
        <v>0</v>
      </c>
      <c r="AD72" s="330">
        <v>0</v>
      </c>
      <c r="AE72" s="152">
        <v>0</v>
      </c>
      <c r="AF72" s="152">
        <v>0</v>
      </c>
      <c r="AG72" s="152">
        <v>0</v>
      </c>
      <c r="AH72" s="330">
        <v>0</v>
      </c>
      <c r="AI72" s="152">
        <v>0</v>
      </c>
      <c r="AJ72" s="152">
        <v>0</v>
      </c>
      <c r="AK72" s="152">
        <v>0</v>
      </c>
      <c r="AL72" s="152">
        <v>0</v>
      </c>
      <c r="AM72" s="152">
        <v>0</v>
      </c>
      <c r="AN72" s="152">
        <v>0</v>
      </c>
      <c r="AO72" s="152">
        <v>0</v>
      </c>
      <c r="AP72" s="152"/>
      <c r="AQ72" s="152">
        <v>0</v>
      </c>
      <c r="AR72" s="152">
        <v>0</v>
      </c>
      <c r="AS72" s="152">
        <v>0</v>
      </c>
      <c r="AT72" s="152">
        <v>0</v>
      </c>
    </row>
    <row r="73" spans="2:46">
      <c r="B73" s="150" t="s">
        <v>54</v>
      </c>
      <c r="C73" s="331">
        <v>0</v>
      </c>
      <c r="D73" s="331">
        <v>0</v>
      </c>
      <c r="E73" s="331">
        <v>0</v>
      </c>
      <c r="F73" s="331">
        <v>0</v>
      </c>
      <c r="G73" s="331">
        <v>0</v>
      </c>
      <c r="H73" s="331">
        <v>0</v>
      </c>
      <c r="I73" s="331">
        <v>0</v>
      </c>
      <c r="J73" s="331">
        <v>0</v>
      </c>
      <c r="K73" s="331">
        <v>0</v>
      </c>
      <c r="L73" s="331">
        <v>0</v>
      </c>
      <c r="M73" s="152">
        <v>0</v>
      </c>
      <c r="N73" s="152">
        <v>0</v>
      </c>
      <c r="O73" s="152">
        <v>0</v>
      </c>
      <c r="P73" s="152">
        <v>0</v>
      </c>
      <c r="Q73" s="152">
        <v>0</v>
      </c>
      <c r="R73" s="152">
        <v>0</v>
      </c>
      <c r="S73" s="329">
        <v>0</v>
      </c>
      <c r="T73" s="152">
        <v>0</v>
      </c>
      <c r="U73" s="152">
        <v>0</v>
      </c>
      <c r="V73" s="330">
        <v>0</v>
      </c>
      <c r="W73" s="152">
        <v>0</v>
      </c>
      <c r="X73" s="152">
        <v>0</v>
      </c>
      <c r="Y73" s="152">
        <v>0</v>
      </c>
      <c r="Z73" s="330">
        <v>0</v>
      </c>
      <c r="AA73" s="152">
        <v>0</v>
      </c>
      <c r="AB73" s="152">
        <v>0</v>
      </c>
      <c r="AC73" s="152">
        <v>0</v>
      </c>
      <c r="AD73" s="330">
        <v>0</v>
      </c>
      <c r="AE73" s="152">
        <v>0</v>
      </c>
      <c r="AF73" s="152">
        <v>0</v>
      </c>
      <c r="AG73" s="152">
        <v>0</v>
      </c>
      <c r="AH73" s="330">
        <v>0</v>
      </c>
      <c r="AI73" s="152">
        <v>0</v>
      </c>
      <c r="AJ73" s="152">
        <v>0</v>
      </c>
      <c r="AK73" s="152">
        <v>0</v>
      </c>
      <c r="AL73" s="152">
        <v>0</v>
      </c>
      <c r="AM73" s="152">
        <v>0</v>
      </c>
      <c r="AN73" s="152">
        <v>0</v>
      </c>
      <c r="AO73" s="152">
        <v>0</v>
      </c>
      <c r="AP73" s="152"/>
      <c r="AQ73" s="152">
        <v>0</v>
      </c>
      <c r="AR73" s="152">
        <v>0</v>
      </c>
      <c r="AS73" s="152">
        <v>0</v>
      </c>
      <c r="AT73" s="152">
        <v>0</v>
      </c>
    </row>
    <row r="74" spans="2:46">
      <c r="B74" s="150" t="s">
        <v>120</v>
      </c>
      <c r="C74" s="152">
        <v>0</v>
      </c>
      <c r="D74" s="152">
        <v>0</v>
      </c>
      <c r="E74" s="152">
        <v>0</v>
      </c>
      <c r="F74" s="152">
        <v>0</v>
      </c>
      <c r="G74" s="152">
        <v>0</v>
      </c>
      <c r="H74" s="152">
        <v>0</v>
      </c>
      <c r="I74" s="152">
        <v>0</v>
      </c>
      <c r="J74" s="152">
        <v>0</v>
      </c>
      <c r="K74" s="152">
        <v>0</v>
      </c>
      <c r="L74" s="152">
        <v>0</v>
      </c>
      <c r="M74" s="152">
        <v>0</v>
      </c>
      <c r="N74" s="152">
        <v>0</v>
      </c>
      <c r="O74" s="152">
        <v>0</v>
      </c>
      <c r="P74" s="152">
        <v>0</v>
      </c>
      <c r="Q74" s="152">
        <v>0</v>
      </c>
      <c r="R74" s="152">
        <v>0</v>
      </c>
      <c r="S74" s="329">
        <v>0</v>
      </c>
      <c r="T74" s="152">
        <v>0</v>
      </c>
      <c r="U74" s="152">
        <v>0</v>
      </c>
      <c r="V74" s="330">
        <v>0</v>
      </c>
      <c r="W74" s="152">
        <v>0</v>
      </c>
      <c r="X74" s="152">
        <v>0</v>
      </c>
      <c r="Y74" s="152">
        <v>0</v>
      </c>
      <c r="Z74" s="330">
        <v>4843</v>
      </c>
      <c r="AA74" s="152">
        <v>3481</v>
      </c>
      <c r="AB74" s="152">
        <v>3348</v>
      </c>
      <c r="AC74" s="152">
        <v>5262</v>
      </c>
      <c r="AD74" s="330">
        <v>3135</v>
      </c>
      <c r="AE74" s="152">
        <v>0</v>
      </c>
      <c r="AF74" s="152">
        <v>3</v>
      </c>
      <c r="AG74" s="152">
        <v>18</v>
      </c>
      <c r="AH74" s="330">
        <v>43</v>
      </c>
      <c r="AI74" s="152">
        <v>46</v>
      </c>
      <c r="AJ74" s="152">
        <v>6210</v>
      </c>
      <c r="AK74" s="152">
        <v>18</v>
      </c>
      <c r="AL74" s="152">
        <v>22</v>
      </c>
      <c r="AM74" s="152">
        <v>2764</v>
      </c>
      <c r="AN74" s="152">
        <v>5276</v>
      </c>
      <c r="AO74" s="152">
        <v>150</v>
      </c>
      <c r="AP74" s="152"/>
      <c r="AQ74" s="152">
        <v>0</v>
      </c>
      <c r="AR74" s="152">
        <v>6288.3447300000007</v>
      </c>
      <c r="AS74" s="152">
        <v>14908.404470000001</v>
      </c>
      <c r="AT74" s="152">
        <v>0</v>
      </c>
    </row>
    <row r="75" spans="2:46">
      <c r="B75" s="150" t="s">
        <v>56</v>
      </c>
      <c r="C75" s="331">
        <v>0</v>
      </c>
      <c r="D75" s="331">
        <v>0</v>
      </c>
      <c r="E75" s="331">
        <v>0</v>
      </c>
      <c r="F75" s="331">
        <v>0</v>
      </c>
      <c r="G75" s="331">
        <v>0</v>
      </c>
      <c r="H75" s="331">
        <v>0</v>
      </c>
      <c r="I75" s="331">
        <v>0</v>
      </c>
      <c r="J75" s="331">
        <v>0</v>
      </c>
      <c r="K75" s="331">
        <v>0</v>
      </c>
      <c r="L75" s="331">
        <v>0</v>
      </c>
      <c r="M75" s="152">
        <v>0</v>
      </c>
      <c r="N75" s="152">
        <v>0</v>
      </c>
      <c r="O75" s="152">
        <v>0</v>
      </c>
      <c r="P75" s="152">
        <v>0</v>
      </c>
      <c r="Q75" s="152">
        <v>0</v>
      </c>
      <c r="R75" s="152">
        <v>0</v>
      </c>
      <c r="S75" s="329">
        <v>0</v>
      </c>
      <c r="T75" s="152">
        <v>0</v>
      </c>
      <c r="U75" s="152">
        <v>0</v>
      </c>
      <c r="V75" s="330">
        <v>0</v>
      </c>
      <c r="W75" s="152">
        <v>0</v>
      </c>
      <c r="X75" s="152">
        <v>0</v>
      </c>
      <c r="Y75" s="152">
        <v>0</v>
      </c>
      <c r="Z75" s="330">
        <v>0</v>
      </c>
      <c r="AA75" s="152">
        <v>0</v>
      </c>
      <c r="AB75" s="152">
        <v>0</v>
      </c>
      <c r="AC75" s="152">
        <v>0</v>
      </c>
      <c r="AD75" s="330">
        <v>0</v>
      </c>
      <c r="AE75" s="152">
        <v>0</v>
      </c>
      <c r="AF75" s="152">
        <v>0</v>
      </c>
      <c r="AG75" s="152">
        <v>0</v>
      </c>
      <c r="AH75" s="330">
        <v>0</v>
      </c>
      <c r="AI75" s="152">
        <v>0</v>
      </c>
      <c r="AJ75" s="152">
        <v>0</v>
      </c>
      <c r="AK75" s="152">
        <v>0</v>
      </c>
      <c r="AL75" s="152">
        <v>0</v>
      </c>
      <c r="AM75" s="152">
        <v>0</v>
      </c>
      <c r="AN75" s="152">
        <v>0</v>
      </c>
      <c r="AO75" s="152">
        <v>0</v>
      </c>
      <c r="AP75" s="152"/>
      <c r="AQ75" s="152">
        <v>0</v>
      </c>
      <c r="AR75" s="152">
        <v>0</v>
      </c>
      <c r="AS75" s="152">
        <v>0</v>
      </c>
      <c r="AT75" s="152">
        <v>0</v>
      </c>
    </row>
    <row r="76" spans="2:46">
      <c r="B76" s="150" t="s">
        <v>224</v>
      </c>
      <c r="C76" s="152">
        <v>0</v>
      </c>
      <c r="D76" s="152">
        <v>0</v>
      </c>
      <c r="E76" s="152">
        <v>0</v>
      </c>
      <c r="F76" s="152">
        <v>0</v>
      </c>
      <c r="G76" s="152">
        <v>0</v>
      </c>
      <c r="H76" s="152">
        <v>0</v>
      </c>
      <c r="I76" s="152">
        <v>0</v>
      </c>
      <c r="J76" s="152">
        <v>0</v>
      </c>
      <c r="K76" s="152">
        <v>0</v>
      </c>
      <c r="L76" s="152">
        <v>0</v>
      </c>
      <c r="M76" s="152">
        <v>0</v>
      </c>
      <c r="N76" s="152">
        <v>0</v>
      </c>
      <c r="O76" s="152">
        <v>0</v>
      </c>
      <c r="P76" s="152">
        <v>0</v>
      </c>
      <c r="Q76" s="152">
        <v>0</v>
      </c>
      <c r="R76" s="152">
        <v>0</v>
      </c>
      <c r="S76" s="329">
        <v>0</v>
      </c>
      <c r="T76" s="152">
        <v>0</v>
      </c>
      <c r="U76" s="152">
        <v>0</v>
      </c>
      <c r="V76" s="330">
        <v>0</v>
      </c>
      <c r="W76" s="152">
        <v>0</v>
      </c>
      <c r="X76" s="152">
        <v>0</v>
      </c>
      <c r="Y76" s="152">
        <v>0</v>
      </c>
      <c r="Z76" s="330">
        <v>0</v>
      </c>
      <c r="AA76" s="152">
        <v>0</v>
      </c>
      <c r="AB76" s="152">
        <v>0</v>
      </c>
      <c r="AC76" s="152">
        <v>0</v>
      </c>
      <c r="AD76" s="330">
        <v>0</v>
      </c>
      <c r="AE76" s="152">
        <v>0</v>
      </c>
      <c r="AF76" s="152">
        <v>0</v>
      </c>
      <c r="AG76" s="152">
        <v>0</v>
      </c>
      <c r="AH76" s="330">
        <v>4</v>
      </c>
      <c r="AI76" s="152">
        <v>0</v>
      </c>
      <c r="AJ76" s="152">
        <v>0</v>
      </c>
      <c r="AK76" s="152">
        <v>94</v>
      </c>
      <c r="AL76" s="152">
        <v>0</v>
      </c>
      <c r="AM76" s="152">
        <v>0</v>
      </c>
      <c r="AN76" s="152">
        <v>0</v>
      </c>
      <c r="AO76" s="152">
        <v>0</v>
      </c>
      <c r="AP76" s="152"/>
      <c r="AQ76" s="152">
        <v>21267.91216</v>
      </c>
      <c r="AR76" s="152">
        <v>7304.7501600000005</v>
      </c>
      <c r="AS76" s="152">
        <v>1339.4537</v>
      </c>
      <c r="AT76" s="152">
        <v>-0.1487</v>
      </c>
    </row>
    <row r="77" spans="2:46">
      <c r="B77" s="150" t="s">
        <v>53</v>
      </c>
      <c r="C77" s="331">
        <v>0</v>
      </c>
      <c r="D77" s="331">
        <v>0</v>
      </c>
      <c r="E77" s="331">
        <v>0</v>
      </c>
      <c r="F77" s="331">
        <v>0</v>
      </c>
      <c r="G77" s="331">
        <v>0</v>
      </c>
      <c r="H77" s="331">
        <v>0</v>
      </c>
      <c r="I77" s="331">
        <v>0</v>
      </c>
      <c r="J77" s="152">
        <v>24348</v>
      </c>
      <c r="K77" s="331">
        <v>0</v>
      </c>
      <c r="L77" s="331">
        <v>0</v>
      </c>
      <c r="M77" s="152">
        <v>26760.406732039599</v>
      </c>
      <c r="N77" s="152">
        <v>11292.33963</v>
      </c>
      <c r="O77" s="152">
        <v>0</v>
      </c>
      <c r="P77" s="152">
        <v>0</v>
      </c>
      <c r="Q77" s="152">
        <v>0</v>
      </c>
      <c r="R77" s="152">
        <v>0</v>
      </c>
      <c r="S77" s="329">
        <v>103.36122</v>
      </c>
      <c r="T77" s="152">
        <v>103.36122</v>
      </c>
      <c r="U77" s="152">
        <v>103.36122</v>
      </c>
      <c r="V77" s="330">
        <v>103.36122</v>
      </c>
      <c r="W77" s="152">
        <v>103.36</v>
      </c>
      <c r="X77" s="152">
        <v>103</v>
      </c>
      <c r="Y77" s="152">
        <v>103</v>
      </c>
      <c r="Z77" s="330">
        <v>103</v>
      </c>
      <c r="AA77" s="152">
        <v>103</v>
      </c>
      <c r="AB77" s="152">
        <v>103</v>
      </c>
      <c r="AC77" s="152">
        <v>102</v>
      </c>
      <c r="AD77" s="330">
        <v>103</v>
      </c>
      <c r="AE77" s="152">
        <v>103</v>
      </c>
      <c r="AF77" s="152">
        <v>103</v>
      </c>
      <c r="AG77" s="152">
        <v>104</v>
      </c>
      <c r="AH77" s="330">
        <v>104</v>
      </c>
      <c r="AI77" s="152">
        <v>102</v>
      </c>
      <c r="AJ77" s="152">
        <v>104</v>
      </c>
      <c r="AK77" s="152">
        <v>122</v>
      </c>
      <c r="AL77" s="152">
        <v>121</v>
      </c>
      <c r="AM77" s="152">
        <v>123</v>
      </c>
      <c r="AN77" s="152">
        <v>76</v>
      </c>
      <c r="AO77" s="152">
        <v>76</v>
      </c>
      <c r="AP77" s="152"/>
      <c r="AQ77" s="152">
        <v>0</v>
      </c>
      <c r="AR77" s="152">
        <v>0</v>
      </c>
      <c r="AS77" s="152">
        <v>12526.41632</v>
      </c>
      <c r="AT77" s="152">
        <v>13128.508320000001</v>
      </c>
    </row>
    <row r="78" spans="2:46">
      <c r="B78" s="150" t="s">
        <v>57</v>
      </c>
      <c r="C78" s="331">
        <v>0</v>
      </c>
      <c r="D78" s="331">
        <v>0</v>
      </c>
      <c r="E78" s="331">
        <v>0</v>
      </c>
      <c r="F78" s="331">
        <v>0</v>
      </c>
      <c r="G78" s="331">
        <v>0</v>
      </c>
      <c r="H78" s="331">
        <v>0</v>
      </c>
      <c r="I78" s="331">
        <v>0</v>
      </c>
      <c r="J78" s="331">
        <v>0</v>
      </c>
      <c r="K78" s="331">
        <v>0</v>
      </c>
      <c r="L78" s="331">
        <v>0</v>
      </c>
      <c r="M78" s="152">
        <v>0</v>
      </c>
      <c r="N78" s="152">
        <v>0</v>
      </c>
      <c r="O78" s="152">
        <v>0</v>
      </c>
      <c r="P78" s="152">
        <v>0</v>
      </c>
      <c r="Q78" s="152">
        <v>0</v>
      </c>
      <c r="R78" s="152">
        <v>0</v>
      </c>
      <c r="S78" s="329">
        <v>0</v>
      </c>
      <c r="T78" s="152">
        <v>0</v>
      </c>
      <c r="U78" s="152">
        <v>0</v>
      </c>
      <c r="V78" s="330">
        <v>0</v>
      </c>
      <c r="W78" s="152">
        <v>0</v>
      </c>
      <c r="X78" s="152">
        <v>0</v>
      </c>
      <c r="Y78" s="152">
        <v>0</v>
      </c>
      <c r="Z78" s="330">
        <v>0</v>
      </c>
      <c r="AA78" s="152">
        <v>0</v>
      </c>
      <c r="AB78" s="152">
        <v>0</v>
      </c>
      <c r="AC78" s="152">
        <v>0</v>
      </c>
      <c r="AD78" s="330">
        <v>0</v>
      </c>
      <c r="AE78" s="152">
        <v>0</v>
      </c>
      <c r="AF78" s="152">
        <v>0</v>
      </c>
      <c r="AG78" s="152">
        <v>0</v>
      </c>
      <c r="AH78" s="330">
        <v>0</v>
      </c>
      <c r="AI78" s="152">
        <v>0</v>
      </c>
      <c r="AJ78" s="152">
        <v>0</v>
      </c>
      <c r="AK78" s="152">
        <v>0</v>
      </c>
      <c r="AL78" s="152">
        <v>0</v>
      </c>
      <c r="AM78" s="152">
        <v>0</v>
      </c>
      <c r="AN78" s="152">
        <v>0</v>
      </c>
      <c r="AO78" s="152">
        <v>0</v>
      </c>
      <c r="AP78" s="152"/>
      <c r="AQ78" s="152">
        <v>0</v>
      </c>
      <c r="AR78" s="152">
        <v>0</v>
      </c>
      <c r="AS78" s="152">
        <v>0</v>
      </c>
      <c r="AT78" s="152">
        <v>0</v>
      </c>
    </row>
    <row r="79" spans="2:46">
      <c r="B79" s="154" t="s">
        <v>58</v>
      </c>
      <c r="C79" s="210">
        <v>1309176.6643300001</v>
      </c>
      <c r="D79" s="210">
        <v>1317504.6320400001</v>
      </c>
      <c r="E79" s="210">
        <v>1341722.0349400002</v>
      </c>
      <c r="F79" s="210">
        <v>1392069.5028300001</v>
      </c>
      <c r="G79" s="210">
        <v>1377886.7671800004</v>
      </c>
      <c r="H79" s="210">
        <v>1411357.2921199999</v>
      </c>
      <c r="I79" s="210">
        <v>1396213.3088600002</v>
      </c>
      <c r="J79" s="210">
        <v>1349830.5985799998</v>
      </c>
      <c r="K79" s="210">
        <v>1397182.9039799995</v>
      </c>
      <c r="L79" s="210">
        <v>1395597.5690499998</v>
      </c>
      <c r="M79" s="210">
        <v>1311245.0995299998</v>
      </c>
      <c r="N79" s="210">
        <v>1296694.40068</v>
      </c>
      <c r="O79" s="149">
        <v>1295200.7423800002</v>
      </c>
      <c r="P79" s="149">
        <v>1279182.4401700001</v>
      </c>
      <c r="Q79" s="149">
        <v>1273126.76385</v>
      </c>
      <c r="R79" s="149">
        <v>1719281.6384000001</v>
      </c>
      <c r="S79" s="325">
        <v>1710986.52871</v>
      </c>
      <c r="T79" s="149">
        <v>1699839.29054</v>
      </c>
      <c r="U79" s="149">
        <v>1553686.0637999997</v>
      </c>
      <c r="V79" s="328">
        <v>1573494.3800000001</v>
      </c>
      <c r="W79" s="149">
        <v>1580120.76</v>
      </c>
      <c r="X79" s="149">
        <v>1640386</v>
      </c>
      <c r="Y79" s="149">
        <v>1639056</v>
      </c>
      <c r="Z79" s="328">
        <v>1628756</v>
      </c>
      <c r="AA79" s="149">
        <v>1628201</v>
      </c>
      <c r="AB79" s="149">
        <v>1580452</v>
      </c>
      <c r="AC79" s="149">
        <v>1602476</v>
      </c>
      <c r="AD79" s="328">
        <v>1690006</v>
      </c>
      <c r="AE79" s="149">
        <v>1822495</v>
      </c>
      <c r="AF79" s="149">
        <v>1861407</v>
      </c>
      <c r="AG79" s="149">
        <v>1880554</v>
      </c>
      <c r="AH79" s="328">
        <v>1930639</v>
      </c>
      <c r="AI79" s="149">
        <f t="shared" ref="AI79:AL79" si="14">+AI80+AI93</f>
        <v>1956027</v>
      </c>
      <c r="AJ79" s="149">
        <f t="shared" si="14"/>
        <v>2011955</v>
      </c>
      <c r="AK79" s="149">
        <f t="shared" si="14"/>
        <v>2089627</v>
      </c>
      <c r="AL79" s="149">
        <f t="shared" si="14"/>
        <v>2150045</v>
      </c>
      <c r="AM79" s="149">
        <v>2203766</v>
      </c>
      <c r="AN79" s="149">
        <v>2221341</v>
      </c>
      <c r="AO79" s="149">
        <v>2255251</v>
      </c>
      <c r="AP79" s="149"/>
      <c r="AQ79" s="149">
        <v>1936647.5597399999</v>
      </c>
      <c r="AR79" s="149">
        <f>AR80+AR93</f>
        <v>2359248.39267</v>
      </c>
      <c r="AS79" s="149">
        <f>AS80+AS93</f>
        <v>2866400.2488000002</v>
      </c>
      <c r="AT79" s="149">
        <f>AT80+AT93</f>
        <v>3469486.2747499994</v>
      </c>
    </row>
    <row r="80" spans="2:46">
      <c r="B80" s="148" t="s">
        <v>59</v>
      </c>
      <c r="C80" s="149">
        <v>71939.962629999995</v>
      </c>
      <c r="D80" s="149">
        <v>66175.83137</v>
      </c>
      <c r="E80" s="149">
        <v>88724.238370000006</v>
      </c>
      <c r="F80" s="149">
        <v>130371.92540000001</v>
      </c>
      <c r="G80" s="149">
        <v>118358.11874000001</v>
      </c>
      <c r="H80" s="149">
        <v>162092.95549999998</v>
      </c>
      <c r="I80" s="149">
        <v>153381.85722000001</v>
      </c>
      <c r="J80" s="149">
        <v>115766.40957</v>
      </c>
      <c r="K80" s="149">
        <v>173658.98176</v>
      </c>
      <c r="L80" s="149">
        <v>182420.57879</v>
      </c>
      <c r="M80" s="149">
        <v>107845.94612000001</v>
      </c>
      <c r="N80" s="149">
        <v>103153.6228</v>
      </c>
      <c r="O80" s="149">
        <v>103331.41820999999</v>
      </c>
      <c r="P80" s="149">
        <v>96850.552230000001</v>
      </c>
      <c r="Q80" s="149">
        <v>101747.06722</v>
      </c>
      <c r="R80" s="149">
        <v>239298.48316999999</v>
      </c>
      <c r="S80" s="325">
        <v>235247.56002999999</v>
      </c>
      <c r="T80" s="149">
        <v>231180.27374999999</v>
      </c>
      <c r="U80" s="149">
        <v>98280.958519999986</v>
      </c>
      <c r="V80" s="328">
        <v>62097.99</v>
      </c>
      <c r="W80" s="149">
        <v>80695.180000000008</v>
      </c>
      <c r="X80" s="149">
        <v>78345</v>
      </c>
      <c r="Y80" s="149">
        <v>78834</v>
      </c>
      <c r="Z80" s="328">
        <v>78555</v>
      </c>
      <c r="AA80" s="149">
        <v>146183</v>
      </c>
      <c r="AB80" s="149">
        <v>75936</v>
      </c>
      <c r="AC80" s="149">
        <v>77419</v>
      </c>
      <c r="AD80" s="328">
        <v>154769</v>
      </c>
      <c r="AE80" s="149">
        <v>209229</v>
      </c>
      <c r="AF80" s="149">
        <v>130311</v>
      </c>
      <c r="AG80" s="149">
        <v>114268</v>
      </c>
      <c r="AH80" s="328">
        <v>97563</v>
      </c>
      <c r="AI80" s="149">
        <f t="shared" ref="AI80:AL80" si="15">SUM(AI81:AI92)</f>
        <v>69393</v>
      </c>
      <c r="AJ80" s="149">
        <f t="shared" si="15"/>
        <v>55995</v>
      </c>
      <c r="AK80" s="149">
        <f t="shared" si="15"/>
        <v>56892</v>
      </c>
      <c r="AL80" s="149">
        <f t="shared" si="15"/>
        <v>53473</v>
      </c>
      <c r="AM80" s="149">
        <v>40047</v>
      </c>
      <c r="AN80" s="149">
        <v>25597</v>
      </c>
      <c r="AO80" s="149">
        <v>22941</v>
      </c>
      <c r="AP80" s="149"/>
      <c r="AQ80" s="149">
        <v>39.989659999999994</v>
      </c>
      <c r="AR80" s="149">
        <f>SUM(AR81:AR92)</f>
        <v>215.54436999999999</v>
      </c>
      <c r="AS80" s="149">
        <f>SUM(AS81:AS92)</f>
        <v>54.96096</v>
      </c>
      <c r="AT80" s="149">
        <f>SUM(AT81:AT92)</f>
        <v>31.225349999999999</v>
      </c>
    </row>
    <row r="81" spans="2:46">
      <c r="B81" s="150" t="s">
        <v>118</v>
      </c>
      <c r="C81" s="152">
        <v>0</v>
      </c>
      <c r="D81" s="152">
        <v>0</v>
      </c>
      <c r="E81" s="152">
        <v>0</v>
      </c>
      <c r="F81" s="152">
        <v>0</v>
      </c>
      <c r="G81" s="152">
        <v>0</v>
      </c>
      <c r="H81" s="152">
        <v>0</v>
      </c>
      <c r="I81" s="152">
        <v>0</v>
      </c>
      <c r="J81" s="152">
        <v>0</v>
      </c>
      <c r="K81" s="152">
        <v>0</v>
      </c>
      <c r="L81" s="152">
        <v>0</v>
      </c>
      <c r="M81" s="152">
        <v>0</v>
      </c>
      <c r="N81" s="152">
        <v>0</v>
      </c>
      <c r="O81" s="211">
        <v>0</v>
      </c>
      <c r="P81" s="155">
        <v>0</v>
      </c>
      <c r="Q81" s="155">
        <v>0</v>
      </c>
      <c r="R81" s="155">
        <v>0</v>
      </c>
      <c r="S81" s="332">
        <v>0</v>
      </c>
      <c r="T81" s="155">
        <v>0</v>
      </c>
      <c r="U81" s="155">
        <v>0</v>
      </c>
      <c r="V81" s="333">
        <v>0</v>
      </c>
      <c r="W81" s="155">
        <v>0</v>
      </c>
      <c r="X81" s="155">
        <v>0</v>
      </c>
      <c r="Y81" s="155">
        <v>0</v>
      </c>
      <c r="Z81" s="333">
        <v>0</v>
      </c>
      <c r="AA81" s="155">
        <v>74319</v>
      </c>
      <c r="AB81" s="155">
        <v>3455</v>
      </c>
      <c r="AC81" s="155">
        <v>3455</v>
      </c>
      <c r="AD81" s="333">
        <v>83394</v>
      </c>
      <c r="AE81" s="155">
        <v>77351</v>
      </c>
      <c r="AF81" s="155">
        <v>23547</v>
      </c>
      <c r="AG81" s="155">
        <v>24908</v>
      </c>
      <c r="AH81" s="333">
        <v>24908</v>
      </c>
      <c r="AI81" s="155">
        <v>20539</v>
      </c>
      <c r="AJ81" s="155">
        <v>14639</v>
      </c>
      <c r="AK81" s="155">
        <v>14088</v>
      </c>
      <c r="AL81" s="155">
        <v>13793</v>
      </c>
      <c r="AM81" s="155">
        <v>8690</v>
      </c>
      <c r="AN81" s="155">
        <v>4832</v>
      </c>
      <c r="AO81" s="155">
        <v>3733</v>
      </c>
      <c r="AP81" s="155"/>
      <c r="AQ81" s="155">
        <v>0</v>
      </c>
      <c r="AR81" s="152">
        <v>0</v>
      </c>
      <c r="AS81" s="152">
        <v>0</v>
      </c>
      <c r="AT81" s="152">
        <v>0</v>
      </c>
    </row>
    <row r="82" spans="2:46">
      <c r="B82" s="150" t="s">
        <v>98</v>
      </c>
      <c r="C82" s="152">
        <v>0</v>
      </c>
      <c r="D82" s="152">
        <v>0</v>
      </c>
      <c r="E82" s="152">
        <v>0</v>
      </c>
      <c r="F82" s="152">
        <v>0</v>
      </c>
      <c r="G82" s="152">
        <v>0</v>
      </c>
      <c r="H82" s="152">
        <v>0</v>
      </c>
      <c r="I82" s="152">
        <v>0</v>
      </c>
      <c r="J82" s="152">
        <v>0</v>
      </c>
      <c r="K82" s="152">
        <v>0</v>
      </c>
      <c r="L82" s="152">
        <v>0</v>
      </c>
      <c r="M82" s="152">
        <v>0</v>
      </c>
      <c r="N82" s="152">
        <v>0</v>
      </c>
      <c r="O82" s="211">
        <v>0</v>
      </c>
      <c r="P82" s="155">
        <v>0</v>
      </c>
      <c r="Q82" s="155">
        <v>0</v>
      </c>
      <c r="R82" s="155">
        <v>0</v>
      </c>
      <c r="S82" s="332">
        <v>0</v>
      </c>
      <c r="T82" s="155">
        <v>0</v>
      </c>
      <c r="U82" s="155">
        <v>0</v>
      </c>
      <c r="V82" s="333">
        <v>0</v>
      </c>
      <c r="W82" s="155">
        <v>0</v>
      </c>
      <c r="X82" s="155">
        <v>0</v>
      </c>
      <c r="Y82" s="155">
        <v>0</v>
      </c>
      <c r="Z82" s="333">
        <v>0</v>
      </c>
      <c r="AA82" s="155">
        <v>0</v>
      </c>
      <c r="AB82" s="155">
        <v>0</v>
      </c>
      <c r="AC82" s="155">
        <v>0</v>
      </c>
      <c r="AD82" s="333">
        <v>0</v>
      </c>
      <c r="AE82" s="155">
        <v>0</v>
      </c>
      <c r="AF82" s="155">
        <v>0</v>
      </c>
      <c r="AG82" s="155">
        <v>0</v>
      </c>
      <c r="AH82" s="333">
        <v>0</v>
      </c>
      <c r="AI82" s="155">
        <v>0</v>
      </c>
      <c r="AJ82" s="155">
        <v>0</v>
      </c>
      <c r="AK82" s="155">
        <v>0</v>
      </c>
      <c r="AL82" s="155">
        <v>0</v>
      </c>
      <c r="AM82" s="155">
        <v>0</v>
      </c>
      <c r="AN82" s="155">
        <v>0</v>
      </c>
      <c r="AO82" s="155">
        <v>0</v>
      </c>
      <c r="AP82" s="155"/>
      <c r="AQ82" s="155">
        <v>0</v>
      </c>
      <c r="AR82" s="152">
        <v>0</v>
      </c>
      <c r="AS82" s="152">
        <v>0</v>
      </c>
      <c r="AT82" s="152">
        <v>0</v>
      </c>
    </row>
    <row r="83" spans="2:46">
      <c r="B83" s="150" t="s">
        <v>207</v>
      </c>
      <c r="C83" s="152"/>
      <c r="D83" s="152"/>
      <c r="E83" s="152"/>
      <c r="F83" s="152"/>
      <c r="G83" s="152"/>
      <c r="H83" s="152"/>
      <c r="I83" s="152"/>
      <c r="J83" s="152"/>
      <c r="K83" s="152"/>
      <c r="L83" s="152"/>
      <c r="M83" s="152"/>
      <c r="N83" s="152"/>
      <c r="O83" s="211"/>
      <c r="P83" s="155"/>
      <c r="Q83" s="155"/>
      <c r="R83" s="155"/>
      <c r="S83" s="332"/>
      <c r="T83" s="155"/>
      <c r="U83" s="155"/>
      <c r="V83" s="333"/>
      <c r="W83" s="152">
        <v>0</v>
      </c>
      <c r="X83" s="152">
        <v>0</v>
      </c>
      <c r="Y83" s="152">
        <v>0</v>
      </c>
      <c r="Z83" s="330">
        <v>0</v>
      </c>
      <c r="AA83" s="152">
        <v>0</v>
      </c>
      <c r="AB83" s="152">
        <v>0</v>
      </c>
      <c r="AC83" s="152">
        <v>0</v>
      </c>
      <c r="AD83" s="330">
        <v>0</v>
      </c>
      <c r="AE83" s="152">
        <v>0</v>
      </c>
      <c r="AF83" s="152">
        <v>0</v>
      </c>
      <c r="AG83" s="152">
        <v>0</v>
      </c>
      <c r="AH83" s="330">
        <v>0</v>
      </c>
      <c r="AI83" s="152">
        <v>0</v>
      </c>
      <c r="AJ83" s="152">
        <v>0</v>
      </c>
      <c r="AK83" s="152">
        <v>0</v>
      </c>
      <c r="AL83" s="152">
        <v>0</v>
      </c>
      <c r="AM83" s="152">
        <v>0</v>
      </c>
      <c r="AN83" s="152">
        <v>0</v>
      </c>
      <c r="AO83" s="152">
        <v>0</v>
      </c>
      <c r="AP83" s="152"/>
      <c r="AQ83" s="152">
        <v>0</v>
      </c>
      <c r="AR83" s="152">
        <v>0</v>
      </c>
      <c r="AS83" s="152">
        <v>0</v>
      </c>
      <c r="AT83" s="152">
        <v>0</v>
      </c>
    </row>
    <row r="84" spans="2:46">
      <c r="B84" s="150" t="s">
        <v>50</v>
      </c>
      <c r="C84" s="152">
        <v>51748.214200000002</v>
      </c>
      <c r="D84" s="152">
        <v>18345.000640000002</v>
      </c>
      <c r="E84" s="152">
        <v>21264.386510000004</v>
      </c>
      <c r="F84" s="152">
        <v>45048.915650000003</v>
      </c>
      <c r="G84" s="152">
        <v>14836.218489999999</v>
      </c>
      <c r="H84" s="152">
        <v>54257.634890000001</v>
      </c>
      <c r="I84" s="152">
        <v>36984.510470000001</v>
      </c>
      <c r="J84" s="152">
        <v>5092</v>
      </c>
      <c r="K84" s="152">
        <v>4331.0627999999997</v>
      </c>
      <c r="L84" s="152">
        <v>4667.1515599999993</v>
      </c>
      <c r="M84" s="152">
        <v>5582.1232</v>
      </c>
      <c r="N84" s="152">
        <v>4633</v>
      </c>
      <c r="O84" s="211">
        <v>0</v>
      </c>
      <c r="P84" s="155">
        <v>0</v>
      </c>
      <c r="Q84" s="155">
        <v>0</v>
      </c>
      <c r="R84" s="155">
        <v>0</v>
      </c>
      <c r="S84" s="332">
        <v>0</v>
      </c>
      <c r="T84" s="155">
        <v>0</v>
      </c>
      <c r="U84" s="155">
        <v>0</v>
      </c>
      <c r="V84" s="333">
        <v>0</v>
      </c>
      <c r="W84" s="155">
        <v>51</v>
      </c>
      <c r="X84" s="155">
        <v>69</v>
      </c>
      <c r="Y84" s="155">
        <v>89</v>
      </c>
      <c r="Z84" s="333">
        <v>3</v>
      </c>
      <c r="AA84" s="155">
        <v>44</v>
      </c>
      <c r="AB84" s="155">
        <v>79</v>
      </c>
      <c r="AC84" s="155">
        <v>13</v>
      </c>
      <c r="AD84" s="333">
        <v>10</v>
      </c>
      <c r="AE84" s="155">
        <v>68046</v>
      </c>
      <c r="AF84" s="155">
        <v>49834</v>
      </c>
      <c r="AG84" s="155">
        <v>32223</v>
      </c>
      <c r="AH84" s="333">
        <v>15104</v>
      </c>
      <c r="AI84" s="155">
        <v>799</v>
      </c>
      <c r="AJ84" s="155">
        <v>787</v>
      </c>
      <c r="AK84" s="155">
        <v>443</v>
      </c>
      <c r="AL84" s="155">
        <v>204</v>
      </c>
      <c r="AM84" s="155">
        <v>1096</v>
      </c>
      <c r="AN84" s="155">
        <v>1165</v>
      </c>
      <c r="AO84" s="155">
        <v>347</v>
      </c>
      <c r="AP84" s="155"/>
      <c r="AQ84" s="155">
        <v>0</v>
      </c>
      <c r="AR84" s="152">
        <v>0</v>
      </c>
      <c r="AS84" s="152">
        <v>0</v>
      </c>
      <c r="AT84" s="152">
        <v>0</v>
      </c>
    </row>
    <row r="85" spans="2:46">
      <c r="B85" s="156" t="s">
        <v>63</v>
      </c>
      <c r="C85" s="152">
        <v>0</v>
      </c>
      <c r="D85" s="152">
        <v>0</v>
      </c>
      <c r="E85" s="152">
        <v>0</v>
      </c>
      <c r="F85" s="152">
        <v>0</v>
      </c>
      <c r="G85" s="152">
        <v>0</v>
      </c>
      <c r="H85" s="152">
        <v>0</v>
      </c>
      <c r="I85" s="152">
        <v>0</v>
      </c>
      <c r="J85" s="152">
        <v>0</v>
      </c>
      <c r="K85" s="152">
        <v>0</v>
      </c>
      <c r="L85" s="152">
        <v>0</v>
      </c>
      <c r="M85" s="152">
        <v>0</v>
      </c>
      <c r="N85" s="152">
        <v>0</v>
      </c>
      <c r="O85" s="211">
        <v>0</v>
      </c>
      <c r="P85" s="155">
        <v>0</v>
      </c>
      <c r="Q85" s="155">
        <v>0</v>
      </c>
      <c r="R85" s="155">
        <v>0</v>
      </c>
      <c r="S85" s="332">
        <v>0</v>
      </c>
      <c r="T85" s="155">
        <v>0</v>
      </c>
      <c r="U85" s="155">
        <v>0</v>
      </c>
      <c r="V85" s="333">
        <v>86.87</v>
      </c>
      <c r="W85" s="155">
        <v>86.87</v>
      </c>
      <c r="X85" s="155">
        <v>0</v>
      </c>
      <c r="Y85" s="155">
        <v>0</v>
      </c>
      <c r="Z85" s="333">
        <v>0</v>
      </c>
      <c r="AA85" s="155">
        <v>0</v>
      </c>
      <c r="AB85" s="155">
        <v>0</v>
      </c>
      <c r="AC85" s="155">
        <v>0</v>
      </c>
      <c r="AD85" s="333">
        <v>0</v>
      </c>
      <c r="AE85" s="155">
        <v>0</v>
      </c>
      <c r="AF85" s="155">
        <v>0</v>
      </c>
      <c r="AG85" s="155">
        <v>0</v>
      </c>
      <c r="AH85" s="333">
        <v>0</v>
      </c>
      <c r="AI85" s="155">
        <v>0</v>
      </c>
      <c r="AJ85" s="155">
        <v>0</v>
      </c>
      <c r="AK85" s="155">
        <v>0</v>
      </c>
      <c r="AL85" s="155">
        <v>0</v>
      </c>
      <c r="AM85" s="155">
        <v>0</v>
      </c>
      <c r="AN85" s="155">
        <v>0</v>
      </c>
      <c r="AO85" s="155">
        <v>0</v>
      </c>
      <c r="AP85" s="155"/>
      <c r="AQ85" s="155">
        <v>0</v>
      </c>
      <c r="AR85" s="152">
        <v>0</v>
      </c>
      <c r="AS85" s="152">
        <v>0</v>
      </c>
      <c r="AT85" s="152">
        <v>0</v>
      </c>
    </row>
    <row r="86" spans="2:46">
      <c r="B86" s="150" t="s">
        <v>119</v>
      </c>
      <c r="C86" s="152">
        <v>0</v>
      </c>
      <c r="D86" s="152">
        <v>0</v>
      </c>
      <c r="E86" s="152">
        <v>0</v>
      </c>
      <c r="F86" s="152">
        <v>0</v>
      </c>
      <c r="G86" s="152">
        <v>0</v>
      </c>
      <c r="H86" s="152">
        <v>0</v>
      </c>
      <c r="I86" s="152">
        <v>0</v>
      </c>
      <c r="J86" s="152">
        <v>0</v>
      </c>
      <c r="K86" s="152">
        <v>0</v>
      </c>
      <c r="L86" s="152">
        <v>0</v>
      </c>
      <c r="M86" s="152">
        <v>0</v>
      </c>
      <c r="N86" s="152">
        <v>0</v>
      </c>
      <c r="O86" s="211">
        <v>0</v>
      </c>
      <c r="P86" s="155">
        <v>0</v>
      </c>
      <c r="Q86" s="155">
        <v>0</v>
      </c>
      <c r="R86" s="155">
        <v>0</v>
      </c>
      <c r="S86" s="332">
        <v>0</v>
      </c>
      <c r="T86" s="155">
        <v>0</v>
      </c>
      <c r="U86" s="155">
        <v>0</v>
      </c>
      <c r="V86" s="333">
        <v>0</v>
      </c>
      <c r="W86" s="155">
        <v>0</v>
      </c>
      <c r="X86" s="155">
        <v>0</v>
      </c>
      <c r="Y86" s="155">
        <v>0</v>
      </c>
      <c r="Z86" s="333">
        <v>0</v>
      </c>
      <c r="AA86" s="155">
        <v>1068</v>
      </c>
      <c r="AB86" s="155">
        <v>1406</v>
      </c>
      <c r="AC86" s="155">
        <v>1398</v>
      </c>
      <c r="AD86" s="333">
        <v>1476</v>
      </c>
      <c r="AE86" s="155">
        <v>1932</v>
      </c>
      <c r="AF86" s="155">
        <v>1997</v>
      </c>
      <c r="AG86" s="155">
        <v>2201</v>
      </c>
      <c r="AH86" s="333">
        <v>2249</v>
      </c>
      <c r="AI86" s="155">
        <v>2311</v>
      </c>
      <c r="AJ86" s="155">
        <v>2311</v>
      </c>
      <c r="AK86" s="155">
        <v>2311</v>
      </c>
      <c r="AL86" s="155">
        <v>2276</v>
      </c>
      <c r="AM86" s="155">
        <v>2276</v>
      </c>
      <c r="AN86" s="155">
        <v>3212</v>
      </c>
      <c r="AO86" s="155">
        <v>3212</v>
      </c>
      <c r="AP86" s="155"/>
      <c r="AQ86" s="155">
        <v>0</v>
      </c>
      <c r="AR86" s="152">
        <v>0</v>
      </c>
      <c r="AS86" s="152">
        <v>0</v>
      </c>
      <c r="AT86" s="152">
        <v>0</v>
      </c>
    </row>
    <row r="87" spans="2:46">
      <c r="B87" s="156" t="s">
        <v>61</v>
      </c>
      <c r="C87" s="152">
        <v>0</v>
      </c>
      <c r="D87" s="152">
        <v>0</v>
      </c>
      <c r="E87" s="152">
        <v>0</v>
      </c>
      <c r="F87" s="152">
        <v>0</v>
      </c>
      <c r="G87" s="152">
        <v>0</v>
      </c>
      <c r="H87" s="152">
        <v>0</v>
      </c>
      <c r="I87" s="152">
        <v>12048.89393</v>
      </c>
      <c r="J87" s="152">
        <v>0</v>
      </c>
      <c r="K87" s="152">
        <v>61762.071189999995</v>
      </c>
      <c r="L87" s="152">
        <v>73371.816529999996</v>
      </c>
      <c r="M87" s="152">
        <v>0</v>
      </c>
      <c r="N87" s="152">
        <v>2.0999999999999998E-4</v>
      </c>
      <c r="O87" s="211">
        <v>6689.2691500000001</v>
      </c>
      <c r="P87" s="155">
        <v>7692.0056100000002</v>
      </c>
      <c r="Q87" s="155">
        <v>14231.229579999999</v>
      </c>
      <c r="R87" s="155">
        <v>26842.046489999997</v>
      </c>
      <c r="S87" s="332">
        <v>28584.037059999999</v>
      </c>
      <c r="T87" s="155">
        <v>29748.753350000003</v>
      </c>
      <c r="U87" s="155">
        <v>39952.118479999997</v>
      </c>
      <c r="V87" s="333">
        <v>177.7</v>
      </c>
      <c r="W87" s="155">
        <v>177.7</v>
      </c>
      <c r="X87" s="155">
        <v>121</v>
      </c>
      <c r="Y87" s="155">
        <v>121</v>
      </c>
      <c r="Z87" s="333">
        <v>121</v>
      </c>
      <c r="AA87" s="155">
        <v>121</v>
      </c>
      <c r="AB87" s="155">
        <v>121</v>
      </c>
      <c r="AC87" s="155">
        <v>121</v>
      </c>
      <c r="AD87" s="333">
        <v>121</v>
      </c>
      <c r="AE87" s="155">
        <v>121</v>
      </c>
      <c r="AF87" s="155">
        <v>121</v>
      </c>
      <c r="AG87" s="155">
        <v>121</v>
      </c>
      <c r="AH87" s="333">
        <v>121</v>
      </c>
      <c r="AI87" s="155">
        <v>121</v>
      </c>
      <c r="AJ87" s="155">
        <v>121</v>
      </c>
      <c r="AK87" s="155">
        <v>121</v>
      </c>
      <c r="AL87" s="155">
        <v>121</v>
      </c>
      <c r="AM87" s="155">
        <v>121</v>
      </c>
      <c r="AN87" s="155">
        <v>121</v>
      </c>
      <c r="AO87" s="155">
        <v>121</v>
      </c>
      <c r="AP87" s="155"/>
      <c r="AQ87" s="155">
        <v>0</v>
      </c>
      <c r="AR87" s="152">
        <v>0</v>
      </c>
      <c r="AS87" s="152">
        <v>0</v>
      </c>
      <c r="AT87" s="152">
        <v>0</v>
      </c>
    </row>
    <row r="88" spans="2:46">
      <c r="B88" s="150" t="s">
        <v>120</v>
      </c>
      <c r="C88" s="152">
        <v>0</v>
      </c>
      <c r="D88" s="152">
        <v>0</v>
      </c>
      <c r="E88" s="152">
        <v>0</v>
      </c>
      <c r="F88" s="152">
        <v>0</v>
      </c>
      <c r="G88" s="152">
        <v>0</v>
      </c>
      <c r="H88" s="152">
        <v>0</v>
      </c>
      <c r="I88" s="152">
        <v>0</v>
      </c>
      <c r="J88" s="152">
        <v>0</v>
      </c>
      <c r="K88" s="152">
        <v>0</v>
      </c>
      <c r="L88" s="152">
        <v>0</v>
      </c>
      <c r="M88" s="152">
        <v>0</v>
      </c>
      <c r="N88" s="152">
        <v>0</v>
      </c>
      <c r="O88" s="211">
        <v>4350.5524599999999</v>
      </c>
      <c r="P88" s="155">
        <v>4354.0939699999999</v>
      </c>
      <c r="Q88" s="155">
        <v>4837.4295899999997</v>
      </c>
      <c r="R88" s="155">
        <v>148323.10240999999</v>
      </c>
      <c r="S88" s="332">
        <v>152922.45538999999</v>
      </c>
      <c r="T88" s="155">
        <v>154529.80528</v>
      </c>
      <c r="U88" s="155">
        <v>12778.28615</v>
      </c>
      <c r="V88" s="333">
        <v>16258</v>
      </c>
      <c r="W88" s="155">
        <v>12870.53</v>
      </c>
      <c r="X88" s="155">
        <v>14277</v>
      </c>
      <c r="Y88" s="155">
        <v>14943</v>
      </c>
      <c r="Z88" s="333">
        <v>14905</v>
      </c>
      <c r="AA88" s="155">
        <v>15101</v>
      </c>
      <c r="AB88" s="155">
        <v>15031</v>
      </c>
      <c r="AC88" s="155">
        <v>15165</v>
      </c>
      <c r="AD88" s="333">
        <v>15288</v>
      </c>
      <c r="AE88" s="155">
        <v>15267</v>
      </c>
      <c r="AF88" s="155">
        <v>15369</v>
      </c>
      <c r="AG88" s="155">
        <v>15553</v>
      </c>
      <c r="AH88" s="333">
        <v>15716</v>
      </c>
      <c r="AI88" s="155">
        <v>15771</v>
      </c>
      <c r="AJ88" s="155">
        <v>15831</v>
      </c>
      <c r="AK88" s="155">
        <v>16478</v>
      </c>
      <c r="AL88" s="155">
        <v>15814</v>
      </c>
      <c r="AM88" s="155">
        <v>16636</v>
      </c>
      <c r="AN88" s="155">
        <v>12678</v>
      </c>
      <c r="AO88" s="155">
        <v>12681</v>
      </c>
      <c r="AP88" s="155"/>
      <c r="AQ88" s="155">
        <v>3.4560300000000002</v>
      </c>
      <c r="AR88" s="152">
        <v>3.4560300000000002</v>
      </c>
      <c r="AS88" s="152">
        <v>3.4560300000000002</v>
      </c>
      <c r="AT88" s="152">
        <v>3.4560300000000002</v>
      </c>
    </row>
    <row r="89" spans="2:46">
      <c r="B89" s="156" t="s">
        <v>62</v>
      </c>
      <c r="C89" s="152">
        <v>20191.74843</v>
      </c>
      <c r="D89" s="152">
        <v>47830.830729999994</v>
      </c>
      <c r="E89" s="152">
        <v>67459.851859999995</v>
      </c>
      <c r="F89" s="152">
        <v>85323.009749999997</v>
      </c>
      <c r="G89" s="152">
        <v>103521.90025000001</v>
      </c>
      <c r="H89" s="152">
        <v>107835.32061</v>
      </c>
      <c r="I89" s="152">
        <v>104348.45282000002</v>
      </c>
      <c r="J89" s="152">
        <v>110674.40957</v>
      </c>
      <c r="K89" s="152">
        <v>107565.84776999999</v>
      </c>
      <c r="L89" s="152">
        <v>104381.6107</v>
      </c>
      <c r="M89" s="152">
        <v>102263.82292000001</v>
      </c>
      <c r="N89" s="152">
        <v>98520.622589999999</v>
      </c>
      <c r="O89" s="211">
        <v>92291.59659999999</v>
      </c>
      <c r="P89" s="155">
        <v>84804.452650000007</v>
      </c>
      <c r="Q89" s="155">
        <v>82678.408049999998</v>
      </c>
      <c r="R89" s="155">
        <v>64133.334269999992</v>
      </c>
      <c r="S89" s="332">
        <v>53741.067580000003</v>
      </c>
      <c r="T89" s="155">
        <v>46901.715119999993</v>
      </c>
      <c r="U89" s="155">
        <v>45550.553889999996</v>
      </c>
      <c r="V89" s="333">
        <v>45575.42</v>
      </c>
      <c r="W89" s="155">
        <v>67509.08</v>
      </c>
      <c r="X89" s="155">
        <v>63878</v>
      </c>
      <c r="Y89" s="155">
        <v>63681</v>
      </c>
      <c r="Z89" s="333">
        <v>63526</v>
      </c>
      <c r="AA89" s="155">
        <v>55530</v>
      </c>
      <c r="AB89" s="155">
        <v>55844</v>
      </c>
      <c r="AC89" s="155">
        <v>57267</v>
      </c>
      <c r="AD89" s="333">
        <v>54480</v>
      </c>
      <c r="AE89" s="155">
        <v>46512</v>
      </c>
      <c r="AF89" s="155">
        <v>39443</v>
      </c>
      <c r="AG89" s="155">
        <v>39263</v>
      </c>
      <c r="AH89" s="333">
        <v>39466</v>
      </c>
      <c r="AI89" s="155">
        <v>29852</v>
      </c>
      <c r="AJ89" s="155">
        <v>22306</v>
      </c>
      <c r="AK89" s="155">
        <v>23451</v>
      </c>
      <c r="AL89" s="155">
        <v>21265</v>
      </c>
      <c r="AM89" s="155">
        <v>11228</v>
      </c>
      <c r="AN89" s="155">
        <v>3589</v>
      </c>
      <c r="AO89" s="155">
        <v>2847</v>
      </c>
      <c r="AP89" s="155"/>
      <c r="AQ89" s="155">
        <v>36.533629999999995</v>
      </c>
      <c r="AR89" s="152">
        <v>212.08833999999999</v>
      </c>
      <c r="AS89" s="152">
        <v>6.7809299999999997</v>
      </c>
      <c r="AT89" s="152">
        <v>0</v>
      </c>
    </row>
    <row r="90" spans="2:46">
      <c r="B90" s="150" t="s">
        <v>93</v>
      </c>
      <c r="C90" s="152">
        <v>0</v>
      </c>
      <c r="D90" s="152">
        <v>0</v>
      </c>
      <c r="E90" s="152">
        <v>0</v>
      </c>
      <c r="F90" s="152">
        <v>0</v>
      </c>
      <c r="G90" s="152">
        <v>0</v>
      </c>
      <c r="H90" s="152">
        <v>0</v>
      </c>
      <c r="I90" s="152">
        <v>0</v>
      </c>
      <c r="J90" s="152">
        <v>0</v>
      </c>
      <c r="K90" s="152">
        <v>0</v>
      </c>
      <c r="L90" s="152">
        <v>0</v>
      </c>
      <c r="M90" s="152">
        <v>0</v>
      </c>
      <c r="N90" s="152">
        <v>0</v>
      </c>
      <c r="O90" s="211">
        <v>0</v>
      </c>
      <c r="P90" s="155">
        <v>0</v>
      </c>
      <c r="Q90" s="155">
        <v>0</v>
      </c>
      <c r="R90" s="155">
        <v>0</v>
      </c>
      <c r="S90" s="332">
        <v>0</v>
      </c>
      <c r="T90" s="155">
        <v>0</v>
      </c>
      <c r="U90" s="155">
        <v>0</v>
      </c>
      <c r="V90" s="333">
        <v>0</v>
      </c>
      <c r="W90" s="155">
        <v>0</v>
      </c>
      <c r="X90" s="155">
        <v>0</v>
      </c>
      <c r="Y90" s="155">
        <v>0</v>
      </c>
      <c r="Z90" s="333">
        <v>0</v>
      </c>
      <c r="AA90" s="155">
        <v>0</v>
      </c>
      <c r="AB90" s="155">
        <v>0</v>
      </c>
      <c r="AC90" s="155">
        <v>0</v>
      </c>
      <c r="AD90" s="333">
        <v>0</v>
      </c>
      <c r="AE90" s="155">
        <v>0</v>
      </c>
      <c r="AF90" s="155">
        <v>0</v>
      </c>
      <c r="AG90" s="155">
        <v>0</v>
      </c>
      <c r="AH90" s="333">
        <v>0</v>
      </c>
      <c r="AI90" s="155">
        <v>0</v>
      </c>
      <c r="AJ90" s="155">
        <v>0</v>
      </c>
      <c r="AK90" s="155">
        <v>0</v>
      </c>
      <c r="AL90" s="155">
        <v>0</v>
      </c>
      <c r="AM90" s="155">
        <v>0</v>
      </c>
      <c r="AN90" s="155">
        <v>0</v>
      </c>
      <c r="AO90" s="155">
        <v>0</v>
      </c>
      <c r="AP90" s="155"/>
      <c r="AQ90" s="155">
        <v>0</v>
      </c>
      <c r="AR90" s="152">
        <v>0</v>
      </c>
      <c r="AS90" s="152">
        <v>0</v>
      </c>
      <c r="AT90" s="152">
        <v>0</v>
      </c>
    </row>
    <row r="91" spans="2:46">
      <c r="B91" s="150" t="s">
        <v>53</v>
      </c>
      <c r="C91" s="152">
        <v>0</v>
      </c>
      <c r="D91" s="152">
        <v>0</v>
      </c>
      <c r="E91" s="152">
        <v>0</v>
      </c>
      <c r="F91" s="152">
        <v>0</v>
      </c>
      <c r="G91" s="152">
        <v>0</v>
      </c>
      <c r="H91" s="152">
        <v>0</v>
      </c>
      <c r="I91" s="152">
        <v>0</v>
      </c>
      <c r="J91" s="152">
        <v>0</v>
      </c>
      <c r="K91" s="152">
        <v>0</v>
      </c>
      <c r="L91" s="152">
        <v>0</v>
      </c>
      <c r="M91" s="152">
        <v>0</v>
      </c>
      <c r="N91" s="152">
        <v>0</v>
      </c>
      <c r="O91" s="211">
        <v>0</v>
      </c>
      <c r="P91" s="155">
        <v>0</v>
      </c>
      <c r="Q91" s="155">
        <v>0</v>
      </c>
      <c r="R91" s="155">
        <v>0</v>
      </c>
      <c r="S91" s="332">
        <v>0</v>
      </c>
      <c r="T91" s="155">
        <v>0</v>
      </c>
      <c r="U91" s="155">
        <v>0</v>
      </c>
      <c r="V91" s="333">
        <v>0</v>
      </c>
      <c r="W91" s="155">
        <v>0</v>
      </c>
      <c r="X91" s="155">
        <v>0</v>
      </c>
      <c r="Y91" s="155">
        <v>0</v>
      </c>
      <c r="Z91" s="333">
        <v>0</v>
      </c>
      <c r="AA91" s="155">
        <v>0</v>
      </c>
      <c r="AB91" s="155">
        <v>0</v>
      </c>
      <c r="AC91" s="155">
        <v>0</v>
      </c>
      <c r="AD91" s="333">
        <v>0</v>
      </c>
      <c r="AE91" s="155">
        <v>0</v>
      </c>
      <c r="AF91" s="155">
        <v>0</v>
      </c>
      <c r="AG91" s="155">
        <v>-1</v>
      </c>
      <c r="AH91" s="333">
        <v>-1</v>
      </c>
      <c r="AI91" s="155">
        <v>0</v>
      </c>
      <c r="AJ91" s="155">
        <v>0</v>
      </c>
      <c r="AK91" s="155">
        <v>0</v>
      </c>
      <c r="AL91" s="155">
        <v>0</v>
      </c>
      <c r="AM91" s="155">
        <v>0</v>
      </c>
      <c r="AN91" s="155">
        <v>0</v>
      </c>
      <c r="AO91" s="155">
        <v>0</v>
      </c>
      <c r="AP91" s="155"/>
      <c r="AQ91" s="155">
        <v>0</v>
      </c>
      <c r="AR91" s="152">
        <v>0</v>
      </c>
      <c r="AS91" s="152">
        <v>44.723999999999997</v>
      </c>
      <c r="AT91" s="152">
        <v>27.76932</v>
      </c>
    </row>
    <row r="92" spans="2:46">
      <c r="B92" s="150" t="s">
        <v>60</v>
      </c>
      <c r="C92" s="152">
        <v>0</v>
      </c>
      <c r="D92" s="152">
        <v>0</v>
      </c>
      <c r="E92" s="152">
        <v>0</v>
      </c>
      <c r="F92" s="152">
        <v>0</v>
      </c>
      <c r="G92" s="152">
        <v>0</v>
      </c>
      <c r="H92" s="152">
        <v>0</v>
      </c>
      <c r="I92" s="152">
        <v>0</v>
      </c>
      <c r="J92" s="152">
        <v>0</v>
      </c>
      <c r="K92" s="152">
        <v>0</v>
      </c>
      <c r="L92" s="152">
        <v>0</v>
      </c>
      <c r="M92" s="152">
        <v>0</v>
      </c>
      <c r="N92" s="152">
        <v>0</v>
      </c>
      <c r="O92" s="211">
        <v>0</v>
      </c>
      <c r="P92" s="155">
        <v>0</v>
      </c>
      <c r="Q92" s="155">
        <v>0</v>
      </c>
      <c r="R92" s="155">
        <v>0</v>
      </c>
      <c r="S92" s="332">
        <v>0</v>
      </c>
      <c r="T92" s="155">
        <v>0</v>
      </c>
      <c r="U92" s="155">
        <v>0</v>
      </c>
      <c r="V92" s="333">
        <v>0</v>
      </c>
      <c r="W92" s="155">
        <v>0</v>
      </c>
      <c r="X92" s="155">
        <v>0</v>
      </c>
      <c r="Y92" s="155">
        <v>0</v>
      </c>
      <c r="Z92" s="333">
        <v>0</v>
      </c>
      <c r="AA92" s="155">
        <v>0</v>
      </c>
      <c r="AB92" s="155">
        <v>0</v>
      </c>
      <c r="AC92" s="155">
        <v>0</v>
      </c>
      <c r="AD92" s="333">
        <v>0</v>
      </c>
      <c r="AE92" s="155">
        <v>0</v>
      </c>
      <c r="AF92" s="155">
        <v>0</v>
      </c>
      <c r="AG92" s="155">
        <v>0</v>
      </c>
      <c r="AH92" s="333">
        <v>0</v>
      </c>
      <c r="AI92" s="155">
        <v>0</v>
      </c>
      <c r="AJ92" s="155">
        <v>0</v>
      </c>
      <c r="AK92" s="155">
        <v>0</v>
      </c>
      <c r="AL92" s="155">
        <v>0</v>
      </c>
      <c r="AM92" s="155">
        <v>0</v>
      </c>
      <c r="AN92" s="155">
        <v>0</v>
      </c>
      <c r="AO92" s="155">
        <v>0</v>
      </c>
      <c r="AP92" s="155"/>
      <c r="AQ92" s="155">
        <v>0</v>
      </c>
      <c r="AR92" s="152">
        <v>0</v>
      </c>
      <c r="AS92" s="152">
        <v>0</v>
      </c>
      <c r="AT92" s="152">
        <v>0</v>
      </c>
    </row>
    <row r="93" spans="2:46">
      <c r="B93" s="154" t="s">
        <v>64</v>
      </c>
      <c r="C93" s="149">
        <v>1237236.7017000001</v>
      </c>
      <c r="D93" s="149">
        <v>1251328.80067</v>
      </c>
      <c r="E93" s="149">
        <v>1252997.7965700002</v>
      </c>
      <c r="F93" s="149">
        <v>1261697.5774300001</v>
      </c>
      <c r="G93" s="149">
        <v>1259528.6484400004</v>
      </c>
      <c r="H93" s="149">
        <v>1249264.33662</v>
      </c>
      <c r="I93" s="149">
        <v>1242831.4516400001</v>
      </c>
      <c r="J93" s="149">
        <v>1234064.1890099999</v>
      </c>
      <c r="K93" s="149">
        <v>1223523.9222199996</v>
      </c>
      <c r="L93" s="149">
        <v>1213176.9902599999</v>
      </c>
      <c r="M93" s="149">
        <v>1203399.1534099998</v>
      </c>
      <c r="N93" s="149">
        <v>1193540.77788</v>
      </c>
      <c r="O93" s="149">
        <v>1191869.3241700002</v>
      </c>
      <c r="P93" s="149">
        <v>1182331.88794</v>
      </c>
      <c r="Q93" s="149">
        <v>1171379.6966299999</v>
      </c>
      <c r="R93" s="149">
        <v>1479983.1552300001</v>
      </c>
      <c r="S93" s="325">
        <v>1475738.9686799999</v>
      </c>
      <c r="T93" s="149">
        <v>1468659.01679</v>
      </c>
      <c r="U93" s="149">
        <v>1455405.1052799998</v>
      </c>
      <c r="V93" s="328">
        <v>1511396.3900000001</v>
      </c>
      <c r="W93" s="149">
        <v>1499425.58</v>
      </c>
      <c r="X93" s="149">
        <v>1562041</v>
      </c>
      <c r="Y93" s="149">
        <v>1560222</v>
      </c>
      <c r="Z93" s="328">
        <v>1550201</v>
      </c>
      <c r="AA93" s="149">
        <v>1482018</v>
      </c>
      <c r="AB93" s="149">
        <v>1504516</v>
      </c>
      <c r="AC93" s="149">
        <v>1525057</v>
      </c>
      <c r="AD93" s="328">
        <v>1535237</v>
      </c>
      <c r="AE93" s="149">
        <v>1613266</v>
      </c>
      <c r="AF93" s="149">
        <v>1731096</v>
      </c>
      <c r="AG93" s="149">
        <v>1766286</v>
      </c>
      <c r="AH93" s="328">
        <v>1833076</v>
      </c>
      <c r="AI93" s="149">
        <f t="shared" ref="AI93:AL93" si="16">SUM(AI94:AI97)</f>
        <v>1886634</v>
      </c>
      <c r="AJ93" s="149">
        <f t="shared" si="16"/>
        <v>1955960</v>
      </c>
      <c r="AK93" s="149">
        <f t="shared" si="16"/>
        <v>2032735</v>
      </c>
      <c r="AL93" s="149">
        <f t="shared" si="16"/>
        <v>2096572</v>
      </c>
      <c r="AM93" s="149">
        <v>2163719</v>
      </c>
      <c r="AN93" s="149">
        <v>2195744</v>
      </c>
      <c r="AO93" s="149">
        <v>2232310</v>
      </c>
      <c r="AP93" s="149"/>
      <c r="AQ93" s="149">
        <v>1936607.57008</v>
      </c>
      <c r="AR93" s="149">
        <f>SUM(AR94:AR97)</f>
        <v>2359032.8483000002</v>
      </c>
      <c r="AS93" s="149">
        <f>SUM(AS94:AS97)</f>
        <v>2866345.2878400004</v>
      </c>
      <c r="AT93" s="149">
        <f>SUM(AT94:AT97)</f>
        <v>3469455.0493999994</v>
      </c>
    </row>
    <row r="94" spans="2:46">
      <c r="B94" s="156" t="s">
        <v>65</v>
      </c>
      <c r="C94" s="152">
        <v>0</v>
      </c>
      <c r="D94" s="152">
        <v>0</v>
      </c>
      <c r="E94" s="152">
        <v>0</v>
      </c>
      <c r="F94" s="152">
        <v>0</v>
      </c>
      <c r="G94" s="152">
        <v>0</v>
      </c>
      <c r="H94" s="152">
        <v>0</v>
      </c>
      <c r="I94" s="152">
        <v>0</v>
      </c>
      <c r="J94" s="152">
        <v>0</v>
      </c>
      <c r="K94" s="152">
        <v>0</v>
      </c>
      <c r="L94" s="152">
        <v>0</v>
      </c>
      <c r="M94" s="152">
        <v>0</v>
      </c>
      <c r="N94" s="152">
        <v>0</v>
      </c>
      <c r="O94" s="152">
        <v>0</v>
      </c>
      <c r="P94" s="152">
        <v>0</v>
      </c>
      <c r="Q94" s="152">
        <v>0</v>
      </c>
      <c r="R94" s="152">
        <v>0</v>
      </c>
      <c r="S94" s="329">
        <v>0</v>
      </c>
      <c r="T94" s="152">
        <v>0</v>
      </c>
      <c r="U94" s="152">
        <v>0</v>
      </c>
      <c r="V94" s="330">
        <v>0</v>
      </c>
      <c r="W94" s="152">
        <v>0</v>
      </c>
      <c r="X94" s="152">
        <v>0</v>
      </c>
      <c r="Y94" s="152">
        <v>0</v>
      </c>
      <c r="Z94" s="330">
        <v>0</v>
      </c>
      <c r="AA94" s="152">
        <v>0</v>
      </c>
      <c r="AB94" s="152">
        <v>0</v>
      </c>
      <c r="AC94" s="152">
        <v>0</v>
      </c>
      <c r="AD94" s="330">
        <v>0</v>
      </c>
      <c r="AE94" s="152">
        <v>0</v>
      </c>
      <c r="AF94" s="152">
        <v>28</v>
      </c>
      <c r="AG94" s="152">
        <v>461</v>
      </c>
      <c r="AH94" s="330">
        <v>0</v>
      </c>
      <c r="AI94" s="152">
        <v>0</v>
      </c>
      <c r="AJ94" s="152">
        <v>0</v>
      </c>
      <c r="AK94" s="152">
        <v>0</v>
      </c>
      <c r="AL94" s="152">
        <v>0</v>
      </c>
      <c r="AM94" s="152">
        <v>0</v>
      </c>
      <c r="AN94" s="152">
        <v>0</v>
      </c>
      <c r="AO94" s="152">
        <v>0</v>
      </c>
      <c r="AP94" s="152"/>
      <c r="AQ94" s="152">
        <v>0</v>
      </c>
      <c r="AR94" s="152">
        <v>0</v>
      </c>
      <c r="AS94" s="152">
        <v>0</v>
      </c>
      <c r="AT94" s="152">
        <v>0</v>
      </c>
    </row>
    <row r="95" spans="2:46">
      <c r="B95" s="156" t="s">
        <v>66</v>
      </c>
      <c r="C95" s="152">
        <v>1232140.15121</v>
      </c>
      <c r="D95" s="152">
        <v>1246287.1159399999</v>
      </c>
      <c r="E95" s="152">
        <v>1248044.7192700002</v>
      </c>
      <c r="F95" s="152">
        <v>1256852.6179500001</v>
      </c>
      <c r="G95" s="152">
        <v>1254761.8334000004</v>
      </c>
      <c r="H95" s="152">
        <v>1244585.94979</v>
      </c>
      <c r="I95" s="152">
        <v>1238165.4980400002</v>
      </c>
      <c r="J95" s="152">
        <v>1229482.8634899999</v>
      </c>
      <c r="K95" s="152">
        <v>1219035.3579199996</v>
      </c>
      <c r="L95" s="152">
        <v>1208766.3673599998</v>
      </c>
      <c r="M95" s="152">
        <v>1199084.9966899997</v>
      </c>
      <c r="N95" s="152">
        <v>1189287.8100099999</v>
      </c>
      <c r="O95" s="152">
        <v>1187714.6471600002</v>
      </c>
      <c r="P95" s="152">
        <v>1178275.50177</v>
      </c>
      <c r="Q95" s="152">
        <v>1167417.31247</v>
      </c>
      <c r="R95" s="152">
        <v>1476091.0134400001</v>
      </c>
      <c r="S95" s="329">
        <v>1462043.66353</v>
      </c>
      <c r="T95" s="152">
        <v>1455450.9299300001</v>
      </c>
      <c r="U95" s="152">
        <v>1451780.6826199999</v>
      </c>
      <c r="V95" s="330">
        <v>1507863.58</v>
      </c>
      <c r="W95" s="152">
        <v>1495988.37</v>
      </c>
      <c r="X95" s="152">
        <v>1558699</v>
      </c>
      <c r="Y95" s="152">
        <v>1556943</v>
      </c>
      <c r="Z95" s="330">
        <v>1549286</v>
      </c>
      <c r="AA95" s="152">
        <v>1481128</v>
      </c>
      <c r="AB95" s="152">
        <v>1503650</v>
      </c>
      <c r="AC95" s="152">
        <v>1524212</v>
      </c>
      <c r="AD95" s="330">
        <v>1534412</v>
      </c>
      <c r="AE95" s="152">
        <v>1612461</v>
      </c>
      <c r="AF95" s="152">
        <v>1730282</v>
      </c>
      <c r="AG95" s="152">
        <v>1765059</v>
      </c>
      <c r="AH95" s="330">
        <v>1832329</v>
      </c>
      <c r="AI95" s="152">
        <v>1885905</v>
      </c>
      <c r="AJ95" s="152">
        <v>1955249</v>
      </c>
      <c r="AK95" s="152">
        <v>2032041</v>
      </c>
      <c r="AL95" s="152">
        <v>2095895</v>
      </c>
      <c r="AM95" s="152">
        <v>2163059</v>
      </c>
      <c r="AN95" s="152">
        <v>2195100</v>
      </c>
      <c r="AO95" s="152">
        <v>2231682</v>
      </c>
      <c r="AP95" s="152"/>
      <c r="AQ95" s="152">
        <v>1936607.57008</v>
      </c>
      <c r="AR95" s="152">
        <v>2359032.8483000002</v>
      </c>
      <c r="AS95" s="152">
        <v>2866345.2878400004</v>
      </c>
      <c r="AT95" s="152">
        <v>3469398.9510299996</v>
      </c>
    </row>
    <row r="96" spans="2:46">
      <c r="B96" s="156" t="s">
        <v>67</v>
      </c>
      <c r="C96" s="152">
        <v>5096.5504899999996</v>
      </c>
      <c r="D96" s="152">
        <v>5041.6847299999999</v>
      </c>
      <c r="E96" s="152">
        <v>4953.0772999999999</v>
      </c>
      <c r="F96" s="152">
        <v>4844.9594799999995</v>
      </c>
      <c r="G96" s="152">
        <v>4766.8150400000004</v>
      </c>
      <c r="H96" s="152">
        <v>4678.3868300000004</v>
      </c>
      <c r="I96" s="152">
        <v>4665.9536000000007</v>
      </c>
      <c r="J96" s="152">
        <v>4581.3255200000003</v>
      </c>
      <c r="K96" s="152">
        <v>4488.5643000000009</v>
      </c>
      <c r="L96" s="152">
        <v>4410.6229000000012</v>
      </c>
      <c r="M96" s="152">
        <v>4314.15672</v>
      </c>
      <c r="N96" s="152">
        <v>4252.9678700000004</v>
      </c>
      <c r="O96" s="152">
        <v>4154.6770099999994</v>
      </c>
      <c r="P96" s="152">
        <v>4056.3861699999998</v>
      </c>
      <c r="Q96" s="152">
        <v>3962.3841600000001</v>
      </c>
      <c r="R96" s="152">
        <v>3892.1417900000001</v>
      </c>
      <c r="S96" s="329">
        <v>13695.30515</v>
      </c>
      <c r="T96" s="152">
        <v>13208.086859999999</v>
      </c>
      <c r="U96" s="152">
        <v>3624.4226600000002</v>
      </c>
      <c r="V96" s="330">
        <v>3532.81</v>
      </c>
      <c r="W96" s="152">
        <v>3437.21</v>
      </c>
      <c r="X96" s="152">
        <v>3342</v>
      </c>
      <c r="Y96" s="152">
        <v>3279</v>
      </c>
      <c r="Z96" s="330">
        <v>915</v>
      </c>
      <c r="AA96" s="152">
        <v>890</v>
      </c>
      <c r="AB96" s="152">
        <v>866</v>
      </c>
      <c r="AC96" s="152">
        <v>845</v>
      </c>
      <c r="AD96" s="330">
        <v>825</v>
      </c>
      <c r="AE96" s="152">
        <v>805</v>
      </c>
      <c r="AF96" s="152">
        <v>786</v>
      </c>
      <c r="AG96" s="152">
        <v>766</v>
      </c>
      <c r="AH96" s="330">
        <v>747</v>
      </c>
      <c r="AI96" s="152">
        <v>729</v>
      </c>
      <c r="AJ96" s="152">
        <v>711</v>
      </c>
      <c r="AK96" s="152">
        <v>694</v>
      </c>
      <c r="AL96" s="152">
        <v>677</v>
      </c>
      <c r="AM96" s="152">
        <v>660</v>
      </c>
      <c r="AN96" s="152">
        <v>644</v>
      </c>
      <c r="AO96" s="152">
        <v>628</v>
      </c>
      <c r="AP96" s="152"/>
      <c r="AQ96" s="152">
        <v>0</v>
      </c>
      <c r="AR96" s="152">
        <v>0</v>
      </c>
      <c r="AS96" s="152">
        <v>0</v>
      </c>
      <c r="AT96" s="152">
        <v>56.098370000000003</v>
      </c>
    </row>
    <row r="97" spans="1:46">
      <c r="B97" s="150" t="s">
        <v>68</v>
      </c>
      <c r="C97" s="152">
        <v>0</v>
      </c>
      <c r="D97" s="152">
        <v>0</v>
      </c>
      <c r="E97" s="152">
        <v>0</v>
      </c>
      <c r="F97" s="152">
        <v>0</v>
      </c>
      <c r="G97" s="152">
        <v>0</v>
      </c>
      <c r="H97" s="152">
        <v>0</v>
      </c>
      <c r="I97" s="152">
        <v>0</v>
      </c>
      <c r="J97" s="152">
        <v>0</v>
      </c>
      <c r="K97" s="152">
        <v>0</v>
      </c>
      <c r="L97" s="152">
        <v>0</v>
      </c>
      <c r="M97" s="152">
        <v>0</v>
      </c>
      <c r="N97" s="152">
        <v>0</v>
      </c>
      <c r="O97" s="152">
        <v>0</v>
      </c>
      <c r="P97" s="152">
        <v>0</v>
      </c>
      <c r="Q97" s="152">
        <v>0</v>
      </c>
      <c r="R97" s="152">
        <v>0</v>
      </c>
      <c r="S97" s="329">
        <v>0</v>
      </c>
      <c r="T97" s="152">
        <v>0</v>
      </c>
      <c r="U97" s="152">
        <v>0</v>
      </c>
      <c r="V97" s="330">
        <v>0</v>
      </c>
      <c r="W97" s="152">
        <v>0</v>
      </c>
      <c r="X97" s="152">
        <v>0</v>
      </c>
      <c r="Y97" s="152">
        <v>0</v>
      </c>
      <c r="Z97" s="334">
        <v>0</v>
      </c>
      <c r="AA97" s="212">
        <v>0</v>
      </c>
      <c r="AB97" s="152">
        <v>0</v>
      </c>
      <c r="AC97" s="152">
        <v>0</v>
      </c>
      <c r="AD97" s="334">
        <v>0</v>
      </c>
      <c r="AE97" s="212">
        <v>0</v>
      </c>
      <c r="AF97" s="212">
        <v>0</v>
      </c>
      <c r="AG97" s="212">
        <v>0</v>
      </c>
      <c r="AH97" s="334">
        <v>0</v>
      </c>
      <c r="AI97" s="212">
        <v>0</v>
      </c>
      <c r="AJ97" s="212">
        <v>0</v>
      </c>
      <c r="AK97" s="212">
        <v>0</v>
      </c>
      <c r="AL97" s="212">
        <v>0</v>
      </c>
      <c r="AM97" s="212">
        <v>0</v>
      </c>
      <c r="AN97" s="212">
        <v>0</v>
      </c>
      <c r="AO97" s="152">
        <v>0</v>
      </c>
      <c r="AP97" s="212"/>
      <c r="AQ97" s="212">
        <v>0</v>
      </c>
      <c r="AR97" s="152">
        <v>0</v>
      </c>
      <c r="AS97" s="152">
        <v>0</v>
      </c>
      <c r="AT97" s="152">
        <v>0</v>
      </c>
    </row>
    <row r="98" spans="1:46">
      <c r="B98" s="160" t="s">
        <v>69</v>
      </c>
      <c r="C98" s="162">
        <v>1388805.87729</v>
      </c>
      <c r="D98" s="162">
        <v>1360951.1371900002</v>
      </c>
      <c r="E98" s="162">
        <v>1421598.6110600003</v>
      </c>
      <c r="F98" s="162">
        <v>1461841.3711100002</v>
      </c>
      <c r="G98" s="162">
        <v>1460653.8419900003</v>
      </c>
      <c r="H98" s="162">
        <v>1499670.9545499999</v>
      </c>
      <c r="I98" s="162">
        <f>+I63+I79</f>
        <v>1582329.8937000001</v>
      </c>
      <c r="J98" s="162">
        <v>1543953.5905999998</v>
      </c>
      <c r="K98" s="162">
        <v>1545197.5235499996</v>
      </c>
      <c r="L98" s="162">
        <v>1577112.4832999997</v>
      </c>
      <c r="M98" s="162">
        <v>1530763.1282399998</v>
      </c>
      <c r="N98" s="162">
        <v>1459840.9847899999</v>
      </c>
      <c r="O98" s="162">
        <v>1487212.4215300002</v>
      </c>
      <c r="P98" s="162">
        <v>1555924.5824200001</v>
      </c>
      <c r="Q98" s="162">
        <v>1571830.3301299999</v>
      </c>
      <c r="R98" s="162">
        <v>2209231.7660699999</v>
      </c>
      <c r="S98" s="335">
        <v>2225094.3305500001</v>
      </c>
      <c r="T98" s="162">
        <v>2242973.2299100002</v>
      </c>
      <c r="U98" s="162">
        <v>2291252.1598399999</v>
      </c>
      <c r="V98" s="162">
        <v>2019370.8512200001</v>
      </c>
      <c r="W98" s="336">
        <v>2117587.62</v>
      </c>
      <c r="X98" s="162">
        <v>2123246</v>
      </c>
      <c r="Y98" s="162">
        <v>2113232</v>
      </c>
      <c r="Z98" s="337">
        <v>2254813</v>
      </c>
      <c r="AA98" s="162">
        <v>2202978</v>
      </c>
      <c r="AB98" s="162">
        <v>2032410</v>
      </c>
      <c r="AC98" s="162">
        <v>2047131</v>
      </c>
      <c r="AD98" s="337">
        <v>2084339</v>
      </c>
      <c r="AE98" s="162">
        <v>2120761</v>
      </c>
      <c r="AF98" s="162">
        <v>2268618</v>
      </c>
      <c r="AG98" s="162">
        <v>2385613</v>
      </c>
      <c r="AH98" s="337">
        <v>2334184</v>
      </c>
      <c r="AI98" s="162">
        <f t="shared" ref="AI98:AL98" si="17">+AI63+AI79</f>
        <v>2251876</v>
      </c>
      <c r="AJ98" s="162">
        <f t="shared" si="17"/>
        <v>2340735</v>
      </c>
      <c r="AK98" s="162">
        <f t="shared" si="17"/>
        <v>2496351</v>
      </c>
      <c r="AL98" s="162">
        <f t="shared" si="17"/>
        <v>2445319</v>
      </c>
      <c r="AM98" s="162">
        <v>2466000</v>
      </c>
      <c r="AN98" s="162">
        <v>2532862</v>
      </c>
      <c r="AO98" s="149">
        <v>2636803</v>
      </c>
      <c r="AP98" s="162"/>
      <c r="AQ98" s="162">
        <v>2445160.1279799999</v>
      </c>
      <c r="AR98" s="162">
        <f>AR79+AR63</f>
        <v>3012917.2111800001</v>
      </c>
      <c r="AS98" s="162">
        <f>AS79+AS63</f>
        <v>3104354.9807300004</v>
      </c>
      <c r="AT98" s="162">
        <f>AT79+AT63</f>
        <v>3854163.8860599995</v>
      </c>
    </row>
    <row r="99" spans="1:46" ht="15" thickBot="1">
      <c r="C99" s="116"/>
      <c r="D99" s="116"/>
      <c r="E99" s="116"/>
      <c r="F99" s="116"/>
      <c r="G99" s="116"/>
      <c r="H99" s="116"/>
      <c r="I99" s="116">
        <v>1582329.8937000001</v>
      </c>
      <c r="J99" s="116">
        <v>-1543953.5905999998</v>
      </c>
      <c r="K99" s="116"/>
      <c r="L99" s="116"/>
      <c r="M99" s="116">
        <v>-1530763.1282399998</v>
      </c>
      <c r="Q99" s="116"/>
      <c r="R99" s="116"/>
      <c r="W99" s="116">
        <v>1.06500000692904E-2</v>
      </c>
      <c r="X99" s="116">
        <v>5.1389999687671661E-2</v>
      </c>
      <c r="Y99" s="116">
        <v>-0.8174200002104044</v>
      </c>
      <c r="Z99" s="116">
        <v>-0.19540999969467521</v>
      </c>
      <c r="AA99" s="116">
        <v>0.16270000021904707</v>
      </c>
      <c r="AB99" s="116">
        <v>-0.44021000014618039</v>
      </c>
      <c r="AC99" s="116">
        <v>-0.431770000141114</v>
      </c>
      <c r="AD99" s="116">
        <v>-0.37280000024475157</v>
      </c>
      <c r="AE99" s="116">
        <v>0.15444000018760562</v>
      </c>
      <c r="AF99" s="116">
        <v>-0.409769999794662</v>
      </c>
      <c r="AG99" s="116">
        <v>0.31371999997645617</v>
      </c>
      <c r="AH99" s="116">
        <v>-0.43839999940246344</v>
      </c>
      <c r="AI99" s="116">
        <v>-0.38953000027686357</v>
      </c>
      <c r="AJ99" s="116">
        <v>-0.47672000015154481</v>
      </c>
      <c r="AK99" s="116">
        <v>0.433980000205338</v>
      </c>
      <c r="AL99" s="116">
        <v>-0.16422000015154481</v>
      </c>
      <c r="AM99" s="116">
        <v>-0.21859999978914857</v>
      </c>
      <c r="AN99" s="116">
        <v>0</v>
      </c>
      <c r="AO99" s="116">
        <v>0</v>
      </c>
      <c r="AP99" s="116"/>
      <c r="AQ99" s="116"/>
    </row>
    <row r="100" spans="1:46" ht="16" customHeight="1" thickTop="1" thickBot="1">
      <c r="A100" s="185"/>
      <c r="B100" s="27" t="s">
        <v>95</v>
      </c>
      <c r="C100" s="391" t="s">
        <v>310</v>
      </c>
      <c r="D100" s="391"/>
      <c r="E100" s="391"/>
      <c r="F100" s="391"/>
      <c r="G100" s="392"/>
      <c r="H100" s="391"/>
      <c r="I100" s="391"/>
      <c r="J100" s="391"/>
      <c r="K100" s="392"/>
      <c r="L100" s="391"/>
      <c r="M100" s="391"/>
      <c r="N100" s="391"/>
      <c r="O100" s="392"/>
      <c r="P100" s="391"/>
      <c r="Q100" s="391"/>
      <c r="R100" s="391"/>
      <c r="S100" s="392"/>
      <c r="T100" s="391"/>
      <c r="U100" s="391"/>
      <c r="V100" s="391"/>
      <c r="W100" s="392"/>
      <c r="X100" s="391"/>
      <c r="Y100" s="391"/>
      <c r="Z100" s="391"/>
      <c r="AA100" s="392"/>
      <c r="AB100" s="391"/>
      <c r="AC100" s="391"/>
      <c r="AD100" s="391"/>
      <c r="AE100" s="392"/>
      <c r="AF100" s="391"/>
      <c r="AG100" s="391"/>
      <c r="AH100" s="391"/>
      <c r="AI100" s="392"/>
      <c r="AJ100" s="391"/>
      <c r="AK100" s="391"/>
      <c r="AL100" s="391"/>
      <c r="AM100" s="392"/>
      <c r="AN100" s="391"/>
      <c r="AO100" s="391"/>
      <c r="AP100" s="391"/>
      <c r="AQ100" s="393">
        <v>2025</v>
      </c>
      <c r="AR100" s="394"/>
      <c r="AS100" s="394"/>
      <c r="AT100" s="394"/>
    </row>
    <row r="101" spans="1:46" ht="16" customHeight="1" thickTop="1">
      <c r="A101" s="185"/>
      <c r="B101" s="340" t="s">
        <v>97</v>
      </c>
      <c r="C101" s="341" t="s">
        <v>0</v>
      </c>
      <c r="D101" s="341" t="s">
        <v>1</v>
      </c>
      <c r="E101" s="341" t="s">
        <v>2</v>
      </c>
      <c r="F101" s="341" t="s">
        <v>3</v>
      </c>
      <c r="G101" s="341" t="s">
        <v>4</v>
      </c>
      <c r="H101" s="341" t="s">
        <v>5</v>
      </c>
      <c r="I101" s="341" t="s">
        <v>6</v>
      </c>
      <c r="J101" s="341" t="s">
        <v>7</v>
      </c>
      <c r="K101" s="341" t="s">
        <v>8</v>
      </c>
      <c r="L101" s="341" t="s">
        <v>90</v>
      </c>
      <c r="M101" s="341" t="s">
        <v>102</v>
      </c>
      <c r="N101" s="341" t="s">
        <v>103</v>
      </c>
      <c r="O101" s="341" t="s">
        <v>104</v>
      </c>
      <c r="P101" s="341" t="s">
        <v>106</v>
      </c>
      <c r="Q101" s="341" t="s">
        <v>107</v>
      </c>
      <c r="R101" s="341" t="s">
        <v>108</v>
      </c>
      <c r="S101" s="341" t="s">
        <v>109</v>
      </c>
      <c r="T101" s="341" t="s">
        <v>111</v>
      </c>
      <c r="U101" s="341" t="s">
        <v>116</v>
      </c>
      <c r="V101" s="341" t="s">
        <v>117</v>
      </c>
      <c r="W101" s="341" t="s">
        <v>159</v>
      </c>
      <c r="X101" s="341" t="s">
        <v>178</v>
      </c>
      <c r="Y101" s="341" t="s">
        <v>181</v>
      </c>
      <c r="Z101" s="341" t="s">
        <v>197</v>
      </c>
      <c r="AA101" s="341" t="s">
        <v>199</v>
      </c>
      <c r="AB101" s="341" t="s">
        <v>201</v>
      </c>
      <c r="AC101" s="341" t="s">
        <v>204</v>
      </c>
      <c r="AD101" s="341" t="s">
        <v>206</v>
      </c>
      <c r="AE101" s="341" t="s">
        <v>209</v>
      </c>
      <c r="AF101" s="341" t="s">
        <v>214</v>
      </c>
      <c r="AG101" s="341" t="s">
        <v>222</v>
      </c>
      <c r="AH101" s="341" t="s">
        <v>226</v>
      </c>
      <c r="AI101" s="341" t="e">
        <f t="shared" ref="AI101:AL101" si="18">AI62</f>
        <v>#REF!</v>
      </c>
      <c r="AJ101" s="341" t="e">
        <f t="shared" si="18"/>
        <v>#REF!</v>
      </c>
      <c r="AK101" s="341" t="e">
        <f t="shared" si="18"/>
        <v>#REF!</v>
      </c>
      <c r="AL101" s="341" t="e">
        <f t="shared" si="18"/>
        <v>#REF!</v>
      </c>
      <c r="AM101" s="341" t="s">
        <v>287</v>
      </c>
      <c r="AN101" s="341" t="s">
        <v>291</v>
      </c>
      <c r="AO101" s="341" t="s">
        <v>303</v>
      </c>
      <c r="AP101" s="341"/>
      <c r="AQ101" s="342" t="s">
        <v>341</v>
      </c>
      <c r="AR101" s="342" t="s">
        <v>348</v>
      </c>
      <c r="AS101" s="342" t="s">
        <v>440</v>
      </c>
      <c r="AT101" s="342" t="s">
        <v>447</v>
      </c>
    </row>
    <row r="102" spans="1:46">
      <c r="B102" s="154" t="s">
        <v>71</v>
      </c>
      <c r="C102" s="149">
        <v>923287.69065</v>
      </c>
      <c r="D102" s="149">
        <v>948405.79681000009</v>
      </c>
      <c r="E102" s="149">
        <v>721451.7588500001</v>
      </c>
      <c r="F102" s="149">
        <v>745431.65778000013</v>
      </c>
      <c r="G102" s="149">
        <v>783561.30774999992</v>
      </c>
      <c r="H102" s="149">
        <v>824711.0557400001</v>
      </c>
      <c r="I102" s="149">
        <v>899195.75598999998</v>
      </c>
      <c r="J102" s="149">
        <v>920265.56822000002</v>
      </c>
      <c r="K102" s="149">
        <v>159405.24434999999</v>
      </c>
      <c r="L102" s="149">
        <v>138324.96729</v>
      </c>
      <c r="M102" s="149">
        <v>139216.86254999999</v>
      </c>
      <c r="N102" s="149">
        <v>111762.19434</v>
      </c>
      <c r="O102" s="149">
        <v>358374.06457000005</v>
      </c>
      <c r="P102" s="149">
        <v>430457.15479</v>
      </c>
      <c r="Q102" s="149">
        <v>439579.35139999999</v>
      </c>
      <c r="R102" s="149">
        <v>169915.12828</v>
      </c>
      <c r="S102" s="325">
        <v>105916.85347999999</v>
      </c>
      <c r="T102" s="149">
        <v>154291.84492999999</v>
      </c>
      <c r="U102" s="149">
        <v>203845.31899</v>
      </c>
      <c r="V102" s="328">
        <v>201189.95</v>
      </c>
      <c r="W102" s="149">
        <v>235836.71000000002</v>
      </c>
      <c r="X102" s="149">
        <v>213346</v>
      </c>
      <c r="Y102" s="149">
        <v>278357</v>
      </c>
      <c r="Z102" s="328">
        <v>330657</v>
      </c>
      <c r="AA102" s="149">
        <v>212846</v>
      </c>
      <c r="AB102" s="149">
        <v>238659</v>
      </c>
      <c r="AC102" s="149">
        <v>279442</v>
      </c>
      <c r="AD102" s="328">
        <v>315645</v>
      </c>
      <c r="AE102" s="149">
        <v>282683</v>
      </c>
      <c r="AF102" s="149">
        <v>297768</v>
      </c>
      <c r="AG102" s="149">
        <v>409285</v>
      </c>
      <c r="AH102" s="328">
        <v>449625</v>
      </c>
      <c r="AI102" s="149">
        <f t="shared" ref="AI102:AL102" si="19">SUM(AI103:AI120)</f>
        <v>279168</v>
      </c>
      <c r="AJ102" s="149">
        <f t="shared" si="19"/>
        <v>419220</v>
      </c>
      <c r="AK102" s="149">
        <f t="shared" si="19"/>
        <v>489772</v>
      </c>
      <c r="AL102" s="149">
        <f t="shared" si="19"/>
        <v>420995</v>
      </c>
      <c r="AM102" s="149">
        <v>349989</v>
      </c>
      <c r="AN102" s="149">
        <v>443816.99737</v>
      </c>
      <c r="AO102" s="149">
        <v>623730.26341999997</v>
      </c>
      <c r="AP102" s="149"/>
      <c r="AQ102" s="149">
        <v>717884.24895999988</v>
      </c>
      <c r="AR102" s="149">
        <f>SUM(AR103:AR120)</f>
        <v>725908.11062000017</v>
      </c>
      <c r="AS102" s="149">
        <f>SUM(AS103:AS120)</f>
        <v>106714.91988999999</v>
      </c>
      <c r="AT102" s="149">
        <f>SUM(AT103:AT120)</f>
        <v>88354.709270000007</v>
      </c>
    </row>
    <row r="103" spans="1:46">
      <c r="B103" s="150" t="s">
        <v>72</v>
      </c>
      <c r="C103" s="152">
        <v>29232.923160000002</v>
      </c>
      <c r="D103" s="152">
        <v>19913.285480000002</v>
      </c>
      <c r="E103" s="152">
        <v>23328.597729999998</v>
      </c>
      <c r="F103" s="152">
        <v>15780.413330000001</v>
      </c>
      <c r="G103" s="152">
        <v>13384.364820000001</v>
      </c>
      <c r="H103" s="152">
        <v>14264.18973</v>
      </c>
      <c r="I103" s="152">
        <v>19151.763279999999</v>
      </c>
      <c r="J103" s="152">
        <v>21075.43087</v>
      </c>
      <c r="K103" s="152">
        <v>56355.381990000002</v>
      </c>
      <c r="L103" s="152">
        <v>69572.443880000006</v>
      </c>
      <c r="M103" s="152">
        <v>61278.642689999993</v>
      </c>
      <c r="N103" s="152">
        <v>57246</v>
      </c>
      <c r="O103" s="152">
        <v>48490.330909999997</v>
      </c>
      <c r="P103" s="152">
        <v>62407.774709999998</v>
      </c>
      <c r="Q103" s="152">
        <v>61622.371049999994</v>
      </c>
      <c r="R103" s="152">
        <v>69661.755309999993</v>
      </c>
      <c r="S103" s="329">
        <v>71937.087379999997</v>
      </c>
      <c r="T103" s="152">
        <v>81613.984319999989</v>
      </c>
      <c r="U103" s="152">
        <v>65786.526389999999</v>
      </c>
      <c r="V103" s="330">
        <v>148342.45000000001</v>
      </c>
      <c r="W103" s="152">
        <v>127695.83</v>
      </c>
      <c r="X103" s="152">
        <v>133284</v>
      </c>
      <c r="Y103" s="152">
        <v>112830</v>
      </c>
      <c r="Z103" s="330">
        <v>106726</v>
      </c>
      <c r="AA103" s="152">
        <v>46456</v>
      </c>
      <c r="AB103" s="152">
        <v>43162</v>
      </c>
      <c r="AC103" s="152">
        <v>57130</v>
      </c>
      <c r="AD103" s="330">
        <v>52247</v>
      </c>
      <c r="AE103" s="152">
        <v>50342</v>
      </c>
      <c r="AF103" s="152">
        <v>43933</v>
      </c>
      <c r="AG103" s="152">
        <v>71835</v>
      </c>
      <c r="AH103" s="330">
        <v>56518</v>
      </c>
      <c r="AI103" s="152">
        <v>35057</v>
      </c>
      <c r="AJ103" s="152">
        <v>76823</v>
      </c>
      <c r="AK103" s="152">
        <v>54056</v>
      </c>
      <c r="AL103" s="152">
        <v>49310</v>
      </c>
      <c r="AM103" s="152">
        <v>46708</v>
      </c>
      <c r="AN103" s="152">
        <v>65748</v>
      </c>
      <c r="AO103" s="152">
        <v>48056</v>
      </c>
      <c r="AP103" s="152"/>
      <c r="AQ103" s="152">
        <v>375711.77155</v>
      </c>
      <c r="AR103" s="152">
        <v>342167.90596000006</v>
      </c>
      <c r="AS103" s="152">
        <v>74871.717040000018</v>
      </c>
      <c r="AT103" s="152">
        <v>31769.191229999997</v>
      </c>
    </row>
    <row r="104" spans="1:46">
      <c r="B104" s="150" t="s">
        <v>207</v>
      </c>
      <c r="C104" s="152"/>
      <c r="D104" s="152"/>
      <c r="E104" s="152"/>
      <c r="F104" s="152"/>
      <c r="G104" s="152"/>
      <c r="H104" s="152"/>
      <c r="I104" s="152"/>
      <c r="J104" s="152"/>
      <c r="K104" s="152"/>
      <c r="L104" s="152"/>
      <c r="M104" s="152"/>
      <c r="N104" s="152"/>
      <c r="O104" s="152"/>
      <c r="P104" s="152"/>
      <c r="Q104" s="152"/>
      <c r="R104" s="152"/>
      <c r="S104" s="329"/>
      <c r="T104" s="152"/>
      <c r="U104" s="152"/>
      <c r="V104" s="330"/>
      <c r="W104" s="152">
        <v>0</v>
      </c>
      <c r="X104" s="152">
        <v>0</v>
      </c>
      <c r="Y104" s="152">
        <v>0</v>
      </c>
      <c r="Z104" s="330">
        <v>0</v>
      </c>
      <c r="AA104" s="152">
        <v>0</v>
      </c>
      <c r="AB104" s="152">
        <v>0</v>
      </c>
      <c r="AC104" s="152">
        <v>0</v>
      </c>
      <c r="AD104" s="330">
        <v>0</v>
      </c>
      <c r="AE104" s="152">
        <v>0</v>
      </c>
      <c r="AF104" s="152">
        <v>0</v>
      </c>
      <c r="AG104" s="152">
        <v>0</v>
      </c>
      <c r="AH104" s="330">
        <v>0</v>
      </c>
      <c r="AI104" s="152">
        <v>0</v>
      </c>
      <c r="AJ104" s="152">
        <v>0</v>
      </c>
      <c r="AK104" s="152">
        <v>0</v>
      </c>
      <c r="AL104" s="152">
        <v>0</v>
      </c>
      <c r="AM104" s="152">
        <v>0</v>
      </c>
      <c r="AN104" s="152">
        <v>0</v>
      </c>
      <c r="AO104" s="152">
        <v>0</v>
      </c>
      <c r="AP104" s="152"/>
      <c r="AQ104" s="152">
        <v>0</v>
      </c>
      <c r="AR104" s="152">
        <v>0</v>
      </c>
      <c r="AS104" s="152">
        <v>0</v>
      </c>
      <c r="AT104" s="152">
        <v>0</v>
      </c>
    </row>
    <row r="105" spans="1:46">
      <c r="B105" s="150" t="s">
        <v>74</v>
      </c>
      <c r="C105" s="152">
        <v>2286.1817200000005</v>
      </c>
      <c r="D105" s="152">
        <v>463.14566000000002</v>
      </c>
      <c r="E105" s="152">
        <v>772.31358999999975</v>
      </c>
      <c r="F105" s="152">
        <v>1560.7204699999998</v>
      </c>
      <c r="G105" s="152">
        <v>885.39429000000007</v>
      </c>
      <c r="H105" s="152">
        <v>5960.8129500000014</v>
      </c>
      <c r="I105" s="152">
        <v>2679.2981600000003</v>
      </c>
      <c r="J105" s="152">
        <v>2271.9671099999996</v>
      </c>
      <c r="K105" s="152">
        <v>8706.1044800000018</v>
      </c>
      <c r="L105" s="152">
        <v>13568.58016</v>
      </c>
      <c r="M105" s="152">
        <v>18263.672310000009</v>
      </c>
      <c r="N105" s="152">
        <v>11770</v>
      </c>
      <c r="O105" s="152">
        <v>7743.3743400000003</v>
      </c>
      <c r="P105" s="152">
        <v>7586.7080400000004</v>
      </c>
      <c r="Q105" s="152">
        <v>8697.7103200000001</v>
      </c>
      <c r="R105" s="152">
        <v>18924.023359999999</v>
      </c>
      <c r="S105" s="329">
        <v>9193.3610900000003</v>
      </c>
      <c r="T105" s="152">
        <v>10125.31263</v>
      </c>
      <c r="U105" s="152">
        <v>12280.143830000001</v>
      </c>
      <c r="V105" s="330">
        <v>10455.16</v>
      </c>
      <c r="W105" s="152">
        <v>17595.580000000002</v>
      </c>
      <c r="X105" s="152">
        <v>23545</v>
      </c>
      <c r="Y105" s="152">
        <v>20037</v>
      </c>
      <c r="Z105" s="330">
        <v>19032</v>
      </c>
      <c r="AA105" s="152">
        <v>6892</v>
      </c>
      <c r="AB105" s="152">
        <v>6839</v>
      </c>
      <c r="AC105" s="152">
        <v>4605</v>
      </c>
      <c r="AD105" s="330">
        <v>6628</v>
      </c>
      <c r="AE105" s="152">
        <v>4456</v>
      </c>
      <c r="AF105" s="152">
        <v>15628</v>
      </c>
      <c r="AG105" s="152">
        <v>11667</v>
      </c>
      <c r="AH105" s="330">
        <v>14468</v>
      </c>
      <c r="AI105" s="152">
        <v>7701</v>
      </c>
      <c r="AJ105" s="152">
        <v>9842</v>
      </c>
      <c r="AK105" s="152">
        <v>9551</v>
      </c>
      <c r="AL105" s="152">
        <v>14742</v>
      </c>
      <c r="AM105" s="152">
        <v>12463</v>
      </c>
      <c r="AN105" s="152">
        <v>11958</v>
      </c>
      <c r="AO105" s="152">
        <v>16274</v>
      </c>
      <c r="AP105" s="152"/>
      <c r="AQ105" s="152">
        <v>4995.5986700000003</v>
      </c>
      <c r="AR105" s="152">
        <v>1664.8699200000001</v>
      </c>
      <c r="AS105" s="152">
        <v>3207.4240799999998</v>
      </c>
      <c r="AT105" s="152">
        <v>8743.7795500000029</v>
      </c>
    </row>
    <row r="106" spans="1:46">
      <c r="B106" s="164" t="s">
        <v>105</v>
      </c>
      <c r="C106" s="152">
        <v>1626.72702</v>
      </c>
      <c r="D106" s="152">
        <v>997.64149999999995</v>
      </c>
      <c r="E106" s="152">
        <v>983.93717000000015</v>
      </c>
      <c r="F106" s="152">
        <v>1293.2883400000001</v>
      </c>
      <c r="G106" s="152">
        <v>1960.8028700000002</v>
      </c>
      <c r="H106" s="152">
        <v>1004.2263999999999</v>
      </c>
      <c r="I106" s="152">
        <v>879.63116000000002</v>
      </c>
      <c r="J106" s="152">
        <v>826.35451999999987</v>
      </c>
      <c r="K106" s="152">
        <v>544.13459</v>
      </c>
      <c r="L106" s="152">
        <v>591.95507000000009</v>
      </c>
      <c r="M106" s="152">
        <v>745.28986999999995</v>
      </c>
      <c r="N106" s="152">
        <v>323</v>
      </c>
      <c r="O106" s="152">
        <v>566.05534</v>
      </c>
      <c r="P106" s="152">
        <v>1994.7358200000003</v>
      </c>
      <c r="Q106" s="152">
        <v>1811.9852999999998</v>
      </c>
      <c r="R106" s="152">
        <v>1107.9503099999999</v>
      </c>
      <c r="S106" s="329">
        <v>1254.9103700000001</v>
      </c>
      <c r="T106" s="152">
        <v>1838.2297700000001</v>
      </c>
      <c r="U106" s="152">
        <v>1847.3339500000002</v>
      </c>
      <c r="V106" s="330">
        <v>1702.75</v>
      </c>
      <c r="W106" s="152">
        <v>1961.24</v>
      </c>
      <c r="X106" s="152">
        <v>2268</v>
      </c>
      <c r="Y106" s="152">
        <v>2500</v>
      </c>
      <c r="Z106" s="330">
        <v>2065</v>
      </c>
      <c r="AA106" s="152">
        <v>1995</v>
      </c>
      <c r="AB106" s="152">
        <v>1980</v>
      </c>
      <c r="AC106" s="152">
        <v>2230</v>
      </c>
      <c r="AD106" s="330">
        <v>1431</v>
      </c>
      <c r="AE106" s="152">
        <v>2656</v>
      </c>
      <c r="AF106" s="152">
        <v>3836</v>
      </c>
      <c r="AG106" s="152">
        <v>6065</v>
      </c>
      <c r="AH106" s="330">
        <v>7628</v>
      </c>
      <c r="AI106" s="152">
        <v>5274</v>
      </c>
      <c r="AJ106" s="152">
        <v>6592</v>
      </c>
      <c r="AK106" s="152">
        <v>9059</v>
      </c>
      <c r="AL106" s="152">
        <v>9793</v>
      </c>
      <c r="AM106" s="152">
        <v>5712</v>
      </c>
      <c r="AN106" s="152">
        <v>8474</v>
      </c>
      <c r="AO106" s="152">
        <v>11576</v>
      </c>
      <c r="AP106" s="152"/>
      <c r="AQ106" s="152">
        <v>11602.97205</v>
      </c>
      <c r="AR106" s="152">
        <v>7553.8533699999989</v>
      </c>
      <c r="AS106" s="152">
        <v>9313.7207899999994</v>
      </c>
      <c r="AT106" s="152">
        <v>8274.7171799999996</v>
      </c>
    </row>
    <row r="107" spans="1:46">
      <c r="B107" s="150" t="s">
        <v>122</v>
      </c>
      <c r="C107" s="152">
        <v>0</v>
      </c>
      <c r="D107" s="152">
        <v>0</v>
      </c>
      <c r="E107" s="152">
        <v>0</v>
      </c>
      <c r="F107" s="152">
        <v>0</v>
      </c>
      <c r="G107" s="152">
        <v>0</v>
      </c>
      <c r="H107" s="152">
        <v>0</v>
      </c>
      <c r="I107" s="152">
        <v>0</v>
      </c>
      <c r="J107" s="152">
        <v>0</v>
      </c>
      <c r="K107" s="152">
        <v>0</v>
      </c>
      <c r="L107" s="152">
        <v>0</v>
      </c>
      <c r="M107" s="152">
        <v>0</v>
      </c>
      <c r="N107" s="152">
        <v>0</v>
      </c>
      <c r="O107" s="152">
        <v>123.23363999999999</v>
      </c>
      <c r="P107" s="152">
        <v>239.28860999999998</v>
      </c>
      <c r="Q107" s="152">
        <v>1903.5298700000001</v>
      </c>
      <c r="R107" s="152">
        <v>3290.7693399999998</v>
      </c>
      <c r="S107" s="329">
        <v>713.56736999999998</v>
      </c>
      <c r="T107" s="152">
        <v>1427.1347000000001</v>
      </c>
      <c r="U107" s="152">
        <v>2163.8650699999998</v>
      </c>
      <c r="V107" s="330">
        <v>4291.75</v>
      </c>
      <c r="W107" s="152">
        <v>937.88</v>
      </c>
      <c r="X107" s="152">
        <v>1674</v>
      </c>
      <c r="Y107" s="152">
        <v>2446</v>
      </c>
      <c r="Z107" s="330">
        <v>4097</v>
      </c>
      <c r="AA107" s="152">
        <v>1053</v>
      </c>
      <c r="AB107" s="152">
        <v>2086</v>
      </c>
      <c r="AC107" s="152">
        <v>2297</v>
      </c>
      <c r="AD107" s="330">
        <v>3543</v>
      </c>
      <c r="AE107" s="152">
        <v>0</v>
      </c>
      <c r="AF107" s="152">
        <v>0</v>
      </c>
      <c r="AG107" s="152">
        <v>0</v>
      </c>
      <c r="AH107" s="330">
        <v>0</v>
      </c>
      <c r="AI107" s="152">
        <v>0</v>
      </c>
      <c r="AJ107" s="152">
        <v>0</v>
      </c>
      <c r="AK107" s="152">
        <v>0</v>
      </c>
      <c r="AL107" s="152">
        <v>0</v>
      </c>
      <c r="AM107" s="152">
        <v>0</v>
      </c>
      <c r="AN107" s="152">
        <v>0</v>
      </c>
      <c r="AO107" s="152">
        <v>0</v>
      </c>
      <c r="AP107" s="152"/>
      <c r="AQ107" s="152">
        <v>0</v>
      </c>
      <c r="AR107" s="152">
        <v>9406.681849999999</v>
      </c>
      <c r="AS107" s="152">
        <v>13592.50029</v>
      </c>
      <c r="AT107" s="152">
        <v>21982.79753</v>
      </c>
    </row>
    <row r="108" spans="1:46">
      <c r="B108" s="150" t="s">
        <v>124</v>
      </c>
      <c r="C108" s="152">
        <v>813288.88777999999</v>
      </c>
      <c r="D108" s="152">
        <v>831260.86597000004</v>
      </c>
      <c r="E108" s="152">
        <v>614116.25247000006</v>
      </c>
      <c r="F108" s="152">
        <v>614116.25247000006</v>
      </c>
      <c r="G108" s="152">
        <v>620151.12978999992</v>
      </c>
      <c r="H108" s="152">
        <v>667824.28568000009</v>
      </c>
      <c r="I108" s="152">
        <v>669859.64656999998</v>
      </c>
      <c r="J108" s="152">
        <v>649389.82969000004</v>
      </c>
      <c r="K108" s="152">
        <v>70769.576319999993</v>
      </c>
      <c r="L108" s="152">
        <v>41682.194280000003</v>
      </c>
      <c r="M108" s="152">
        <v>45112.843119999998</v>
      </c>
      <c r="N108" s="152">
        <v>15554.85644</v>
      </c>
      <c r="O108" s="152">
        <v>390004.61056</v>
      </c>
      <c r="P108" s="152">
        <v>390319.38987000001</v>
      </c>
      <c r="Q108" s="152">
        <v>390849.82006</v>
      </c>
      <c r="R108" s="152">
        <v>17224.16936</v>
      </c>
      <c r="S108" s="329">
        <v>17728.214179999999</v>
      </c>
      <c r="T108" s="152">
        <v>18281.689829999999</v>
      </c>
      <c r="U108" s="152">
        <v>18813.936899999997</v>
      </c>
      <c r="V108" s="330">
        <v>0</v>
      </c>
      <c r="W108" s="152">
        <v>0</v>
      </c>
      <c r="X108" s="152">
        <v>0</v>
      </c>
      <c r="Y108" s="152">
        <v>0</v>
      </c>
      <c r="Z108" s="330">
        <v>0</v>
      </c>
      <c r="AA108" s="152">
        <v>0</v>
      </c>
      <c r="AB108" s="152">
        <v>0</v>
      </c>
      <c r="AC108" s="152">
        <v>0</v>
      </c>
      <c r="AD108" s="330">
        <v>0</v>
      </c>
      <c r="AE108" s="152">
        <v>0</v>
      </c>
      <c r="AF108" s="152">
        <v>0</v>
      </c>
      <c r="AG108" s="152">
        <v>0</v>
      </c>
      <c r="AH108" s="330">
        <v>0</v>
      </c>
      <c r="AI108" s="152">
        <v>0</v>
      </c>
      <c r="AJ108" s="152">
        <v>0</v>
      </c>
      <c r="AK108" s="152">
        <v>0</v>
      </c>
      <c r="AL108" s="152">
        <v>0</v>
      </c>
      <c r="AM108" s="152">
        <v>0</v>
      </c>
      <c r="AN108" s="152">
        <v>0</v>
      </c>
      <c r="AO108" s="152">
        <v>0</v>
      </c>
      <c r="AP108" s="152"/>
      <c r="AQ108" s="152">
        <v>300000</v>
      </c>
      <c r="AR108" s="152">
        <v>300000</v>
      </c>
      <c r="AS108" s="152">
        <v>0</v>
      </c>
      <c r="AT108" s="152">
        <v>0</v>
      </c>
    </row>
    <row r="109" spans="1:46">
      <c r="B109" s="150" t="s">
        <v>125</v>
      </c>
      <c r="C109" s="152">
        <v>60057.053400000004</v>
      </c>
      <c r="D109" s="152">
        <v>83419.991699999999</v>
      </c>
      <c r="E109" s="152">
        <v>82250.657889999988</v>
      </c>
      <c r="F109" s="152">
        <v>111045.77306000001</v>
      </c>
      <c r="G109" s="152">
        <v>141337.13378</v>
      </c>
      <c r="H109" s="152">
        <v>129935.60876</v>
      </c>
      <c r="I109" s="152">
        <v>162417.25987000001</v>
      </c>
      <c r="J109" s="152">
        <v>194345.61661000003</v>
      </c>
      <c r="K109" s="152">
        <v>23030.046969999999</v>
      </c>
      <c r="L109" s="152">
        <v>12533.54916</v>
      </c>
      <c r="M109" s="152">
        <v>11591.29099</v>
      </c>
      <c r="N109" s="152">
        <v>8249.2336200000009</v>
      </c>
      <c r="O109" s="152">
        <v>7719.6898799999999</v>
      </c>
      <c r="P109" s="152">
        <v>7744.5266300000003</v>
      </c>
      <c r="Q109" s="152">
        <v>7853.4174999999996</v>
      </c>
      <c r="R109" s="152">
        <v>1042.02836</v>
      </c>
      <c r="S109" s="329">
        <v>1026.1669100000001</v>
      </c>
      <c r="T109" s="152">
        <v>1007.9390100000001</v>
      </c>
      <c r="U109" s="152">
        <v>918.55525</v>
      </c>
      <c r="V109" s="330">
        <v>0</v>
      </c>
      <c r="W109" s="152">
        <v>0</v>
      </c>
      <c r="X109" s="152">
        <v>0</v>
      </c>
      <c r="Y109" s="152">
        <v>0</v>
      </c>
      <c r="Z109" s="330">
        <v>0</v>
      </c>
      <c r="AA109" s="152">
        <v>0</v>
      </c>
      <c r="AB109" s="152">
        <v>0</v>
      </c>
      <c r="AC109" s="152">
        <v>0</v>
      </c>
      <c r="AD109" s="330">
        <v>0</v>
      </c>
      <c r="AE109" s="152">
        <v>0</v>
      </c>
      <c r="AF109" s="152">
        <v>0</v>
      </c>
      <c r="AG109" s="152">
        <v>0</v>
      </c>
      <c r="AH109" s="330">
        <v>0</v>
      </c>
      <c r="AI109" s="152">
        <v>0</v>
      </c>
      <c r="AJ109" s="152">
        <v>0</v>
      </c>
      <c r="AK109" s="152">
        <v>0</v>
      </c>
      <c r="AL109" s="152">
        <v>0</v>
      </c>
      <c r="AM109" s="152">
        <v>0</v>
      </c>
      <c r="AN109" s="152">
        <v>0</v>
      </c>
      <c r="AO109" s="152">
        <v>0</v>
      </c>
      <c r="AP109" s="152"/>
      <c r="AQ109" s="152">
        <v>16410.98316</v>
      </c>
      <c r="AR109" s="152">
        <v>41457.064319999998</v>
      </c>
      <c r="AS109" s="152">
        <v>2563.8295099999996</v>
      </c>
      <c r="AT109" s="152">
        <v>2455.3640499999997</v>
      </c>
    </row>
    <row r="110" spans="1:46">
      <c r="B110" s="150" t="s">
        <v>126</v>
      </c>
      <c r="C110" s="152">
        <v>0</v>
      </c>
      <c r="D110" s="152">
        <v>0</v>
      </c>
      <c r="E110" s="152">
        <v>0</v>
      </c>
      <c r="F110" s="152">
        <v>0</v>
      </c>
      <c r="G110" s="152">
        <v>0</v>
      </c>
      <c r="H110" s="152">
        <v>0</v>
      </c>
      <c r="I110" s="152">
        <v>0</v>
      </c>
      <c r="J110" s="152">
        <v>0</v>
      </c>
      <c r="K110" s="152">
        <v>0</v>
      </c>
      <c r="L110" s="152">
        <v>0</v>
      </c>
      <c r="M110" s="152">
        <v>0</v>
      </c>
      <c r="N110" s="152">
        <v>0</v>
      </c>
      <c r="O110" s="152">
        <v>0</v>
      </c>
      <c r="P110" s="152">
        <v>0</v>
      </c>
      <c r="Q110" s="152">
        <v>0</v>
      </c>
      <c r="R110" s="152">
        <v>0</v>
      </c>
      <c r="S110" s="329">
        <v>-4931.90524</v>
      </c>
      <c r="T110" s="152">
        <v>0</v>
      </c>
      <c r="U110" s="152">
        <v>0</v>
      </c>
      <c r="V110" s="330">
        <v>0</v>
      </c>
      <c r="W110" s="152">
        <v>0</v>
      </c>
      <c r="X110" s="152">
        <v>0</v>
      </c>
      <c r="Y110" s="152">
        <v>0</v>
      </c>
      <c r="Z110" s="330">
        <v>0</v>
      </c>
      <c r="AA110" s="152">
        <v>0</v>
      </c>
      <c r="AB110" s="152">
        <v>0</v>
      </c>
      <c r="AC110" s="152">
        <v>0</v>
      </c>
      <c r="AD110" s="330">
        <v>0</v>
      </c>
      <c r="AE110" s="152">
        <v>0</v>
      </c>
      <c r="AF110" s="152">
        <v>-96</v>
      </c>
      <c r="AG110" s="152">
        <v>-96</v>
      </c>
      <c r="AH110" s="330">
        <v>-96</v>
      </c>
      <c r="AI110" s="152">
        <v>-97</v>
      </c>
      <c r="AJ110" s="152">
        <v>-97</v>
      </c>
      <c r="AK110" s="152">
        <v>-97</v>
      </c>
      <c r="AL110" s="152">
        <v>-97</v>
      </c>
      <c r="AM110" s="152">
        <v>-433</v>
      </c>
      <c r="AN110" s="152">
        <v>-430</v>
      </c>
      <c r="AO110" s="152">
        <v>-431</v>
      </c>
      <c r="AP110" s="152"/>
      <c r="AQ110" s="152">
        <v>0</v>
      </c>
      <c r="AR110" s="152">
        <v>0</v>
      </c>
      <c r="AS110" s="152">
        <v>0</v>
      </c>
      <c r="AT110" s="152">
        <v>0</v>
      </c>
    </row>
    <row r="111" spans="1:46">
      <c r="B111" s="150" t="s">
        <v>127</v>
      </c>
      <c r="C111" s="152">
        <v>0</v>
      </c>
      <c r="D111" s="152">
        <v>0</v>
      </c>
      <c r="E111" s="152">
        <v>0</v>
      </c>
      <c r="F111" s="152">
        <v>0</v>
      </c>
      <c r="G111" s="152">
        <v>0</v>
      </c>
      <c r="H111" s="152">
        <v>0</v>
      </c>
      <c r="I111" s="152">
        <v>0</v>
      </c>
      <c r="J111" s="152">
        <v>0</v>
      </c>
      <c r="K111" s="152">
        <v>0</v>
      </c>
      <c r="L111" s="152">
        <v>0</v>
      </c>
      <c r="M111" s="152">
        <v>0</v>
      </c>
      <c r="N111" s="152">
        <v>0</v>
      </c>
      <c r="O111" s="152">
        <v>-35103.488210000003</v>
      </c>
      <c r="P111" s="152">
        <v>0</v>
      </c>
      <c r="Q111" s="152">
        <v>0</v>
      </c>
      <c r="R111" s="152">
        <v>0</v>
      </c>
      <c r="S111" s="329">
        <v>0</v>
      </c>
      <c r="T111" s="152">
        <v>0</v>
      </c>
      <c r="U111" s="152">
        <v>0</v>
      </c>
      <c r="V111" s="330">
        <v>0</v>
      </c>
      <c r="W111" s="152">
        <v>0</v>
      </c>
      <c r="X111" s="152">
        <v>0</v>
      </c>
      <c r="Y111" s="152">
        <v>0</v>
      </c>
      <c r="Z111" s="330">
        <v>0</v>
      </c>
      <c r="AA111" s="152">
        <v>0</v>
      </c>
      <c r="AB111" s="152">
        <v>0</v>
      </c>
      <c r="AC111" s="152">
        <v>0</v>
      </c>
      <c r="AD111" s="330">
        <v>0</v>
      </c>
      <c r="AE111" s="152">
        <v>0</v>
      </c>
      <c r="AF111" s="152">
        <v>0</v>
      </c>
      <c r="AG111" s="152">
        <v>0</v>
      </c>
      <c r="AH111" s="330">
        <v>0</v>
      </c>
      <c r="AI111" s="152">
        <v>0</v>
      </c>
      <c r="AJ111" s="152">
        <v>0</v>
      </c>
      <c r="AK111" s="152">
        <v>0</v>
      </c>
      <c r="AL111" s="152">
        <v>0</v>
      </c>
      <c r="AM111" s="152">
        <v>0</v>
      </c>
      <c r="AN111" s="152">
        <v>0</v>
      </c>
      <c r="AO111" s="152">
        <v>0</v>
      </c>
      <c r="AP111" s="152"/>
      <c r="AQ111" s="152">
        <v>0</v>
      </c>
      <c r="AR111" s="152">
        <v>0</v>
      </c>
      <c r="AS111" s="152">
        <v>0</v>
      </c>
      <c r="AT111" s="152">
        <v>0</v>
      </c>
    </row>
    <row r="112" spans="1:46">
      <c r="B112" s="150" t="s">
        <v>349</v>
      </c>
      <c r="C112" s="152">
        <v>0</v>
      </c>
      <c r="D112" s="152">
        <v>0</v>
      </c>
      <c r="E112" s="152">
        <v>0</v>
      </c>
      <c r="F112" s="152">
        <v>0</v>
      </c>
      <c r="G112" s="152">
        <v>0</v>
      </c>
      <c r="H112" s="152">
        <v>0</v>
      </c>
      <c r="I112" s="152">
        <v>0</v>
      </c>
      <c r="J112" s="152">
        <v>0</v>
      </c>
      <c r="K112" s="152">
        <v>0</v>
      </c>
      <c r="L112" s="152">
        <v>0</v>
      </c>
      <c r="M112" s="152">
        <v>0</v>
      </c>
      <c r="N112" s="152">
        <v>0</v>
      </c>
      <c r="O112" s="152">
        <v>0</v>
      </c>
      <c r="P112" s="152">
        <v>0</v>
      </c>
      <c r="Q112" s="152">
        <v>0</v>
      </c>
      <c r="R112" s="152">
        <v>45527.432240000002</v>
      </c>
      <c r="S112" s="329">
        <v>43333.16</v>
      </c>
      <c r="T112" s="152">
        <v>83643.16</v>
      </c>
      <c r="U112" s="152">
        <v>83643.16</v>
      </c>
      <c r="V112" s="330">
        <v>0</v>
      </c>
      <c r="W112" s="152">
        <v>0</v>
      </c>
      <c r="X112" s="152">
        <v>0</v>
      </c>
      <c r="Y112" s="152">
        <v>0</v>
      </c>
      <c r="Z112" s="330">
        <v>0</v>
      </c>
      <c r="AA112" s="152">
        <v>0</v>
      </c>
      <c r="AB112" s="152">
        <v>0</v>
      </c>
      <c r="AC112" s="152">
        <v>0</v>
      </c>
      <c r="AD112" s="330">
        <v>100000</v>
      </c>
      <c r="AE112" s="152">
        <v>100000</v>
      </c>
      <c r="AF112" s="152">
        <v>100000</v>
      </c>
      <c r="AG112" s="152">
        <v>100000</v>
      </c>
      <c r="AH112" s="330">
        <v>145000</v>
      </c>
      <c r="AI112" s="152">
        <v>145000</v>
      </c>
      <c r="AJ112" s="152">
        <v>145000</v>
      </c>
      <c r="AK112" s="152">
        <v>145000</v>
      </c>
      <c r="AL112" s="152">
        <v>145000</v>
      </c>
      <c r="AM112" s="152">
        <v>145000</v>
      </c>
      <c r="AN112" s="152">
        <v>145000</v>
      </c>
      <c r="AO112" s="152">
        <v>145000</v>
      </c>
      <c r="AP112" s="152"/>
      <c r="AQ112" s="152">
        <v>0</v>
      </c>
      <c r="AR112" s="152">
        <v>0</v>
      </c>
      <c r="AS112" s="152">
        <v>0</v>
      </c>
      <c r="AT112" s="152">
        <v>0</v>
      </c>
    </row>
    <row r="113" spans="2:46">
      <c r="B113" s="150" t="s">
        <v>350</v>
      </c>
      <c r="C113" s="152">
        <v>0</v>
      </c>
      <c r="D113" s="152">
        <v>0</v>
      </c>
      <c r="E113" s="152">
        <v>0</v>
      </c>
      <c r="F113" s="152">
        <v>0</v>
      </c>
      <c r="G113" s="152">
        <v>0</v>
      </c>
      <c r="H113" s="152">
        <v>0</v>
      </c>
      <c r="I113" s="152">
        <v>0</v>
      </c>
      <c r="J113" s="152">
        <v>0</v>
      </c>
      <c r="K113" s="152">
        <v>0</v>
      </c>
      <c r="L113" s="152">
        <v>0</v>
      </c>
      <c r="M113" s="152">
        <v>0</v>
      </c>
      <c r="N113" s="152">
        <v>0</v>
      </c>
      <c r="O113" s="152">
        <v>0</v>
      </c>
      <c r="P113" s="152">
        <v>0</v>
      </c>
      <c r="Q113" s="152">
        <v>0</v>
      </c>
      <c r="R113" s="152">
        <v>0</v>
      </c>
      <c r="S113" s="329">
        <v>24141.66128</v>
      </c>
      <c r="T113" s="152">
        <v>5220.23585</v>
      </c>
      <c r="U113" s="152">
        <v>26185.535449999999</v>
      </c>
      <c r="V113" s="330">
        <v>9394.8799999999992</v>
      </c>
      <c r="W113" s="152">
        <v>19249.599999999999</v>
      </c>
      <c r="X113" s="152">
        <v>7351</v>
      </c>
      <c r="Y113" s="152">
        <v>13471</v>
      </c>
      <c r="Z113" s="330">
        <v>5499</v>
      </c>
      <c r="AA113" s="152">
        <v>11238</v>
      </c>
      <c r="AB113" s="152">
        <v>7755</v>
      </c>
      <c r="AC113" s="152">
        <v>19273</v>
      </c>
      <c r="AD113" s="330">
        <v>15553</v>
      </c>
      <c r="AE113" s="152">
        <v>36308</v>
      </c>
      <c r="AF113" s="152">
        <v>23212</v>
      </c>
      <c r="AG113" s="152">
        <v>51151</v>
      </c>
      <c r="AH113" s="330">
        <v>22428</v>
      </c>
      <c r="AI113" s="152">
        <v>46403</v>
      </c>
      <c r="AJ113" s="152">
        <v>22502</v>
      </c>
      <c r="AK113" s="152">
        <v>46803</v>
      </c>
      <c r="AL113" s="152">
        <v>16051</v>
      </c>
      <c r="AM113" s="152">
        <v>31785</v>
      </c>
      <c r="AN113" s="152">
        <v>14352</v>
      </c>
      <c r="AO113" s="152">
        <v>30239</v>
      </c>
      <c r="AP113" s="152"/>
      <c r="AQ113" s="152">
        <v>0</v>
      </c>
      <c r="AR113" s="152">
        <v>0</v>
      </c>
      <c r="AS113" s="152">
        <v>0</v>
      </c>
      <c r="AT113" s="152">
        <v>0</v>
      </c>
    </row>
    <row r="114" spans="2:46">
      <c r="B114" s="150" t="s">
        <v>351</v>
      </c>
      <c r="C114" s="152">
        <v>0</v>
      </c>
      <c r="D114" s="152">
        <v>0</v>
      </c>
      <c r="E114" s="152">
        <v>0</v>
      </c>
      <c r="F114" s="152">
        <v>0</v>
      </c>
      <c r="G114" s="152">
        <v>0</v>
      </c>
      <c r="H114" s="152">
        <v>0</v>
      </c>
      <c r="I114" s="152">
        <v>0</v>
      </c>
      <c r="J114" s="152">
        <v>0</v>
      </c>
      <c r="K114" s="152">
        <v>0</v>
      </c>
      <c r="L114" s="152">
        <v>0</v>
      </c>
      <c r="M114" s="152">
        <v>0</v>
      </c>
      <c r="N114" s="152">
        <v>0</v>
      </c>
      <c r="O114" s="152">
        <v>0</v>
      </c>
      <c r="P114" s="152">
        <v>0</v>
      </c>
      <c r="Q114" s="152">
        <v>0</v>
      </c>
      <c r="R114" s="152">
        <v>0</v>
      </c>
      <c r="S114" s="329">
        <v>-1172.6736599999999</v>
      </c>
      <c r="T114" s="152">
        <v>-6503.2555199999997</v>
      </c>
      <c r="U114" s="152">
        <v>-6515.9722000000002</v>
      </c>
      <c r="V114" s="330">
        <v>-794.81</v>
      </c>
      <c r="W114" s="152">
        <v>-792.86</v>
      </c>
      <c r="X114" s="152">
        <v>-793</v>
      </c>
      <c r="Y114" s="152">
        <v>-793</v>
      </c>
      <c r="Z114" s="330">
        <v>-794</v>
      </c>
      <c r="AA114" s="152">
        <v>-794</v>
      </c>
      <c r="AB114" s="152">
        <v>-794</v>
      </c>
      <c r="AC114" s="152">
        <v>-794</v>
      </c>
      <c r="AD114" s="330">
        <v>-752</v>
      </c>
      <c r="AE114" s="152">
        <v>-709</v>
      </c>
      <c r="AF114" s="152">
        <v>-666</v>
      </c>
      <c r="AG114" s="152">
        <v>-623</v>
      </c>
      <c r="AH114" s="330">
        <v>-580</v>
      </c>
      <c r="AI114" s="152">
        <v>-540</v>
      </c>
      <c r="AJ114" s="152">
        <v>-498</v>
      </c>
      <c r="AK114" s="152">
        <v>-458</v>
      </c>
      <c r="AL114" s="152">
        <v>-414</v>
      </c>
      <c r="AM114" s="152">
        <v>-376</v>
      </c>
      <c r="AN114" s="152">
        <v>-344</v>
      </c>
      <c r="AO114" s="152">
        <v>-288</v>
      </c>
      <c r="AP114" s="152"/>
      <c r="AQ114" s="152">
        <v>0</v>
      </c>
      <c r="AR114" s="152">
        <v>0</v>
      </c>
      <c r="AS114" s="152">
        <v>0</v>
      </c>
      <c r="AT114" s="152">
        <v>0</v>
      </c>
    </row>
    <row r="115" spans="2:46">
      <c r="B115" s="150" t="s">
        <v>110</v>
      </c>
      <c r="C115" s="152">
        <v>0</v>
      </c>
      <c r="D115" s="152">
        <v>0</v>
      </c>
      <c r="E115" s="152">
        <v>0</v>
      </c>
      <c r="F115" s="152">
        <v>0</v>
      </c>
      <c r="G115" s="152">
        <v>0</v>
      </c>
      <c r="H115" s="152">
        <v>0</v>
      </c>
      <c r="I115" s="152">
        <v>0</v>
      </c>
      <c r="J115" s="152">
        <v>0</v>
      </c>
      <c r="K115" s="152">
        <v>0</v>
      </c>
      <c r="L115" s="152">
        <v>0</v>
      </c>
      <c r="M115" s="152">
        <v>0</v>
      </c>
      <c r="N115" s="152">
        <v>0</v>
      </c>
      <c r="O115" s="168">
        <v>0</v>
      </c>
      <c r="P115" s="152">
        <v>0</v>
      </c>
      <c r="Q115" s="152">
        <v>0</v>
      </c>
      <c r="R115" s="168">
        <v>0</v>
      </c>
      <c r="S115" s="213">
        <v>1606.22234</v>
      </c>
      <c r="T115" s="214">
        <v>1395.72478</v>
      </c>
      <c r="U115" s="214">
        <v>907.40069999999992</v>
      </c>
      <c r="V115" s="215">
        <v>1300.78</v>
      </c>
      <c r="W115" s="214">
        <v>1329.31</v>
      </c>
      <c r="X115" s="214">
        <v>1601</v>
      </c>
      <c r="Y115" s="214">
        <v>1482</v>
      </c>
      <c r="Z115" s="215">
        <v>1530</v>
      </c>
      <c r="AA115" s="214">
        <v>1624</v>
      </c>
      <c r="AB115" s="214">
        <v>1353</v>
      </c>
      <c r="AC115" s="214">
        <v>1409</v>
      </c>
      <c r="AD115" s="215">
        <v>1477</v>
      </c>
      <c r="AE115" s="214">
        <v>1532</v>
      </c>
      <c r="AF115" s="214">
        <v>1781</v>
      </c>
      <c r="AG115" s="214">
        <v>1844</v>
      </c>
      <c r="AH115" s="215">
        <v>1904</v>
      </c>
      <c r="AI115" s="214">
        <v>2622</v>
      </c>
      <c r="AJ115" s="214">
        <v>0</v>
      </c>
      <c r="AK115" s="214">
        <v>0</v>
      </c>
      <c r="AL115" s="214">
        <v>0</v>
      </c>
      <c r="AM115" s="214">
        <v>0</v>
      </c>
      <c r="AN115" s="214">
        <v>0</v>
      </c>
      <c r="AO115" s="214">
        <v>0</v>
      </c>
      <c r="AP115" s="214"/>
      <c r="AQ115" s="214">
        <v>0</v>
      </c>
      <c r="AR115" s="152">
        <v>284.37200999999999</v>
      </c>
      <c r="AS115" s="152">
        <v>0</v>
      </c>
      <c r="AT115" s="152">
        <v>0</v>
      </c>
    </row>
    <row r="116" spans="2:46">
      <c r="B116" s="150" t="s">
        <v>176</v>
      </c>
      <c r="C116" s="152">
        <v>0</v>
      </c>
      <c r="D116" s="152">
        <v>0</v>
      </c>
      <c r="E116" s="152">
        <v>0</v>
      </c>
      <c r="F116" s="152">
        <v>0</v>
      </c>
      <c r="G116" s="152">
        <v>0</v>
      </c>
      <c r="H116" s="152">
        <v>0</v>
      </c>
      <c r="I116" s="152">
        <v>0</v>
      </c>
      <c r="J116" s="152">
        <v>0</v>
      </c>
      <c r="K116" s="152">
        <v>0</v>
      </c>
      <c r="L116" s="152">
        <v>0</v>
      </c>
      <c r="M116" s="152">
        <v>0</v>
      </c>
      <c r="N116" s="152">
        <v>0</v>
      </c>
      <c r="O116" s="119">
        <v>0</v>
      </c>
      <c r="P116" s="152">
        <v>0</v>
      </c>
      <c r="Q116" s="152">
        <v>0</v>
      </c>
      <c r="R116" s="152">
        <v>0</v>
      </c>
      <c r="S116" s="329">
        <v>0</v>
      </c>
      <c r="T116" s="152">
        <v>0</v>
      </c>
      <c r="U116" s="152">
        <v>0</v>
      </c>
      <c r="V116" s="330">
        <v>0</v>
      </c>
      <c r="W116" s="152">
        <v>0</v>
      </c>
      <c r="X116" s="152">
        <v>0</v>
      </c>
      <c r="Y116" s="119">
        <v>0</v>
      </c>
      <c r="Z116" s="338">
        <v>0</v>
      </c>
      <c r="AA116" s="119">
        <v>0</v>
      </c>
      <c r="AB116" s="119">
        <v>0</v>
      </c>
      <c r="AC116" s="119">
        <v>0</v>
      </c>
      <c r="AD116" s="338">
        <v>3182</v>
      </c>
      <c r="AE116" s="119">
        <v>14503</v>
      </c>
      <c r="AF116" s="119">
        <v>8942</v>
      </c>
      <c r="AG116" s="119">
        <v>8010</v>
      </c>
      <c r="AH116" s="338">
        <v>5814</v>
      </c>
      <c r="AI116" s="119">
        <v>5368</v>
      </c>
      <c r="AJ116" s="119">
        <v>2365</v>
      </c>
      <c r="AK116" s="119">
        <v>728</v>
      </c>
      <c r="AL116" s="119">
        <v>191</v>
      </c>
      <c r="AM116" s="119">
        <v>0</v>
      </c>
      <c r="AN116" s="119">
        <v>0</v>
      </c>
      <c r="AO116" s="119">
        <v>0</v>
      </c>
      <c r="AP116" s="119"/>
      <c r="AQ116" s="119">
        <v>2302.7645299999999</v>
      </c>
      <c r="AR116" s="152">
        <v>18806.456739999998</v>
      </c>
      <c r="AS116" s="152">
        <v>4.0000000000000003E-5</v>
      </c>
      <c r="AT116" s="152">
        <v>4.0000000000000003E-5</v>
      </c>
    </row>
    <row r="117" spans="2:46">
      <c r="B117" s="150" t="s">
        <v>120</v>
      </c>
      <c r="C117" s="168">
        <v>0</v>
      </c>
      <c r="D117" s="168">
        <v>0</v>
      </c>
      <c r="E117" s="168">
        <v>0</v>
      </c>
      <c r="F117" s="168">
        <v>0</v>
      </c>
      <c r="G117" s="168">
        <v>0</v>
      </c>
      <c r="H117" s="168">
        <v>0</v>
      </c>
      <c r="I117" s="168">
        <v>0</v>
      </c>
      <c r="J117" s="168">
        <v>0</v>
      </c>
      <c r="K117" s="168">
        <v>0</v>
      </c>
      <c r="L117" s="168">
        <v>0</v>
      </c>
      <c r="M117" s="152">
        <v>0</v>
      </c>
      <c r="N117" s="152">
        <v>0</v>
      </c>
      <c r="O117" s="168">
        <v>-65558.207890000005</v>
      </c>
      <c r="P117" s="168">
        <v>-44824.268889999999</v>
      </c>
      <c r="Q117" s="168">
        <v>-38976.4827</v>
      </c>
      <c r="R117" s="168">
        <v>0</v>
      </c>
      <c r="S117" s="213">
        <v>-72690.918540000013</v>
      </c>
      <c r="T117" s="214">
        <v>-58341.310440000001</v>
      </c>
      <c r="U117" s="214">
        <v>-17732.166350000003</v>
      </c>
      <c r="V117" s="215">
        <v>0</v>
      </c>
      <c r="W117" s="214">
        <v>45713.13</v>
      </c>
      <c r="X117" s="214">
        <v>21436</v>
      </c>
      <c r="Y117" s="214">
        <v>102706</v>
      </c>
      <c r="Z117" s="215">
        <v>130411</v>
      </c>
      <c r="AA117" s="214">
        <v>81919</v>
      </c>
      <c r="AB117" s="214">
        <v>155446</v>
      </c>
      <c r="AC117" s="214">
        <v>176598</v>
      </c>
      <c r="AD117" s="215">
        <v>124388</v>
      </c>
      <c r="AE117" s="214">
        <v>64818</v>
      </c>
      <c r="AF117" s="214">
        <v>91528</v>
      </c>
      <c r="AG117" s="214">
        <v>149298</v>
      </c>
      <c r="AH117" s="215">
        <v>188355</v>
      </c>
      <c r="AI117" s="214">
        <v>21734</v>
      </c>
      <c r="AJ117" s="214">
        <v>62067</v>
      </c>
      <c r="AK117" s="214">
        <v>129948</v>
      </c>
      <c r="AL117" s="214">
        <v>88724</v>
      </c>
      <c r="AM117" s="214">
        <v>10802</v>
      </c>
      <c r="AN117" s="214">
        <v>15140</v>
      </c>
      <c r="AO117" s="214">
        <v>83234</v>
      </c>
      <c r="AP117" s="214"/>
      <c r="AQ117" s="214">
        <v>6860.6430999999993</v>
      </c>
      <c r="AR117" s="152">
        <v>4521.2550099999999</v>
      </c>
      <c r="AS117" s="152">
        <v>3171.6922100000002</v>
      </c>
      <c r="AT117" s="152">
        <v>14642.017099999999</v>
      </c>
    </row>
    <row r="118" spans="2:46">
      <c r="B118" s="150" t="s">
        <v>75</v>
      </c>
      <c r="C118" s="168">
        <v>0</v>
      </c>
      <c r="D118" s="168">
        <v>0</v>
      </c>
      <c r="E118" s="168">
        <v>0</v>
      </c>
      <c r="F118" s="168">
        <v>0</v>
      </c>
      <c r="G118" s="168">
        <v>0</v>
      </c>
      <c r="H118" s="168">
        <v>0</v>
      </c>
      <c r="I118" s="168">
        <v>0</v>
      </c>
      <c r="J118" s="168">
        <v>0</v>
      </c>
      <c r="K118" s="168">
        <v>0</v>
      </c>
      <c r="L118" s="168">
        <v>0</v>
      </c>
      <c r="M118" s="152">
        <v>0</v>
      </c>
      <c r="N118" s="152">
        <v>0</v>
      </c>
      <c r="O118" s="168">
        <v>0</v>
      </c>
      <c r="P118" s="168">
        <v>0</v>
      </c>
      <c r="Q118" s="168">
        <v>0</v>
      </c>
      <c r="R118" s="168">
        <v>0</v>
      </c>
      <c r="S118" s="213">
        <v>0</v>
      </c>
      <c r="T118" s="214">
        <v>0</v>
      </c>
      <c r="U118" s="214">
        <v>0</v>
      </c>
      <c r="V118" s="215">
        <v>0</v>
      </c>
      <c r="W118" s="214">
        <v>0</v>
      </c>
      <c r="X118" s="214">
        <v>4737</v>
      </c>
      <c r="Y118" s="214">
        <v>4737</v>
      </c>
      <c r="Z118" s="215">
        <v>42539</v>
      </c>
      <c r="AA118" s="214">
        <v>42539</v>
      </c>
      <c r="AB118" s="214">
        <v>4736</v>
      </c>
      <c r="AC118" s="214">
        <v>4736</v>
      </c>
      <c r="AD118" s="215">
        <v>0</v>
      </c>
      <c r="AE118" s="214">
        <v>0</v>
      </c>
      <c r="AF118" s="214">
        <v>0</v>
      </c>
      <c r="AG118" s="214">
        <v>-2</v>
      </c>
      <c r="AH118" s="215">
        <v>0</v>
      </c>
      <c r="AI118" s="214">
        <v>0</v>
      </c>
      <c r="AJ118" s="214">
        <v>84764</v>
      </c>
      <c r="AK118" s="214">
        <v>84764</v>
      </c>
      <c r="AL118" s="214">
        <v>84764</v>
      </c>
      <c r="AM118" s="214">
        <v>84762</v>
      </c>
      <c r="AN118" s="214">
        <v>160346</v>
      </c>
      <c r="AO118" s="214">
        <v>266849</v>
      </c>
      <c r="AP118" s="214"/>
      <c r="AQ118" s="214">
        <v>0</v>
      </c>
      <c r="AR118" s="152">
        <v>0</v>
      </c>
      <c r="AS118" s="152">
        <v>0</v>
      </c>
      <c r="AT118" s="152">
        <v>0</v>
      </c>
    </row>
    <row r="119" spans="2:46">
      <c r="B119" s="150" t="s">
        <v>10</v>
      </c>
      <c r="C119" s="152">
        <v>14546.508169999999</v>
      </c>
      <c r="D119" s="152">
        <v>12350.8665</v>
      </c>
      <c r="E119" s="152">
        <v>0</v>
      </c>
      <c r="F119" s="152">
        <v>56.788690000000003</v>
      </c>
      <c r="G119" s="152">
        <v>4264.0607799999998</v>
      </c>
      <c r="H119" s="152">
        <v>4875.4749000000002</v>
      </c>
      <c r="I119" s="152">
        <v>42996.930890000003</v>
      </c>
      <c r="J119" s="152">
        <v>50732.542050000004</v>
      </c>
      <c r="K119" s="152">
        <v>0</v>
      </c>
      <c r="L119" s="152">
        <v>376.24473999999998</v>
      </c>
      <c r="M119" s="152">
        <v>2225.1235699999997</v>
      </c>
      <c r="N119" s="152">
        <v>18619.111960000002</v>
      </c>
      <c r="O119" s="152">
        <v>4388.4660000000003</v>
      </c>
      <c r="P119" s="152">
        <v>4989</v>
      </c>
      <c r="Q119" s="152">
        <v>5817</v>
      </c>
      <c r="R119" s="152">
        <v>13137</v>
      </c>
      <c r="S119" s="329">
        <v>13778</v>
      </c>
      <c r="T119" s="152">
        <v>14583</v>
      </c>
      <c r="U119" s="152">
        <v>15547</v>
      </c>
      <c r="V119" s="330">
        <v>26496.99</v>
      </c>
      <c r="W119" s="152">
        <v>22147</v>
      </c>
      <c r="X119" s="152">
        <v>18243</v>
      </c>
      <c r="Y119" s="152">
        <v>18941</v>
      </c>
      <c r="Z119" s="330">
        <v>19552</v>
      </c>
      <c r="AA119" s="152">
        <v>19924</v>
      </c>
      <c r="AB119" s="152">
        <v>16096</v>
      </c>
      <c r="AC119" s="152">
        <v>11958</v>
      </c>
      <c r="AD119" s="330">
        <v>7948</v>
      </c>
      <c r="AE119" s="152">
        <v>8777</v>
      </c>
      <c r="AF119" s="152">
        <v>9670</v>
      </c>
      <c r="AG119" s="152">
        <v>10136</v>
      </c>
      <c r="AH119" s="330">
        <v>8186</v>
      </c>
      <c r="AI119" s="152">
        <v>10646</v>
      </c>
      <c r="AJ119" s="152">
        <v>9860</v>
      </c>
      <c r="AK119" s="152">
        <v>10418</v>
      </c>
      <c r="AL119" s="152">
        <v>12931</v>
      </c>
      <c r="AM119" s="152">
        <v>13566</v>
      </c>
      <c r="AN119" s="152">
        <v>23572.997370000001</v>
      </c>
      <c r="AO119" s="152">
        <v>23221.263419999999</v>
      </c>
      <c r="AP119" s="152"/>
      <c r="AQ119" s="152">
        <v>-0.48409999999999798</v>
      </c>
      <c r="AR119" s="152">
        <v>45.651439999999994</v>
      </c>
      <c r="AS119" s="152">
        <v>-5.9640699999999995</v>
      </c>
      <c r="AT119" s="152">
        <v>486.84259000000003</v>
      </c>
    </row>
    <row r="120" spans="2:46">
      <c r="B120" s="150" t="s">
        <v>76</v>
      </c>
      <c r="C120" s="168">
        <v>2249.4094</v>
      </c>
      <c r="D120" s="168">
        <v>0</v>
      </c>
      <c r="E120" s="168">
        <v>0</v>
      </c>
      <c r="F120" s="168">
        <v>1578.4214199999999</v>
      </c>
      <c r="G120" s="168">
        <v>1578.4214199999999</v>
      </c>
      <c r="H120" s="168">
        <v>846.4573200000001</v>
      </c>
      <c r="I120" s="168">
        <v>1211.22606</v>
      </c>
      <c r="J120" s="168">
        <v>1623.8273700000002</v>
      </c>
      <c r="K120" s="168">
        <v>0</v>
      </c>
      <c r="L120" s="168">
        <v>0</v>
      </c>
      <c r="M120" s="152">
        <v>0</v>
      </c>
      <c r="N120" s="152">
        <v>-7.6800000000503132E-3</v>
      </c>
      <c r="O120" s="168">
        <v>0</v>
      </c>
      <c r="P120" s="168">
        <v>0</v>
      </c>
      <c r="Q120" s="168">
        <v>0</v>
      </c>
      <c r="R120" s="168">
        <v>0</v>
      </c>
      <c r="S120" s="213">
        <v>0</v>
      </c>
      <c r="T120" s="214">
        <v>0</v>
      </c>
      <c r="U120" s="214">
        <v>0</v>
      </c>
      <c r="V120" s="215">
        <v>0</v>
      </c>
      <c r="W120" s="214">
        <v>0</v>
      </c>
      <c r="X120" s="214">
        <v>0</v>
      </c>
      <c r="Y120" s="214">
        <v>0</v>
      </c>
      <c r="Z120" s="215">
        <v>0</v>
      </c>
      <c r="AA120" s="214">
        <v>0</v>
      </c>
      <c r="AB120" s="214">
        <v>0</v>
      </c>
      <c r="AC120" s="214">
        <v>0</v>
      </c>
      <c r="AD120" s="215">
        <v>0</v>
      </c>
      <c r="AE120" s="214">
        <v>0</v>
      </c>
      <c r="AF120" s="214">
        <v>0</v>
      </c>
      <c r="AG120" s="214">
        <v>0</v>
      </c>
      <c r="AH120" s="215">
        <v>0</v>
      </c>
      <c r="AI120" s="214">
        <v>0</v>
      </c>
      <c r="AJ120" s="214">
        <v>0</v>
      </c>
      <c r="AK120" s="214">
        <v>0</v>
      </c>
      <c r="AL120" s="214">
        <v>0</v>
      </c>
      <c r="AM120" s="214">
        <v>0</v>
      </c>
      <c r="AN120" s="214">
        <v>0</v>
      </c>
      <c r="AO120" s="214">
        <v>0</v>
      </c>
      <c r="AP120" s="214"/>
      <c r="AQ120" s="214">
        <v>0</v>
      </c>
      <c r="AR120" s="152">
        <v>0</v>
      </c>
      <c r="AS120" s="152">
        <v>0</v>
      </c>
      <c r="AT120" s="152">
        <v>0</v>
      </c>
    </row>
    <row r="121" spans="2:46">
      <c r="B121" s="167" t="s">
        <v>77</v>
      </c>
      <c r="C121" s="216">
        <v>12157.437290000002</v>
      </c>
      <c r="D121" s="216">
        <v>12846.24152</v>
      </c>
      <c r="E121" s="216">
        <v>269574.34594999999</v>
      </c>
      <c r="F121" s="216">
        <v>280556.81318</v>
      </c>
      <c r="G121" s="216">
        <v>276660.23535000003</v>
      </c>
      <c r="H121" s="216">
        <v>246517.80770999999</v>
      </c>
      <c r="I121" s="216">
        <v>247923.42094000001</v>
      </c>
      <c r="J121" s="216">
        <v>200757</v>
      </c>
      <c r="K121" s="216">
        <v>947035.18618000008</v>
      </c>
      <c r="L121" s="216">
        <v>980728.60658000002</v>
      </c>
      <c r="M121" s="216">
        <v>921517.50815000013</v>
      </c>
      <c r="N121" s="216">
        <v>560220.58904999995</v>
      </c>
      <c r="O121" s="216">
        <v>282702.35453000001</v>
      </c>
      <c r="P121" s="216">
        <v>241019.91962</v>
      </c>
      <c r="Q121" s="216">
        <v>240292.69487000001</v>
      </c>
      <c r="R121" s="216">
        <v>1178618.5009399999</v>
      </c>
      <c r="S121" s="217">
        <v>1194044.17304</v>
      </c>
      <c r="T121" s="218">
        <v>1124115.7962200001</v>
      </c>
      <c r="U121" s="218">
        <v>1127274.0316699999</v>
      </c>
      <c r="V121" s="219">
        <v>877838.72</v>
      </c>
      <c r="W121" s="218">
        <v>870754.48</v>
      </c>
      <c r="X121" s="218">
        <v>868722</v>
      </c>
      <c r="Y121" s="218">
        <v>786837</v>
      </c>
      <c r="Z121" s="219">
        <v>796994</v>
      </c>
      <c r="AA121" s="218">
        <v>793080</v>
      </c>
      <c r="AB121" s="218">
        <v>792883</v>
      </c>
      <c r="AC121" s="218">
        <v>795667</v>
      </c>
      <c r="AD121" s="219">
        <v>688483</v>
      </c>
      <c r="AE121" s="218">
        <v>712347</v>
      </c>
      <c r="AF121" s="218">
        <v>825505</v>
      </c>
      <c r="AG121" s="218">
        <v>818561</v>
      </c>
      <c r="AH121" s="219">
        <v>702349</v>
      </c>
      <c r="AI121" s="218">
        <f t="shared" ref="AI121:AL121" si="20">+AI122</f>
        <v>754207</v>
      </c>
      <c r="AJ121" s="218">
        <f t="shared" si="20"/>
        <v>739798</v>
      </c>
      <c r="AK121" s="218">
        <f t="shared" si="20"/>
        <v>823476</v>
      </c>
      <c r="AL121" s="218">
        <f t="shared" si="20"/>
        <v>768804</v>
      </c>
      <c r="AM121" s="218">
        <v>792572</v>
      </c>
      <c r="AN121" s="218">
        <v>807352</v>
      </c>
      <c r="AO121" s="218">
        <v>815583</v>
      </c>
      <c r="AP121" s="218"/>
      <c r="AQ121" s="218">
        <v>512297.72123999998</v>
      </c>
      <c r="AR121" s="149">
        <f>AR122</f>
        <v>520596.66285000002</v>
      </c>
      <c r="AS121" s="149">
        <f>AS122</f>
        <v>1045970.4556199999</v>
      </c>
      <c r="AT121" s="149">
        <f>AT122</f>
        <v>1497946.5803199997</v>
      </c>
    </row>
    <row r="122" spans="2:46">
      <c r="B122" s="154" t="s">
        <v>78</v>
      </c>
      <c r="C122" s="149">
        <v>12157.437290000002</v>
      </c>
      <c r="D122" s="149">
        <v>12846.24152</v>
      </c>
      <c r="E122" s="149">
        <v>269574.34594999999</v>
      </c>
      <c r="F122" s="149">
        <v>280556.81318</v>
      </c>
      <c r="G122" s="149">
        <v>276660.23535000003</v>
      </c>
      <c r="H122" s="149">
        <v>246517.80770999999</v>
      </c>
      <c r="I122" s="149">
        <v>247923.42094000001</v>
      </c>
      <c r="J122" s="149">
        <v>200757</v>
      </c>
      <c r="K122" s="149">
        <v>947035.18618000008</v>
      </c>
      <c r="L122" s="149">
        <v>980728.60658000002</v>
      </c>
      <c r="M122" s="149">
        <v>921517.50815000013</v>
      </c>
      <c r="N122" s="149">
        <v>560220.58904999995</v>
      </c>
      <c r="O122" s="149">
        <v>282702.35453000001</v>
      </c>
      <c r="P122" s="149">
        <v>241019.91962</v>
      </c>
      <c r="Q122" s="149">
        <v>240292.69487000001</v>
      </c>
      <c r="R122" s="149">
        <v>1178618.5009399999</v>
      </c>
      <c r="S122" s="325">
        <v>1194044.17304</v>
      </c>
      <c r="T122" s="149">
        <v>1124115.7962200001</v>
      </c>
      <c r="U122" s="149">
        <v>1127274.0316699999</v>
      </c>
      <c r="V122" s="328">
        <v>877838.72</v>
      </c>
      <c r="W122" s="149">
        <v>870754.48</v>
      </c>
      <c r="X122" s="149">
        <v>868722</v>
      </c>
      <c r="Y122" s="149">
        <v>786837</v>
      </c>
      <c r="Z122" s="328">
        <v>796994</v>
      </c>
      <c r="AA122" s="149">
        <v>793080</v>
      </c>
      <c r="AB122" s="149">
        <v>792883</v>
      </c>
      <c r="AC122" s="149">
        <v>795667</v>
      </c>
      <c r="AD122" s="328">
        <v>688483</v>
      </c>
      <c r="AE122" s="149">
        <v>712347</v>
      </c>
      <c r="AF122" s="149">
        <v>825505</v>
      </c>
      <c r="AG122" s="149">
        <v>818561</v>
      </c>
      <c r="AH122" s="328">
        <v>702349</v>
      </c>
      <c r="AI122" s="149">
        <f t="shared" ref="AI122:AL122" si="21">SUM(AI123:AI138)</f>
        <v>754207</v>
      </c>
      <c r="AJ122" s="149">
        <f t="shared" si="21"/>
        <v>739798</v>
      </c>
      <c r="AK122" s="149">
        <f t="shared" si="21"/>
        <v>823476</v>
      </c>
      <c r="AL122" s="149">
        <f t="shared" si="21"/>
        <v>768804</v>
      </c>
      <c r="AM122" s="149">
        <v>792572</v>
      </c>
      <c r="AN122" s="149">
        <v>807352</v>
      </c>
      <c r="AO122" s="149">
        <v>815583</v>
      </c>
      <c r="AP122" s="149"/>
      <c r="AQ122" s="149">
        <v>512297.72123999998</v>
      </c>
      <c r="AR122" s="149">
        <f>SUM(AR123:AR139)</f>
        <v>520596.66285000002</v>
      </c>
      <c r="AS122" s="149">
        <f>SUM(AS123:AS139)</f>
        <v>1045970.4556199999</v>
      </c>
      <c r="AT122" s="149">
        <f>SUM(AT123:AT139)</f>
        <v>1497946.5803199997</v>
      </c>
    </row>
    <row r="123" spans="2:46">
      <c r="B123" s="150" t="s">
        <v>72</v>
      </c>
      <c r="C123" s="152">
        <v>0</v>
      </c>
      <c r="D123" s="152">
        <v>0</v>
      </c>
      <c r="E123" s="152">
        <v>0</v>
      </c>
      <c r="F123" s="152">
        <v>0</v>
      </c>
      <c r="G123" s="152">
        <v>0</v>
      </c>
      <c r="H123" s="152">
        <v>0</v>
      </c>
      <c r="I123" s="152">
        <v>0</v>
      </c>
      <c r="J123" s="152">
        <v>0</v>
      </c>
      <c r="K123" s="152">
        <v>0</v>
      </c>
      <c r="L123" s="152">
        <v>0</v>
      </c>
      <c r="M123" s="152">
        <v>-3.8E-3</v>
      </c>
      <c r="N123" s="152">
        <v>-7.4000000000000003E-3</v>
      </c>
      <c r="O123" s="152">
        <v>-7.4000000000000003E-3</v>
      </c>
      <c r="P123" s="152">
        <v>-7.4000000000000003E-3</v>
      </c>
      <c r="Q123" s="152">
        <v>-7.4000000000000003E-3</v>
      </c>
      <c r="R123" s="152">
        <v>-0.20261000000000001</v>
      </c>
      <c r="S123" s="329">
        <v>-0.20261000000000001</v>
      </c>
      <c r="T123" s="152">
        <v>-0.20261000000000001</v>
      </c>
      <c r="U123" s="152">
        <v>173.77068</v>
      </c>
      <c r="V123" s="330">
        <v>1805.87</v>
      </c>
      <c r="W123" s="152">
        <v>678.68</v>
      </c>
      <c r="X123" s="152">
        <v>308</v>
      </c>
      <c r="Y123" s="152">
        <v>2415</v>
      </c>
      <c r="Z123" s="330">
        <v>3478</v>
      </c>
      <c r="AA123" s="152">
        <v>2060</v>
      </c>
      <c r="AB123" s="152">
        <v>3843</v>
      </c>
      <c r="AC123" s="152">
        <v>3628</v>
      </c>
      <c r="AD123" s="330">
        <v>3027</v>
      </c>
      <c r="AE123" s="152">
        <v>26462</v>
      </c>
      <c r="AF123" s="152">
        <v>11667</v>
      </c>
      <c r="AG123" s="152">
        <v>4452</v>
      </c>
      <c r="AH123" s="330">
        <v>2859</v>
      </c>
      <c r="AI123" s="152">
        <v>21840</v>
      </c>
      <c r="AJ123" s="152">
        <v>3882</v>
      </c>
      <c r="AK123" s="152">
        <v>37846</v>
      </c>
      <c r="AL123" s="152">
        <v>38246</v>
      </c>
      <c r="AM123" s="152">
        <v>37718</v>
      </c>
      <c r="AN123" s="152">
        <v>45328</v>
      </c>
      <c r="AO123" s="152">
        <v>48045</v>
      </c>
      <c r="AP123" s="152"/>
      <c r="AQ123" s="152">
        <v>12215.398349999999</v>
      </c>
      <c r="AR123" s="152">
        <v>20001.260739999998</v>
      </c>
      <c r="AS123" s="152">
        <v>40114.398049999996</v>
      </c>
      <c r="AT123" s="152">
        <v>78003.179090000005</v>
      </c>
    </row>
    <row r="124" spans="2:46">
      <c r="B124" s="150" t="s">
        <v>207</v>
      </c>
      <c r="C124" s="152"/>
      <c r="D124" s="152"/>
      <c r="E124" s="152"/>
      <c r="F124" s="152"/>
      <c r="G124" s="152"/>
      <c r="H124" s="152"/>
      <c r="I124" s="152"/>
      <c r="J124" s="152"/>
      <c r="K124" s="152"/>
      <c r="L124" s="152"/>
      <c r="M124" s="152"/>
      <c r="N124" s="152"/>
      <c r="O124" s="152"/>
      <c r="P124" s="152"/>
      <c r="Q124" s="152"/>
      <c r="R124" s="152"/>
      <c r="S124" s="329"/>
      <c r="T124" s="152"/>
      <c r="U124" s="152"/>
      <c r="V124" s="330"/>
      <c r="W124" s="152">
        <v>0</v>
      </c>
      <c r="X124" s="152">
        <v>0</v>
      </c>
      <c r="Y124" s="152">
        <v>0</v>
      </c>
      <c r="Z124" s="330">
        <v>0</v>
      </c>
      <c r="AA124" s="152">
        <v>0</v>
      </c>
      <c r="AB124" s="152">
        <v>0</v>
      </c>
      <c r="AC124" s="152">
        <v>0</v>
      </c>
      <c r="AD124" s="330">
        <v>0</v>
      </c>
      <c r="AE124" s="152">
        <v>0</v>
      </c>
      <c r="AF124" s="152">
        <v>0</v>
      </c>
      <c r="AG124" s="152">
        <v>0</v>
      </c>
      <c r="AH124" s="330">
        <v>0</v>
      </c>
      <c r="AI124" s="152">
        <v>0</v>
      </c>
      <c r="AJ124" s="152">
        <v>0</v>
      </c>
      <c r="AK124" s="152">
        <v>0</v>
      </c>
      <c r="AL124" s="152">
        <v>0</v>
      </c>
      <c r="AM124" s="152">
        <v>0</v>
      </c>
      <c r="AN124" s="152">
        <v>0</v>
      </c>
      <c r="AO124" s="152">
        <v>0</v>
      </c>
      <c r="AP124" s="152"/>
      <c r="AQ124" s="152">
        <v>0</v>
      </c>
      <c r="AR124" s="152">
        <v>0</v>
      </c>
      <c r="AS124" s="152">
        <v>0</v>
      </c>
      <c r="AT124" s="152">
        <v>0</v>
      </c>
    </row>
    <row r="125" spans="2:46">
      <c r="B125" s="150" t="s">
        <v>131</v>
      </c>
      <c r="C125" s="152">
        <v>0</v>
      </c>
      <c r="D125" s="152">
        <v>0</v>
      </c>
      <c r="E125" s="152">
        <v>0</v>
      </c>
      <c r="F125" s="152">
        <v>0</v>
      </c>
      <c r="G125" s="152">
        <v>0</v>
      </c>
      <c r="H125" s="152">
        <v>0</v>
      </c>
      <c r="I125" s="152">
        <v>0</v>
      </c>
      <c r="J125" s="152">
        <v>0</v>
      </c>
      <c r="K125" s="152">
        <v>0</v>
      </c>
      <c r="L125" s="152">
        <v>0</v>
      </c>
      <c r="M125" s="152">
        <v>0</v>
      </c>
      <c r="N125" s="152">
        <v>0</v>
      </c>
      <c r="O125" s="152">
        <v>0</v>
      </c>
      <c r="P125" s="152">
        <v>0</v>
      </c>
      <c r="Q125" s="152">
        <v>0</v>
      </c>
      <c r="R125" s="152">
        <v>0</v>
      </c>
      <c r="S125" s="329">
        <v>0</v>
      </c>
      <c r="T125" s="152">
        <v>0</v>
      </c>
      <c r="U125" s="152">
        <v>0</v>
      </c>
      <c r="V125" s="330">
        <v>0</v>
      </c>
      <c r="W125" s="152">
        <v>0</v>
      </c>
      <c r="X125" s="152">
        <v>0</v>
      </c>
      <c r="Y125" s="152">
        <v>0</v>
      </c>
      <c r="Z125" s="330">
        <v>0</v>
      </c>
      <c r="AA125" s="152">
        <v>0</v>
      </c>
      <c r="AB125" s="152">
        <v>0</v>
      </c>
      <c r="AC125" s="152">
        <v>0</v>
      </c>
      <c r="AD125" s="330">
        <v>0</v>
      </c>
      <c r="AE125" s="152">
        <v>0</v>
      </c>
      <c r="AF125" s="152">
        <v>0</v>
      </c>
      <c r="AG125" s="152">
        <v>0</v>
      </c>
      <c r="AH125" s="330">
        <v>0</v>
      </c>
      <c r="AI125" s="152">
        <v>0</v>
      </c>
      <c r="AJ125" s="152">
        <v>0</v>
      </c>
      <c r="AK125" s="152">
        <v>0</v>
      </c>
      <c r="AL125" s="152">
        <v>0</v>
      </c>
      <c r="AM125" s="152">
        <v>0</v>
      </c>
      <c r="AN125" s="152">
        <v>0</v>
      </c>
      <c r="AO125" s="152">
        <v>0</v>
      </c>
      <c r="AP125" s="152"/>
      <c r="AQ125" s="152">
        <v>0</v>
      </c>
      <c r="AR125" s="152">
        <v>0</v>
      </c>
      <c r="AS125" s="152">
        <v>0</v>
      </c>
      <c r="AT125" s="152">
        <v>0</v>
      </c>
    </row>
    <row r="126" spans="2:46">
      <c r="B126" s="150" t="s">
        <v>132</v>
      </c>
      <c r="C126" s="152">
        <v>0</v>
      </c>
      <c r="D126" s="152">
        <v>0</v>
      </c>
      <c r="E126" s="152">
        <v>0</v>
      </c>
      <c r="F126" s="152">
        <v>0</v>
      </c>
      <c r="G126" s="152">
        <v>0</v>
      </c>
      <c r="H126" s="152">
        <v>0</v>
      </c>
      <c r="I126" s="152">
        <v>0</v>
      </c>
      <c r="J126" s="152">
        <v>0</v>
      </c>
      <c r="K126" s="152">
        <v>0</v>
      </c>
      <c r="L126" s="152">
        <v>0</v>
      </c>
      <c r="M126" s="152">
        <v>0</v>
      </c>
      <c r="N126" s="152">
        <v>0</v>
      </c>
      <c r="O126" s="152">
        <v>0</v>
      </c>
      <c r="P126" s="152">
        <v>0</v>
      </c>
      <c r="Q126" s="152">
        <v>0</v>
      </c>
      <c r="R126" s="152">
        <v>0</v>
      </c>
      <c r="S126" s="329">
        <v>0</v>
      </c>
      <c r="T126" s="152">
        <v>0</v>
      </c>
      <c r="U126" s="152">
        <v>0</v>
      </c>
      <c r="V126" s="330">
        <v>0</v>
      </c>
      <c r="W126" s="152">
        <v>32769.18</v>
      </c>
      <c r="X126" s="152">
        <v>34991</v>
      </c>
      <c r="Y126" s="152">
        <v>37212</v>
      </c>
      <c r="Z126" s="330">
        <v>39434</v>
      </c>
      <c r="AA126" s="152">
        <v>41655</v>
      </c>
      <c r="AB126" s="152">
        <v>43877</v>
      </c>
      <c r="AC126" s="152">
        <v>46098</v>
      </c>
      <c r="AD126" s="330">
        <v>48320</v>
      </c>
      <c r="AE126" s="152">
        <v>50542</v>
      </c>
      <c r="AF126" s="152">
        <v>52763</v>
      </c>
      <c r="AG126" s="152">
        <v>54985</v>
      </c>
      <c r="AH126" s="330">
        <v>59011</v>
      </c>
      <c r="AI126" s="152">
        <v>61162</v>
      </c>
      <c r="AJ126" s="152">
        <v>61649</v>
      </c>
      <c r="AK126" s="152">
        <v>63871</v>
      </c>
      <c r="AL126" s="152">
        <v>66092</v>
      </c>
      <c r="AM126" s="152">
        <v>68314</v>
      </c>
      <c r="AN126" s="152">
        <v>70535</v>
      </c>
      <c r="AO126" s="152">
        <v>72757</v>
      </c>
      <c r="AP126" s="152"/>
      <c r="AQ126" s="152">
        <v>0</v>
      </c>
      <c r="AR126" s="152">
        <v>193.60593</v>
      </c>
      <c r="AS126" s="152">
        <v>0</v>
      </c>
      <c r="AT126" s="152">
        <v>0</v>
      </c>
    </row>
    <row r="127" spans="2:46">
      <c r="B127" s="150" t="s">
        <v>123</v>
      </c>
      <c r="C127" s="152">
        <v>0</v>
      </c>
      <c r="D127" s="152">
        <v>0</v>
      </c>
      <c r="E127" s="152">
        <v>252715.88900999998</v>
      </c>
      <c r="F127" s="152">
        <v>262149.40863999998</v>
      </c>
      <c r="G127" s="152">
        <v>263607.69387000002</v>
      </c>
      <c r="H127" s="152">
        <v>229955.37568</v>
      </c>
      <c r="I127" s="152">
        <v>235544.79236000002</v>
      </c>
      <c r="J127" s="152">
        <v>192107</v>
      </c>
      <c r="K127" s="152">
        <v>953997.96819000004</v>
      </c>
      <c r="L127" s="152">
        <v>981283.43062</v>
      </c>
      <c r="M127" s="152">
        <v>896940.78104000003</v>
      </c>
      <c r="N127" s="152">
        <v>534406.59644999995</v>
      </c>
      <c r="O127" s="152">
        <v>230725.85167999999</v>
      </c>
      <c r="P127" s="152">
        <v>226941.62789999999</v>
      </c>
      <c r="Q127" s="152">
        <v>222809.71515999999</v>
      </c>
      <c r="R127" s="152">
        <v>218832.38954</v>
      </c>
      <c r="S127" s="329">
        <v>214735.16156000001</v>
      </c>
      <c r="T127" s="152">
        <v>210052.41596000001</v>
      </c>
      <c r="U127" s="152">
        <v>205122.67905000001</v>
      </c>
      <c r="V127" s="330">
        <v>0</v>
      </c>
      <c r="W127" s="152">
        <v>0</v>
      </c>
      <c r="X127" s="152">
        <v>0</v>
      </c>
      <c r="Y127" s="152">
        <v>0</v>
      </c>
      <c r="Z127" s="330">
        <v>0</v>
      </c>
      <c r="AA127" s="152">
        <v>0</v>
      </c>
      <c r="AB127" s="152">
        <v>0</v>
      </c>
      <c r="AC127" s="152">
        <v>0</v>
      </c>
      <c r="AD127" s="330">
        <v>0</v>
      </c>
      <c r="AE127" s="152">
        <v>0</v>
      </c>
      <c r="AF127" s="152">
        <v>77953</v>
      </c>
      <c r="AG127" s="152">
        <v>77953</v>
      </c>
      <c r="AH127" s="330">
        <v>100057</v>
      </c>
      <c r="AI127" s="152">
        <v>130736</v>
      </c>
      <c r="AJ127" s="152">
        <v>130736</v>
      </c>
      <c r="AK127" s="152">
        <v>172351</v>
      </c>
      <c r="AL127" s="152">
        <v>246553</v>
      </c>
      <c r="AM127" s="152">
        <v>274180</v>
      </c>
      <c r="AN127" s="152">
        <v>274180</v>
      </c>
      <c r="AO127" s="152">
        <v>274180</v>
      </c>
      <c r="AP127" s="152"/>
      <c r="AQ127" s="152">
        <v>500000</v>
      </c>
      <c r="AR127" s="152">
        <v>500000</v>
      </c>
      <c r="AS127" s="152">
        <v>1000000</v>
      </c>
      <c r="AT127" s="152">
        <v>1405672.9029999999</v>
      </c>
    </row>
    <row r="128" spans="2:46">
      <c r="B128" s="150" t="s">
        <v>139</v>
      </c>
      <c r="C128" s="152">
        <v>0</v>
      </c>
      <c r="D128" s="152">
        <v>0</v>
      </c>
      <c r="E128" s="152">
        <v>3100.3846100000001</v>
      </c>
      <c r="F128" s="152">
        <v>2330.5452999999998</v>
      </c>
      <c r="G128" s="152">
        <v>2479.8396099999995</v>
      </c>
      <c r="H128" s="152">
        <v>3882.3694399999999</v>
      </c>
      <c r="I128" s="152">
        <v>0</v>
      </c>
      <c r="J128" s="152">
        <v>0</v>
      </c>
      <c r="K128" s="152">
        <v>0</v>
      </c>
      <c r="L128" s="152">
        <v>0</v>
      </c>
      <c r="M128" s="152">
        <v>0</v>
      </c>
      <c r="N128" s="152">
        <v>0</v>
      </c>
      <c r="O128" s="152">
        <v>0</v>
      </c>
      <c r="P128" s="152">
        <v>0</v>
      </c>
      <c r="Q128" s="152">
        <v>0</v>
      </c>
      <c r="R128" s="152">
        <v>0</v>
      </c>
      <c r="S128" s="329">
        <v>0</v>
      </c>
      <c r="T128" s="152">
        <v>0</v>
      </c>
      <c r="U128" s="152">
        <v>0</v>
      </c>
      <c r="V128" s="330">
        <v>0</v>
      </c>
      <c r="W128" s="152">
        <v>0</v>
      </c>
      <c r="X128" s="152">
        <v>0</v>
      </c>
      <c r="Y128" s="152">
        <v>0</v>
      </c>
      <c r="Z128" s="330">
        <v>0</v>
      </c>
      <c r="AA128" s="152">
        <v>0</v>
      </c>
      <c r="AB128" s="152">
        <v>0</v>
      </c>
      <c r="AC128" s="152">
        <v>0</v>
      </c>
      <c r="AD128" s="330">
        <v>0</v>
      </c>
      <c r="AE128" s="152">
        <v>0</v>
      </c>
      <c r="AF128" s="152">
        <v>28</v>
      </c>
      <c r="AG128" s="152">
        <v>436</v>
      </c>
      <c r="AH128" s="330">
        <v>1961</v>
      </c>
      <c r="AI128" s="152">
        <v>4988</v>
      </c>
      <c r="AJ128" s="152">
        <v>8449</v>
      </c>
      <c r="AK128" s="152">
        <v>10268</v>
      </c>
      <c r="AL128" s="152">
        <v>13117</v>
      </c>
      <c r="AM128" s="152">
        <v>19540</v>
      </c>
      <c r="AN128" s="152">
        <v>25295</v>
      </c>
      <c r="AO128" s="152">
        <v>30310</v>
      </c>
      <c r="AP128" s="152"/>
      <c r="AQ128" s="152">
        <v>0</v>
      </c>
      <c r="AR128" s="152">
        <v>0</v>
      </c>
      <c r="AS128" s="152">
        <v>36670.836069999998</v>
      </c>
      <c r="AT128" s="152">
        <v>46183.309890000004</v>
      </c>
    </row>
    <row r="129" spans="2:46">
      <c r="B129" s="150" t="s">
        <v>133</v>
      </c>
      <c r="C129" s="152">
        <v>0</v>
      </c>
      <c r="D129" s="152">
        <v>0</v>
      </c>
      <c r="E129" s="152">
        <v>0</v>
      </c>
      <c r="F129" s="152">
        <v>0</v>
      </c>
      <c r="G129" s="152">
        <v>0</v>
      </c>
      <c r="H129" s="152">
        <v>0</v>
      </c>
      <c r="I129" s="152">
        <v>0</v>
      </c>
      <c r="J129" s="152">
        <v>0</v>
      </c>
      <c r="K129" s="152">
        <v>0</v>
      </c>
      <c r="L129" s="152">
        <v>0</v>
      </c>
      <c r="M129" s="152">
        <v>0</v>
      </c>
      <c r="N129" s="152">
        <v>0</v>
      </c>
      <c r="O129" s="152">
        <v>-10859.937610000001</v>
      </c>
      <c r="P129" s="152">
        <v>-44710.659479999995</v>
      </c>
      <c r="Q129" s="152">
        <v>-44931.653109999999</v>
      </c>
      <c r="R129" s="152">
        <v>0</v>
      </c>
      <c r="S129" s="329">
        <v>0</v>
      </c>
      <c r="T129" s="152">
        <v>0</v>
      </c>
      <c r="U129" s="152">
        <v>0</v>
      </c>
      <c r="V129" s="330">
        <v>0</v>
      </c>
      <c r="W129" s="152">
        <v>0</v>
      </c>
      <c r="X129" s="152">
        <v>0</v>
      </c>
      <c r="Y129" s="152">
        <v>0</v>
      </c>
      <c r="Z129" s="330">
        <v>0</v>
      </c>
      <c r="AA129" s="152">
        <v>0</v>
      </c>
      <c r="AB129" s="152">
        <v>0</v>
      </c>
      <c r="AC129" s="152">
        <v>0</v>
      </c>
      <c r="AD129" s="330">
        <v>0</v>
      </c>
      <c r="AE129" s="152">
        <v>0</v>
      </c>
      <c r="AF129" s="152">
        <v>-1019</v>
      </c>
      <c r="AG129" s="152">
        <v>-4939</v>
      </c>
      <c r="AH129" s="330">
        <v>-4915</v>
      </c>
      <c r="AI129" s="152">
        <v>-4891</v>
      </c>
      <c r="AJ129" s="152">
        <v>-4867</v>
      </c>
      <c r="AK129" s="152">
        <v>-4843</v>
      </c>
      <c r="AL129" s="152">
        <v>-4818</v>
      </c>
      <c r="AM129" s="152">
        <v>-3846</v>
      </c>
      <c r="AN129" s="152">
        <v>-3741</v>
      </c>
      <c r="AO129" s="152">
        <v>-3629</v>
      </c>
      <c r="AP129" s="152"/>
      <c r="AQ129" s="152">
        <v>0</v>
      </c>
      <c r="AR129" s="152">
        <v>0</v>
      </c>
      <c r="AS129" s="152">
        <v>0</v>
      </c>
      <c r="AT129" s="152">
        <v>0</v>
      </c>
    </row>
    <row r="130" spans="2:46">
      <c r="B130" s="150" t="s">
        <v>134</v>
      </c>
      <c r="C130" s="152">
        <v>0</v>
      </c>
      <c r="D130" s="152">
        <v>0</v>
      </c>
      <c r="E130" s="152">
        <v>0</v>
      </c>
      <c r="F130" s="152">
        <v>0</v>
      </c>
      <c r="G130" s="152">
        <v>0</v>
      </c>
      <c r="H130" s="152">
        <v>0</v>
      </c>
      <c r="I130" s="152">
        <v>0</v>
      </c>
      <c r="J130" s="152">
        <v>0</v>
      </c>
      <c r="K130" s="152">
        <v>0</v>
      </c>
      <c r="L130" s="152">
        <v>0</v>
      </c>
      <c r="M130" s="152">
        <v>0</v>
      </c>
      <c r="N130" s="152">
        <v>0</v>
      </c>
      <c r="O130" s="152">
        <v>0</v>
      </c>
      <c r="P130" s="152">
        <v>0</v>
      </c>
      <c r="Q130" s="152">
        <v>0</v>
      </c>
      <c r="R130" s="152">
        <v>-11312.822109999999</v>
      </c>
      <c r="S130" s="329">
        <v>-11456.13515</v>
      </c>
      <c r="T130" s="152">
        <v>-11649.044230000001</v>
      </c>
      <c r="U130" s="152">
        <v>-11804.880060000001</v>
      </c>
      <c r="V130" s="330">
        <v>0</v>
      </c>
      <c r="W130" s="152">
        <v>0</v>
      </c>
      <c r="X130" s="152">
        <v>0</v>
      </c>
      <c r="Y130" s="152">
        <v>0</v>
      </c>
      <c r="Z130" s="330">
        <v>0</v>
      </c>
      <c r="AA130" s="152">
        <v>0</v>
      </c>
      <c r="AB130" s="152">
        <v>0</v>
      </c>
      <c r="AC130" s="152">
        <v>0</v>
      </c>
      <c r="AD130" s="330">
        <v>0</v>
      </c>
      <c r="AE130" s="152">
        <v>0</v>
      </c>
      <c r="AF130" s="152">
        <v>0</v>
      </c>
      <c r="AG130" s="152">
        <v>0</v>
      </c>
      <c r="AH130" s="330">
        <v>0</v>
      </c>
      <c r="AI130" s="152">
        <v>0</v>
      </c>
      <c r="AJ130" s="152">
        <v>0</v>
      </c>
      <c r="AK130" s="152">
        <v>0</v>
      </c>
      <c r="AL130" s="152">
        <v>0</v>
      </c>
      <c r="AM130" s="152">
        <v>0</v>
      </c>
      <c r="AN130" s="152">
        <v>0</v>
      </c>
      <c r="AO130" s="152">
        <v>0</v>
      </c>
      <c r="AP130" s="152"/>
      <c r="AQ130" s="152">
        <v>0</v>
      </c>
      <c r="AR130" s="152">
        <v>0</v>
      </c>
      <c r="AS130" s="152">
        <v>-30897.101409999999</v>
      </c>
      <c r="AT130" s="152">
        <v>-31995.134570000002</v>
      </c>
    </row>
    <row r="131" spans="2:46">
      <c r="B131" s="150" t="s">
        <v>352</v>
      </c>
      <c r="C131" s="152">
        <v>0</v>
      </c>
      <c r="D131" s="152">
        <v>0</v>
      </c>
      <c r="E131" s="152">
        <v>0</v>
      </c>
      <c r="F131" s="152">
        <v>0</v>
      </c>
      <c r="G131" s="152">
        <v>0</v>
      </c>
      <c r="H131" s="152">
        <v>0</v>
      </c>
      <c r="I131" s="152">
        <v>0</v>
      </c>
      <c r="J131" s="152">
        <v>0</v>
      </c>
      <c r="K131" s="152">
        <v>0</v>
      </c>
      <c r="L131" s="152">
        <v>0</v>
      </c>
      <c r="M131" s="152">
        <v>0</v>
      </c>
      <c r="N131" s="152">
        <v>0</v>
      </c>
      <c r="O131" s="152">
        <v>0</v>
      </c>
      <c r="P131" s="152">
        <v>0</v>
      </c>
      <c r="Q131" s="152">
        <v>0</v>
      </c>
      <c r="R131" s="152">
        <v>911666.84</v>
      </c>
      <c r="S131" s="329">
        <v>911666.84</v>
      </c>
      <c r="T131" s="152">
        <v>849690.26</v>
      </c>
      <c r="U131" s="152">
        <v>849690.26</v>
      </c>
      <c r="V131" s="330">
        <v>750000</v>
      </c>
      <c r="W131" s="152">
        <v>750000</v>
      </c>
      <c r="X131" s="152">
        <v>750000</v>
      </c>
      <c r="Y131" s="152">
        <v>750000</v>
      </c>
      <c r="Z131" s="330">
        <v>750000</v>
      </c>
      <c r="AA131" s="152">
        <v>750000</v>
      </c>
      <c r="AB131" s="152">
        <v>750000</v>
      </c>
      <c r="AC131" s="152">
        <v>750000</v>
      </c>
      <c r="AD131" s="330">
        <v>650000</v>
      </c>
      <c r="AE131" s="152">
        <v>650000</v>
      </c>
      <c r="AF131" s="152">
        <v>650000</v>
      </c>
      <c r="AG131" s="152">
        <v>650000</v>
      </c>
      <c r="AH131" s="330">
        <v>505000</v>
      </c>
      <c r="AI131" s="152">
        <v>505000</v>
      </c>
      <c r="AJ131" s="152">
        <v>505000</v>
      </c>
      <c r="AK131" s="152">
        <v>505000</v>
      </c>
      <c r="AL131" s="152">
        <v>360000</v>
      </c>
      <c r="AM131" s="152">
        <v>360000</v>
      </c>
      <c r="AN131" s="152">
        <v>360000</v>
      </c>
      <c r="AO131" s="152">
        <v>360000</v>
      </c>
      <c r="AP131" s="152"/>
      <c r="AQ131" s="152">
        <v>0</v>
      </c>
      <c r="AR131" s="152">
        <v>0</v>
      </c>
      <c r="AS131" s="152">
        <v>0</v>
      </c>
      <c r="AT131" s="152">
        <v>0</v>
      </c>
    </row>
    <row r="132" spans="2:46">
      <c r="B132" s="150" t="s">
        <v>136</v>
      </c>
      <c r="C132" s="152">
        <v>0</v>
      </c>
      <c r="D132" s="152">
        <v>0</v>
      </c>
      <c r="E132" s="152">
        <v>0</v>
      </c>
      <c r="F132" s="152">
        <v>0</v>
      </c>
      <c r="G132" s="152">
        <v>0</v>
      </c>
      <c r="H132" s="152">
        <v>0</v>
      </c>
      <c r="I132" s="152">
        <v>0</v>
      </c>
      <c r="J132" s="152">
        <v>0</v>
      </c>
      <c r="K132" s="152">
        <v>0</v>
      </c>
      <c r="L132" s="152">
        <v>0</v>
      </c>
      <c r="M132" s="152">
        <v>0</v>
      </c>
      <c r="N132" s="152">
        <v>0</v>
      </c>
      <c r="O132" s="152">
        <v>0</v>
      </c>
      <c r="P132" s="152">
        <v>0</v>
      </c>
      <c r="Q132" s="152">
        <v>0</v>
      </c>
      <c r="R132" s="152">
        <v>-22660.703879999997</v>
      </c>
      <c r="S132" s="329">
        <v>-23825.148590000001</v>
      </c>
      <c r="T132" s="152">
        <v>-22290.591059999999</v>
      </c>
      <c r="U132" s="152">
        <v>-20651.645359999999</v>
      </c>
      <c r="V132" s="330">
        <v>-2899.72</v>
      </c>
      <c r="W132" s="152">
        <v>-2704.14</v>
      </c>
      <c r="X132" s="152">
        <v>-2506</v>
      </c>
      <c r="Y132" s="152">
        <v>-2306</v>
      </c>
      <c r="Z132" s="330">
        <v>-2106</v>
      </c>
      <c r="AA132" s="152">
        <v>-1910</v>
      </c>
      <c r="AB132" s="152">
        <v>-1712</v>
      </c>
      <c r="AC132" s="152">
        <v>-1512</v>
      </c>
      <c r="AD132" s="330">
        <v>-1354</v>
      </c>
      <c r="AE132" s="152">
        <v>-1201</v>
      </c>
      <c r="AF132" s="152">
        <v>-1046</v>
      </c>
      <c r="AG132" s="152">
        <v>-889</v>
      </c>
      <c r="AH132" s="330">
        <v>-774</v>
      </c>
      <c r="AI132" s="152">
        <v>-661</v>
      </c>
      <c r="AJ132" s="152">
        <v>-548</v>
      </c>
      <c r="AK132" s="152">
        <v>-433</v>
      </c>
      <c r="AL132" s="152">
        <v>-360</v>
      </c>
      <c r="AM132" s="152">
        <v>-289</v>
      </c>
      <c r="AN132" s="152">
        <v>-206</v>
      </c>
      <c r="AO132" s="152">
        <v>-145</v>
      </c>
      <c r="AP132" s="152"/>
      <c r="AQ132" s="152">
        <v>0</v>
      </c>
      <c r="AR132" s="152">
        <v>0</v>
      </c>
      <c r="AS132" s="152">
        <v>0</v>
      </c>
      <c r="AT132" s="152">
        <v>0</v>
      </c>
    </row>
    <row r="133" spans="2:46">
      <c r="B133" s="150" t="s">
        <v>356</v>
      </c>
      <c r="C133" s="152">
        <v>0</v>
      </c>
      <c r="D133" s="152">
        <v>0</v>
      </c>
      <c r="E133" s="152">
        <v>0</v>
      </c>
      <c r="F133" s="152">
        <v>0</v>
      </c>
      <c r="G133" s="152">
        <v>0</v>
      </c>
      <c r="H133" s="152">
        <v>0</v>
      </c>
      <c r="I133" s="152">
        <v>0</v>
      </c>
      <c r="J133" s="152">
        <v>0</v>
      </c>
      <c r="K133" s="152">
        <v>0</v>
      </c>
      <c r="L133" s="152">
        <v>0</v>
      </c>
      <c r="M133" s="152">
        <v>0</v>
      </c>
      <c r="N133" s="152">
        <v>0</v>
      </c>
      <c r="O133" s="152">
        <v>0</v>
      </c>
      <c r="P133" s="152">
        <v>0</v>
      </c>
      <c r="Q133" s="152">
        <v>0</v>
      </c>
      <c r="R133" s="152">
        <v>0</v>
      </c>
      <c r="S133" s="329">
        <v>0</v>
      </c>
      <c r="T133" s="152">
        <v>0</v>
      </c>
      <c r="U133" s="152">
        <v>0</v>
      </c>
      <c r="V133" s="330">
        <v>0</v>
      </c>
      <c r="W133" s="152">
        <v>0</v>
      </c>
      <c r="X133" s="152">
        <v>0</v>
      </c>
      <c r="Y133" s="152">
        <v>0</v>
      </c>
      <c r="Z133" s="330">
        <v>0</v>
      </c>
      <c r="AA133" s="152">
        <v>0</v>
      </c>
      <c r="AB133" s="152">
        <v>0</v>
      </c>
      <c r="AC133" s="152">
        <v>0</v>
      </c>
      <c r="AD133" s="330">
        <v>0</v>
      </c>
      <c r="AE133" s="152">
        <v>0</v>
      </c>
      <c r="AF133" s="152">
        <v>0</v>
      </c>
      <c r="AG133" s="152">
        <v>0</v>
      </c>
      <c r="AH133" s="330">
        <v>0</v>
      </c>
      <c r="AI133" s="152">
        <v>0</v>
      </c>
      <c r="AJ133" s="152">
        <v>0</v>
      </c>
      <c r="AK133" s="152">
        <v>0</v>
      </c>
      <c r="AL133" s="152">
        <v>0</v>
      </c>
      <c r="AM133" s="152">
        <v>0</v>
      </c>
      <c r="AN133" s="152">
        <v>0</v>
      </c>
      <c r="AO133" s="152">
        <v>0</v>
      </c>
      <c r="AP133" s="152"/>
      <c r="AQ133" s="152">
        <v>0</v>
      </c>
      <c r="AR133" s="152">
        <v>0</v>
      </c>
      <c r="AS133" s="152">
        <v>0</v>
      </c>
      <c r="AT133" s="152">
        <v>0</v>
      </c>
    </row>
    <row r="134" spans="2:46">
      <c r="B134" s="150" t="s">
        <v>138</v>
      </c>
      <c r="C134" s="152">
        <v>0</v>
      </c>
      <c r="D134" s="152">
        <v>0</v>
      </c>
      <c r="E134" s="152">
        <v>0</v>
      </c>
      <c r="F134" s="152">
        <v>0</v>
      </c>
      <c r="G134" s="152">
        <v>0</v>
      </c>
      <c r="H134" s="152">
        <v>0</v>
      </c>
      <c r="I134" s="152">
        <v>0</v>
      </c>
      <c r="J134" s="152">
        <v>0</v>
      </c>
      <c r="K134" s="152">
        <v>0</v>
      </c>
      <c r="L134" s="152">
        <v>0</v>
      </c>
      <c r="M134" s="152">
        <v>0</v>
      </c>
      <c r="N134" s="152">
        <v>0</v>
      </c>
      <c r="O134" s="152">
        <v>0</v>
      </c>
      <c r="P134" s="152">
        <v>0</v>
      </c>
      <c r="Q134" s="152">
        <v>0</v>
      </c>
      <c r="R134" s="152">
        <v>0</v>
      </c>
      <c r="S134" s="329">
        <v>0</v>
      </c>
      <c r="T134" s="152">
        <v>0</v>
      </c>
      <c r="U134" s="152">
        <v>0</v>
      </c>
      <c r="V134" s="330">
        <v>0</v>
      </c>
      <c r="W134" s="152">
        <v>0</v>
      </c>
      <c r="X134" s="152">
        <v>0</v>
      </c>
      <c r="Y134" s="152">
        <v>0</v>
      </c>
      <c r="Z134" s="330">
        <v>0</v>
      </c>
      <c r="AA134" s="152">
        <v>0</v>
      </c>
      <c r="AB134" s="152">
        <v>0</v>
      </c>
      <c r="AC134" s="152">
        <v>0</v>
      </c>
      <c r="AD134" s="330">
        <v>0</v>
      </c>
      <c r="AE134" s="152">
        <v>0</v>
      </c>
      <c r="AF134" s="152">
        <v>0</v>
      </c>
      <c r="AG134" s="152">
        <v>0</v>
      </c>
      <c r="AH134" s="330">
        <v>0</v>
      </c>
      <c r="AI134" s="152">
        <v>0</v>
      </c>
      <c r="AJ134" s="152">
        <v>0</v>
      </c>
      <c r="AK134" s="152">
        <v>0</v>
      </c>
      <c r="AL134" s="152">
        <v>0</v>
      </c>
      <c r="AM134" s="152">
        <v>0</v>
      </c>
      <c r="AN134" s="152">
        <v>0</v>
      </c>
      <c r="AO134" s="152">
        <v>0</v>
      </c>
      <c r="AP134" s="152"/>
      <c r="AQ134" s="152">
        <v>0</v>
      </c>
      <c r="AR134" s="152">
        <v>0</v>
      </c>
      <c r="AS134" s="152">
        <v>0</v>
      </c>
      <c r="AT134" s="152">
        <v>0</v>
      </c>
    </row>
    <row r="135" spans="2:46">
      <c r="B135" s="150" t="s">
        <v>110</v>
      </c>
      <c r="C135" s="152">
        <v>0</v>
      </c>
      <c r="D135" s="152">
        <v>0</v>
      </c>
      <c r="E135" s="152">
        <v>0</v>
      </c>
      <c r="F135" s="152">
        <v>0</v>
      </c>
      <c r="G135" s="152">
        <v>0</v>
      </c>
      <c r="H135" s="152">
        <v>0</v>
      </c>
      <c r="I135" s="152">
        <v>0</v>
      </c>
      <c r="J135" s="152">
        <v>0</v>
      </c>
      <c r="K135" s="152">
        <v>0</v>
      </c>
      <c r="L135" s="152">
        <v>0</v>
      </c>
      <c r="M135" s="152">
        <v>0</v>
      </c>
      <c r="N135" s="152">
        <v>0</v>
      </c>
      <c r="O135" s="168">
        <v>0</v>
      </c>
      <c r="P135" s="168">
        <v>0</v>
      </c>
      <c r="Q135" s="152">
        <v>0</v>
      </c>
      <c r="R135" s="152">
        <v>0</v>
      </c>
      <c r="S135" s="329">
        <v>8495.1314899999998</v>
      </c>
      <c r="T135" s="152">
        <v>8513.7658300000003</v>
      </c>
      <c r="U135" s="152">
        <v>8191.2163600000003</v>
      </c>
      <c r="V135" s="330">
        <v>8775.01</v>
      </c>
      <c r="W135" s="152">
        <v>8381.69</v>
      </c>
      <c r="X135" s="152">
        <v>8297</v>
      </c>
      <c r="Y135" s="152">
        <v>7870</v>
      </c>
      <c r="Z135" s="330">
        <v>7431</v>
      </c>
      <c r="AA135" s="152">
        <v>7212</v>
      </c>
      <c r="AB135" s="152">
        <v>6721</v>
      </c>
      <c r="AC135" s="152">
        <v>6389</v>
      </c>
      <c r="AD135" s="330">
        <v>5888</v>
      </c>
      <c r="AE135" s="152">
        <v>5370</v>
      </c>
      <c r="AF135" s="152">
        <v>5240</v>
      </c>
      <c r="AG135" s="152">
        <v>4647</v>
      </c>
      <c r="AH135" s="330">
        <v>4042</v>
      </c>
      <c r="AI135" s="152">
        <v>3603</v>
      </c>
      <c r="AJ135" s="152">
        <v>0</v>
      </c>
      <c r="AK135" s="152">
        <v>0</v>
      </c>
      <c r="AL135" s="152">
        <v>0</v>
      </c>
      <c r="AM135" s="152">
        <v>0</v>
      </c>
      <c r="AN135" s="152">
        <v>0</v>
      </c>
      <c r="AO135" s="152">
        <v>0</v>
      </c>
      <c r="AP135" s="152"/>
      <c r="AQ135" s="152">
        <v>0</v>
      </c>
      <c r="AR135" s="152">
        <v>319.47328999999996</v>
      </c>
      <c r="AS135" s="152">
        <v>2.0000000000000002E-5</v>
      </c>
      <c r="AT135" s="152">
        <v>2.0000000000000002E-5</v>
      </c>
    </row>
    <row r="136" spans="2:46">
      <c r="B136" s="150" t="s">
        <v>120</v>
      </c>
      <c r="C136" s="152">
        <v>12157.437290000002</v>
      </c>
      <c r="D136" s="152">
        <v>12846.24152</v>
      </c>
      <c r="E136" s="152">
        <v>13758.072330000003</v>
      </c>
      <c r="F136" s="152">
        <v>16076.859239999998</v>
      </c>
      <c r="G136" s="152">
        <v>10572.701869999999</v>
      </c>
      <c r="H136" s="152">
        <v>12680.062589999998</v>
      </c>
      <c r="I136" s="152">
        <v>12378.628579999999</v>
      </c>
      <c r="J136" s="152">
        <v>8650</v>
      </c>
      <c r="K136" s="152">
        <v>-6962.7820099999981</v>
      </c>
      <c r="L136" s="152">
        <v>-554.82404000000656</v>
      </c>
      <c r="M136" s="152">
        <v>24576.730910000006</v>
      </c>
      <c r="N136" s="152">
        <v>25814</v>
      </c>
      <c r="O136" s="152">
        <v>62686.44786</v>
      </c>
      <c r="P136" s="152">
        <v>58638.958599999998</v>
      </c>
      <c r="Q136" s="152">
        <v>62264.640220000001</v>
      </c>
      <c r="R136" s="152">
        <v>82093</v>
      </c>
      <c r="S136" s="329">
        <v>94278.526339999997</v>
      </c>
      <c r="T136" s="152">
        <v>89649.192330000005</v>
      </c>
      <c r="U136" s="152">
        <v>96402.630999999994</v>
      </c>
      <c r="V136" s="330">
        <v>120007.56</v>
      </c>
      <c r="W136" s="152">
        <v>81479.070000000007</v>
      </c>
      <c r="X136" s="152">
        <v>77632</v>
      </c>
      <c r="Y136" s="152">
        <v>-8354</v>
      </c>
      <c r="Z136" s="330">
        <v>-1243</v>
      </c>
      <c r="AA136" s="152">
        <v>-5937</v>
      </c>
      <c r="AB136" s="152">
        <v>-9846</v>
      </c>
      <c r="AC136" s="152">
        <v>-8936</v>
      </c>
      <c r="AD136" s="330">
        <v>-17398</v>
      </c>
      <c r="AE136" s="152">
        <v>-18826</v>
      </c>
      <c r="AF136" s="152">
        <v>29919</v>
      </c>
      <c r="AG136" s="152">
        <v>31916</v>
      </c>
      <c r="AH136" s="330">
        <v>35108</v>
      </c>
      <c r="AI136" s="152">
        <v>32430</v>
      </c>
      <c r="AJ136" s="152">
        <v>35497</v>
      </c>
      <c r="AK136" s="152">
        <v>39416</v>
      </c>
      <c r="AL136" s="152">
        <v>49974</v>
      </c>
      <c r="AM136" s="152">
        <v>36955</v>
      </c>
      <c r="AN136" s="152">
        <v>35959</v>
      </c>
      <c r="AO136" s="152">
        <v>34065</v>
      </c>
      <c r="AP136" s="152"/>
      <c r="AQ136" s="152">
        <v>82.322890000000001</v>
      </c>
      <c r="AR136" s="152">
        <v>82.322890000000001</v>
      </c>
      <c r="AS136" s="152">
        <v>82.322890000000001</v>
      </c>
      <c r="AT136" s="152">
        <v>82.322890000000001</v>
      </c>
    </row>
    <row r="137" spans="2:46">
      <c r="B137" s="150" t="s">
        <v>79</v>
      </c>
      <c r="C137" s="152">
        <v>0</v>
      </c>
      <c r="D137" s="152">
        <v>0</v>
      </c>
      <c r="E137" s="152">
        <v>0</v>
      </c>
      <c r="F137" s="152">
        <v>0</v>
      </c>
      <c r="G137" s="152">
        <v>0</v>
      </c>
      <c r="H137" s="152">
        <v>0</v>
      </c>
      <c r="I137" s="152">
        <v>0</v>
      </c>
      <c r="J137" s="152">
        <v>0</v>
      </c>
      <c r="K137" s="152">
        <v>0</v>
      </c>
      <c r="L137" s="152">
        <v>0</v>
      </c>
      <c r="M137" s="152">
        <v>0</v>
      </c>
      <c r="N137" s="152">
        <v>0</v>
      </c>
      <c r="O137" s="152">
        <v>150</v>
      </c>
      <c r="P137" s="152">
        <v>150</v>
      </c>
      <c r="Q137" s="152">
        <v>150</v>
      </c>
      <c r="R137" s="152">
        <v>0</v>
      </c>
      <c r="S137" s="329">
        <v>150</v>
      </c>
      <c r="T137" s="152">
        <v>150</v>
      </c>
      <c r="U137" s="152">
        <v>150</v>
      </c>
      <c r="V137" s="330">
        <v>150</v>
      </c>
      <c r="W137" s="152">
        <v>150</v>
      </c>
      <c r="X137" s="152">
        <v>0</v>
      </c>
      <c r="Y137" s="152">
        <v>0</v>
      </c>
      <c r="Z137" s="330">
        <v>0</v>
      </c>
      <c r="AA137" s="152">
        <v>0</v>
      </c>
      <c r="AB137" s="152">
        <v>0</v>
      </c>
      <c r="AC137" s="152">
        <v>0</v>
      </c>
      <c r="AD137" s="330">
        <v>0</v>
      </c>
      <c r="AE137" s="152">
        <v>0</v>
      </c>
      <c r="AF137" s="152">
        <v>0</v>
      </c>
      <c r="AG137" s="152">
        <v>0</v>
      </c>
      <c r="AH137" s="330">
        <v>0</v>
      </c>
      <c r="AI137" s="152">
        <v>0</v>
      </c>
      <c r="AJ137" s="152">
        <v>0</v>
      </c>
      <c r="AK137" s="152">
        <v>0</v>
      </c>
      <c r="AL137" s="152">
        <v>0</v>
      </c>
      <c r="AM137" s="152">
        <v>0</v>
      </c>
      <c r="AN137" s="152">
        <v>2</v>
      </c>
      <c r="AO137" s="152">
        <v>0</v>
      </c>
      <c r="AP137" s="152"/>
      <c r="AQ137" s="152">
        <v>0</v>
      </c>
      <c r="AR137" s="152">
        <v>0</v>
      </c>
      <c r="AS137" s="152">
        <v>0</v>
      </c>
      <c r="AT137" s="152">
        <v>0</v>
      </c>
    </row>
    <row r="138" spans="2:46">
      <c r="B138" s="150" t="s">
        <v>10</v>
      </c>
      <c r="C138" s="152">
        <v>0</v>
      </c>
      <c r="D138" s="152">
        <v>0</v>
      </c>
      <c r="E138" s="152">
        <v>0</v>
      </c>
      <c r="F138" s="152">
        <v>0</v>
      </c>
      <c r="G138" s="152">
        <v>0</v>
      </c>
      <c r="H138" s="152">
        <v>0</v>
      </c>
      <c r="I138" s="152">
        <v>0</v>
      </c>
      <c r="J138" s="152">
        <v>0</v>
      </c>
      <c r="K138" s="152">
        <v>0</v>
      </c>
      <c r="L138" s="152">
        <v>0</v>
      </c>
      <c r="M138" s="152">
        <v>0</v>
      </c>
      <c r="N138" s="152">
        <v>0</v>
      </c>
      <c r="O138" s="152">
        <v>0</v>
      </c>
      <c r="P138" s="152">
        <v>0</v>
      </c>
      <c r="Q138" s="152">
        <v>0</v>
      </c>
      <c r="R138" s="152">
        <v>0</v>
      </c>
      <c r="S138" s="329">
        <v>0</v>
      </c>
      <c r="T138" s="152">
        <v>0</v>
      </c>
      <c r="U138" s="152">
        <v>0</v>
      </c>
      <c r="V138" s="330">
        <v>0</v>
      </c>
      <c r="W138" s="152">
        <v>0</v>
      </c>
      <c r="X138" s="152">
        <v>0</v>
      </c>
      <c r="Y138" s="152">
        <v>0</v>
      </c>
      <c r="Z138" s="330">
        <v>0</v>
      </c>
      <c r="AA138" s="152">
        <v>0</v>
      </c>
      <c r="AB138" s="152">
        <v>0</v>
      </c>
      <c r="AC138" s="152">
        <v>0</v>
      </c>
      <c r="AD138" s="330">
        <v>0</v>
      </c>
      <c r="AE138" s="152">
        <v>0</v>
      </c>
      <c r="AF138" s="152">
        <v>0</v>
      </c>
      <c r="AG138" s="152">
        <v>0</v>
      </c>
      <c r="AH138" s="330">
        <v>0</v>
      </c>
      <c r="AI138" s="152">
        <v>0</v>
      </c>
      <c r="AJ138" s="152">
        <v>0</v>
      </c>
      <c r="AK138" s="152">
        <v>0</v>
      </c>
      <c r="AL138" s="152">
        <v>0</v>
      </c>
      <c r="AM138" s="152">
        <v>0</v>
      </c>
      <c r="AN138" s="152">
        <v>0</v>
      </c>
      <c r="AO138" s="152">
        <v>0</v>
      </c>
      <c r="AP138" s="152"/>
      <c r="AQ138" s="152">
        <v>0</v>
      </c>
      <c r="AR138" s="152">
        <v>0</v>
      </c>
      <c r="AS138" s="152">
        <v>0</v>
      </c>
      <c r="AT138" s="152">
        <v>0</v>
      </c>
    </row>
    <row r="139" spans="2:46">
      <c r="B139" s="148" t="s">
        <v>80</v>
      </c>
      <c r="C139" s="149">
        <v>0</v>
      </c>
      <c r="D139" s="149">
        <v>0</v>
      </c>
      <c r="E139" s="149">
        <v>0</v>
      </c>
      <c r="F139" s="149">
        <v>0</v>
      </c>
      <c r="G139" s="149">
        <v>0</v>
      </c>
      <c r="H139" s="149">
        <v>0</v>
      </c>
      <c r="I139" s="149">
        <v>0</v>
      </c>
      <c r="J139" s="149">
        <v>0</v>
      </c>
      <c r="K139" s="149">
        <v>0</v>
      </c>
      <c r="L139" s="149">
        <v>0</v>
      </c>
      <c r="M139" s="152">
        <v>0</v>
      </c>
      <c r="N139" s="152">
        <v>0</v>
      </c>
      <c r="O139" s="149">
        <v>0</v>
      </c>
      <c r="P139" s="149">
        <v>0</v>
      </c>
      <c r="Q139" s="149">
        <v>0</v>
      </c>
      <c r="R139" s="149">
        <v>0</v>
      </c>
      <c r="S139" s="325">
        <v>0</v>
      </c>
      <c r="T139" s="149">
        <v>0</v>
      </c>
      <c r="U139" s="149">
        <v>0</v>
      </c>
      <c r="V139" s="328">
        <v>0</v>
      </c>
      <c r="W139" s="149">
        <v>0</v>
      </c>
      <c r="X139" s="149">
        <v>0</v>
      </c>
      <c r="Y139" s="149">
        <v>0</v>
      </c>
      <c r="Z139" s="328">
        <v>0</v>
      </c>
      <c r="AA139" s="149">
        <v>0</v>
      </c>
      <c r="AB139" s="149">
        <v>0</v>
      </c>
      <c r="AC139" s="149">
        <v>0</v>
      </c>
      <c r="AD139" s="328">
        <v>0</v>
      </c>
      <c r="AE139" s="149">
        <v>0</v>
      </c>
      <c r="AF139" s="149">
        <v>0</v>
      </c>
      <c r="AG139" s="149">
        <v>0</v>
      </c>
      <c r="AH139" s="328">
        <v>0</v>
      </c>
      <c r="AI139" s="149">
        <v>0</v>
      </c>
      <c r="AJ139" s="149">
        <v>0</v>
      </c>
      <c r="AK139" s="149">
        <v>0</v>
      </c>
      <c r="AL139" s="149">
        <v>0</v>
      </c>
      <c r="AM139" s="149">
        <v>0</v>
      </c>
      <c r="AN139" s="149">
        <v>0</v>
      </c>
      <c r="AO139" s="149">
        <v>0</v>
      </c>
      <c r="AP139" s="149"/>
      <c r="AQ139" s="149">
        <v>0</v>
      </c>
      <c r="AR139" s="152">
        <v>0</v>
      </c>
      <c r="AS139" s="152">
        <v>0</v>
      </c>
      <c r="AT139" s="152">
        <v>0</v>
      </c>
    </row>
    <row r="140" spans="2:46">
      <c r="B140" s="154" t="s">
        <v>81</v>
      </c>
      <c r="C140" s="149">
        <v>453360.74935000006</v>
      </c>
      <c r="D140" s="149">
        <v>399699.09886000003</v>
      </c>
      <c r="E140" s="149">
        <v>430572.50625999982</v>
      </c>
      <c r="F140" s="149">
        <v>435852.90014999988</v>
      </c>
      <c r="G140" s="149">
        <v>400432.29888999986</v>
      </c>
      <c r="H140" s="149">
        <v>428442.0910999999</v>
      </c>
      <c r="I140" s="149">
        <v>435210.71676999988</v>
      </c>
      <c r="J140" s="149">
        <v>422931.14472999994</v>
      </c>
      <c r="K140" s="149">
        <v>438757.09301999985</v>
      </c>
      <c r="L140" s="149">
        <v>458058.90942999994</v>
      </c>
      <c r="M140" s="149">
        <v>470028.7575399999</v>
      </c>
      <c r="N140" s="149">
        <v>787857.89662999974</v>
      </c>
      <c r="O140" s="149">
        <v>846136.0021899998</v>
      </c>
      <c r="P140" s="149">
        <v>884447.07041999977</v>
      </c>
      <c r="Q140" s="149">
        <v>891958.14544999995</v>
      </c>
      <c r="R140" s="149">
        <v>860698.49146000005</v>
      </c>
      <c r="S140" s="325">
        <v>925133.02606999979</v>
      </c>
      <c r="T140" s="149">
        <v>964565.96175000002</v>
      </c>
      <c r="U140" s="149">
        <v>960132.36754999985</v>
      </c>
      <c r="V140" s="328">
        <v>940342.37999999989</v>
      </c>
      <c r="W140" s="149">
        <v>1010996.3699999999</v>
      </c>
      <c r="X140" s="149">
        <v>1041178</v>
      </c>
      <c r="Y140" s="149">
        <v>1048038</v>
      </c>
      <c r="Z140" s="328">
        <v>1127161</v>
      </c>
      <c r="AA140" s="149">
        <v>1197052</v>
      </c>
      <c r="AB140" s="149">
        <v>1000868</v>
      </c>
      <c r="AC140" s="149">
        <v>972022</v>
      </c>
      <c r="AD140" s="328">
        <v>1080211</v>
      </c>
      <c r="AE140" s="149">
        <v>1125731</v>
      </c>
      <c r="AF140" s="149">
        <v>1145345</v>
      </c>
      <c r="AG140" s="149">
        <v>1157767</v>
      </c>
      <c r="AH140" s="328">
        <v>1182210</v>
      </c>
      <c r="AI140" s="149">
        <f t="shared" ref="AI140:AL140" si="22">SUM(AI141:AI150)</f>
        <v>1218499</v>
      </c>
      <c r="AJ140" s="149">
        <f t="shared" si="22"/>
        <v>1181715</v>
      </c>
      <c r="AK140" s="149">
        <f t="shared" si="22"/>
        <v>1183101</v>
      </c>
      <c r="AL140" s="149">
        <f t="shared" si="22"/>
        <v>1255518</v>
      </c>
      <c r="AM140" s="149">
        <v>1323437</v>
      </c>
      <c r="AN140" s="149">
        <v>1281691</v>
      </c>
      <c r="AO140" s="149">
        <v>1197488</v>
      </c>
      <c r="AP140" s="149"/>
      <c r="AQ140" s="149">
        <v>1214978.15778</v>
      </c>
      <c r="AR140" s="149">
        <f>SUM(AR141:AR150)</f>
        <v>1766412.4377100002</v>
      </c>
      <c r="AS140" s="149">
        <f>SUM(AS141:AS150)</f>
        <v>1951669.6052199998</v>
      </c>
      <c r="AT140" s="149">
        <f>SUM(AT141:AT150)</f>
        <v>2267862.5964700002</v>
      </c>
    </row>
    <row r="141" spans="2:46">
      <c r="B141" s="150" t="s">
        <v>82</v>
      </c>
      <c r="C141" s="152">
        <v>492965.71500000003</v>
      </c>
      <c r="D141" s="152">
        <v>492965.71500000003</v>
      </c>
      <c r="E141" s="152">
        <v>561965.71499999997</v>
      </c>
      <c r="F141" s="152">
        <v>561965.71499999997</v>
      </c>
      <c r="G141" s="152">
        <v>561965.71499999997</v>
      </c>
      <c r="H141" s="152">
        <v>638349.72383999999</v>
      </c>
      <c r="I141" s="152">
        <v>638349.72383999999</v>
      </c>
      <c r="J141" s="152">
        <v>638349.72383999999</v>
      </c>
      <c r="K141" s="152">
        <v>638349.72379999992</v>
      </c>
      <c r="L141" s="152">
        <v>638349.72379999992</v>
      </c>
      <c r="M141" s="152">
        <v>638349.72379999992</v>
      </c>
      <c r="N141" s="152">
        <v>928349.72379999992</v>
      </c>
      <c r="O141" s="152">
        <v>928349.72379999992</v>
      </c>
      <c r="P141" s="152">
        <v>928349.72379999992</v>
      </c>
      <c r="Q141" s="152">
        <v>928349.723</v>
      </c>
      <c r="R141" s="152">
        <v>865133.95035000006</v>
      </c>
      <c r="S141" s="329">
        <v>865133.95</v>
      </c>
      <c r="T141" s="152">
        <v>865133.95</v>
      </c>
      <c r="U141" s="152">
        <v>865133.95</v>
      </c>
      <c r="V141" s="330">
        <v>865133.95</v>
      </c>
      <c r="W141" s="152">
        <v>865134</v>
      </c>
      <c r="X141" s="152">
        <v>865134</v>
      </c>
      <c r="Y141" s="152">
        <v>865134</v>
      </c>
      <c r="Z141" s="330">
        <v>866134</v>
      </c>
      <c r="AA141" s="152">
        <v>867134</v>
      </c>
      <c r="AB141" s="152">
        <v>867134</v>
      </c>
      <c r="AC141" s="152">
        <v>867134</v>
      </c>
      <c r="AD141" s="330">
        <v>868134</v>
      </c>
      <c r="AE141" s="152">
        <v>868134</v>
      </c>
      <c r="AF141" s="152">
        <v>868134</v>
      </c>
      <c r="AG141" s="152">
        <v>868134</v>
      </c>
      <c r="AH141" s="330">
        <v>868134</v>
      </c>
      <c r="AI141" s="152">
        <v>868134</v>
      </c>
      <c r="AJ141" s="152">
        <v>872444</v>
      </c>
      <c r="AK141" s="152">
        <v>872444</v>
      </c>
      <c r="AL141" s="152">
        <v>922444</v>
      </c>
      <c r="AM141" s="152">
        <v>922444</v>
      </c>
      <c r="AN141" s="152">
        <v>922444</v>
      </c>
      <c r="AO141" s="152">
        <v>922444</v>
      </c>
      <c r="AP141" s="152"/>
      <c r="AQ141" s="152">
        <v>1208160.281</v>
      </c>
      <c r="AR141" s="152">
        <v>1583047.6769999999</v>
      </c>
      <c r="AS141" s="152">
        <v>1855443.098</v>
      </c>
      <c r="AT141" s="152">
        <v>1962073.932</v>
      </c>
    </row>
    <row r="142" spans="2:46">
      <c r="B142" s="150" t="s">
        <v>83</v>
      </c>
      <c r="C142" s="152">
        <v>0</v>
      </c>
      <c r="D142" s="152">
        <v>0</v>
      </c>
      <c r="E142" s="152">
        <v>0</v>
      </c>
      <c r="F142" s="152">
        <v>699.42088999999999</v>
      </c>
      <c r="G142" s="152">
        <v>699.42088999999999</v>
      </c>
      <c r="H142" s="152">
        <v>699.42088999999999</v>
      </c>
      <c r="I142" s="152">
        <v>699.42088999999999</v>
      </c>
      <c r="J142" s="152">
        <v>699.42088999999999</v>
      </c>
      <c r="K142" s="152">
        <v>699.42088999999999</v>
      </c>
      <c r="L142" s="152">
        <v>699.42088999999999</v>
      </c>
      <c r="M142" s="152">
        <v>699.42088999999999</v>
      </c>
      <c r="N142" s="152">
        <v>699</v>
      </c>
      <c r="O142" s="152">
        <v>0</v>
      </c>
      <c r="P142" s="152">
        <v>0</v>
      </c>
      <c r="Q142" s="152">
        <v>0</v>
      </c>
      <c r="R142" s="152">
        <v>2.2799999999999999E-3</v>
      </c>
      <c r="S142" s="329">
        <v>2.2799999999999999E-3</v>
      </c>
      <c r="T142" s="152">
        <v>2.2799999999999999E-3</v>
      </c>
      <c r="U142" s="152">
        <v>0</v>
      </c>
      <c r="V142" s="330">
        <v>699</v>
      </c>
      <c r="W142" s="152">
        <v>0</v>
      </c>
      <c r="X142" s="152">
        <v>0</v>
      </c>
      <c r="Y142" s="152">
        <v>0</v>
      </c>
      <c r="Z142" s="330">
        <v>65000</v>
      </c>
      <c r="AA142" s="152">
        <v>72319</v>
      </c>
      <c r="AB142" s="152">
        <v>1455</v>
      </c>
      <c r="AC142" s="152">
        <v>1455</v>
      </c>
      <c r="AD142" s="330">
        <v>81455</v>
      </c>
      <c r="AE142" s="152">
        <v>75412</v>
      </c>
      <c r="AF142" s="152">
        <v>21608</v>
      </c>
      <c r="AG142" s="152">
        <v>22969</v>
      </c>
      <c r="AH142" s="330">
        <v>22969</v>
      </c>
      <c r="AI142" s="152">
        <v>18600</v>
      </c>
      <c r="AJ142" s="152">
        <v>12700</v>
      </c>
      <c r="AK142" s="152">
        <v>12148</v>
      </c>
      <c r="AL142" s="152">
        <v>11854</v>
      </c>
      <c r="AM142" s="152">
        <v>6751</v>
      </c>
      <c r="AN142" s="152">
        <v>2893</v>
      </c>
      <c r="AO142" s="152">
        <v>1794</v>
      </c>
      <c r="AP142" s="152"/>
      <c r="AQ142" s="152">
        <v>0</v>
      </c>
      <c r="AR142" s="152">
        <v>0</v>
      </c>
      <c r="AS142" s="152">
        <v>0</v>
      </c>
      <c r="AT142" s="152">
        <v>0</v>
      </c>
    </row>
    <row r="143" spans="2:46">
      <c r="B143" s="150" t="s">
        <v>85</v>
      </c>
      <c r="C143" s="152">
        <v>699.42088999999999</v>
      </c>
      <c r="D143" s="152">
        <v>699.42088999999999</v>
      </c>
      <c r="E143" s="152">
        <v>699.42088999999999</v>
      </c>
      <c r="F143" s="152">
        <v>0</v>
      </c>
      <c r="G143" s="152">
        <v>0</v>
      </c>
      <c r="H143" s="152">
        <v>0</v>
      </c>
      <c r="I143" s="152">
        <v>0</v>
      </c>
      <c r="J143" s="152">
        <v>0</v>
      </c>
      <c r="K143" s="152">
        <v>0</v>
      </c>
      <c r="L143" s="152">
        <v>0</v>
      </c>
      <c r="M143" s="152">
        <v>0</v>
      </c>
      <c r="N143" s="152">
        <v>0</v>
      </c>
      <c r="O143" s="152">
        <v>699.42088999999999</v>
      </c>
      <c r="P143" s="152">
        <v>699.42088999999999</v>
      </c>
      <c r="Q143" s="152">
        <v>699.42088999999999</v>
      </c>
      <c r="R143" s="152">
        <v>699.42088999999999</v>
      </c>
      <c r="S143" s="329">
        <v>16555.439999999999</v>
      </c>
      <c r="T143" s="152">
        <v>16555.439999999999</v>
      </c>
      <c r="U143" s="152">
        <v>16555.439999999999</v>
      </c>
      <c r="V143" s="330">
        <v>3970.8700000000026</v>
      </c>
      <c r="W143" s="152">
        <v>37555</v>
      </c>
      <c r="X143" s="152">
        <v>70323</v>
      </c>
      <c r="Y143" s="152">
        <v>70323</v>
      </c>
      <c r="Z143" s="330">
        <v>73870</v>
      </c>
      <c r="AA143" s="152">
        <v>69833</v>
      </c>
      <c r="AB143" s="152">
        <v>84053</v>
      </c>
      <c r="AC143" s="152">
        <v>84053</v>
      </c>
      <c r="AD143" s="330">
        <v>95036</v>
      </c>
      <c r="AE143" s="152">
        <v>13172</v>
      </c>
      <c r="AF143" s="152">
        <v>47688</v>
      </c>
      <c r="AG143" s="152">
        <v>47688</v>
      </c>
      <c r="AH143" s="330">
        <v>47688</v>
      </c>
      <c r="AI143" s="152">
        <v>47688</v>
      </c>
      <c r="AJ143" s="152">
        <v>85260</v>
      </c>
      <c r="AK143" s="152">
        <v>85260</v>
      </c>
      <c r="AL143" s="152">
        <v>85260</v>
      </c>
      <c r="AM143" s="152">
        <v>55844</v>
      </c>
      <c r="AN143" s="152">
        <v>63723</v>
      </c>
      <c r="AO143" s="152">
        <v>64530</v>
      </c>
      <c r="AP143" s="152"/>
      <c r="AQ143" s="152">
        <v>0</v>
      </c>
      <c r="AR143" s="152">
        <v>0</v>
      </c>
      <c r="AS143" s="152">
        <v>0</v>
      </c>
      <c r="AT143" s="152">
        <v>0</v>
      </c>
    </row>
    <row r="144" spans="2:46">
      <c r="B144" s="150" t="s">
        <v>88</v>
      </c>
      <c r="C144" s="152">
        <v>-31349.694829999997</v>
      </c>
      <c r="D144" s="152">
        <v>-31349.694829999997</v>
      </c>
      <c r="E144" s="152">
        <v>-31349.694829999997</v>
      </c>
      <c r="F144" s="152">
        <v>-31349.694829999997</v>
      </c>
      <c r="G144" s="152">
        <v>-166812.23574</v>
      </c>
      <c r="H144" s="152">
        <v>-166812.23574</v>
      </c>
      <c r="I144" s="152">
        <v>-166812.23574</v>
      </c>
      <c r="J144" s="152">
        <v>-166813</v>
      </c>
      <c r="K144" s="152">
        <v>-216118.22717</v>
      </c>
      <c r="L144" s="152">
        <v>-216118.22717</v>
      </c>
      <c r="M144" s="152">
        <v>-216118.22717</v>
      </c>
      <c r="N144" s="152">
        <v>-216118.22717000014</v>
      </c>
      <c r="O144" s="152">
        <v>-129944.90357999998</v>
      </c>
      <c r="P144" s="152">
        <v>-129944.90357999998</v>
      </c>
      <c r="Q144" s="152">
        <v>-129944.90277999986</v>
      </c>
      <c r="R144" s="152">
        <v>-141190.68617999984</v>
      </c>
      <c r="S144" s="329">
        <v>-24679.946210000075</v>
      </c>
      <c r="T144" s="152">
        <v>-24679.960529999968</v>
      </c>
      <c r="U144" s="152">
        <v>-24679.982449999952</v>
      </c>
      <c r="V144" s="330">
        <v>-60345.440000000017</v>
      </c>
      <c r="W144" s="152">
        <v>5713.9900000000052</v>
      </c>
      <c r="X144" s="152">
        <v>-46171.81</v>
      </c>
      <c r="Y144" s="152">
        <v>-46171.81</v>
      </c>
      <c r="Z144" s="330">
        <v>-94190.81</v>
      </c>
      <c r="AA144" s="152">
        <v>-29150</v>
      </c>
      <c r="AB144" s="152">
        <v>-109173</v>
      </c>
      <c r="AC144" s="152">
        <v>-109173</v>
      </c>
      <c r="AD144" s="330">
        <v>-130178</v>
      </c>
      <c r="AE144" s="152">
        <v>34515</v>
      </c>
      <c r="AF144" s="152">
        <v>-4395</v>
      </c>
      <c r="AG144" s="152">
        <v>62884</v>
      </c>
      <c r="AH144" s="330">
        <v>0</v>
      </c>
      <c r="AI144" s="152">
        <v>122336</v>
      </c>
      <c r="AJ144" s="152">
        <v>0</v>
      </c>
      <c r="AK144" s="152">
        <v>0</v>
      </c>
      <c r="AL144" s="152">
        <v>-9000</v>
      </c>
      <c r="AM144" s="152">
        <v>38061</v>
      </c>
      <c r="AN144" s="152">
        <v>-30032</v>
      </c>
      <c r="AO144" s="152">
        <v>-141345</v>
      </c>
      <c r="AP144" s="152"/>
      <c r="AQ144" s="152">
        <v>-6580.7123900000006</v>
      </c>
      <c r="AR144" s="152">
        <v>-12140.792919999998</v>
      </c>
      <c r="AS144" s="152">
        <v>-9082.4757900000004</v>
      </c>
      <c r="AT144" s="152">
        <v>-11743.929409999999</v>
      </c>
    </row>
    <row r="145" spans="2:46">
      <c r="B145" s="150" t="s">
        <v>140</v>
      </c>
      <c r="C145" s="152">
        <v>0</v>
      </c>
      <c r="D145" s="152">
        <v>0</v>
      </c>
      <c r="E145" s="152">
        <v>0</v>
      </c>
      <c r="F145" s="152">
        <v>0</v>
      </c>
      <c r="G145" s="152">
        <v>0</v>
      </c>
      <c r="H145" s="152">
        <v>0</v>
      </c>
      <c r="I145" s="152">
        <v>0</v>
      </c>
      <c r="J145" s="152">
        <v>0</v>
      </c>
      <c r="K145" s="152">
        <v>0</v>
      </c>
      <c r="L145" s="152">
        <v>0</v>
      </c>
      <c r="M145" s="152">
        <v>0</v>
      </c>
      <c r="N145" s="152">
        <v>0</v>
      </c>
      <c r="O145" s="152">
        <v>0</v>
      </c>
      <c r="P145" s="152">
        <v>0</v>
      </c>
      <c r="Q145" s="152">
        <v>0</v>
      </c>
      <c r="R145" s="152">
        <v>0</v>
      </c>
      <c r="S145" s="329">
        <v>0</v>
      </c>
      <c r="T145" s="152">
        <v>0</v>
      </c>
      <c r="U145" s="152">
        <v>0</v>
      </c>
      <c r="V145" s="330">
        <v>36855</v>
      </c>
      <c r="W145" s="152">
        <v>36855.449999999997</v>
      </c>
      <c r="X145" s="152">
        <v>51718</v>
      </c>
      <c r="Y145" s="152">
        <v>51718</v>
      </c>
      <c r="Z145" s="330">
        <v>55265</v>
      </c>
      <c r="AA145" s="152">
        <v>51228</v>
      </c>
      <c r="AB145" s="152">
        <v>71363</v>
      </c>
      <c r="AC145" s="152">
        <v>71363</v>
      </c>
      <c r="AD145" s="330">
        <v>81865</v>
      </c>
      <c r="AE145" s="152">
        <v>81865</v>
      </c>
      <c r="AF145" s="152">
        <v>81865</v>
      </c>
      <c r="AG145" s="152">
        <v>81865</v>
      </c>
      <c r="AH145" s="330">
        <v>81865</v>
      </c>
      <c r="AI145" s="152">
        <v>81865</v>
      </c>
      <c r="AJ145" s="152">
        <v>81865</v>
      </c>
      <c r="AK145" s="152">
        <v>81865</v>
      </c>
      <c r="AL145" s="152">
        <v>81865</v>
      </c>
      <c r="AM145" s="152">
        <v>140902</v>
      </c>
      <c r="AN145" s="152">
        <v>140902</v>
      </c>
      <c r="AO145" s="152">
        <v>140095</v>
      </c>
      <c r="AP145" s="152"/>
      <c r="AQ145" s="152">
        <v>0</v>
      </c>
      <c r="AR145" s="152">
        <v>0</v>
      </c>
      <c r="AS145" s="152">
        <v>0</v>
      </c>
      <c r="AT145" s="152">
        <v>0</v>
      </c>
    </row>
    <row r="146" spans="2:46">
      <c r="B146" s="170" t="s">
        <v>84</v>
      </c>
      <c r="C146" s="152">
        <v>0</v>
      </c>
      <c r="D146" s="152">
        <v>0</v>
      </c>
      <c r="E146" s="152">
        <v>0</v>
      </c>
      <c r="F146" s="152">
        <v>0</v>
      </c>
      <c r="G146" s="152">
        <v>0</v>
      </c>
      <c r="H146" s="152">
        <v>0</v>
      </c>
      <c r="I146" s="152">
        <v>0</v>
      </c>
      <c r="J146" s="152">
        <v>0</v>
      </c>
      <c r="K146" s="152">
        <v>0</v>
      </c>
      <c r="L146" s="152">
        <v>0</v>
      </c>
      <c r="M146" s="152">
        <v>0</v>
      </c>
      <c r="N146" s="152">
        <v>0</v>
      </c>
      <c r="O146" s="152">
        <v>0</v>
      </c>
      <c r="P146" s="152">
        <v>0</v>
      </c>
      <c r="Q146" s="152">
        <v>0</v>
      </c>
      <c r="R146" s="152">
        <v>4734.1179400000001</v>
      </c>
      <c r="S146" s="329">
        <v>4734.12</v>
      </c>
      <c r="T146" s="152">
        <v>4734.12</v>
      </c>
      <c r="U146" s="152">
        <v>4734.12</v>
      </c>
      <c r="V146" s="330">
        <v>4734.12</v>
      </c>
      <c r="W146" s="152">
        <v>4734.12</v>
      </c>
      <c r="X146" s="152">
        <v>4252</v>
      </c>
      <c r="Y146" s="152">
        <v>4252</v>
      </c>
      <c r="Z146" s="330">
        <v>698</v>
      </c>
      <c r="AA146" s="152">
        <v>4734</v>
      </c>
      <c r="AB146" s="152">
        <v>4734</v>
      </c>
      <c r="AC146" s="152">
        <v>4734</v>
      </c>
      <c r="AD146" s="330">
        <v>1070</v>
      </c>
      <c r="AE146" s="152">
        <v>-10251</v>
      </c>
      <c r="AF146" s="152">
        <v>-4690</v>
      </c>
      <c r="AG146" s="152">
        <v>-3758</v>
      </c>
      <c r="AH146" s="330">
        <v>-1557</v>
      </c>
      <c r="AI146" s="152">
        <v>-1116</v>
      </c>
      <c r="AJ146" s="152">
        <v>1887</v>
      </c>
      <c r="AK146" s="152">
        <v>3618</v>
      </c>
      <c r="AL146" s="152">
        <v>5504</v>
      </c>
      <c r="AM146" s="152">
        <v>5504</v>
      </c>
      <c r="AN146" s="152">
        <v>5504</v>
      </c>
      <c r="AO146" s="152">
        <v>5504</v>
      </c>
      <c r="AP146" s="152"/>
      <c r="AQ146" s="152">
        <v>18958.669269999999</v>
      </c>
      <c r="AR146" s="152">
        <v>-11508.184929999999</v>
      </c>
      <c r="AS146" s="152">
        <v>1339.6024</v>
      </c>
      <c r="AT146" s="152">
        <v>0</v>
      </c>
    </row>
    <row r="147" spans="2:46">
      <c r="B147" s="170" t="s">
        <v>86</v>
      </c>
      <c r="C147" s="152">
        <v>0</v>
      </c>
      <c r="D147" s="152">
        <v>0</v>
      </c>
      <c r="E147" s="152">
        <v>0</v>
      </c>
      <c r="F147" s="152">
        <v>40000</v>
      </c>
      <c r="G147" s="152">
        <v>40000</v>
      </c>
      <c r="H147" s="152">
        <v>0</v>
      </c>
      <c r="I147" s="152">
        <v>0</v>
      </c>
      <c r="J147" s="152">
        <v>0</v>
      </c>
      <c r="K147" s="152">
        <v>0</v>
      </c>
      <c r="L147" s="152">
        <v>0</v>
      </c>
      <c r="M147" s="152">
        <v>0</v>
      </c>
      <c r="N147" s="152">
        <v>0</v>
      </c>
      <c r="O147" s="152">
        <v>0</v>
      </c>
      <c r="P147" s="152">
        <v>0</v>
      </c>
      <c r="Q147" s="152">
        <v>0</v>
      </c>
      <c r="R147" s="152">
        <v>0</v>
      </c>
      <c r="S147" s="329">
        <v>0</v>
      </c>
      <c r="T147" s="152">
        <v>0</v>
      </c>
      <c r="U147" s="152">
        <v>0</v>
      </c>
      <c r="V147" s="330">
        <v>0</v>
      </c>
      <c r="W147" s="152">
        <v>0</v>
      </c>
      <c r="X147" s="152">
        <v>0</v>
      </c>
      <c r="Y147" s="152">
        <v>0</v>
      </c>
      <c r="Z147" s="330">
        <v>0</v>
      </c>
      <c r="AA147" s="152">
        <v>0</v>
      </c>
      <c r="AB147" s="152">
        <v>0</v>
      </c>
      <c r="AC147" s="152">
        <v>0</v>
      </c>
      <c r="AD147" s="330">
        <v>0</v>
      </c>
      <c r="AE147" s="152">
        <v>0</v>
      </c>
      <c r="AF147" s="152">
        <v>0</v>
      </c>
      <c r="AG147" s="152">
        <v>0</v>
      </c>
      <c r="AH147" s="330">
        <v>0</v>
      </c>
      <c r="AI147" s="152">
        <v>4310</v>
      </c>
      <c r="AJ147" s="152">
        <v>0</v>
      </c>
      <c r="AK147" s="152">
        <v>0</v>
      </c>
      <c r="AL147" s="152">
        <v>0</v>
      </c>
      <c r="AM147" s="152">
        <v>0</v>
      </c>
      <c r="AN147" s="152">
        <v>0</v>
      </c>
      <c r="AO147" s="152">
        <v>0</v>
      </c>
      <c r="AP147" s="152"/>
      <c r="AQ147" s="152">
        <v>4.2999999999999999E-4</v>
      </c>
      <c r="AR147" s="152">
        <v>203955.42143000002</v>
      </c>
      <c r="AS147" s="152">
        <v>106630.83423000001</v>
      </c>
      <c r="AT147" s="152">
        <v>319060.21335000003</v>
      </c>
    </row>
    <row r="148" spans="2:46">
      <c r="B148" s="150" t="s">
        <v>89</v>
      </c>
      <c r="C148" s="152">
        <v>-8954.6917099999919</v>
      </c>
      <c r="D148" s="152">
        <v>-62616.342199999999</v>
      </c>
      <c r="E148" s="152">
        <v>-100742.93480000002</v>
      </c>
      <c r="F148" s="152">
        <v>-135462.54090999995</v>
      </c>
      <c r="G148" s="152">
        <v>-35420.601260000003</v>
      </c>
      <c r="H148" s="152">
        <v>-43794.817890000013</v>
      </c>
      <c r="I148" s="152">
        <v>-37026.192220000004</v>
      </c>
      <c r="J148" s="152">
        <v>-49305</v>
      </c>
      <c r="K148" s="152">
        <v>15826.175499999981</v>
      </c>
      <c r="L148" s="152">
        <v>35127.991910000033</v>
      </c>
      <c r="M148" s="152">
        <v>47097.840020000003</v>
      </c>
      <c r="N148" s="152">
        <v>74927.399999999994</v>
      </c>
      <c r="O148" s="152">
        <v>47031.761079999982</v>
      </c>
      <c r="P148" s="152">
        <v>85342.829309999972</v>
      </c>
      <c r="Q148" s="152">
        <v>92853.90433999995</v>
      </c>
      <c r="R148" s="152">
        <v>131321.68617999984</v>
      </c>
      <c r="S148" s="329">
        <v>63389.459999999977</v>
      </c>
      <c r="T148" s="152">
        <v>102822.40999999997</v>
      </c>
      <c r="U148" s="152">
        <v>98388.839999999953</v>
      </c>
      <c r="V148" s="330">
        <v>89294.880000000019</v>
      </c>
      <c r="W148" s="152">
        <v>61003.81</v>
      </c>
      <c r="X148" s="152">
        <v>95922.81</v>
      </c>
      <c r="Y148" s="152">
        <v>102782.81</v>
      </c>
      <c r="Z148" s="330">
        <v>160384.81</v>
      </c>
      <c r="AA148" s="152">
        <v>160954</v>
      </c>
      <c r="AB148" s="152">
        <v>81302</v>
      </c>
      <c r="AC148" s="152">
        <v>52456</v>
      </c>
      <c r="AD148" s="330">
        <v>82829</v>
      </c>
      <c r="AE148" s="152">
        <v>62884</v>
      </c>
      <c r="AF148" s="152">
        <v>135135</v>
      </c>
      <c r="AG148" s="152">
        <v>77985</v>
      </c>
      <c r="AH148" s="330">
        <v>163111</v>
      </c>
      <c r="AI148" s="152">
        <f>SUM(AI53)</f>
        <v>76682</v>
      </c>
      <c r="AJ148" s="152">
        <f>SUM(AI53:AJ53)</f>
        <v>127559</v>
      </c>
      <c r="AK148" s="152">
        <f>SUM(AI53:AK53)</f>
        <v>127766</v>
      </c>
      <c r="AL148" s="152">
        <f>SUM(AI53:AL53)</f>
        <v>157591</v>
      </c>
      <c r="AM148" s="152">
        <v>153931</v>
      </c>
      <c r="AN148" s="152">
        <v>176257</v>
      </c>
      <c r="AO148" s="152">
        <v>204466</v>
      </c>
      <c r="AP148" s="152"/>
      <c r="AQ148" s="152">
        <v>-5560.0805299999993</v>
      </c>
      <c r="AR148" s="152">
        <f>AR52</f>
        <v>3058.317129999999</v>
      </c>
      <c r="AS148" s="152">
        <f>AS52</f>
        <v>-2661.4536199999993</v>
      </c>
      <c r="AT148" s="152">
        <f>AT52</f>
        <v>-1527.6194700000003</v>
      </c>
    </row>
    <row r="149" spans="2:46">
      <c r="B149" s="150" t="s">
        <v>87</v>
      </c>
      <c r="C149" s="152">
        <v>0</v>
      </c>
      <c r="D149" s="152">
        <v>0</v>
      </c>
      <c r="E149" s="152">
        <v>0</v>
      </c>
      <c r="F149" s="152">
        <v>0</v>
      </c>
      <c r="G149" s="152">
        <v>0</v>
      </c>
      <c r="H149" s="152">
        <v>0</v>
      </c>
      <c r="I149" s="152">
        <v>0</v>
      </c>
      <c r="J149" s="152">
        <v>0</v>
      </c>
      <c r="K149" s="152">
        <v>0</v>
      </c>
      <c r="L149" s="152">
        <v>0</v>
      </c>
      <c r="M149" s="152">
        <v>0</v>
      </c>
      <c r="N149" s="152">
        <v>0</v>
      </c>
      <c r="O149" s="152">
        <v>0</v>
      </c>
      <c r="P149" s="152">
        <v>0</v>
      </c>
      <c r="Q149" s="152">
        <v>0</v>
      </c>
      <c r="R149" s="152">
        <v>0</v>
      </c>
      <c r="S149" s="329">
        <v>0</v>
      </c>
      <c r="T149" s="152">
        <v>0</v>
      </c>
      <c r="U149" s="152">
        <v>0</v>
      </c>
      <c r="V149" s="330">
        <v>0</v>
      </c>
      <c r="W149" s="152">
        <v>0</v>
      </c>
      <c r="X149" s="152">
        <v>0</v>
      </c>
      <c r="Y149" s="152">
        <v>0</v>
      </c>
      <c r="Z149" s="330">
        <v>0</v>
      </c>
      <c r="AA149" s="152">
        <v>0</v>
      </c>
      <c r="AB149" s="152">
        <v>0</v>
      </c>
      <c r="AC149" s="152">
        <v>0</v>
      </c>
      <c r="AD149" s="330">
        <v>0</v>
      </c>
      <c r="AE149" s="152">
        <v>0</v>
      </c>
      <c r="AF149" s="152">
        <v>0</v>
      </c>
      <c r="AG149" s="152">
        <v>0</v>
      </c>
      <c r="AH149" s="330">
        <v>0</v>
      </c>
      <c r="AI149" s="152">
        <v>0</v>
      </c>
      <c r="AJ149" s="152">
        <v>0</v>
      </c>
      <c r="AK149" s="152">
        <v>0</v>
      </c>
      <c r="AL149" s="152">
        <v>0</v>
      </c>
      <c r="AM149" s="152">
        <v>0</v>
      </c>
      <c r="AN149" s="152">
        <v>0</v>
      </c>
      <c r="AO149" s="152">
        <v>0</v>
      </c>
      <c r="AP149" s="152"/>
      <c r="AQ149" s="152">
        <v>0</v>
      </c>
      <c r="AR149" s="152">
        <v>0</v>
      </c>
      <c r="AS149" s="152">
        <v>0</v>
      </c>
      <c r="AT149" s="152">
        <v>0</v>
      </c>
    </row>
    <row r="150" spans="2:46">
      <c r="B150" s="150" t="s">
        <v>91</v>
      </c>
      <c r="C150" s="152">
        <v>0</v>
      </c>
      <c r="D150" s="152">
        <v>0</v>
      </c>
      <c r="E150" s="152">
        <v>0</v>
      </c>
      <c r="F150" s="152">
        <v>0</v>
      </c>
      <c r="G150" s="152">
        <v>0</v>
      </c>
      <c r="H150" s="152">
        <v>0</v>
      </c>
      <c r="I150" s="152">
        <v>0</v>
      </c>
      <c r="J150" s="152">
        <v>0</v>
      </c>
      <c r="K150" s="152">
        <v>0</v>
      </c>
      <c r="L150" s="152">
        <v>0</v>
      </c>
      <c r="M150" s="152">
        <v>0</v>
      </c>
      <c r="N150" s="152">
        <v>0</v>
      </c>
      <c r="O150" s="152">
        <v>0</v>
      </c>
      <c r="P150" s="152">
        <v>0</v>
      </c>
      <c r="Q150" s="152">
        <v>0</v>
      </c>
      <c r="R150" s="152">
        <v>0</v>
      </c>
      <c r="S150" s="329">
        <v>0</v>
      </c>
      <c r="T150" s="152">
        <v>0</v>
      </c>
      <c r="U150" s="152">
        <v>0</v>
      </c>
      <c r="V150" s="330">
        <v>0</v>
      </c>
      <c r="W150" s="152">
        <v>0</v>
      </c>
      <c r="X150" s="152">
        <v>0</v>
      </c>
      <c r="Y150" s="212">
        <v>0</v>
      </c>
      <c r="Z150" s="330">
        <v>0</v>
      </c>
      <c r="AA150" s="152">
        <v>0</v>
      </c>
      <c r="AB150" s="212">
        <v>0</v>
      </c>
      <c r="AC150" s="212">
        <v>0</v>
      </c>
      <c r="AD150" s="330">
        <v>0</v>
      </c>
      <c r="AE150" s="152">
        <v>0</v>
      </c>
      <c r="AF150" s="152">
        <v>0</v>
      </c>
      <c r="AG150" s="152">
        <v>0</v>
      </c>
      <c r="AH150" s="330">
        <v>0</v>
      </c>
      <c r="AI150" s="152">
        <v>0</v>
      </c>
      <c r="AJ150" s="152">
        <v>0</v>
      </c>
      <c r="AK150" s="152">
        <v>0</v>
      </c>
      <c r="AL150" s="152">
        <v>0</v>
      </c>
      <c r="AM150" s="152">
        <v>0</v>
      </c>
      <c r="AN150" s="152">
        <v>0</v>
      </c>
      <c r="AO150" s="152">
        <v>0</v>
      </c>
      <c r="AP150" s="152"/>
      <c r="AQ150" s="152">
        <v>0</v>
      </c>
      <c r="AR150" s="152">
        <v>0</v>
      </c>
      <c r="AS150" s="152">
        <v>0</v>
      </c>
      <c r="AT150" s="152">
        <v>0</v>
      </c>
    </row>
    <row r="151" spans="2:46">
      <c r="B151" s="161" t="s">
        <v>344</v>
      </c>
      <c r="C151" s="162">
        <v>1388805.8772900002</v>
      </c>
      <c r="D151" s="162">
        <v>1360951.1371900002</v>
      </c>
      <c r="E151" s="162">
        <v>1421598.61106</v>
      </c>
      <c r="F151" s="162">
        <v>1461841.3711099999</v>
      </c>
      <c r="G151" s="162">
        <v>1460653.8419899996</v>
      </c>
      <c r="H151" s="162">
        <v>1499670.9545499999</v>
      </c>
      <c r="I151" s="162">
        <v>1582329.8936999999</v>
      </c>
      <c r="J151" s="162">
        <v>1543953.7129500001</v>
      </c>
      <c r="K151" s="162">
        <v>1545197.5235499998</v>
      </c>
      <c r="L151" s="162">
        <v>1577112.4833</v>
      </c>
      <c r="M151" s="162">
        <v>1530763.12824</v>
      </c>
      <c r="N151" s="162">
        <v>1459840.6800199999</v>
      </c>
      <c r="O151" s="162">
        <v>1487212.42129</v>
      </c>
      <c r="P151" s="162">
        <v>1555924.1448299997</v>
      </c>
      <c r="Q151" s="162">
        <v>1571830.19172</v>
      </c>
      <c r="R151" s="162">
        <v>2209232.1206800002</v>
      </c>
      <c r="S151" s="335">
        <v>2225094.05259</v>
      </c>
      <c r="T151" s="162">
        <v>2242973.6029000003</v>
      </c>
      <c r="U151" s="162">
        <v>2291251.7182099996</v>
      </c>
      <c r="V151" s="339">
        <v>2019371.0499999998</v>
      </c>
      <c r="W151" s="162">
        <v>2117587.5599999996</v>
      </c>
      <c r="X151" s="162">
        <v>2123246</v>
      </c>
      <c r="Y151" s="162">
        <v>2113232</v>
      </c>
      <c r="Z151" s="339">
        <v>2254812</v>
      </c>
      <c r="AA151" s="162">
        <v>2202978</v>
      </c>
      <c r="AB151" s="162">
        <v>2032410</v>
      </c>
      <c r="AC151" s="162">
        <v>2047131</v>
      </c>
      <c r="AD151" s="339">
        <v>2084339</v>
      </c>
      <c r="AE151" s="162">
        <v>2120761</v>
      </c>
      <c r="AF151" s="162">
        <v>2268618</v>
      </c>
      <c r="AG151" s="162">
        <v>2385613</v>
      </c>
      <c r="AH151" s="337">
        <v>2334184</v>
      </c>
      <c r="AI151" s="162">
        <f t="shared" ref="AI151:AL151" si="23">+AI102+AI121+AI139+AI140+2</f>
        <v>2251876</v>
      </c>
      <c r="AJ151" s="162">
        <f t="shared" si="23"/>
        <v>2340735</v>
      </c>
      <c r="AK151" s="162">
        <f t="shared" si="23"/>
        <v>2496351</v>
      </c>
      <c r="AL151" s="162">
        <f t="shared" si="23"/>
        <v>2445319</v>
      </c>
      <c r="AM151" s="162">
        <v>2466000</v>
      </c>
      <c r="AN151" s="162">
        <v>2532861.99737</v>
      </c>
      <c r="AO151" s="149">
        <v>2636803.2634199997</v>
      </c>
      <c r="AP151" s="162"/>
      <c r="AQ151" s="162">
        <v>2445160.1279799999</v>
      </c>
      <c r="AR151" s="162">
        <f>AR139+AR140+AR122+AR102</f>
        <v>3012917.2111800006</v>
      </c>
      <c r="AS151" s="162">
        <f>AS139+AS140+AS122+AS102</f>
        <v>3104354.9807299995</v>
      </c>
      <c r="AT151" s="162">
        <f>AT139+AT140+AT122+AT102</f>
        <v>3854163.8860599999</v>
      </c>
    </row>
    <row r="152" spans="2:4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row>
    <row r="153" spans="2:46">
      <c r="C153" s="116"/>
      <c r="D153" s="116"/>
      <c r="E153" s="116"/>
      <c r="F153" s="116"/>
      <c r="G153" s="116"/>
      <c r="H153" s="116"/>
      <c r="I153" s="116"/>
      <c r="J153" s="116"/>
      <c r="K153" s="116"/>
      <c r="L153" s="116"/>
      <c r="S153" s="116"/>
      <c r="T153" s="116"/>
      <c r="U153" s="116"/>
      <c r="V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row>
    <row r="154" spans="2:4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row>
    <row r="155" spans="2:46">
      <c r="K155" s="116">
        <v>-0.33936000001813227</v>
      </c>
      <c r="L155" s="116">
        <v>-0.69316000001708744</v>
      </c>
      <c r="M155" s="116">
        <v>0</v>
      </c>
      <c r="N155" s="116">
        <v>-4.0000000095460564E-2</v>
      </c>
      <c r="O155" s="116">
        <v>0</v>
      </c>
      <c r="P155" s="116">
        <v>0</v>
      </c>
      <c r="Q155" s="116">
        <v>0</v>
      </c>
      <c r="R155" s="116">
        <v>0</v>
      </c>
      <c r="S155" s="116">
        <v>0</v>
      </c>
      <c r="T155" s="116">
        <v>0</v>
      </c>
      <c r="U155" s="116">
        <v>0</v>
      </c>
      <c r="V155" s="116">
        <v>0</v>
      </c>
      <c r="W155" s="116">
        <v>0</v>
      </c>
      <c r="X155" s="116">
        <v>0</v>
      </c>
      <c r="Y155" s="116">
        <v>0</v>
      </c>
      <c r="Z155" s="116">
        <v>0</v>
      </c>
      <c r="AA155" s="116">
        <v>0</v>
      </c>
      <c r="AB155" s="116">
        <v>0</v>
      </c>
      <c r="AC155" s="116">
        <v>0</v>
      </c>
      <c r="AD155" s="116">
        <v>0</v>
      </c>
      <c r="AE155" s="116">
        <v>0</v>
      </c>
      <c r="AF155" s="116">
        <v>0</v>
      </c>
      <c r="AG155" s="116">
        <v>0</v>
      </c>
      <c r="AH155" s="116">
        <v>0</v>
      </c>
      <c r="AI155" s="116">
        <f>SUM(AI52)-AI148</f>
        <v>0</v>
      </c>
      <c r="AJ155" s="116">
        <f>SUM(AJ52,AI52)-AJ148</f>
        <v>0</v>
      </c>
      <c r="AK155" s="116">
        <f>SUM(AI52,AJ52:AK52)-AK148</f>
        <v>0</v>
      </c>
      <c r="AL155" s="116">
        <f>SUM(AI52,AJ52:AL52)-AL148</f>
        <v>0</v>
      </c>
      <c r="AM155" s="116">
        <v>0</v>
      </c>
      <c r="AN155" s="116">
        <v>0</v>
      </c>
      <c r="AO155" s="116">
        <v>0</v>
      </c>
      <c r="AP155" s="116"/>
      <c r="AQ155" s="116"/>
    </row>
    <row r="156" spans="2:46">
      <c r="I156" s="116">
        <f>I153-I98</f>
        <v>-1582329.8937000001</v>
      </c>
    </row>
  </sheetData>
  <mergeCells count="33">
    <mergeCell ref="AQ100:AT100"/>
    <mergeCell ref="C100:F100"/>
    <mergeCell ref="G100:J100"/>
    <mergeCell ref="K100:N100"/>
    <mergeCell ref="O100:R100"/>
    <mergeCell ref="S100:V100"/>
    <mergeCell ref="W100:Z100"/>
    <mergeCell ref="AA100:AD100"/>
    <mergeCell ref="AE100:AH100"/>
    <mergeCell ref="AI100:AL100"/>
    <mergeCell ref="AM100:AP100"/>
    <mergeCell ref="AA61:AD61"/>
    <mergeCell ref="AE61:AH61"/>
    <mergeCell ref="AI61:AL61"/>
    <mergeCell ref="AM61:AP61"/>
    <mergeCell ref="AQ61:AT61"/>
    <mergeCell ref="O7:R7"/>
    <mergeCell ref="S7:V7"/>
    <mergeCell ref="W7:Z7"/>
    <mergeCell ref="C61:F61"/>
    <mergeCell ref="G61:J61"/>
    <mergeCell ref="K61:N61"/>
    <mergeCell ref="O61:R61"/>
    <mergeCell ref="S61:V61"/>
    <mergeCell ref="W61:Z61"/>
    <mergeCell ref="C7:F7"/>
    <mergeCell ref="G7:J7"/>
    <mergeCell ref="K7:N7"/>
    <mergeCell ref="AA7:AD7"/>
    <mergeCell ref="AE7:AH7"/>
    <mergeCell ref="AI7:AL7"/>
    <mergeCell ref="AM7:AP7"/>
    <mergeCell ref="AQ7:AT7"/>
  </mergeCells>
  <phoneticPr fontId="18" type="noConversion"/>
  <pageMargins left="0.511811024" right="0.511811024" top="0.78740157499999996" bottom="0.78740157499999996" header="0.31496062000000002" footer="0.31496062000000002"/>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5075A-888B-41E1-856C-AB2D67BD3329}">
  <sheetPr>
    <tabColor rgb="FF9CC4C0"/>
  </sheetPr>
  <dimension ref="A4:AT156"/>
  <sheetViews>
    <sheetView showGridLines="0" zoomScale="80" zoomScaleNormal="80" workbookViewId="0">
      <pane xSplit="2" ySplit="8" topLeftCell="C125" activePane="bottomRight" state="frozen"/>
      <selection activeCell="AP22" sqref="AP22"/>
      <selection pane="topRight" activeCell="AP22" sqref="AP22"/>
      <selection pane="bottomLeft" activeCell="AP22" sqref="AP22"/>
      <selection pane="bottomRight" activeCell="BA144" sqref="BA144"/>
    </sheetView>
  </sheetViews>
  <sheetFormatPr defaultColWidth="9.1796875" defaultRowHeight="14.5"/>
  <cols>
    <col min="1" max="1" width="1.81640625" style="31" customWidth="1"/>
    <col min="2" max="2" width="61" style="31" bestFit="1" customWidth="1"/>
    <col min="3" max="22" width="16.1796875" style="31" hidden="1" customWidth="1"/>
    <col min="23" max="42" width="16" style="31" hidden="1" customWidth="1"/>
    <col min="43" max="46" width="16" style="31" customWidth="1"/>
    <col min="47" max="47" width="10.1796875" style="31" customWidth="1"/>
    <col min="48" max="50" width="9.1796875" style="31"/>
    <col min="51" max="51" width="10.1796875" style="31" customWidth="1"/>
    <col min="52" max="59" width="9.1796875" style="31"/>
    <col min="60" max="60" width="14.54296875" style="31" bestFit="1" customWidth="1"/>
    <col min="61" max="16384" width="9.1796875" style="31"/>
  </cols>
  <sheetData>
    <row r="4" spans="1:46" ht="11.25" customHeight="1">
      <c r="AP4" s="199"/>
      <c r="AQ4" s="199"/>
      <c r="AR4" s="116"/>
      <c r="AS4" s="116"/>
      <c r="AT4" s="116"/>
    </row>
    <row r="5" spans="1:46" s="119" customFormat="1" ht="22.5" customHeight="1" thickBot="1">
      <c r="A5" s="178"/>
      <c r="B5" s="236" t="s">
        <v>449</v>
      </c>
      <c r="C5" s="237"/>
      <c r="D5" s="237"/>
      <c r="E5" s="237"/>
      <c r="F5" s="237"/>
      <c r="G5" s="237"/>
      <c r="H5" s="237"/>
      <c r="I5" s="237" t="e">
        <f>HLOOKUP(A5,#REF!,722,0)</f>
        <v>#REF!</v>
      </c>
      <c r="J5" s="237">
        <v>0</v>
      </c>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c r="AP5" s="238"/>
      <c r="AQ5" s="238"/>
      <c r="AR5" s="238"/>
      <c r="AS5" s="238"/>
      <c r="AT5" s="238"/>
    </row>
    <row r="6" spans="1:46" s="182" customFormat="1" ht="22.5" customHeight="1" thickBot="1">
      <c r="A6" s="179"/>
      <c r="B6" s="180"/>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row>
    <row r="7" spans="1:46" ht="16" customHeight="1" thickTop="1" thickBot="1">
      <c r="A7" s="178"/>
      <c r="B7" s="27" t="s">
        <v>96</v>
      </c>
      <c r="C7" s="391" t="s">
        <v>310</v>
      </c>
      <c r="D7" s="391"/>
      <c r="E7" s="391"/>
      <c r="F7" s="391"/>
      <c r="G7" s="392"/>
      <c r="H7" s="391"/>
      <c r="I7" s="391"/>
      <c r="J7" s="391"/>
      <c r="K7" s="392"/>
      <c r="L7" s="391"/>
      <c r="M7" s="391"/>
      <c r="N7" s="391"/>
      <c r="O7" s="392"/>
      <c r="P7" s="391"/>
      <c r="Q7" s="391"/>
      <c r="R7" s="391"/>
      <c r="S7" s="392"/>
      <c r="T7" s="391"/>
      <c r="U7" s="391"/>
      <c r="V7" s="391"/>
      <c r="W7" s="392"/>
      <c r="X7" s="391"/>
      <c r="Y7" s="391"/>
      <c r="Z7" s="391"/>
      <c r="AA7" s="392"/>
      <c r="AB7" s="391"/>
      <c r="AC7" s="391"/>
      <c r="AD7" s="391"/>
      <c r="AE7" s="392"/>
      <c r="AF7" s="391"/>
      <c r="AG7" s="391"/>
      <c r="AH7" s="391"/>
      <c r="AI7" s="392"/>
      <c r="AJ7" s="391"/>
      <c r="AK7" s="391"/>
      <c r="AL7" s="391"/>
      <c r="AM7" s="392"/>
      <c r="AN7" s="391"/>
      <c r="AO7" s="391"/>
      <c r="AP7" s="391"/>
      <c r="AQ7" s="395">
        <v>2025</v>
      </c>
      <c r="AR7" s="396"/>
      <c r="AS7" s="396"/>
      <c r="AT7" s="396"/>
    </row>
    <row r="8" spans="1:46" ht="16" customHeight="1" thickTop="1">
      <c r="A8" s="178"/>
      <c r="B8" s="276" t="s">
        <v>97</v>
      </c>
      <c r="C8" s="25" t="s">
        <v>0</v>
      </c>
      <c r="D8" s="25" t="s">
        <v>1</v>
      </c>
      <c r="E8" s="25" t="s">
        <v>2</v>
      </c>
      <c r="F8" s="25" t="s">
        <v>3</v>
      </c>
      <c r="G8" s="25" t="s">
        <v>4</v>
      </c>
      <c r="H8" s="25" t="s">
        <v>5</v>
      </c>
      <c r="I8" s="25" t="s">
        <v>6</v>
      </c>
      <c r="J8" s="25" t="s">
        <v>7</v>
      </c>
      <c r="K8" s="25" t="s">
        <v>8</v>
      </c>
      <c r="L8" s="25" t="s">
        <v>90</v>
      </c>
      <c r="M8" s="25" t="s">
        <v>102</v>
      </c>
      <c r="N8" s="25" t="s">
        <v>103</v>
      </c>
      <c r="O8" s="25" t="s">
        <v>104</v>
      </c>
      <c r="P8" s="25" t="s">
        <v>106</v>
      </c>
      <c r="Q8" s="25" t="s">
        <v>107</v>
      </c>
      <c r="R8" s="25" t="s">
        <v>108</v>
      </c>
      <c r="S8" s="25" t="s">
        <v>109</v>
      </c>
      <c r="T8" s="25" t="s">
        <v>111</v>
      </c>
      <c r="U8" s="25" t="s">
        <v>116</v>
      </c>
      <c r="V8" s="25" t="s">
        <v>117</v>
      </c>
      <c r="W8" s="25" t="s">
        <v>159</v>
      </c>
      <c r="X8" s="25" t="s">
        <v>178</v>
      </c>
      <c r="Y8" s="25" t="s">
        <v>181</v>
      </c>
      <c r="Z8" s="25" t="s">
        <v>197</v>
      </c>
      <c r="AA8" s="25" t="s">
        <v>199</v>
      </c>
      <c r="AB8" s="25" t="s">
        <v>201</v>
      </c>
      <c r="AC8" s="25" t="s">
        <v>204</v>
      </c>
      <c r="AD8" s="25" t="s">
        <v>206</v>
      </c>
      <c r="AE8" s="25" t="s">
        <v>209</v>
      </c>
      <c r="AF8" s="25" t="s">
        <v>214</v>
      </c>
      <c r="AG8" s="25" t="s">
        <v>222</v>
      </c>
      <c r="AH8" s="25" t="s">
        <v>226</v>
      </c>
      <c r="AI8" s="25" t="s">
        <v>244</v>
      </c>
      <c r="AJ8" s="25" t="s">
        <v>248</v>
      </c>
      <c r="AK8" s="25" t="s">
        <v>266</v>
      </c>
      <c r="AL8" s="25" t="s">
        <v>275</v>
      </c>
      <c r="AM8" s="25" t="s">
        <v>287</v>
      </c>
      <c r="AN8" s="25" t="s">
        <v>291</v>
      </c>
      <c r="AO8" s="25" t="s">
        <v>303</v>
      </c>
      <c r="AP8" s="25"/>
      <c r="AQ8" s="25" t="s">
        <v>341</v>
      </c>
      <c r="AR8" s="25" t="s">
        <v>348</v>
      </c>
      <c r="AS8" s="25" t="s">
        <v>440</v>
      </c>
      <c r="AT8" s="25" t="str">
        <f>Consolidado!AT8</f>
        <v>4T25</v>
      </c>
    </row>
    <row r="9" spans="1:46">
      <c r="A9" s="189"/>
      <c r="B9" s="123" t="s">
        <v>9</v>
      </c>
      <c r="C9" s="323">
        <v>36311.210050000009</v>
      </c>
      <c r="D9" s="323">
        <v>-9672.7020500000108</v>
      </c>
      <c r="E9" s="323">
        <v>21988.11435</v>
      </c>
      <c r="F9" s="323">
        <v>26770.484330000014</v>
      </c>
      <c r="G9" s="323">
        <v>19758.191879999998</v>
      </c>
      <c r="H9" s="323">
        <v>72763.242639999997</v>
      </c>
      <c r="I9" s="323">
        <v>158134.83042999997</v>
      </c>
      <c r="J9" s="323">
        <v>168879.29341000004</v>
      </c>
      <c r="K9" s="323">
        <v>157573.21235999998</v>
      </c>
      <c r="L9" s="323">
        <v>132881.68086000005</v>
      </c>
      <c r="M9" s="323">
        <v>171596.86372999998</v>
      </c>
      <c r="N9" s="323">
        <v>177864.47096000012</v>
      </c>
      <c r="O9" s="200">
        <v>151664.82722000001</v>
      </c>
      <c r="P9" s="201">
        <v>146490.78035000002</v>
      </c>
      <c r="Q9" s="201">
        <v>138228.19445999997</v>
      </c>
      <c r="R9" s="201">
        <v>200048.28523999994</v>
      </c>
      <c r="S9" s="202">
        <v>179797.05</v>
      </c>
      <c r="T9" s="201">
        <v>166872.79999999999</v>
      </c>
      <c r="U9" s="201">
        <v>185288.84</v>
      </c>
      <c r="V9" s="203">
        <v>363716.27</v>
      </c>
      <c r="W9" s="201">
        <v>343841.55</v>
      </c>
      <c r="X9" s="201">
        <v>166343</v>
      </c>
      <c r="Y9" s="201">
        <v>169635</v>
      </c>
      <c r="Z9" s="203">
        <v>325869</v>
      </c>
      <c r="AA9" s="201">
        <v>310229</v>
      </c>
      <c r="AB9" s="201">
        <v>283787</v>
      </c>
      <c r="AC9" s="201">
        <v>313765</v>
      </c>
      <c r="AD9" s="201">
        <v>281280</v>
      </c>
      <c r="AE9" s="202">
        <v>187758</v>
      </c>
      <c r="AF9" s="201">
        <v>249555</v>
      </c>
      <c r="AG9" s="201">
        <v>336446</v>
      </c>
      <c r="AH9" s="203">
        <v>217746</v>
      </c>
      <c r="AI9" s="202">
        <v>244500</v>
      </c>
      <c r="AJ9" s="201">
        <v>239873</v>
      </c>
      <c r="AK9" s="201">
        <v>195770</v>
      </c>
      <c r="AL9" s="201">
        <v>244124</v>
      </c>
      <c r="AM9" s="202"/>
      <c r="AN9" s="201"/>
      <c r="AO9" s="201"/>
      <c r="AP9" s="201"/>
      <c r="AQ9" s="201">
        <v>0</v>
      </c>
      <c r="AR9" s="133">
        <v>0</v>
      </c>
      <c r="AS9" s="133">
        <v>0</v>
      </c>
      <c r="AT9" s="133">
        <v>0</v>
      </c>
    </row>
    <row r="10" spans="1:46">
      <c r="A10" s="189"/>
      <c r="B10" s="123" t="s">
        <v>11</v>
      </c>
      <c r="C10" s="323">
        <v>-3358.7869299999998</v>
      </c>
      <c r="D10" s="323">
        <v>894.72494000000006</v>
      </c>
      <c r="E10" s="323">
        <v>-2033.9005699999998</v>
      </c>
      <c r="F10" s="323">
        <v>-2476.2698000000005</v>
      </c>
      <c r="G10" s="323">
        <v>-1832.82053</v>
      </c>
      <c r="H10" s="323">
        <v>-6725.4121299999988</v>
      </c>
      <c r="I10" s="323">
        <v>-15923.011910000003</v>
      </c>
      <c r="J10" s="323">
        <v>-14326.273659999999</v>
      </c>
      <c r="K10" s="323">
        <v>-15991.340969999999</v>
      </c>
      <c r="L10" s="323">
        <v>-13485.19297</v>
      </c>
      <c r="M10" s="323">
        <v>-17414.533220000005</v>
      </c>
      <c r="N10" s="323">
        <v>-18050.926399999982</v>
      </c>
      <c r="O10" s="200">
        <v>-15396.898740000001</v>
      </c>
      <c r="P10" s="201">
        <v>-15425.989439999999</v>
      </c>
      <c r="Q10" s="201">
        <v>-14027.78125</v>
      </c>
      <c r="R10" s="201">
        <v>-20573.507530000003</v>
      </c>
      <c r="S10" s="202">
        <v>-18246.73</v>
      </c>
      <c r="T10" s="204">
        <v>-16917.990000000002</v>
      </c>
      <c r="U10" s="201">
        <v>-18805.13</v>
      </c>
      <c r="V10" s="203">
        <v>-37883.54</v>
      </c>
      <c r="W10" s="201">
        <v>-35000.300000000003</v>
      </c>
      <c r="X10" s="201">
        <v>-16750</v>
      </c>
      <c r="Y10" s="201">
        <v>-17215</v>
      </c>
      <c r="Z10" s="203">
        <v>-33071</v>
      </c>
      <c r="AA10" s="201">
        <v>-31484</v>
      </c>
      <c r="AB10" s="201">
        <v>-28800</v>
      </c>
      <c r="AC10" s="201">
        <v>-40303</v>
      </c>
      <c r="AD10" s="201">
        <v>-27446</v>
      </c>
      <c r="AE10" s="202">
        <v>-18201</v>
      </c>
      <c r="AF10" s="201">
        <v>-24534</v>
      </c>
      <c r="AG10" s="201">
        <v>-33354</v>
      </c>
      <c r="AH10" s="203">
        <v>-21287</v>
      </c>
      <c r="AI10" s="202">
        <v>-23977</v>
      </c>
      <c r="AJ10" s="201">
        <v>-23530</v>
      </c>
      <c r="AK10" s="201">
        <v>-19055</v>
      </c>
      <c r="AL10" s="201">
        <v>-23923</v>
      </c>
      <c r="AM10" s="202"/>
      <c r="AN10" s="201"/>
      <c r="AO10" s="201"/>
      <c r="AP10" s="201"/>
      <c r="AQ10" s="201">
        <v>0</v>
      </c>
      <c r="AR10" s="133">
        <v>0</v>
      </c>
      <c r="AS10" s="133">
        <v>0</v>
      </c>
      <c r="AT10" s="133">
        <v>0</v>
      </c>
    </row>
    <row r="11" spans="1:46">
      <c r="A11" s="189"/>
      <c r="B11" s="123" t="s">
        <v>12</v>
      </c>
      <c r="C11" s="323">
        <v>32952.423120000007</v>
      </c>
      <c r="D11" s="323">
        <v>-8777.9771100000107</v>
      </c>
      <c r="E11" s="323">
        <v>19954.213779999998</v>
      </c>
      <c r="F11" s="323">
        <v>24294.214530000012</v>
      </c>
      <c r="G11" s="323">
        <v>17925.371349999998</v>
      </c>
      <c r="H11" s="323">
        <v>66037.83051</v>
      </c>
      <c r="I11" s="323">
        <v>142211.81851999997</v>
      </c>
      <c r="J11" s="323">
        <v>154553.01975000004</v>
      </c>
      <c r="K11" s="323">
        <v>141581.87138999999</v>
      </c>
      <c r="L11" s="323">
        <v>119396.48789000005</v>
      </c>
      <c r="M11" s="323">
        <v>154182.33050999997</v>
      </c>
      <c r="N11" s="323">
        <v>159813.54456000013</v>
      </c>
      <c r="O11" s="323">
        <v>136267.92848</v>
      </c>
      <c r="P11" s="201">
        <v>131064.79091000001</v>
      </c>
      <c r="Q11" s="201">
        <v>124200.41320999997</v>
      </c>
      <c r="R11" s="201">
        <v>179474.77770999994</v>
      </c>
      <c r="S11" s="202">
        <v>161550.31999999998</v>
      </c>
      <c r="T11" s="204">
        <v>149954.81</v>
      </c>
      <c r="U11" s="201">
        <v>166483.71</v>
      </c>
      <c r="V11" s="203">
        <v>325832.73000000004</v>
      </c>
      <c r="W11" s="201">
        <v>308841.25</v>
      </c>
      <c r="X11" s="201">
        <v>149593</v>
      </c>
      <c r="Y11" s="201">
        <v>152420</v>
      </c>
      <c r="Z11" s="203">
        <v>292798</v>
      </c>
      <c r="AA11" s="201">
        <v>278745</v>
      </c>
      <c r="AB11" s="201">
        <v>254987</v>
      </c>
      <c r="AC11" s="201">
        <v>273462</v>
      </c>
      <c r="AD11" s="201">
        <v>253834</v>
      </c>
      <c r="AE11" s="202">
        <v>169557</v>
      </c>
      <c r="AF11" s="201">
        <v>225021</v>
      </c>
      <c r="AG11" s="201">
        <v>303092</v>
      </c>
      <c r="AH11" s="203">
        <v>196459</v>
      </c>
      <c r="AI11" s="202">
        <f t="shared" ref="AI11:AJ11" si="0">SUM(AI9:AI10)</f>
        <v>220523</v>
      </c>
      <c r="AJ11" s="201">
        <f t="shared" si="0"/>
        <v>216343</v>
      </c>
      <c r="AK11" s="201">
        <f t="shared" ref="AK11:AL11" si="1">SUM(AK9:AK10)</f>
        <v>176715</v>
      </c>
      <c r="AL11" s="201">
        <f t="shared" si="1"/>
        <v>220201</v>
      </c>
      <c r="AM11" s="202"/>
      <c r="AN11" s="201"/>
      <c r="AO11" s="201"/>
      <c r="AP11" s="201"/>
      <c r="AQ11" s="201">
        <v>0</v>
      </c>
      <c r="AR11" s="128">
        <f>SUM(AR9:AR10)</f>
        <v>0</v>
      </c>
      <c r="AS11" s="128">
        <f>SUM(AS9:AS10)</f>
        <v>0</v>
      </c>
      <c r="AT11" s="128">
        <f>SUM(AT9:AT10)</f>
        <v>0</v>
      </c>
    </row>
    <row r="12" spans="1:46">
      <c r="A12" s="134"/>
      <c r="B12" s="127" t="s">
        <v>13</v>
      </c>
      <c r="C12" s="323">
        <v>-14235.307339999999</v>
      </c>
      <c r="D12" s="323">
        <v>-10305.146730000002</v>
      </c>
      <c r="E12" s="323">
        <v>-15469.865429999998</v>
      </c>
      <c r="F12" s="323">
        <v>-16197.456829999999</v>
      </c>
      <c r="G12" s="323">
        <v>-16940.665150000001</v>
      </c>
      <c r="H12" s="323">
        <v>-18673.23605</v>
      </c>
      <c r="I12" s="323">
        <v>-76267.01496</v>
      </c>
      <c r="J12" s="323">
        <v>-92731.024359999981</v>
      </c>
      <c r="K12" s="323">
        <v>-54625</v>
      </c>
      <c r="L12" s="323">
        <v>-45454</v>
      </c>
      <c r="M12" s="323">
        <v>-86202.028480000023</v>
      </c>
      <c r="N12" s="323">
        <v>-88689.324110000016</v>
      </c>
      <c r="O12" s="323">
        <v>-40420.895160000015</v>
      </c>
      <c r="P12" s="323">
        <v>-56441.54985000001</v>
      </c>
      <c r="Q12" s="323">
        <v>-86566.657689999993</v>
      </c>
      <c r="R12" s="323">
        <v>-110582.25234000002</v>
      </c>
      <c r="S12" s="202">
        <v>-45581.74</v>
      </c>
      <c r="T12" s="204">
        <v>-62114.090000000011</v>
      </c>
      <c r="U12" s="201">
        <v>-151211.16</v>
      </c>
      <c r="V12" s="203">
        <v>-257245.43999999997</v>
      </c>
      <c r="W12" s="201">
        <v>-199902.9</v>
      </c>
      <c r="X12" s="201">
        <v>-76565</v>
      </c>
      <c r="Y12" s="201">
        <v>-119099</v>
      </c>
      <c r="Z12" s="203">
        <v>-213582</v>
      </c>
      <c r="AA12" s="201">
        <v>-177432</v>
      </c>
      <c r="AB12" s="201">
        <v>-201933</v>
      </c>
      <c r="AC12" s="201">
        <v>-277339</v>
      </c>
      <c r="AD12" s="201">
        <v>-190185</v>
      </c>
      <c r="AE12" s="202">
        <v>-50448</v>
      </c>
      <c r="AF12" s="201">
        <v>-120451</v>
      </c>
      <c r="AG12" s="201">
        <v>-250048</v>
      </c>
      <c r="AH12" s="203">
        <v>-127892</v>
      </c>
      <c r="AI12" s="202">
        <f t="shared" ref="AI12:AL12" si="2">SUM(AI13:AI24)</f>
        <v>-87475</v>
      </c>
      <c r="AJ12" s="201">
        <f t="shared" si="2"/>
        <v>-115197</v>
      </c>
      <c r="AK12" s="201">
        <f t="shared" si="2"/>
        <v>-138658</v>
      </c>
      <c r="AL12" s="201">
        <f t="shared" si="2"/>
        <v>-149769</v>
      </c>
      <c r="AM12" s="202"/>
      <c r="AN12" s="201"/>
      <c r="AO12" s="201"/>
      <c r="AP12" s="201"/>
      <c r="AQ12" s="201">
        <v>0</v>
      </c>
      <c r="AR12" s="128">
        <f>SUM(AR13:AR24)</f>
        <v>0</v>
      </c>
      <c r="AS12" s="128">
        <f>SUM(AS13:AS24)</f>
        <v>0</v>
      </c>
      <c r="AT12" s="128">
        <f>SUM(AT13:AT24)</f>
        <v>0</v>
      </c>
    </row>
    <row r="13" spans="1:46">
      <c r="A13" s="118"/>
      <c r="B13" s="130" t="s">
        <v>14</v>
      </c>
      <c r="C13" s="324">
        <v>-2236.8239100000001</v>
      </c>
      <c r="D13" s="324">
        <v>1173.56638</v>
      </c>
      <c r="E13" s="324">
        <v>-366.95372999999972</v>
      </c>
      <c r="F13" s="324">
        <v>-295.8595499999999</v>
      </c>
      <c r="G13" s="324">
        <v>-158.88694000000001</v>
      </c>
      <c r="H13" s="324">
        <v>-838.76416000000017</v>
      </c>
      <c r="I13" s="324">
        <v>-90.864469999999415</v>
      </c>
      <c r="J13" s="324">
        <v>-427.3107100000002</v>
      </c>
      <c r="K13" s="324">
        <v>-453</v>
      </c>
      <c r="L13" s="324">
        <v>-693</v>
      </c>
      <c r="M13" s="324">
        <v>-1616.8103499999997</v>
      </c>
      <c r="N13" s="324">
        <v>-794.37476999999853</v>
      </c>
      <c r="O13" s="205">
        <v>-889.19896999999992</v>
      </c>
      <c r="P13" s="206">
        <v>-3139.9577300000005</v>
      </c>
      <c r="Q13" s="206">
        <v>-5407.7784899999997</v>
      </c>
      <c r="R13" s="206">
        <v>-5444.657220000001</v>
      </c>
      <c r="S13" s="207">
        <v>-4972.58</v>
      </c>
      <c r="T13" s="208">
        <v>-5465.58</v>
      </c>
      <c r="U13" s="206">
        <v>-5675.16</v>
      </c>
      <c r="V13" s="209">
        <v>-8003.77</v>
      </c>
      <c r="W13" s="206">
        <v>-5824.12</v>
      </c>
      <c r="X13" s="206">
        <v>-5652</v>
      </c>
      <c r="Y13" s="206">
        <v>-5202</v>
      </c>
      <c r="Z13" s="209">
        <v>0</v>
      </c>
      <c r="AA13" s="206">
        <v>0</v>
      </c>
      <c r="AB13" s="206">
        <v>0</v>
      </c>
      <c r="AC13" s="206">
        <v>0</v>
      </c>
      <c r="AD13" s="206">
        <v>0</v>
      </c>
      <c r="AE13" s="207">
        <v>0</v>
      </c>
      <c r="AF13" s="206">
        <v>0</v>
      </c>
      <c r="AG13" s="206">
        <v>0</v>
      </c>
      <c r="AH13" s="209">
        <v>0</v>
      </c>
      <c r="AI13" s="207">
        <v>0</v>
      </c>
      <c r="AJ13" s="206">
        <v>0</v>
      </c>
      <c r="AK13" s="206">
        <v>0</v>
      </c>
      <c r="AL13" s="206">
        <v>0</v>
      </c>
      <c r="AM13" s="207"/>
      <c r="AN13" s="206"/>
      <c r="AO13" s="206"/>
      <c r="AP13" s="206"/>
      <c r="AQ13" s="206">
        <v>0</v>
      </c>
      <c r="AR13" s="132">
        <v>0</v>
      </c>
      <c r="AS13" s="132">
        <v>0</v>
      </c>
      <c r="AT13" s="132">
        <v>0</v>
      </c>
    </row>
    <row r="14" spans="1:46">
      <c r="A14" s="118"/>
      <c r="B14" s="130" t="s">
        <v>15</v>
      </c>
      <c r="C14" s="324">
        <v>0</v>
      </c>
      <c r="D14" s="324">
        <v>0</v>
      </c>
      <c r="E14" s="324">
        <v>0</v>
      </c>
      <c r="F14" s="324">
        <v>0</v>
      </c>
      <c r="G14" s="324">
        <v>-97.822199999999995</v>
      </c>
      <c r="H14" s="324">
        <v>-60.872380000000035</v>
      </c>
      <c r="I14" s="324">
        <v>-53324.735170000007</v>
      </c>
      <c r="J14" s="324">
        <v>-54630.912839999975</v>
      </c>
      <c r="K14" s="324">
        <v>-27471</v>
      </c>
      <c r="L14" s="324">
        <v>-19988</v>
      </c>
      <c r="M14" s="324">
        <v>-54682.994850000017</v>
      </c>
      <c r="N14" s="324">
        <v>-60975.400800000032</v>
      </c>
      <c r="O14" s="205">
        <v>-23213.612980000002</v>
      </c>
      <c r="P14" s="206">
        <v>-26393.485400000001</v>
      </c>
      <c r="Q14" s="206">
        <v>-64217.918989999998</v>
      </c>
      <c r="R14" s="206">
        <v>-54275.666190000018</v>
      </c>
      <c r="S14" s="207">
        <v>-14146.78</v>
      </c>
      <c r="T14" s="208">
        <v>-22599.82</v>
      </c>
      <c r="U14" s="206">
        <v>-71661.56</v>
      </c>
      <c r="V14" s="209">
        <v>-109934.69</v>
      </c>
      <c r="W14" s="206">
        <v>-61281.03</v>
      </c>
      <c r="X14" s="206">
        <v>-21442</v>
      </c>
      <c r="Y14" s="206">
        <v>-65132</v>
      </c>
      <c r="Z14" s="209">
        <v>-99587</v>
      </c>
      <c r="AA14" s="206">
        <v>-49920</v>
      </c>
      <c r="AB14" s="206">
        <v>-65674</v>
      </c>
      <c r="AC14" s="206">
        <v>-111711</v>
      </c>
      <c r="AD14" s="206">
        <v>-96258</v>
      </c>
      <c r="AE14" s="207">
        <v>-440</v>
      </c>
      <c r="AF14" s="206">
        <v>-39554</v>
      </c>
      <c r="AG14" s="206">
        <v>-109918</v>
      </c>
      <c r="AH14" s="209">
        <v>-56350</v>
      </c>
      <c r="AI14" s="207">
        <v>-14296</v>
      </c>
      <c r="AJ14" s="206">
        <v>-34297</v>
      </c>
      <c r="AK14" s="206">
        <v>-75587</v>
      </c>
      <c r="AL14" s="206">
        <v>-79494</v>
      </c>
      <c r="AM14" s="207"/>
      <c r="AN14" s="206"/>
      <c r="AO14" s="206"/>
      <c r="AP14" s="206"/>
      <c r="AQ14" s="206">
        <v>0</v>
      </c>
      <c r="AR14" s="132">
        <v>0</v>
      </c>
      <c r="AS14" s="132">
        <v>0</v>
      </c>
      <c r="AT14" s="132">
        <v>0</v>
      </c>
    </row>
    <row r="15" spans="1:46">
      <c r="A15" s="118"/>
      <c r="B15" s="130" t="s">
        <v>16</v>
      </c>
      <c r="C15" s="324">
        <v>-1268.04024</v>
      </c>
      <c r="D15" s="324">
        <v>-1380.2615699999999</v>
      </c>
      <c r="E15" s="324">
        <v>-1704.2400200000011</v>
      </c>
      <c r="F15" s="324">
        <v>-2672.0875900000001</v>
      </c>
      <c r="G15" s="324">
        <v>-3014.9273599999992</v>
      </c>
      <c r="H15" s="324">
        <v>-3722.9394100000013</v>
      </c>
      <c r="I15" s="324">
        <v>-9816.7363799999985</v>
      </c>
      <c r="J15" s="324">
        <v>-5992.4195899999977</v>
      </c>
      <c r="K15" s="324">
        <v>-3557</v>
      </c>
      <c r="L15" s="324">
        <v>-3427</v>
      </c>
      <c r="M15" s="324">
        <v>-1761.2795000000042</v>
      </c>
      <c r="N15" s="324">
        <v>-1542.0664500000003</v>
      </c>
      <c r="O15" s="205">
        <v>-2317.3899799999999</v>
      </c>
      <c r="P15" s="206">
        <v>-1310.1773900000001</v>
      </c>
      <c r="Q15" s="206">
        <v>-3021.7626799999998</v>
      </c>
      <c r="R15" s="206">
        <v>-6185.9454100000012</v>
      </c>
      <c r="S15" s="207">
        <v>-2076.7600000000002</v>
      </c>
      <c r="T15" s="208">
        <v>-4080.99</v>
      </c>
      <c r="U15" s="206">
        <v>-3003.6</v>
      </c>
      <c r="V15" s="209">
        <v>-5049.9399999999996</v>
      </c>
      <c r="W15" s="206">
        <v>-3394.81</v>
      </c>
      <c r="X15" s="206">
        <v>-4340</v>
      </c>
      <c r="Y15" s="206">
        <v>-3380</v>
      </c>
      <c r="Z15" s="209">
        <v>-3241</v>
      </c>
      <c r="AA15" s="206">
        <v>-3385</v>
      </c>
      <c r="AB15" s="206">
        <v>-5445</v>
      </c>
      <c r="AC15" s="206">
        <v>-10002</v>
      </c>
      <c r="AD15" s="206">
        <v>457</v>
      </c>
      <c r="AE15" s="207">
        <v>-3144</v>
      </c>
      <c r="AF15" s="206">
        <v>-3450</v>
      </c>
      <c r="AG15" s="206">
        <v>-3505</v>
      </c>
      <c r="AH15" s="209">
        <v>-4515</v>
      </c>
      <c r="AI15" s="207">
        <v>-3306</v>
      </c>
      <c r="AJ15" s="206">
        <v>-3520</v>
      </c>
      <c r="AK15" s="206">
        <v>-3064</v>
      </c>
      <c r="AL15" s="206">
        <v>1516</v>
      </c>
      <c r="AM15" s="207"/>
      <c r="AN15" s="206"/>
      <c r="AO15" s="206"/>
      <c r="AP15" s="206"/>
      <c r="AQ15" s="206">
        <v>0</v>
      </c>
      <c r="AR15" s="132">
        <v>0</v>
      </c>
      <c r="AS15" s="132">
        <v>0</v>
      </c>
      <c r="AT15" s="132">
        <v>0</v>
      </c>
    </row>
    <row r="16" spans="1:46">
      <c r="A16" s="118"/>
      <c r="B16" s="130" t="s">
        <v>17</v>
      </c>
      <c r="C16" s="324">
        <v>-10.231999999999999</v>
      </c>
      <c r="D16" s="324">
        <v>3.323999999999999</v>
      </c>
      <c r="E16" s="324">
        <v>-33.836099999999995</v>
      </c>
      <c r="F16" s="324">
        <v>-451.50492999999994</v>
      </c>
      <c r="G16" s="324">
        <v>-781.02413999999999</v>
      </c>
      <c r="H16" s="324">
        <v>-576.97054000000003</v>
      </c>
      <c r="I16" s="324">
        <v>-1490.5056999999999</v>
      </c>
      <c r="J16" s="324">
        <v>-778.83656000000019</v>
      </c>
      <c r="K16" s="324">
        <v>-6758</v>
      </c>
      <c r="L16" s="324">
        <v>-2306</v>
      </c>
      <c r="M16" s="324">
        <v>-4913.0932600000015</v>
      </c>
      <c r="N16" s="324">
        <v>-2271.6287900000002</v>
      </c>
      <c r="O16" s="205">
        <v>-2705.4685899999999</v>
      </c>
      <c r="P16" s="206">
        <v>-43.847490000000001</v>
      </c>
      <c r="Q16" s="206">
        <v>517.8684300000001</v>
      </c>
      <c r="R16" s="206">
        <v>-19561.095140000001</v>
      </c>
      <c r="S16" s="207">
        <v>-8865.7000000000007</v>
      </c>
      <c r="T16" s="208">
        <v>-9052.6299999999992</v>
      </c>
      <c r="U16" s="206">
        <v>-50457.66</v>
      </c>
      <c r="V16" s="209">
        <v>-47285.96</v>
      </c>
      <c r="W16" s="206">
        <v>-34471.93</v>
      </c>
      <c r="X16" s="206">
        <v>-27842</v>
      </c>
      <c r="Y16" s="206">
        <v>-20014</v>
      </c>
      <c r="Z16" s="209">
        <v>-44344</v>
      </c>
      <c r="AA16" s="206">
        <v>-42148</v>
      </c>
      <c r="AB16" s="206">
        <v>-35455</v>
      </c>
      <c r="AC16" s="206">
        <v>-54132</v>
      </c>
      <c r="AD16" s="206">
        <v>-52512</v>
      </c>
      <c r="AE16" s="207">
        <v>-20030</v>
      </c>
      <c r="AF16" s="206">
        <v>-39952</v>
      </c>
      <c r="AG16" s="206">
        <v>-67914</v>
      </c>
      <c r="AH16" s="209">
        <v>-23067</v>
      </c>
      <c r="AI16" s="207">
        <v>-26771</v>
      </c>
      <c r="AJ16" s="206">
        <v>-26778</v>
      </c>
      <c r="AK16" s="206">
        <v>-20068</v>
      </c>
      <c r="AL16" s="206">
        <v>-27243</v>
      </c>
      <c r="AM16" s="207"/>
      <c r="AN16" s="206"/>
      <c r="AO16" s="206"/>
      <c r="AP16" s="206"/>
      <c r="AQ16" s="206">
        <v>0</v>
      </c>
      <c r="AR16" s="132">
        <v>0</v>
      </c>
      <c r="AS16" s="132">
        <v>0</v>
      </c>
      <c r="AT16" s="132">
        <v>0</v>
      </c>
    </row>
    <row r="17" spans="2:46">
      <c r="B17" s="130" t="s">
        <v>18</v>
      </c>
      <c r="C17" s="324">
        <v>0</v>
      </c>
      <c r="D17" s="324">
        <v>-215.21875</v>
      </c>
      <c r="E17" s="324">
        <v>-220.03353999999996</v>
      </c>
      <c r="F17" s="324">
        <v>-107.57575000000003</v>
      </c>
      <c r="G17" s="324">
        <v>-130.02023</v>
      </c>
      <c r="H17" s="324">
        <v>2.4099999999975807E-3</v>
      </c>
      <c r="I17" s="324">
        <v>-460.29037999999991</v>
      </c>
      <c r="J17" s="324">
        <v>-13670.40849</v>
      </c>
      <c r="K17" s="324">
        <v>-4795</v>
      </c>
      <c r="L17" s="324">
        <v>-9105</v>
      </c>
      <c r="M17" s="324">
        <v>-10157.342660000009</v>
      </c>
      <c r="N17" s="324">
        <v>-10698.410279999989</v>
      </c>
      <c r="O17" s="205">
        <v>-36.879980000000003</v>
      </c>
      <c r="P17" s="206">
        <v>-13741.16798</v>
      </c>
      <c r="Q17" s="206">
        <v>-3331.7733099999987</v>
      </c>
      <c r="R17" s="206">
        <v>-12171.098600000001</v>
      </c>
      <c r="S17" s="207">
        <v>-23.35</v>
      </c>
      <c r="T17" s="208">
        <v>-6110.76</v>
      </c>
      <c r="U17" s="206">
        <v>-3667.6</v>
      </c>
      <c r="V17" s="209">
        <v>-69558.080000000002</v>
      </c>
      <c r="W17" s="206">
        <v>-79125.97</v>
      </c>
      <c r="X17" s="206">
        <v>-159</v>
      </c>
      <c r="Y17" s="206">
        <v>-7817</v>
      </c>
      <c r="Z17" s="209">
        <v>-31879</v>
      </c>
      <c r="AA17" s="206">
        <v>-52840</v>
      </c>
      <c r="AB17" s="206">
        <v>-64438</v>
      </c>
      <c r="AC17" s="206">
        <v>-72769</v>
      </c>
      <c r="AD17" s="206">
        <v>-9851</v>
      </c>
      <c r="AE17" s="207">
        <v>-1595</v>
      </c>
      <c r="AF17" s="206">
        <v>-1944</v>
      </c>
      <c r="AG17" s="206">
        <v>-1653</v>
      </c>
      <c r="AH17" s="209">
        <v>-1121</v>
      </c>
      <c r="AI17" s="207">
        <v>-1060</v>
      </c>
      <c r="AJ17" s="206">
        <v>-15517</v>
      </c>
      <c r="AK17" s="206">
        <v>-2382</v>
      </c>
      <c r="AL17" s="206">
        <v>-3063</v>
      </c>
      <c r="AM17" s="207"/>
      <c r="AN17" s="206"/>
      <c r="AO17" s="206"/>
      <c r="AP17" s="206"/>
      <c r="AQ17" s="206">
        <v>0</v>
      </c>
      <c r="AR17" s="132">
        <v>0</v>
      </c>
      <c r="AS17" s="132">
        <v>0</v>
      </c>
      <c r="AT17" s="132">
        <v>0</v>
      </c>
    </row>
    <row r="18" spans="2:46">
      <c r="B18" s="130" t="s">
        <v>10</v>
      </c>
      <c r="C18" s="324">
        <v>-10720.211189999998</v>
      </c>
      <c r="D18" s="324">
        <v>-9886.5567900000024</v>
      </c>
      <c r="E18" s="324">
        <v>-13144.802039999997</v>
      </c>
      <c r="F18" s="324">
        <v>-12670.42901</v>
      </c>
      <c r="G18" s="324">
        <v>-12757.984280000001</v>
      </c>
      <c r="H18" s="324">
        <v>-13473.69197</v>
      </c>
      <c r="I18" s="324">
        <v>-11083.882860000002</v>
      </c>
      <c r="J18" s="324">
        <v>-17231.136170000005</v>
      </c>
      <c r="K18" s="324">
        <v>-11591</v>
      </c>
      <c r="L18" s="324">
        <v>-9935</v>
      </c>
      <c r="M18" s="324">
        <v>-13070.507859999994</v>
      </c>
      <c r="N18" s="324">
        <v>-12407.443020000001</v>
      </c>
      <c r="O18" s="205">
        <v>-11258.344660000008</v>
      </c>
      <c r="P18" s="206">
        <v>-11812.913860000008</v>
      </c>
      <c r="Q18" s="206">
        <v>-11105.292649999981</v>
      </c>
      <c r="R18" s="206">
        <v>-12943.789779999992</v>
      </c>
      <c r="S18" s="207">
        <v>-15496.569999999996</v>
      </c>
      <c r="T18" s="208">
        <v>-14804.310000000012</v>
      </c>
      <c r="U18" s="206">
        <v>-16745.57999999998</v>
      </c>
      <c r="V18" s="209">
        <v>-17412.999999999964</v>
      </c>
      <c r="W18" s="206">
        <v>-15805.040000000014</v>
      </c>
      <c r="X18" s="206">
        <v>-17130</v>
      </c>
      <c r="Y18" s="206">
        <v>-17554</v>
      </c>
      <c r="Z18" s="209">
        <v>-34531</v>
      </c>
      <c r="AA18" s="206">
        <v>-29139</v>
      </c>
      <c r="AB18" s="206">
        <v>-30921</v>
      </c>
      <c r="AC18" s="206">
        <v>-28725</v>
      </c>
      <c r="AD18" s="206">
        <v>-32021</v>
      </c>
      <c r="AE18" s="207">
        <v>-25239</v>
      </c>
      <c r="AF18" s="206">
        <v>-35551</v>
      </c>
      <c r="AG18" s="206">
        <v>-67058</v>
      </c>
      <c r="AH18" s="209">
        <v>-42839</v>
      </c>
      <c r="AI18" s="207">
        <v>-42042</v>
      </c>
      <c r="AJ18" s="206">
        <v>-35085</v>
      </c>
      <c r="AK18" s="206">
        <v>-37557</v>
      </c>
      <c r="AL18" s="206">
        <v>-41485</v>
      </c>
      <c r="AM18" s="207"/>
      <c r="AN18" s="206"/>
      <c r="AO18" s="206"/>
      <c r="AP18" s="206"/>
      <c r="AQ18" s="206">
        <v>0</v>
      </c>
      <c r="AR18" s="132">
        <v>0</v>
      </c>
      <c r="AS18" s="132">
        <v>0</v>
      </c>
      <c r="AT18" s="132">
        <v>0</v>
      </c>
    </row>
    <row r="19" spans="2:46">
      <c r="B19" s="130" t="s">
        <v>38</v>
      </c>
      <c r="C19" s="324">
        <v>0</v>
      </c>
      <c r="D19" s="324">
        <v>0</v>
      </c>
      <c r="E19" s="324">
        <v>0</v>
      </c>
      <c r="F19" s="324">
        <v>0</v>
      </c>
      <c r="G19" s="324">
        <v>0</v>
      </c>
      <c r="H19" s="324">
        <v>0</v>
      </c>
      <c r="I19" s="324">
        <v>0</v>
      </c>
      <c r="J19" s="324">
        <v>0</v>
      </c>
      <c r="K19" s="324">
        <v>0</v>
      </c>
      <c r="L19" s="324">
        <v>0</v>
      </c>
      <c r="M19" s="324">
        <v>0</v>
      </c>
      <c r="N19" s="324">
        <v>0</v>
      </c>
      <c r="O19" s="205"/>
      <c r="P19" s="206">
        <v>0</v>
      </c>
      <c r="Q19" s="206">
        <v>0</v>
      </c>
      <c r="R19" s="206">
        <v>0</v>
      </c>
      <c r="S19" s="207">
        <v>0</v>
      </c>
      <c r="T19" s="208">
        <v>0</v>
      </c>
      <c r="U19" s="206">
        <v>0</v>
      </c>
      <c r="V19" s="209">
        <v>0</v>
      </c>
      <c r="W19" s="206">
        <v>0</v>
      </c>
      <c r="X19" s="206">
        <v>0</v>
      </c>
      <c r="Y19" s="206">
        <v>0</v>
      </c>
      <c r="Z19" s="209">
        <v>0</v>
      </c>
      <c r="AA19" s="206">
        <v>0</v>
      </c>
      <c r="AB19" s="206">
        <v>0</v>
      </c>
      <c r="AC19" s="206">
        <v>0</v>
      </c>
      <c r="AD19" s="206">
        <v>0</v>
      </c>
      <c r="AE19" s="207">
        <v>0</v>
      </c>
      <c r="AF19" s="206">
        <v>0</v>
      </c>
      <c r="AG19" s="206">
        <v>0</v>
      </c>
      <c r="AH19" s="209">
        <v>0</v>
      </c>
      <c r="AI19" s="207">
        <v>0</v>
      </c>
      <c r="AJ19" s="206">
        <v>0</v>
      </c>
      <c r="AK19" s="206">
        <v>0</v>
      </c>
      <c r="AL19" s="206">
        <v>0</v>
      </c>
      <c r="AM19" s="207"/>
      <c r="AN19" s="206"/>
      <c r="AO19" s="206"/>
      <c r="AP19" s="206"/>
      <c r="AQ19" s="206">
        <v>0</v>
      </c>
      <c r="AR19" s="132">
        <v>0</v>
      </c>
      <c r="AS19" s="132">
        <v>0</v>
      </c>
      <c r="AT19" s="132">
        <v>0</v>
      </c>
    </row>
    <row r="20" spans="2:46">
      <c r="B20" s="130" t="s">
        <v>39</v>
      </c>
      <c r="C20" s="324">
        <v>0</v>
      </c>
      <c r="D20" s="324">
        <v>0</v>
      </c>
      <c r="E20" s="324">
        <v>0</v>
      </c>
      <c r="F20" s="324">
        <v>0</v>
      </c>
      <c r="G20" s="324">
        <v>0</v>
      </c>
      <c r="H20" s="324">
        <v>0</v>
      </c>
      <c r="I20" s="324">
        <v>0</v>
      </c>
      <c r="J20" s="324">
        <v>0</v>
      </c>
      <c r="K20" s="324">
        <v>0</v>
      </c>
      <c r="L20" s="324">
        <v>0</v>
      </c>
      <c r="M20" s="324">
        <v>0</v>
      </c>
      <c r="N20" s="324">
        <v>0</v>
      </c>
      <c r="O20" s="205"/>
      <c r="P20" s="206">
        <v>0</v>
      </c>
      <c r="Q20" s="206">
        <v>0</v>
      </c>
      <c r="R20" s="206">
        <v>0</v>
      </c>
      <c r="S20" s="207">
        <v>0</v>
      </c>
      <c r="T20" s="208">
        <v>0</v>
      </c>
      <c r="U20" s="206">
        <v>0</v>
      </c>
      <c r="V20" s="209">
        <v>0</v>
      </c>
      <c r="W20" s="206">
        <v>0</v>
      </c>
      <c r="X20" s="206">
        <v>0</v>
      </c>
      <c r="Y20" s="206">
        <v>0</v>
      </c>
      <c r="Z20" s="209">
        <v>0</v>
      </c>
      <c r="AA20" s="206">
        <v>0</v>
      </c>
      <c r="AB20" s="206">
        <v>0</v>
      </c>
      <c r="AC20" s="206">
        <v>0</v>
      </c>
      <c r="AD20" s="206">
        <v>0</v>
      </c>
      <c r="AE20" s="207">
        <v>0</v>
      </c>
      <c r="AF20" s="206">
        <v>0</v>
      </c>
      <c r="AG20" s="206">
        <v>0</v>
      </c>
      <c r="AH20" s="209">
        <v>0</v>
      </c>
      <c r="AI20" s="207">
        <v>0</v>
      </c>
      <c r="AJ20" s="206">
        <v>0</v>
      </c>
      <c r="AK20" s="206">
        <v>0</v>
      </c>
      <c r="AL20" s="206">
        <v>0</v>
      </c>
      <c r="AM20" s="207"/>
      <c r="AN20" s="206"/>
      <c r="AO20" s="206"/>
      <c r="AP20" s="206"/>
      <c r="AQ20" s="206">
        <v>0</v>
      </c>
      <c r="AR20" s="132">
        <v>0</v>
      </c>
      <c r="AS20" s="132">
        <v>0</v>
      </c>
      <c r="AT20" s="132">
        <v>0</v>
      </c>
    </row>
    <row r="21" spans="2:46">
      <c r="B21" s="130" t="s">
        <v>40</v>
      </c>
      <c r="C21" s="324">
        <v>0</v>
      </c>
      <c r="D21" s="324">
        <v>0</v>
      </c>
      <c r="E21" s="324">
        <v>0</v>
      </c>
      <c r="F21" s="324">
        <v>0</v>
      </c>
      <c r="G21" s="324">
        <v>0</v>
      </c>
      <c r="H21" s="324">
        <v>0</v>
      </c>
      <c r="I21" s="324">
        <v>0</v>
      </c>
      <c r="J21" s="324">
        <v>0</v>
      </c>
      <c r="K21" s="324">
        <v>0</v>
      </c>
      <c r="L21" s="324">
        <v>0</v>
      </c>
      <c r="M21" s="324">
        <v>0</v>
      </c>
      <c r="N21" s="324">
        <v>0</v>
      </c>
      <c r="O21" s="205">
        <v>0</v>
      </c>
      <c r="P21" s="206">
        <v>0</v>
      </c>
      <c r="Q21" s="206">
        <v>0</v>
      </c>
      <c r="R21" s="206">
        <v>0</v>
      </c>
      <c r="S21" s="207">
        <v>0</v>
      </c>
      <c r="T21" s="208">
        <v>0</v>
      </c>
      <c r="U21" s="206">
        <v>0</v>
      </c>
      <c r="V21" s="209">
        <v>0</v>
      </c>
      <c r="W21" s="206">
        <v>0</v>
      </c>
      <c r="X21" s="206">
        <v>0</v>
      </c>
      <c r="Y21" s="206">
        <v>0</v>
      </c>
      <c r="Z21" s="209">
        <v>0</v>
      </c>
      <c r="AA21" s="206">
        <v>0</v>
      </c>
      <c r="AB21" s="206">
        <v>0</v>
      </c>
      <c r="AC21" s="206">
        <v>0</v>
      </c>
      <c r="AD21" s="206">
        <v>0</v>
      </c>
      <c r="AE21" s="207">
        <v>0</v>
      </c>
      <c r="AF21" s="206">
        <v>0</v>
      </c>
      <c r="AG21" s="206">
        <v>0</v>
      </c>
      <c r="AH21" s="209">
        <v>0</v>
      </c>
      <c r="AI21" s="207">
        <v>0</v>
      </c>
      <c r="AJ21" s="206">
        <v>0</v>
      </c>
      <c r="AK21" s="206">
        <v>0</v>
      </c>
      <c r="AL21" s="206">
        <v>0</v>
      </c>
      <c r="AM21" s="207"/>
      <c r="AN21" s="206"/>
      <c r="AO21" s="206"/>
      <c r="AP21" s="206"/>
      <c r="AQ21" s="206">
        <v>0</v>
      </c>
      <c r="AR21" s="132">
        <v>0</v>
      </c>
      <c r="AS21" s="132">
        <v>0</v>
      </c>
      <c r="AT21" s="132">
        <v>0</v>
      </c>
    </row>
    <row r="22" spans="2:46">
      <c r="B22" s="130" t="s">
        <v>41</v>
      </c>
      <c r="C22" s="324">
        <v>0</v>
      </c>
      <c r="D22" s="324">
        <v>0</v>
      </c>
      <c r="E22" s="324">
        <v>0</v>
      </c>
      <c r="F22" s="324">
        <v>0</v>
      </c>
      <c r="G22" s="324">
        <v>0</v>
      </c>
      <c r="H22" s="324">
        <v>0</v>
      </c>
      <c r="I22" s="324">
        <v>0</v>
      </c>
      <c r="J22" s="324">
        <v>0</v>
      </c>
      <c r="K22" s="324">
        <v>0</v>
      </c>
      <c r="L22" s="324">
        <v>0</v>
      </c>
      <c r="M22" s="324">
        <v>0</v>
      </c>
      <c r="N22" s="324">
        <v>0</v>
      </c>
      <c r="O22" s="205">
        <v>0</v>
      </c>
      <c r="P22" s="206">
        <v>0</v>
      </c>
      <c r="Q22" s="206">
        <v>0</v>
      </c>
      <c r="R22" s="206">
        <v>0</v>
      </c>
      <c r="S22" s="207">
        <v>0</v>
      </c>
      <c r="T22" s="208">
        <v>0</v>
      </c>
      <c r="U22" s="206">
        <v>0</v>
      </c>
      <c r="V22" s="209">
        <v>0</v>
      </c>
      <c r="W22" s="206">
        <v>0</v>
      </c>
      <c r="X22" s="206">
        <v>0</v>
      </c>
      <c r="Y22" s="206">
        <v>0</v>
      </c>
      <c r="Z22" s="209">
        <v>0</v>
      </c>
      <c r="AA22" s="206">
        <v>0</v>
      </c>
      <c r="AB22" s="206">
        <v>0</v>
      </c>
      <c r="AC22" s="206">
        <v>0</v>
      </c>
      <c r="AD22" s="206">
        <v>0</v>
      </c>
      <c r="AE22" s="207">
        <v>0</v>
      </c>
      <c r="AF22" s="206">
        <v>0</v>
      </c>
      <c r="AG22" s="206">
        <v>0</v>
      </c>
      <c r="AH22" s="209">
        <v>0</v>
      </c>
      <c r="AI22" s="207">
        <v>0</v>
      </c>
      <c r="AJ22" s="206">
        <v>0</v>
      </c>
      <c r="AK22" s="206">
        <v>0</v>
      </c>
      <c r="AL22" s="206">
        <v>0</v>
      </c>
      <c r="AM22" s="207"/>
      <c r="AN22" s="206"/>
      <c r="AO22" s="206"/>
      <c r="AP22" s="206"/>
      <c r="AQ22" s="206">
        <v>0</v>
      </c>
      <c r="AR22" s="132">
        <v>0</v>
      </c>
      <c r="AS22" s="132">
        <v>0</v>
      </c>
      <c r="AT22" s="132">
        <v>0</v>
      </c>
    </row>
    <row r="23" spans="2:46">
      <c r="B23" s="130" t="s">
        <v>42</v>
      </c>
      <c r="C23" s="324">
        <v>0</v>
      </c>
      <c r="D23" s="324">
        <v>0</v>
      </c>
      <c r="E23" s="324">
        <v>0</v>
      </c>
      <c r="F23" s="324">
        <v>0</v>
      </c>
      <c r="G23" s="324">
        <v>0</v>
      </c>
      <c r="H23" s="324">
        <v>0</v>
      </c>
      <c r="I23" s="324">
        <v>0</v>
      </c>
      <c r="J23" s="324">
        <v>0</v>
      </c>
      <c r="K23" s="324">
        <v>0</v>
      </c>
      <c r="L23" s="324">
        <v>0</v>
      </c>
      <c r="M23" s="324">
        <v>0</v>
      </c>
      <c r="N23" s="324">
        <v>0</v>
      </c>
      <c r="O23" s="205">
        <v>0</v>
      </c>
      <c r="P23" s="206">
        <v>0</v>
      </c>
      <c r="Q23" s="206">
        <v>0</v>
      </c>
      <c r="R23" s="206">
        <v>0</v>
      </c>
      <c r="S23" s="207">
        <v>0</v>
      </c>
      <c r="T23" s="208">
        <v>0</v>
      </c>
      <c r="U23" s="206">
        <v>0</v>
      </c>
      <c r="V23" s="209">
        <v>0</v>
      </c>
      <c r="W23" s="206">
        <v>0</v>
      </c>
      <c r="X23" s="206">
        <v>0</v>
      </c>
      <c r="Y23" s="206">
        <v>0</v>
      </c>
      <c r="Z23" s="209">
        <v>0</v>
      </c>
      <c r="AA23" s="206">
        <v>0</v>
      </c>
      <c r="AB23" s="206">
        <v>0</v>
      </c>
      <c r="AC23" s="206">
        <v>0</v>
      </c>
      <c r="AD23" s="206">
        <v>0</v>
      </c>
      <c r="AE23" s="207">
        <v>0</v>
      </c>
      <c r="AF23" s="206">
        <v>0</v>
      </c>
      <c r="AG23" s="206">
        <v>0</v>
      </c>
      <c r="AH23" s="209">
        <v>0</v>
      </c>
      <c r="AI23" s="207">
        <v>0</v>
      </c>
      <c r="AJ23" s="206">
        <v>0</v>
      </c>
      <c r="AK23" s="206">
        <v>0</v>
      </c>
      <c r="AL23" s="206">
        <v>0</v>
      </c>
      <c r="AM23" s="207"/>
      <c r="AN23" s="206"/>
      <c r="AO23" s="206"/>
      <c r="AP23" s="206"/>
      <c r="AQ23" s="206">
        <v>0</v>
      </c>
      <c r="AR23" s="132">
        <v>0</v>
      </c>
      <c r="AS23" s="132">
        <v>0</v>
      </c>
      <c r="AT23" s="132">
        <v>0</v>
      </c>
    </row>
    <row r="24" spans="2:46">
      <c r="B24" s="130" t="s">
        <v>43</v>
      </c>
      <c r="C24" s="324">
        <v>0</v>
      </c>
      <c r="D24" s="324">
        <v>0</v>
      </c>
      <c r="E24" s="324">
        <v>0</v>
      </c>
      <c r="F24" s="324">
        <v>0</v>
      </c>
      <c r="G24" s="324">
        <v>0</v>
      </c>
      <c r="H24" s="324">
        <v>0</v>
      </c>
      <c r="I24" s="324">
        <v>0</v>
      </c>
      <c r="J24" s="324">
        <v>0</v>
      </c>
      <c r="K24" s="324">
        <v>0</v>
      </c>
      <c r="L24" s="324">
        <v>0</v>
      </c>
      <c r="M24" s="324">
        <v>0</v>
      </c>
      <c r="N24" s="324">
        <v>0</v>
      </c>
      <c r="O24" s="205">
        <v>0</v>
      </c>
      <c r="P24" s="206">
        <v>0</v>
      </c>
      <c r="Q24" s="206">
        <v>0</v>
      </c>
      <c r="R24" s="206">
        <v>0</v>
      </c>
      <c r="S24" s="207">
        <v>0</v>
      </c>
      <c r="T24" s="208">
        <v>0</v>
      </c>
      <c r="U24" s="206">
        <v>0</v>
      </c>
      <c r="V24" s="209">
        <v>0</v>
      </c>
      <c r="W24" s="206">
        <v>0</v>
      </c>
      <c r="X24" s="206">
        <v>0</v>
      </c>
      <c r="Y24" s="206">
        <v>0</v>
      </c>
      <c r="Z24" s="209">
        <v>0</v>
      </c>
      <c r="AA24" s="206">
        <v>0</v>
      </c>
      <c r="AB24" s="206">
        <v>0</v>
      </c>
      <c r="AC24" s="206">
        <v>0</v>
      </c>
      <c r="AD24" s="206">
        <v>0</v>
      </c>
      <c r="AE24" s="207">
        <v>0</v>
      </c>
      <c r="AF24" s="206">
        <v>0</v>
      </c>
      <c r="AG24" s="206">
        <v>0</v>
      </c>
      <c r="AH24" s="209">
        <v>0</v>
      </c>
      <c r="AI24" s="207">
        <v>0</v>
      </c>
      <c r="AJ24" s="206">
        <v>0</v>
      </c>
      <c r="AK24" s="206">
        <v>0</v>
      </c>
      <c r="AL24" s="206">
        <v>0</v>
      </c>
      <c r="AM24" s="207"/>
      <c r="AN24" s="206"/>
      <c r="AO24" s="206"/>
      <c r="AP24" s="206"/>
      <c r="AQ24" s="206">
        <v>0</v>
      </c>
      <c r="AR24" s="132">
        <v>0</v>
      </c>
      <c r="AS24" s="132">
        <v>0</v>
      </c>
      <c r="AT24" s="132">
        <v>0</v>
      </c>
    </row>
    <row r="25" spans="2:46">
      <c r="B25" s="127" t="s">
        <v>19</v>
      </c>
      <c r="C25" s="323">
        <v>-2493.92389</v>
      </c>
      <c r="D25" s="323">
        <v>-2396.2893800000006</v>
      </c>
      <c r="E25" s="323">
        <v>-1921.4002499999992</v>
      </c>
      <c r="F25" s="323">
        <v>-5155.2558700000009</v>
      </c>
      <c r="G25" s="323">
        <v>-2805.8184500000002</v>
      </c>
      <c r="H25" s="323">
        <v>-3423.7358400000012</v>
      </c>
      <c r="I25" s="323">
        <v>-3025.6886499999982</v>
      </c>
      <c r="J25" s="323">
        <v>-2346.53577</v>
      </c>
      <c r="K25" s="200">
        <v>-1587.8526300000001</v>
      </c>
      <c r="L25" s="200">
        <v>-2817.0922200000005</v>
      </c>
      <c r="M25" s="200">
        <v>-3893.3112099999994</v>
      </c>
      <c r="N25" s="200">
        <v>-2606.4361499999995</v>
      </c>
      <c r="O25" s="200">
        <v>-2407.6642999999999</v>
      </c>
      <c r="P25" s="201">
        <v>-1917.7086199999999</v>
      </c>
      <c r="Q25" s="201">
        <v>-2723.1319499999986</v>
      </c>
      <c r="R25" s="201">
        <v>-3609.4697000000001</v>
      </c>
      <c r="S25" s="202">
        <v>-2339.64</v>
      </c>
      <c r="T25" s="204">
        <v>-2293.11</v>
      </c>
      <c r="U25" s="201">
        <v>-2898.05</v>
      </c>
      <c r="V25" s="203">
        <v>-2529.7800000000007</v>
      </c>
      <c r="W25" s="201">
        <v>-3122.3599999999997</v>
      </c>
      <c r="X25" s="201">
        <v>-3552</v>
      </c>
      <c r="Y25" s="201">
        <v>-3316</v>
      </c>
      <c r="Z25" s="203">
        <v>-3899</v>
      </c>
      <c r="AA25" s="201">
        <v>-2579</v>
      </c>
      <c r="AB25" s="201">
        <v>-3102</v>
      </c>
      <c r="AC25" s="201">
        <v>-2249</v>
      </c>
      <c r="AD25" s="201">
        <v>-2381</v>
      </c>
      <c r="AE25" s="202">
        <v>-2859</v>
      </c>
      <c r="AF25" s="201">
        <v>-2278</v>
      </c>
      <c r="AG25" s="201">
        <v>-3918</v>
      </c>
      <c r="AH25" s="203">
        <v>-1361</v>
      </c>
      <c r="AI25" s="202">
        <f t="shared" ref="AI25:AL25" si="3">SUM(AI26:AI31)</f>
        <v>-2687</v>
      </c>
      <c r="AJ25" s="201">
        <f t="shared" si="3"/>
        <v>-5655</v>
      </c>
      <c r="AK25" s="201">
        <f t="shared" si="3"/>
        <v>-3258</v>
      </c>
      <c r="AL25" s="201">
        <f t="shared" si="3"/>
        <v>-5756</v>
      </c>
      <c r="AM25" s="202"/>
      <c r="AN25" s="201"/>
      <c r="AO25" s="201"/>
      <c r="AP25" s="201"/>
      <c r="AQ25" s="201">
        <v>-515.64897000000008</v>
      </c>
      <c r="AR25" s="133">
        <f>SUM(AR26:AR31)</f>
        <v>442.51548000000014</v>
      </c>
      <c r="AS25" s="133">
        <f>SUM(AS26:AS31)</f>
        <v>-20.809130000000032</v>
      </c>
      <c r="AT25" s="133">
        <f>SUM(AT26:AT31)</f>
        <v>1.1721999999999992</v>
      </c>
    </row>
    <row r="26" spans="2:46">
      <c r="B26" s="130" t="s">
        <v>14</v>
      </c>
      <c r="C26" s="324">
        <v>-1456.8325500000001</v>
      </c>
      <c r="D26" s="324">
        <v>-855.92870000000062</v>
      </c>
      <c r="E26" s="324">
        <v>-345.74243999999953</v>
      </c>
      <c r="F26" s="324">
        <v>-1778.5468699999997</v>
      </c>
      <c r="G26" s="324">
        <v>-972.15221000000008</v>
      </c>
      <c r="H26" s="324">
        <v>-845.80459000000008</v>
      </c>
      <c r="I26" s="324">
        <v>-987.52850999999987</v>
      </c>
      <c r="J26" s="324">
        <v>-1048.5844199999997</v>
      </c>
      <c r="K26" s="324">
        <v>577.08282000000008</v>
      </c>
      <c r="L26" s="324">
        <v>-474.2608799999997</v>
      </c>
      <c r="M26" s="324">
        <v>-459.80710000000056</v>
      </c>
      <c r="N26" s="324">
        <v>-7047.6081999999997</v>
      </c>
      <c r="O26" s="205">
        <v>-639.13556000000005</v>
      </c>
      <c r="P26" s="206">
        <v>-207.24710999999999</v>
      </c>
      <c r="Q26" s="206">
        <v>-411.96518000000003</v>
      </c>
      <c r="R26" s="206">
        <v>-932.25023999999974</v>
      </c>
      <c r="S26" s="207">
        <v>86.9</v>
      </c>
      <c r="T26" s="208">
        <v>-499.38</v>
      </c>
      <c r="U26" s="206">
        <v>-421.16</v>
      </c>
      <c r="V26" s="209">
        <v>-678.78</v>
      </c>
      <c r="W26" s="206">
        <v>-545.36</v>
      </c>
      <c r="X26" s="206">
        <v>-575</v>
      </c>
      <c r="Y26" s="206">
        <v>-602</v>
      </c>
      <c r="Z26" s="209">
        <v>-657</v>
      </c>
      <c r="AA26" s="206">
        <v>-618</v>
      </c>
      <c r="AB26" s="206">
        <v>-589</v>
      </c>
      <c r="AC26" s="206">
        <v>-541</v>
      </c>
      <c r="AD26" s="206">
        <v>-994</v>
      </c>
      <c r="AE26" s="207">
        <v>-437</v>
      </c>
      <c r="AF26" s="206">
        <v>-614</v>
      </c>
      <c r="AG26" s="206">
        <v>-1898</v>
      </c>
      <c r="AH26" s="209">
        <v>856</v>
      </c>
      <c r="AI26" s="207">
        <v>-159</v>
      </c>
      <c r="AJ26" s="206">
        <v>-369</v>
      </c>
      <c r="AK26" s="206">
        <v>56</v>
      </c>
      <c r="AL26" s="206">
        <v>390</v>
      </c>
      <c r="AM26" s="207"/>
      <c r="AN26" s="206"/>
      <c r="AO26" s="206"/>
      <c r="AP26" s="206"/>
      <c r="AQ26" s="206">
        <v>0</v>
      </c>
      <c r="AR26" s="132">
        <v>0</v>
      </c>
      <c r="AS26" s="132">
        <v>0</v>
      </c>
      <c r="AT26" s="132">
        <v>0</v>
      </c>
    </row>
    <row r="27" spans="2:46">
      <c r="B27" s="130" t="s">
        <v>16</v>
      </c>
      <c r="C27" s="324">
        <v>-903.37501999999995</v>
      </c>
      <c r="D27" s="324">
        <v>-1426.8102600000002</v>
      </c>
      <c r="E27" s="324">
        <v>-1362.1613399999997</v>
      </c>
      <c r="F27" s="324">
        <v>-3215.2838300000008</v>
      </c>
      <c r="G27" s="324">
        <v>-1673.44922</v>
      </c>
      <c r="H27" s="324">
        <v>-2402.2690800000009</v>
      </c>
      <c r="I27" s="324">
        <v>-1784.8383199999985</v>
      </c>
      <c r="J27" s="324">
        <v>-1189.6092200000003</v>
      </c>
      <c r="K27" s="324">
        <v>-1915.6491700000001</v>
      </c>
      <c r="L27" s="324">
        <v>-2397.4599300000004</v>
      </c>
      <c r="M27" s="324">
        <v>-1473.0480199999993</v>
      </c>
      <c r="N27" s="324">
        <v>3863.3035599999998</v>
      </c>
      <c r="O27" s="205">
        <v>-1820.15714</v>
      </c>
      <c r="P27" s="206">
        <v>-1729.9272699999999</v>
      </c>
      <c r="Q27" s="206">
        <v>-2288.6243799999997</v>
      </c>
      <c r="R27" s="206">
        <v>-2852.4415900000008</v>
      </c>
      <c r="S27" s="207">
        <v>-2331.63</v>
      </c>
      <c r="T27" s="208">
        <v>-2279.58</v>
      </c>
      <c r="U27" s="206">
        <v>-2092.52</v>
      </c>
      <c r="V27" s="209">
        <v>-3296.69</v>
      </c>
      <c r="W27" s="206">
        <v>-2194.42</v>
      </c>
      <c r="X27" s="206">
        <v>-2317</v>
      </c>
      <c r="Y27" s="206">
        <v>-2477</v>
      </c>
      <c r="Z27" s="209">
        <v>-3089</v>
      </c>
      <c r="AA27" s="206">
        <v>-1818</v>
      </c>
      <c r="AB27" s="206">
        <v>-1581</v>
      </c>
      <c r="AC27" s="206">
        <v>-1707</v>
      </c>
      <c r="AD27" s="206">
        <v>-2581</v>
      </c>
      <c r="AE27" s="207">
        <v>-1929</v>
      </c>
      <c r="AF27" s="206">
        <v>-1519</v>
      </c>
      <c r="AG27" s="206">
        <v>-2037</v>
      </c>
      <c r="AH27" s="209">
        <v>-2840</v>
      </c>
      <c r="AI27" s="207">
        <v>-2607</v>
      </c>
      <c r="AJ27" s="206">
        <v>-5136</v>
      </c>
      <c r="AK27" s="206">
        <v>-3492</v>
      </c>
      <c r="AL27" s="206">
        <v>-6301</v>
      </c>
      <c r="AM27" s="207"/>
      <c r="AN27" s="206"/>
      <c r="AO27" s="206"/>
      <c r="AP27" s="206"/>
      <c r="AQ27" s="206">
        <v>0</v>
      </c>
      <c r="AR27" s="132">
        <v>-65.438819999999993</v>
      </c>
      <c r="AS27" s="132">
        <v>-20.804150000000007</v>
      </c>
      <c r="AT27" s="132">
        <v>0</v>
      </c>
    </row>
    <row r="28" spans="2:46">
      <c r="B28" s="130" t="s">
        <v>252</v>
      </c>
      <c r="C28" s="324">
        <v>-133.71632000000002</v>
      </c>
      <c r="D28" s="324">
        <v>-113.55042</v>
      </c>
      <c r="E28" s="324">
        <v>-213.49646999999999</v>
      </c>
      <c r="F28" s="324">
        <v>-161.42516999999998</v>
      </c>
      <c r="G28" s="324">
        <v>-160.21701999999999</v>
      </c>
      <c r="H28" s="324">
        <v>-175.66217000000003</v>
      </c>
      <c r="I28" s="324">
        <f>IFERROR(ROUND((VLOOKUP("BPC 27",#REF!,$I$5,0)+VLOOKUP("BPC 549",#REF!,$I$5,0)+VLOOKUP("BPC 28",#REF!,$I$5,0)+VLOOKUP("BPC 545",#REF!,$I$5,0))/1000,0),0)-I26-I27-I29-I30-I31-I34-I46-I47</f>
        <v>2801.9197499999982</v>
      </c>
      <c r="J28" s="324">
        <v>-108.34212999999994</v>
      </c>
      <c r="K28" s="324">
        <v>-249.28628</v>
      </c>
      <c r="L28" s="324">
        <v>54.628589999999804</v>
      </c>
      <c r="M28" s="324">
        <v>-1960.4560899999997</v>
      </c>
      <c r="N28" s="324">
        <v>577.86849000000007</v>
      </c>
      <c r="O28" s="205">
        <v>51.628400000000013</v>
      </c>
      <c r="P28" s="206">
        <v>19.465759999999985</v>
      </c>
      <c r="Q28" s="206">
        <v>-22.542389999998804</v>
      </c>
      <c r="R28" s="206">
        <v>175.22213000000045</v>
      </c>
      <c r="S28" s="207">
        <v>-94.909999999999769</v>
      </c>
      <c r="T28" s="208">
        <v>485.84999999999997</v>
      </c>
      <c r="U28" s="206">
        <v>-384.37000000000029</v>
      </c>
      <c r="V28" s="209">
        <v>1445.6899999999996</v>
      </c>
      <c r="W28" s="206">
        <v>-490.57999999999959</v>
      </c>
      <c r="X28" s="206">
        <v>-937.00781000000006</v>
      </c>
      <c r="Y28" s="206">
        <v>-237</v>
      </c>
      <c r="Z28" s="209">
        <v>-153</v>
      </c>
      <c r="AA28" s="206">
        <v>-143</v>
      </c>
      <c r="AB28" s="206">
        <v>-932</v>
      </c>
      <c r="AC28" s="206">
        <v>-7149</v>
      </c>
      <c r="AD28" s="206">
        <v>1161</v>
      </c>
      <c r="AE28" s="207">
        <v>-493</v>
      </c>
      <c r="AF28" s="206">
        <v>-145</v>
      </c>
      <c r="AG28" s="206">
        <v>17</v>
      </c>
      <c r="AH28" s="209">
        <v>623</v>
      </c>
      <c r="AI28" s="207">
        <v>79</v>
      </c>
      <c r="AJ28" s="206">
        <v>-150</v>
      </c>
      <c r="AK28" s="206">
        <v>178</v>
      </c>
      <c r="AL28" s="206">
        <v>155</v>
      </c>
      <c r="AM28" s="207"/>
      <c r="AN28" s="206"/>
      <c r="AO28" s="206"/>
      <c r="AP28" s="206"/>
      <c r="AQ28" s="206">
        <v>-515.64897000000008</v>
      </c>
      <c r="AR28" s="132">
        <v>507.9543000000001</v>
      </c>
      <c r="AS28" s="132">
        <v>-4.9800000000255196E-3</v>
      </c>
      <c r="AT28" s="132">
        <v>1.1721999999999992</v>
      </c>
    </row>
    <row r="29" spans="2:46">
      <c r="B29" s="130" t="s">
        <v>311</v>
      </c>
      <c r="C29" s="324">
        <v>0</v>
      </c>
      <c r="D29" s="324">
        <v>0</v>
      </c>
      <c r="E29" s="324">
        <v>0</v>
      </c>
      <c r="F29" s="324">
        <v>0</v>
      </c>
      <c r="G29" s="324">
        <v>0</v>
      </c>
      <c r="H29" s="324">
        <v>0</v>
      </c>
      <c r="I29" s="324">
        <v>0</v>
      </c>
      <c r="J29" s="324">
        <v>0</v>
      </c>
      <c r="K29" s="324">
        <v>0</v>
      </c>
      <c r="L29" s="324">
        <v>0</v>
      </c>
      <c r="M29" s="324">
        <v>0</v>
      </c>
      <c r="N29" s="324">
        <v>0</v>
      </c>
      <c r="O29" s="205">
        <v>0</v>
      </c>
      <c r="P29" s="206">
        <v>0</v>
      </c>
      <c r="Q29" s="206">
        <v>0</v>
      </c>
      <c r="R29" s="206">
        <v>0</v>
      </c>
      <c r="S29" s="207">
        <v>0</v>
      </c>
      <c r="T29" s="208">
        <v>0</v>
      </c>
      <c r="U29" s="206">
        <v>0</v>
      </c>
      <c r="V29" s="209">
        <v>0</v>
      </c>
      <c r="W29" s="206">
        <v>108</v>
      </c>
      <c r="X29" s="206">
        <v>0</v>
      </c>
      <c r="Y29" s="206">
        <v>0</v>
      </c>
      <c r="Z29" s="209">
        <v>0</v>
      </c>
      <c r="AA29" s="206">
        <v>0</v>
      </c>
      <c r="AB29" s="206">
        <v>0</v>
      </c>
      <c r="AC29" s="206">
        <v>0</v>
      </c>
      <c r="AD29" s="206">
        <v>0</v>
      </c>
      <c r="AE29" s="207">
        <v>0</v>
      </c>
      <c r="AF29" s="206">
        <v>0</v>
      </c>
      <c r="AG29" s="206">
        <v>0</v>
      </c>
      <c r="AH29" s="209">
        <v>0</v>
      </c>
      <c r="AI29" s="207">
        <v>0</v>
      </c>
      <c r="AJ29" s="206">
        <v>0</v>
      </c>
      <c r="AK29" s="206">
        <v>0</v>
      </c>
      <c r="AL29" s="206">
        <v>0</v>
      </c>
      <c r="AM29" s="207"/>
      <c r="AN29" s="206"/>
      <c r="AO29" s="206"/>
      <c r="AP29" s="206"/>
      <c r="AQ29" s="206">
        <v>0</v>
      </c>
      <c r="AR29" s="132">
        <v>0</v>
      </c>
      <c r="AS29" s="132">
        <v>0</v>
      </c>
      <c r="AT29" s="132">
        <v>0</v>
      </c>
    </row>
    <row r="30" spans="2:46">
      <c r="B30" s="130" t="s">
        <v>312</v>
      </c>
      <c r="C30" s="324">
        <v>0</v>
      </c>
      <c r="D30" s="324">
        <v>0</v>
      </c>
      <c r="E30" s="324">
        <v>0</v>
      </c>
      <c r="F30" s="324">
        <v>0</v>
      </c>
      <c r="G30" s="324">
        <v>0</v>
      </c>
      <c r="H30" s="324">
        <v>0</v>
      </c>
      <c r="I30" s="324">
        <v>0</v>
      </c>
      <c r="J30" s="324">
        <v>0</v>
      </c>
      <c r="K30" s="324">
        <v>0</v>
      </c>
      <c r="L30" s="324">
        <v>0</v>
      </c>
      <c r="M30" s="324">
        <v>0</v>
      </c>
      <c r="N30" s="324">
        <v>0</v>
      </c>
      <c r="O30" s="205">
        <v>0</v>
      </c>
      <c r="P30" s="206">
        <v>0</v>
      </c>
      <c r="Q30" s="206">
        <v>0</v>
      </c>
      <c r="R30" s="206">
        <v>0</v>
      </c>
      <c r="S30" s="207">
        <v>0</v>
      </c>
      <c r="T30" s="208">
        <v>0</v>
      </c>
      <c r="U30" s="206">
        <v>0</v>
      </c>
      <c r="V30" s="209">
        <v>0</v>
      </c>
      <c r="W30" s="206">
        <v>0</v>
      </c>
      <c r="X30" s="206">
        <v>0</v>
      </c>
      <c r="Y30" s="206">
        <v>0</v>
      </c>
      <c r="Z30" s="209">
        <v>0</v>
      </c>
      <c r="AA30" s="206">
        <v>0</v>
      </c>
      <c r="AB30" s="206">
        <v>0</v>
      </c>
      <c r="AC30" s="206">
        <v>0</v>
      </c>
      <c r="AD30" s="206">
        <v>0</v>
      </c>
      <c r="AE30" s="207">
        <v>0</v>
      </c>
      <c r="AF30" s="206">
        <v>0</v>
      </c>
      <c r="AG30" s="206">
        <v>0</v>
      </c>
      <c r="AH30" s="209">
        <v>0</v>
      </c>
      <c r="AI30" s="207">
        <v>0</v>
      </c>
      <c r="AJ30" s="206">
        <v>0</v>
      </c>
      <c r="AK30" s="206">
        <v>0</v>
      </c>
      <c r="AL30" s="206">
        <v>0</v>
      </c>
      <c r="AM30" s="207"/>
      <c r="AN30" s="206"/>
      <c r="AO30" s="206"/>
      <c r="AP30" s="206"/>
      <c r="AQ30" s="206">
        <v>0</v>
      </c>
      <c r="AR30" s="132">
        <v>0</v>
      </c>
      <c r="AS30" s="132">
        <v>0</v>
      </c>
      <c r="AT30" s="132">
        <v>0</v>
      </c>
    </row>
    <row r="31" spans="2:46">
      <c r="B31" s="130" t="s">
        <v>313</v>
      </c>
      <c r="C31" s="324">
        <v>0</v>
      </c>
      <c r="D31" s="324">
        <v>0</v>
      </c>
      <c r="E31" s="324">
        <v>0</v>
      </c>
      <c r="F31" s="324">
        <v>0</v>
      </c>
      <c r="G31" s="324">
        <v>0</v>
      </c>
      <c r="H31" s="324">
        <v>0</v>
      </c>
      <c r="I31" s="324">
        <v>0</v>
      </c>
      <c r="J31" s="324">
        <v>0</v>
      </c>
      <c r="K31" s="324">
        <v>0</v>
      </c>
      <c r="L31" s="324">
        <v>0</v>
      </c>
      <c r="M31" s="324">
        <v>0</v>
      </c>
      <c r="N31" s="324">
        <v>0</v>
      </c>
      <c r="O31" s="205">
        <v>0</v>
      </c>
      <c r="P31" s="205">
        <v>0</v>
      </c>
      <c r="Q31" s="205">
        <v>0</v>
      </c>
      <c r="R31" s="205">
        <v>0</v>
      </c>
      <c r="S31" s="207">
        <v>0</v>
      </c>
      <c r="T31" s="208">
        <v>0</v>
      </c>
      <c r="U31" s="206">
        <v>0</v>
      </c>
      <c r="V31" s="209">
        <v>0</v>
      </c>
      <c r="W31" s="206">
        <v>0</v>
      </c>
      <c r="X31" s="206">
        <v>277.00781000000001</v>
      </c>
      <c r="Y31" s="206">
        <v>0</v>
      </c>
      <c r="Z31" s="209">
        <v>0</v>
      </c>
      <c r="AA31" s="206">
        <v>0</v>
      </c>
      <c r="AB31" s="206">
        <v>0</v>
      </c>
      <c r="AC31" s="206">
        <v>7148</v>
      </c>
      <c r="AD31" s="206">
        <v>33</v>
      </c>
      <c r="AE31" s="207">
        <v>0</v>
      </c>
      <c r="AF31" s="206">
        <v>0</v>
      </c>
      <c r="AG31" s="206">
        <v>0</v>
      </c>
      <c r="AH31" s="209">
        <v>0</v>
      </c>
      <c r="AI31" s="207">
        <v>0</v>
      </c>
      <c r="AJ31" s="206">
        <v>0</v>
      </c>
      <c r="AK31" s="206">
        <v>0</v>
      </c>
      <c r="AL31" s="206">
        <v>0</v>
      </c>
      <c r="AM31" s="207"/>
      <c r="AN31" s="206"/>
      <c r="AO31" s="206"/>
      <c r="AP31" s="206"/>
      <c r="AQ31" s="206">
        <v>0</v>
      </c>
      <c r="AR31" s="132">
        <v>0</v>
      </c>
      <c r="AS31" s="132">
        <v>0</v>
      </c>
      <c r="AT31" s="132">
        <v>0</v>
      </c>
    </row>
    <row r="32" spans="2:46">
      <c r="B32" s="123" t="s">
        <v>20</v>
      </c>
      <c r="C32" s="323">
        <v>-11586.514469999998</v>
      </c>
      <c r="D32" s="323">
        <v>-11780.176929999998</v>
      </c>
      <c r="E32" s="323">
        <v>-11955.226980000009</v>
      </c>
      <c r="F32" s="323">
        <v>-12131.622139999999</v>
      </c>
      <c r="G32" s="323">
        <v>-12127.420899999999</v>
      </c>
      <c r="H32" s="323">
        <v>-12100.422570000001</v>
      </c>
      <c r="I32" s="323">
        <v>-12120.9233</v>
      </c>
      <c r="J32" s="323">
        <v>-13133.601949999995</v>
      </c>
      <c r="K32" s="200">
        <v>-12242.37925</v>
      </c>
      <c r="L32" s="200">
        <v>-12241.63003</v>
      </c>
      <c r="M32" s="200">
        <v>-12244.61774000002</v>
      </c>
      <c r="N32" s="200">
        <v>-12275.977070000001</v>
      </c>
      <c r="O32" s="200">
        <v>-12348.002919999999</v>
      </c>
      <c r="P32" s="201">
        <v>-12348.34923</v>
      </c>
      <c r="Q32" s="201">
        <v>-12344.209560000003</v>
      </c>
      <c r="R32" s="201">
        <v>-15455.507519999999</v>
      </c>
      <c r="S32" s="202">
        <v>-15858.650000000001</v>
      </c>
      <c r="T32" s="204">
        <v>-15861.250000000002</v>
      </c>
      <c r="U32" s="201">
        <v>-15864.18</v>
      </c>
      <c r="V32" s="203">
        <v>-16057.17</v>
      </c>
      <c r="W32" s="201">
        <v>-15827.19</v>
      </c>
      <c r="X32" s="201">
        <v>-15845</v>
      </c>
      <c r="Y32" s="201">
        <v>-15867</v>
      </c>
      <c r="Z32" s="203">
        <v>-15636</v>
      </c>
      <c r="AA32" s="201">
        <v>-21130</v>
      </c>
      <c r="AB32" s="201">
        <v>-21140</v>
      </c>
      <c r="AC32" s="201">
        <v>-21151</v>
      </c>
      <c r="AD32" s="201">
        <v>-21302</v>
      </c>
      <c r="AE32" s="202">
        <v>-21551</v>
      </c>
      <c r="AF32" s="201">
        <v>-21618</v>
      </c>
      <c r="AG32" s="201">
        <v>-21576</v>
      </c>
      <c r="AH32" s="203">
        <v>-19968</v>
      </c>
      <c r="AI32" s="202">
        <f t="shared" ref="AI32:AL32" si="4">SUM(AI33:AI34)</f>
        <v>-16764</v>
      </c>
      <c r="AJ32" s="201">
        <f t="shared" si="4"/>
        <v>-15175</v>
      </c>
      <c r="AK32" s="201">
        <f t="shared" si="4"/>
        <v>-16359</v>
      </c>
      <c r="AL32" s="201">
        <f t="shared" si="4"/>
        <v>-16247</v>
      </c>
      <c r="AM32" s="202"/>
      <c r="AN32" s="201"/>
      <c r="AO32" s="201"/>
      <c r="AP32" s="201"/>
      <c r="AQ32" s="201">
        <v>0</v>
      </c>
      <c r="AR32" s="133">
        <f>SUM(AR33:AR34)</f>
        <v>0</v>
      </c>
      <c r="AS32" s="133">
        <f>SUM(AS33:AS34)</f>
        <v>0</v>
      </c>
      <c r="AT32" s="133">
        <f>SUM(AT33:AT34)</f>
        <v>0</v>
      </c>
    </row>
    <row r="33" spans="2:46">
      <c r="B33" s="130" t="s">
        <v>21</v>
      </c>
      <c r="C33" s="324">
        <v>-11562.729239999999</v>
      </c>
      <c r="D33" s="324">
        <v>-11756.391699999998</v>
      </c>
      <c r="E33" s="324">
        <v>-11931.392250000008</v>
      </c>
      <c r="F33" s="324">
        <v>-12106.383399999999</v>
      </c>
      <c r="G33" s="324">
        <v>-12101.58829</v>
      </c>
      <c r="H33" s="324">
        <v>-12074.20794</v>
      </c>
      <c r="I33" s="324">
        <v>-12091.944800000001</v>
      </c>
      <c r="J33" s="324">
        <v>-13104.623449999996</v>
      </c>
      <c r="K33" s="324">
        <v>-12242</v>
      </c>
      <c r="L33" s="324">
        <v>-12240</v>
      </c>
      <c r="M33" s="324">
        <v>-12239.036550000019</v>
      </c>
      <c r="N33" s="324">
        <v>-12269.172710000001</v>
      </c>
      <c r="O33" s="205">
        <v>-12333.41383</v>
      </c>
      <c r="P33" s="206">
        <v>-12333.7601</v>
      </c>
      <c r="Q33" s="206">
        <v>-12333.325200000003</v>
      </c>
      <c r="R33" s="206">
        <v>-15443.470829999998</v>
      </c>
      <c r="S33" s="207">
        <v>-15579.7</v>
      </c>
      <c r="T33" s="208">
        <v>-16509.400000000001</v>
      </c>
      <c r="U33" s="206">
        <v>-15849.83</v>
      </c>
      <c r="V33" s="209">
        <v>-15646.04</v>
      </c>
      <c r="W33" s="206">
        <v>-15822.83</v>
      </c>
      <c r="X33" s="206">
        <v>-15835</v>
      </c>
      <c r="Y33" s="206">
        <v>-15856</v>
      </c>
      <c r="Z33" s="209">
        <v>-15620</v>
      </c>
      <c r="AA33" s="206">
        <v>-21107</v>
      </c>
      <c r="AB33" s="206">
        <v>-21116</v>
      </c>
      <c r="AC33" s="206">
        <v>-21097</v>
      </c>
      <c r="AD33" s="206">
        <v>-21248</v>
      </c>
      <c r="AE33" s="207">
        <v>-21497</v>
      </c>
      <c r="AF33" s="206">
        <v>-21564</v>
      </c>
      <c r="AG33" s="206">
        <v>-21522</v>
      </c>
      <c r="AH33" s="209">
        <v>-19980</v>
      </c>
      <c r="AI33" s="207">
        <v>-16721</v>
      </c>
      <c r="AJ33" s="206">
        <v>-15124</v>
      </c>
      <c r="AK33" s="206">
        <v>-16326</v>
      </c>
      <c r="AL33" s="206">
        <v>-16206</v>
      </c>
      <c r="AM33" s="207"/>
      <c r="AN33" s="206"/>
      <c r="AO33" s="206"/>
      <c r="AP33" s="206"/>
      <c r="AQ33" s="206">
        <v>0</v>
      </c>
      <c r="AR33" s="132">
        <v>0</v>
      </c>
      <c r="AS33" s="132">
        <v>0</v>
      </c>
      <c r="AT33" s="132">
        <v>0</v>
      </c>
    </row>
    <row r="34" spans="2:46">
      <c r="B34" s="130" t="s">
        <v>22</v>
      </c>
      <c r="C34" s="324">
        <v>-23.785229999999995</v>
      </c>
      <c r="D34" s="324">
        <v>-23.785230000000002</v>
      </c>
      <c r="E34" s="324">
        <v>-23.834730000000008</v>
      </c>
      <c r="F34" s="324">
        <v>-25.238739999999993</v>
      </c>
      <c r="G34" s="324">
        <v>-25.832609999999999</v>
      </c>
      <c r="H34" s="324">
        <v>-26.214630000000003</v>
      </c>
      <c r="I34" s="324">
        <v>-28.978500000000007</v>
      </c>
      <c r="J34" s="324">
        <v>-28.978499999999993</v>
      </c>
      <c r="K34" s="324">
        <v>-0.37924999999999998</v>
      </c>
      <c r="L34" s="324">
        <v>-1.6300300000000001</v>
      </c>
      <c r="M34" s="324">
        <v>-5.5811899999999994</v>
      </c>
      <c r="N34" s="324">
        <v>-6.8043600000000009</v>
      </c>
      <c r="O34" s="205">
        <v>-14.589090000000001</v>
      </c>
      <c r="P34" s="206">
        <v>-14.589129999999997</v>
      </c>
      <c r="Q34" s="206">
        <v>-10.884359999999999</v>
      </c>
      <c r="R34" s="206">
        <v>-12.036690000000004</v>
      </c>
      <c r="S34" s="207">
        <v>-278.95</v>
      </c>
      <c r="T34" s="208">
        <v>648.15</v>
      </c>
      <c r="U34" s="206">
        <v>-14.35</v>
      </c>
      <c r="V34" s="209">
        <v>-411.13</v>
      </c>
      <c r="W34" s="206">
        <v>-4.3600000000000003</v>
      </c>
      <c r="X34" s="206">
        <v>-10</v>
      </c>
      <c r="Y34" s="206">
        <v>-11</v>
      </c>
      <c r="Z34" s="209">
        <v>-16</v>
      </c>
      <c r="AA34" s="206">
        <v>-23</v>
      </c>
      <c r="AB34" s="206">
        <v>-24</v>
      </c>
      <c r="AC34" s="206">
        <v>-54</v>
      </c>
      <c r="AD34" s="206">
        <v>-54</v>
      </c>
      <c r="AE34" s="207">
        <v>-54</v>
      </c>
      <c r="AF34" s="206">
        <v>-54</v>
      </c>
      <c r="AG34" s="206">
        <v>-54</v>
      </c>
      <c r="AH34" s="209">
        <v>12</v>
      </c>
      <c r="AI34" s="207">
        <v>-43</v>
      </c>
      <c r="AJ34" s="206">
        <v>-51</v>
      </c>
      <c r="AK34" s="206">
        <v>-33</v>
      </c>
      <c r="AL34" s="206">
        <v>-41</v>
      </c>
      <c r="AM34" s="207"/>
      <c r="AN34" s="206"/>
      <c r="AO34" s="206"/>
      <c r="AP34" s="206"/>
      <c r="AQ34" s="206">
        <v>0</v>
      </c>
      <c r="AR34" s="132">
        <v>0</v>
      </c>
      <c r="AS34" s="132">
        <v>0</v>
      </c>
      <c r="AT34" s="132">
        <v>0</v>
      </c>
    </row>
    <row r="35" spans="2:46">
      <c r="B35" s="127" t="s">
        <v>23</v>
      </c>
      <c r="C35" s="323">
        <v>-26541.293580000001</v>
      </c>
      <c r="D35" s="323">
        <v>-48041.142640000013</v>
      </c>
      <c r="E35" s="323">
        <v>-48363.460189999983</v>
      </c>
      <c r="F35" s="323">
        <v>-43392.643689999997</v>
      </c>
      <c r="G35" s="323">
        <v>-39668.289359999995</v>
      </c>
      <c r="H35" s="323">
        <v>-44522.885270000013</v>
      </c>
      <c r="I35" s="323">
        <v>-40542.123729999985</v>
      </c>
      <c r="J35" s="323">
        <v>-38056.842249999994</v>
      </c>
      <c r="K35" s="200">
        <v>-49156.650029999997</v>
      </c>
      <c r="L35" s="200">
        <v>-29636.936379999996</v>
      </c>
      <c r="M35" s="200">
        <v>-33713.82329</v>
      </c>
      <c r="N35" s="200">
        <v>-32779.761810000004</v>
      </c>
      <c r="O35" s="200">
        <v>-23576.966520000002</v>
      </c>
      <c r="P35" s="201">
        <v>-12856.891050000006</v>
      </c>
      <c r="Q35" s="201">
        <v>-12313.162059999995</v>
      </c>
      <c r="R35" s="201">
        <v>-3472.9410600000047</v>
      </c>
      <c r="S35" s="202">
        <v>-19789.969999999998</v>
      </c>
      <c r="T35" s="204">
        <v>-21167.659999999996</v>
      </c>
      <c r="U35" s="201">
        <v>-169.84000000000378</v>
      </c>
      <c r="V35" s="203">
        <v>-55996.97</v>
      </c>
      <c r="W35" s="201">
        <v>-8236.1999999999989</v>
      </c>
      <c r="X35" s="201">
        <v>-9650</v>
      </c>
      <c r="Y35" s="201">
        <v>-5513</v>
      </c>
      <c r="Z35" s="203">
        <v>-5156</v>
      </c>
      <c r="AA35" s="201">
        <v>-4002</v>
      </c>
      <c r="AB35" s="201">
        <v>-6976</v>
      </c>
      <c r="AC35" s="201">
        <v>-3002</v>
      </c>
      <c r="AD35" s="201">
        <v>-8181</v>
      </c>
      <c r="AE35" s="202">
        <v>-17356</v>
      </c>
      <c r="AF35" s="201">
        <v>-20184</v>
      </c>
      <c r="AG35" s="201">
        <v>-19778</v>
      </c>
      <c r="AH35" s="203">
        <v>-19705</v>
      </c>
      <c r="AI35" s="202">
        <f t="shared" ref="AI35:AL35" si="5">+AI36+AI42</f>
        <v>-19892</v>
      </c>
      <c r="AJ35" s="201">
        <f t="shared" si="5"/>
        <v>-17561</v>
      </c>
      <c r="AK35" s="201">
        <f t="shared" si="5"/>
        <v>-17314</v>
      </c>
      <c r="AL35" s="201">
        <f t="shared" si="5"/>
        <v>-12511</v>
      </c>
      <c r="AM35" s="202"/>
      <c r="AN35" s="201"/>
      <c r="AO35" s="201"/>
      <c r="AP35" s="201"/>
      <c r="AQ35" s="201">
        <v>416.00462000000016</v>
      </c>
      <c r="AR35" s="133">
        <f>SUM(AR36,AR42)</f>
        <v>-2604.89786</v>
      </c>
      <c r="AS35" s="133">
        <f>SUM(AS36,AS42)</f>
        <v>2532.0355499999996</v>
      </c>
      <c r="AT35" s="133">
        <f>SUM(AT36,AT42)</f>
        <v>-436.18979999999954</v>
      </c>
    </row>
    <row r="36" spans="2:46">
      <c r="B36" s="137" t="s">
        <v>24</v>
      </c>
      <c r="C36" s="323">
        <v>581.50328000000002</v>
      </c>
      <c r="D36" s="323">
        <v>457.58286999999996</v>
      </c>
      <c r="E36" s="323">
        <v>607.94991000000016</v>
      </c>
      <c r="F36" s="323">
        <v>160.66092999999989</v>
      </c>
      <c r="G36" s="323">
        <v>210.09553</v>
      </c>
      <c r="H36" s="323">
        <v>708.26843000000008</v>
      </c>
      <c r="I36" s="323">
        <v>2055.1913100000002</v>
      </c>
      <c r="J36" s="323">
        <v>4290.0880699999989</v>
      </c>
      <c r="K36" s="200">
        <v>2725.4836100000002</v>
      </c>
      <c r="L36" s="200">
        <v>3975.2629900000002</v>
      </c>
      <c r="M36" s="200">
        <v>3844.1144499999987</v>
      </c>
      <c r="N36" s="200">
        <v>-438.04512000000011</v>
      </c>
      <c r="O36" s="200">
        <v>2602.3957399999999</v>
      </c>
      <c r="P36" s="201">
        <v>3261.4418499999997</v>
      </c>
      <c r="Q36" s="201">
        <v>3703.0876600000001</v>
      </c>
      <c r="R36" s="201">
        <v>10538.543109999999</v>
      </c>
      <c r="S36" s="202">
        <v>11505.95</v>
      </c>
      <c r="T36" s="204">
        <v>8555.7999999999993</v>
      </c>
      <c r="U36" s="201">
        <v>30541.449999999997</v>
      </c>
      <c r="V36" s="203">
        <v>-1891.9399999999996</v>
      </c>
      <c r="W36" s="201">
        <v>3045.17</v>
      </c>
      <c r="X36" s="201">
        <v>3131</v>
      </c>
      <c r="Y36" s="201">
        <v>1836</v>
      </c>
      <c r="Z36" s="203">
        <v>1971</v>
      </c>
      <c r="AA36" s="201">
        <v>2802</v>
      </c>
      <c r="AB36" s="201">
        <v>3715</v>
      </c>
      <c r="AC36" s="201">
        <v>9991</v>
      </c>
      <c r="AD36" s="201">
        <v>9501</v>
      </c>
      <c r="AE36" s="202">
        <v>6178</v>
      </c>
      <c r="AF36" s="201">
        <v>8463</v>
      </c>
      <c r="AG36" s="201">
        <v>9259</v>
      </c>
      <c r="AH36" s="203">
        <v>8029</v>
      </c>
      <c r="AI36" s="202">
        <f t="shared" ref="AI36:AL36" si="6">SUM(AI37:AI41)</f>
        <v>6447</v>
      </c>
      <c r="AJ36" s="201">
        <f t="shared" si="6"/>
        <v>6820</v>
      </c>
      <c r="AK36" s="201">
        <f t="shared" si="6"/>
        <v>9236</v>
      </c>
      <c r="AL36" s="201">
        <f t="shared" si="6"/>
        <v>6147</v>
      </c>
      <c r="AM36" s="202"/>
      <c r="AN36" s="201"/>
      <c r="AO36" s="201"/>
      <c r="AP36" s="201"/>
      <c r="AQ36" s="201">
        <v>777.11130000000003</v>
      </c>
      <c r="AR36" s="133">
        <f>SUM(AR37:AR41)</f>
        <v>857.84932999999978</v>
      </c>
      <c r="AS36" s="133">
        <f>SUM(AS37:AS41)</f>
        <v>860.56054000000017</v>
      </c>
      <c r="AT36" s="133">
        <f>SUM(AT37:AT41)</f>
        <v>856.76640000000009</v>
      </c>
    </row>
    <row r="37" spans="2:46">
      <c r="B37" s="138" t="s">
        <v>346</v>
      </c>
      <c r="C37" s="324">
        <v>0</v>
      </c>
      <c r="D37" s="324">
        <v>0</v>
      </c>
      <c r="E37" s="324">
        <v>0.66830000000000001</v>
      </c>
      <c r="F37" s="324">
        <v>46.079509999999999</v>
      </c>
      <c r="G37" s="324">
        <v>68.373509999999996</v>
      </c>
      <c r="H37" s="324">
        <v>7.1515799999999956</v>
      </c>
      <c r="I37" s="324">
        <v>8.8269200000000012</v>
      </c>
      <c r="J37" s="324">
        <v>27.370050000000006</v>
      </c>
      <c r="K37" s="324">
        <v>-917.81996000000004</v>
      </c>
      <c r="L37" s="324">
        <v>917.81996000000004</v>
      </c>
      <c r="M37" s="324">
        <v>0</v>
      </c>
      <c r="N37" s="324">
        <v>-1737.1189199999999</v>
      </c>
      <c r="O37" s="205">
        <v>420.38797</v>
      </c>
      <c r="P37" s="206">
        <v>81.304010000000005</v>
      </c>
      <c r="Q37" s="206">
        <v>9.4957800000000283</v>
      </c>
      <c r="R37" s="206">
        <v>816.27314000000001</v>
      </c>
      <c r="S37" s="207">
        <v>0.87</v>
      </c>
      <c r="T37" s="208">
        <v>5.91</v>
      </c>
      <c r="U37" s="206">
        <v>92.91</v>
      </c>
      <c r="V37" s="209">
        <v>252.38</v>
      </c>
      <c r="W37" s="206">
        <v>117.23</v>
      </c>
      <c r="X37" s="206">
        <v>12</v>
      </c>
      <c r="Y37" s="206">
        <v>0</v>
      </c>
      <c r="Z37" s="209">
        <v>2</v>
      </c>
      <c r="AA37" s="206">
        <v>0</v>
      </c>
      <c r="AB37" s="206">
        <v>0</v>
      </c>
      <c r="AC37" s="206">
        <v>27</v>
      </c>
      <c r="AD37" s="206">
        <v>9</v>
      </c>
      <c r="AE37" s="207">
        <v>43</v>
      </c>
      <c r="AF37" s="206">
        <v>0</v>
      </c>
      <c r="AG37" s="206">
        <v>1</v>
      </c>
      <c r="AH37" s="209">
        <v>25</v>
      </c>
      <c r="AI37" s="207">
        <v>12</v>
      </c>
      <c r="AJ37" s="206">
        <v>39</v>
      </c>
      <c r="AK37" s="206">
        <v>2</v>
      </c>
      <c r="AL37" s="206">
        <v>1</v>
      </c>
      <c r="AM37" s="207"/>
      <c r="AN37" s="206"/>
      <c r="AO37" s="206"/>
      <c r="AP37" s="206"/>
      <c r="AQ37" s="206">
        <v>0</v>
      </c>
      <c r="AR37" s="132">
        <v>0</v>
      </c>
      <c r="AS37" s="132">
        <v>0</v>
      </c>
      <c r="AT37" s="132">
        <v>0</v>
      </c>
    </row>
    <row r="38" spans="2:46">
      <c r="B38" s="138" t="s">
        <v>26</v>
      </c>
      <c r="C38" s="324">
        <v>567.98482999999999</v>
      </c>
      <c r="D38" s="324">
        <v>457.49950999999999</v>
      </c>
      <c r="E38" s="324">
        <v>517.63522000000012</v>
      </c>
      <c r="F38" s="324">
        <v>59.088139999999839</v>
      </c>
      <c r="G38" s="324">
        <v>154.12576999999999</v>
      </c>
      <c r="H38" s="324">
        <v>573.61526000000003</v>
      </c>
      <c r="I38" s="324">
        <f>IFERROR(ROUND(VLOOKUP(5001020001,#REF!,$I$5,0)/1000,0),0)+1</f>
        <v>1</v>
      </c>
      <c r="J38" s="324">
        <v>3180.2720699999991</v>
      </c>
      <c r="K38" s="324">
        <v>3779.81059</v>
      </c>
      <c r="L38" s="324">
        <v>2861.7092700000003</v>
      </c>
      <c r="M38" s="324">
        <v>3512.8813199999986</v>
      </c>
      <c r="N38" s="324">
        <v>1857.2541099999999</v>
      </c>
      <c r="O38" s="205">
        <v>1772.6145300000001</v>
      </c>
      <c r="P38" s="206">
        <v>2619.8200199999997</v>
      </c>
      <c r="Q38" s="206">
        <v>3578.35817</v>
      </c>
      <c r="R38" s="206">
        <v>5600.9640300000001</v>
      </c>
      <c r="S38" s="207">
        <v>5831.68</v>
      </c>
      <c r="T38" s="208">
        <v>6830.06</v>
      </c>
      <c r="U38" s="206">
        <v>9100.65</v>
      </c>
      <c r="V38" s="209">
        <v>3727.86</v>
      </c>
      <c r="W38" s="206">
        <v>2449.21</v>
      </c>
      <c r="X38" s="206">
        <v>2458</v>
      </c>
      <c r="Y38" s="206">
        <v>1761</v>
      </c>
      <c r="Z38" s="209">
        <v>1668</v>
      </c>
      <c r="AA38" s="206">
        <v>2235</v>
      </c>
      <c r="AB38" s="206">
        <v>3240</v>
      </c>
      <c r="AC38" s="206">
        <v>3831</v>
      </c>
      <c r="AD38" s="206">
        <v>5238</v>
      </c>
      <c r="AE38" s="207">
        <v>3492</v>
      </c>
      <c r="AF38" s="206">
        <v>2013</v>
      </c>
      <c r="AG38" s="206">
        <v>4714</v>
      </c>
      <c r="AH38" s="209">
        <v>3091</v>
      </c>
      <c r="AI38" s="207">
        <v>1887</v>
      </c>
      <c r="AJ38" s="206">
        <v>1767</v>
      </c>
      <c r="AK38" s="206">
        <v>4755</v>
      </c>
      <c r="AL38" s="206">
        <v>1139</v>
      </c>
      <c r="AM38" s="207"/>
      <c r="AN38" s="206"/>
      <c r="AO38" s="206"/>
      <c r="AP38" s="206"/>
      <c r="AQ38" s="206">
        <v>0</v>
      </c>
      <c r="AR38" s="132">
        <v>0</v>
      </c>
      <c r="AS38" s="132">
        <v>0</v>
      </c>
      <c r="AT38" s="132">
        <v>-2.9999999999999997E-5</v>
      </c>
    </row>
    <row r="39" spans="2:46">
      <c r="B39" s="138" t="s">
        <v>347</v>
      </c>
      <c r="C39" s="324">
        <v>0</v>
      </c>
      <c r="D39" s="324">
        <v>0</v>
      </c>
      <c r="E39" s="324">
        <v>0</v>
      </c>
      <c r="F39" s="324">
        <v>0</v>
      </c>
      <c r="G39" s="324">
        <v>0</v>
      </c>
      <c r="H39" s="324">
        <v>0</v>
      </c>
      <c r="I39" s="324">
        <v>0</v>
      </c>
      <c r="J39" s="324">
        <v>0</v>
      </c>
      <c r="K39" s="324">
        <v>4.0937999999999999</v>
      </c>
      <c r="L39" s="324">
        <v>-0.45086000000000004</v>
      </c>
      <c r="M39" s="324">
        <v>1.6100700000000008</v>
      </c>
      <c r="N39" s="324">
        <v>-5.2530100000000006</v>
      </c>
      <c r="O39" s="205">
        <v>16.401990000000001</v>
      </c>
      <c r="P39" s="206">
        <v>96.978269999999995</v>
      </c>
      <c r="Q39" s="206">
        <v>0</v>
      </c>
      <c r="R39" s="206">
        <v>22.404030000000013</v>
      </c>
      <c r="S39" s="207">
        <v>30.04</v>
      </c>
      <c r="T39" s="208">
        <v>26.46</v>
      </c>
      <c r="U39" s="206">
        <v>10.61</v>
      </c>
      <c r="V39" s="209">
        <v>56.53</v>
      </c>
      <c r="W39" s="206">
        <v>91.95</v>
      </c>
      <c r="X39" s="206">
        <v>564</v>
      </c>
      <c r="Y39" s="206">
        <v>3</v>
      </c>
      <c r="Z39" s="209">
        <v>35</v>
      </c>
      <c r="AA39" s="206">
        <v>36</v>
      </c>
      <c r="AB39" s="206">
        <v>408</v>
      </c>
      <c r="AC39" s="206">
        <v>174</v>
      </c>
      <c r="AD39" s="206">
        <v>5</v>
      </c>
      <c r="AE39" s="207">
        <v>521</v>
      </c>
      <c r="AF39" s="206">
        <v>408</v>
      </c>
      <c r="AG39" s="206">
        <v>97</v>
      </c>
      <c r="AH39" s="209">
        <v>87</v>
      </c>
      <c r="AI39" s="207">
        <v>137</v>
      </c>
      <c r="AJ39" s="206">
        <v>443</v>
      </c>
      <c r="AK39" s="206">
        <v>33</v>
      </c>
      <c r="AL39" s="206">
        <v>52</v>
      </c>
      <c r="AM39" s="207"/>
      <c r="AN39" s="206"/>
      <c r="AO39" s="206"/>
      <c r="AP39" s="206"/>
      <c r="AQ39" s="206">
        <v>0</v>
      </c>
      <c r="AR39" s="132">
        <v>0</v>
      </c>
      <c r="AS39" s="132">
        <v>0</v>
      </c>
      <c r="AT39" s="132">
        <v>0</v>
      </c>
    </row>
    <row r="40" spans="2:46">
      <c r="B40" s="138" t="s">
        <v>28</v>
      </c>
      <c r="C40" s="324">
        <v>0</v>
      </c>
      <c r="D40" s="324">
        <v>0</v>
      </c>
      <c r="E40" s="324">
        <v>0</v>
      </c>
      <c r="F40" s="324">
        <v>0</v>
      </c>
      <c r="G40" s="324">
        <v>0</v>
      </c>
      <c r="H40" s="324">
        <v>0</v>
      </c>
      <c r="I40" s="324">
        <v>0</v>
      </c>
      <c r="J40" s="324">
        <v>0</v>
      </c>
      <c r="K40" s="324">
        <v>0</v>
      </c>
      <c r="L40" s="324">
        <v>0</v>
      </c>
      <c r="M40" s="324">
        <v>0</v>
      </c>
      <c r="N40" s="324">
        <v>0</v>
      </c>
      <c r="O40" s="205">
        <v>0</v>
      </c>
      <c r="P40" s="206">
        <v>0</v>
      </c>
      <c r="Q40" s="206">
        <v>0</v>
      </c>
      <c r="R40" s="206">
        <v>0</v>
      </c>
      <c r="S40" s="207">
        <v>0</v>
      </c>
      <c r="T40" s="208">
        <v>0</v>
      </c>
      <c r="U40" s="206">
        <v>0</v>
      </c>
      <c r="V40" s="209">
        <v>0</v>
      </c>
      <c r="W40" s="206">
        <v>10897</v>
      </c>
      <c r="X40" s="206">
        <v>0</v>
      </c>
      <c r="Y40" s="206">
        <v>0</v>
      </c>
      <c r="Z40" s="209">
        <v>0</v>
      </c>
      <c r="AA40" s="206">
        <v>0</v>
      </c>
      <c r="AB40" s="206">
        <v>0</v>
      </c>
      <c r="AC40" s="206">
        <v>0</v>
      </c>
      <c r="AD40" s="206">
        <v>0</v>
      </c>
      <c r="AE40" s="207">
        <v>0</v>
      </c>
      <c r="AF40" s="206">
        <v>0</v>
      </c>
      <c r="AG40" s="206">
        <v>0</v>
      </c>
      <c r="AH40" s="209">
        <v>0</v>
      </c>
      <c r="AI40" s="207">
        <v>0</v>
      </c>
      <c r="AJ40" s="206">
        <v>0</v>
      </c>
      <c r="AK40" s="206">
        <v>0</v>
      </c>
      <c r="AL40" s="206">
        <v>0</v>
      </c>
      <c r="AM40" s="207"/>
      <c r="AN40" s="206"/>
      <c r="AO40" s="206"/>
      <c r="AP40" s="206"/>
      <c r="AQ40" s="206">
        <v>0</v>
      </c>
      <c r="AR40" s="132">
        <v>0</v>
      </c>
      <c r="AS40" s="132">
        <v>0</v>
      </c>
      <c r="AT40" s="132">
        <v>0</v>
      </c>
    </row>
    <row r="41" spans="2:46">
      <c r="B41" s="138" t="s">
        <v>10</v>
      </c>
      <c r="C41" s="324">
        <v>13.518450000000001</v>
      </c>
      <c r="D41" s="324">
        <v>8.3359999999997214E-2</v>
      </c>
      <c r="E41" s="324">
        <v>89.646389999999982</v>
      </c>
      <c r="F41" s="324">
        <v>55.493280000000041</v>
      </c>
      <c r="G41" s="324">
        <v>-12.40375</v>
      </c>
      <c r="H41" s="324">
        <v>127.50159000000002</v>
      </c>
      <c r="I41" s="324">
        <v>1209.1403500000001</v>
      </c>
      <c r="J41" s="324">
        <v>1082.4459499999998</v>
      </c>
      <c r="K41" s="324">
        <v>-140.60082000000003</v>
      </c>
      <c r="L41" s="324">
        <v>196.18462000000011</v>
      </c>
      <c r="M41" s="324">
        <v>329.62306000000001</v>
      </c>
      <c r="N41" s="324">
        <v>-552.92730000000006</v>
      </c>
      <c r="O41" s="205">
        <v>392.99124999999998</v>
      </c>
      <c r="P41" s="206">
        <v>463.33954999999997</v>
      </c>
      <c r="Q41" s="206">
        <v>115.23371000000002</v>
      </c>
      <c r="R41" s="206">
        <v>4098.9019099999996</v>
      </c>
      <c r="S41" s="207">
        <v>5643.36</v>
      </c>
      <c r="T41" s="208">
        <v>1693.37</v>
      </c>
      <c r="U41" s="206">
        <v>21337.279999999999</v>
      </c>
      <c r="V41" s="209">
        <v>-5928.71</v>
      </c>
      <c r="W41" s="206">
        <v>-10510.22</v>
      </c>
      <c r="X41" s="206">
        <v>97</v>
      </c>
      <c r="Y41" s="206">
        <v>72</v>
      </c>
      <c r="Z41" s="209">
        <v>266</v>
      </c>
      <c r="AA41" s="206">
        <v>531</v>
      </c>
      <c r="AB41" s="206">
        <v>67</v>
      </c>
      <c r="AC41" s="206">
        <v>5959</v>
      </c>
      <c r="AD41" s="206">
        <v>4249</v>
      </c>
      <c r="AE41" s="207">
        <v>2122</v>
      </c>
      <c r="AF41" s="206">
        <v>6042</v>
      </c>
      <c r="AG41" s="206">
        <v>4447</v>
      </c>
      <c r="AH41" s="209">
        <v>4826</v>
      </c>
      <c r="AI41" s="207">
        <v>4411</v>
      </c>
      <c r="AJ41" s="206">
        <v>4571</v>
      </c>
      <c r="AK41" s="206">
        <v>4446</v>
      </c>
      <c r="AL41" s="206">
        <v>4955</v>
      </c>
      <c r="AM41" s="207"/>
      <c r="AN41" s="206"/>
      <c r="AO41" s="206"/>
      <c r="AP41" s="206"/>
      <c r="AQ41" s="206">
        <v>777.11130000000003</v>
      </c>
      <c r="AR41" s="132">
        <v>857.84932999999978</v>
      </c>
      <c r="AS41" s="132">
        <v>860.56054000000017</v>
      </c>
      <c r="AT41" s="132">
        <v>856.76643000000013</v>
      </c>
    </row>
    <row r="42" spans="2:46">
      <c r="B42" s="137" t="s">
        <v>30</v>
      </c>
      <c r="C42" s="324">
        <v>-27122.796860000002</v>
      </c>
      <c r="D42" s="324">
        <v>-48498.725510000011</v>
      </c>
      <c r="E42" s="324">
        <v>-48971.410099999986</v>
      </c>
      <c r="F42" s="324">
        <v>-43553.304619999995</v>
      </c>
      <c r="G42" s="324">
        <v>-39878.384889999994</v>
      </c>
      <c r="H42" s="324">
        <v>-45231.153700000017</v>
      </c>
      <c r="I42" s="324">
        <v>-42597.315039999987</v>
      </c>
      <c r="J42" s="324">
        <v>-42346.930319999992</v>
      </c>
      <c r="K42" s="200">
        <v>-51882.13364</v>
      </c>
      <c r="L42" s="200">
        <v>-33612.199369999995</v>
      </c>
      <c r="M42" s="200">
        <v>-37557.937740000001</v>
      </c>
      <c r="N42" s="200">
        <v>-32341.716690000001</v>
      </c>
      <c r="O42" s="200">
        <v>-26179.362260000002</v>
      </c>
      <c r="P42" s="201">
        <v>-16118.332900000005</v>
      </c>
      <c r="Q42" s="201">
        <v>-16016.249719999996</v>
      </c>
      <c r="R42" s="201">
        <v>-14011.484170000003</v>
      </c>
      <c r="S42" s="202">
        <v>-31295.919999999998</v>
      </c>
      <c r="T42" s="204">
        <v>-29723.459999999995</v>
      </c>
      <c r="U42" s="201">
        <v>-30711.29</v>
      </c>
      <c r="V42" s="203">
        <v>-54105.03</v>
      </c>
      <c r="W42" s="201">
        <v>-11281.369999999999</v>
      </c>
      <c r="X42" s="201">
        <v>-12781</v>
      </c>
      <c r="Y42" s="201">
        <v>-7349</v>
      </c>
      <c r="Z42" s="203">
        <v>-7127</v>
      </c>
      <c r="AA42" s="201">
        <v>-6804</v>
      </c>
      <c r="AB42" s="201">
        <v>-10691</v>
      </c>
      <c r="AC42" s="201">
        <v>-12993</v>
      </c>
      <c r="AD42" s="201">
        <v>-17682</v>
      </c>
      <c r="AE42" s="202">
        <v>-23534</v>
      </c>
      <c r="AF42" s="201">
        <v>-28647</v>
      </c>
      <c r="AG42" s="201">
        <v>-29037</v>
      </c>
      <c r="AH42" s="203">
        <v>-27734</v>
      </c>
      <c r="AI42" s="202">
        <f t="shared" ref="AI42:AJ42" si="7">SUM(AI43:AI45)</f>
        <v>-26339</v>
      </c>
      <c r="AJ42" s="201">
        <f t="shared" si="7"/>
        <v>-24381</v>
      </c>
      <c r="AK42" s="201">
        <f t="shared" ref="AK42:AL42" si="8">SUM(AK43:AK45)</f>
        <v>-26550</v>
      </c>
      <c r="AL42" s="201">
        <f t="shared" si="8"/>
        <v>-18658</v>
      </c>
      <c r="AM42" s="202"/>
      <c r="AN42" s="201"/>
      <c r="AO42" s="201"/>
      <c r="AP42" s="201"/>
      <c r="AQ42" s="201">
        <v>-361.10667999999987</v>
      </c>
      <c r="AR42" s="133">
        <f>SUM(AR43:AR45)</f>
        <v>-3462.7471899999996</v>
      </c>
      <c r="AS42" s="133">
        <f>SUM(AS43:AS45)</f>
        <v>1671.4750099999992</v>
      </c>
      <c r="AT42" s="133">
        <f>SUM(AT43:AT45)</f>
        <v>-1292.9561999999996</v>
      </c>
    </row>
    <row r="43" spans="2:46">
      <c r="B43" s="138" t="s">
        <v>346</v>
      </c>
      <c r="C43" s="324">
        <v>0</v>
      </c>
      <c r="D43" s="324">
        <v>-0.19549</v>
      </c>
      <c r="E43" s="324">
        <v>-0.48815000000000003</v>
      </c>
      <c r="F43" s="324">
        <v>-84.255380000000002</v>
      </c>
      <c r="G43" s="324">
        <v>-109.8306</v>
      </c>
      <c r="H43" s="324">
        <v>0</v>
      </c>
      <c r="I43" s="324">
        <v>-0.23920999999999992</v>
      </c>
      <c r="J43" s="324">
        <v>-941.16012999999998</v>
      </c>
      <c r="K43" s="324">
        <v>0</v>
      </c>
      <c r="L43" s="324">
        <v>-1549.51413</v>
      </c>
      <c r="M43" s="324">
        <v>-656.36628000000019</v>
      </c>
      <c r="N43" s="324">
        <v>1134.3872800000004</v>
      </c>
      <c r="O43" s="205">
        <v>-291.30720000000002</v>
      </c>
      <c r="P43" s="206">
        <v>-351.17536999999993</v>
      </c>
      <c r="Q43" s="206">
        <v>-334.88749000000013</v>
      </c>
      <c r="R43" s="206">
        <v>-574.97370000000001</v>
      </c>
      <c r="S43" s="207">
        <v>-567.27</v>
      </c>
      <c r="T43" s="208">
        <v>-166.65</v>
      </c>
      <c r="U43" s="206">
        <v>-3.31</v>
      </c>
      <c r="V43" s="209">
        <v>-162.31</v>
      </c>
      <c r="W43" s="206">
        <v>-66.45</v>
      </c>
      <c r="X43" s="206">
        <v>-6</v>
      </c>
      <c r="Y43" s="206">
        <v>0</v>
      </c>
      <c r="Z43" s="209">
        <v>0</v>
      </c>
      <c r="AA43" s="206">
        <v>0</v>
      </c>
      <c r="AB43" s="206">
        <v>-1</v>
      </c>
      <c r="AC43" s="206">
        <v>0</v>
      </c>
      <c r="AD43" s="206">
        <v>-19</v>
      </c>
      <c r="AE43" s="207">
        <v>-14</v>
      </c>
      <c r="AF43" s="206">
        <v>0</v>
      </c>
      <c r="AG43" s="206">
        <v>-17</v>
      </c>
      <c r="AH43" s="209">
        <v>-34</v>
      </c>
      <c r="AI43" s="207">
        <v>-1</v>
      </c>
      <c r="AJ43" s="206">
        <v>0</v>
      </c>
      <c r="AK43" s="206">
        <v>-2</v>
      </c>
      <c r="AL43" s="206">
        <v>-476</v>
      </c>
      <c r="AM43" s="207"/>
      <c r="AN43" s="206"/>
      <c r="AO43" s="206"/>
      <c r="AP43" s="206"/>
      <c r="AQ43" s="206">
        <v>-955.34652000000006</v>
      </c>
      <c r="AR43" s="132">
        <v>955.34652000000006</v>
      </c>
      <c r="AS43" s="132">
        <v>0</v>
      </c>
      <c r="AT43" s="132">
        <v>0</v>
      </c>
    </row>
    <row r="44" spans="2:46">
      <c r="B44" s="138" t="s">
        <v>31</v>
      </c>
      <c r="C44" s="324">
        <v>-26926.797780000001</v>
      </c>
      <c r="D44" s="324">
        <v>-41334.916490000011</v>
      </c>
      <c r="E44" s="324">
        <v>-37502.326309999989</v>
      </c>
      <c r="F44" s="324">
        <v>-37458.79548999999</v>
      </c>
      <c r="G44" s="324">
        <v>-37933.817579999995</v>
      </c>
      <c r="H44" s="324">
        <v>-40405.851350000019</v>
      </c>
      <c r="I44" s="324">
        <v>-41034.829699999987</v>
      </c>
      <c r="J44" s="324">
        <v>-40149.747149999996</v>
      </c>
      <c r="K44" s="324">
        <v>-37023.325579999997</v>
      </c>
      <c r="L44" s="324">
        <v>-31981.241959999992</v>
      </c>
      <c r="M44" s="324">
        <v>-30024.155859999999</v>
      </c>
      <c r="N44" s="324">
        <v>-20067.276959999999</v>
      </c>
      <c r="O44" s="205">
        <v>-15368.290210000001</v>
      </c>
      <c r="P44" s="206">
        <v>-15379.009749999999</v>
      </c>
      <c r="Q44" s="206">
        <v>-15259.001139999998</v>
      </c>
      <c r="R44" s="206">
        <v>-13367.136219999999</v>
      </c>
      <c r="S44" s="207">
        <v>-6221.2</v>
      </c>
      <c r="T44" s="208">
        <v>-6116.65</v>
      </c>
      <c r="U44" s="206">
        <v>-7546.37</v>
      </c>
      <c r="V44" s="209">
        <v>-39576.589999999997</v>
      </c>
      <c r="W44" s="206">
        <v>851.47</v>
      </c>
      <c r="X44" s="206">
        <v>-198</v>
      </c>
      <c r="Y44" s="206">
        <v>-200</v>
      </c>
      <c r="Z44" s="209">
        <v>-200</v>
      </c>
      <c r="AA44" s="206">
        <v>-196</v>
      </c>
      <c r="AB44" s="206">
        <v>-198</v>
      </c>
      <c r="AC44" s="206">
        <v>-200</v>
      </c>
      <c r="AD44" s="206">
        <v>-200</v>
      </c>
      <c r="AE44" s="207">
        <v>-196</v>
      </c>
      <c r="AF44" s="206">
        <v>-198</v>
      </c>
      <c r="AG44" s="206">
        <v>-200</v>
      </c>
      <c r="AH44" s="209">
        <v>-158</v>
      </c>
      <c r="AI44" s="207">
        <v>-153</v>
      </c>
      <c r="AJ44" s="206">
        <v>-155</v>
      </c>
      <c r="AK44" s="206">
        <v>-163</v>
      </c>
      <c r="AL44" s="206">
        <v>-633</v>
      </c>
      <c r="AM44" s="207"/>
      <c r="AN44" s="206"/>
      <c r="AO44" s="206"/>
      <c r="AP44" s="206"/>
      <c r="AQ44" s="206">
        <v>955.34652000000006</v>
      </c>
      <c r="AR44" s="132">
        <v>-955.34652000000006</v>
      </c>
      <c r="AS44" s="132">
        <v>0</v>
      </c>
      <c r="AT44" s="132">
        <v>0</v>
      </c>
    </row>
    <row r="45" spans="2:46">
      <c r="B45" s="138" t="s">
        <v>10</v>
      </c>
      <c r="C45" s="324">
        <v>-195.99908000000002</v>
      </c>
      <c r="D45" s="324">
        <v>-7163.6135299999996</v>
      </c>
      <c r="E45" s="324">
        <v>-11468.59564</v>
      </c>
      <c r="F45" s="324">
        <v>-6010.2537499999999</v>
      </c>
      <c r="G45" s="324">
        <v>-1834.7367099999999</v>
      </c>
      <c r="H45" s="324">
        <v>-4825.3023499999981</v>
      </c>
      <c r="I45" s="324">
        <v>-1562.2461300000023</v>
      </c>
      <c r="J45" s="324">
        <v>-1256.02304</v>
      </c>
      <c r="K45" s="324">
        <v>-14858.808060000001</v>
      </c>
      <c r="L45" s="324">
        <v>-81.443279999999021</v>
      </c>
      <c r="M45" s="324">
        <v>-6877.4156000000003</v>
      </c>
      <c r="N45" s="324">
        <v>-13408.827010000001</v>
      </c>
      <c r="O45" s="205">
        <v>-10519.76485</v>
      </c>
      <c r="P45" s="206">
        <v>-388.1477800000057</v>
      </c>
      <c r="Q45" s="206">
        <v>-422.36108999999755</v>
      </c>
      <c r="R45" s="206">
        <v>-69.374250000004395</v>
      </c>
      <c r="S45" s="207">
        <v>-24507.449999999997</v>
      </c>
      <c r="T45" s="208">
        <v>-23440.159999999996</v>
      </c>
      <c r="U45" s="206">
        <v>-23161.61</v>
      </c>
      <c r="V45" s="209">
        <v>-14366.130000000003</v>
      </c>
      <c r="W45" s="206">
        <v>-12066.39</v>
      </c>
      <c r="X45" s="206">
        <v>-12577</v>
      </c>
      <c r="Y45" s="206">
        <v>-7149</v>
      </c>
      <c r="Z45" s="209">
        <v>-6927</v>
      </c>
      <c r="AA45" s="206">
        <v>-6608</v>
      </c>
      <c r="AB45" s="206">
        <v>-10492</v>
      </c>
      <c r="AC45" s="206">
        <v>-12793</v>
      </c>
      <c r="AD45" s="206">
        <v>-17463</v>
      </c>
      <c r="AE45" s="207">
        <v>-23324</v>
      </c>
      <c r="AF45" s="206">
        <v>-28449</v>
      </c>
      <c r="AG45" s="206">
        <v>-28820</v>
      </c>
      <c r="AH45" s="209">
        <v>-27542</v>
      </c>
      <c r="AI45" s="207">
        <v>-26185</v>
      </c>
      <c r="AJ45" s="206">
        <v>-24226</v>
      </c>
      <c r="AK45" s="206">
        <v>-26385</v>
      </c>
      <c r="AL45" s="206">
        <v>-17549</v>
      </c>
      <c r="AM45" s="207"/>
      <c r="AN45" s="206"/>
      <c r="AO45" s="206"/>
      <c r="AP45" s="206"/>
      <c r="AQ45" s="206">
        <v>-361.10667999999987</v>
      </c>
      <c r="AR45" s="132">
        <v>-3462.7471899999996</v>
      </c>
      <c r="AS45" s="132">
        <v>1671.4750099999992</v>
      </c>
      <c r="AT45" s="132">
        <v>-1292.9561999999996</v>
      </c>
    </row>
    <row r="46" spans="2:46">
      <c r="B46" s="123" t="s">
        <v>32</v>
      </c>
      <c r="C46" s="323">
        <v>8334.8685100000021</v>
      </c>
      <c r="D46" s="323">
        <v>0</v>
      </c>
      <c r="E46" s="323">
        <v>0.12533999999868684</v>
      </c>
      <c r="F46" s="323">
        <v>0</v>
      </c>
      <c r="G46" s="323">
        <v>-2.6692499999999981</v>
      </c>
      <c r="H46" s="323">
        <v>-5.1877700000000004</v>
      </c>
      <c r="I46" s="323">
        <v>-0.57441999999999993</v>
      </c>
      <c r="J46" s="323">
        <v>-26889.77058</v>
      </c>
      <c r="K46" s="323">
        <v>0.31274999999999997</v>
      </c>
      <c r="L46" s="323">
        <v>-10.38997</v>
      </c>
      <c r="M46" s="323">
        <v>-2.200420000000002</v>
      </c>
      <c r="N46" s="323">
        <v>467.55455999999998</v>
      </c>
      <c r="O46" s="200">
        <v>-29.258470000000003</v>
      </c>
      <c r="P46" s="201">
        <v>-21.167330000000003</v>
      </c>
      <c r="Q46" s="201">
        <v>120.76678000000001</v>
      </c>
      <c r="R46" s="201">
        <v>-722.55404999999996</v>
      </c>
      <c r="S46" s="202">
        <v>85.6</v>
      </c>
      <c r="T46" s="204">
        <v>275.04000000000002</v>
      </c>
      <c r="U46" s="201">
        <v>-35.46</v>
      </c>
      <c r="V46" s="203">
        <v>-4078.34</v>
      </c>
      <c r="W46" s="201">
        <v>-73</v>
      </c>
      <c r="X46" s="201">
        <v>-1633</v>
      </c>
      <c r="Y46" s="201">
        <v>-762</v>
      </c>
      <c r="Z46" s="203">
        <v>3095</v>
      </c>
      <c r="AA46" s="201">
        <v>2328</v>
      </c>
      <c r="AB46" s="201">
        <v>-123</v>
      </c>
      <c r="AC46" s="201">
        <v>-100</v>
      </c>
      <c r="AD46" s="201">
        <v>5635</v>
      </c>
      <c r="AE46" s="202">
        <v>-21</v>
      </c>
      <c r="AF46" s="201">
        <v>26481</v>
      </c>
      <c r="AG46" s="201">
        <v>-60</v>
      </c>
      <c r="AH46" s="203">
        <v>-76</v>
      </c>
      <c r="AI46" s="202">
        <v>20</v>
      </c>
      <c r="AJ46" s="201">
        <v>-84</v>
      </c>
      <c r="AK46" s="201">
        <v>-111</v>
      </c>
      <c r="AL46" s="201">
        <v>265</v>
      </c>
      <c r="AM46" s="202"/>
      <c r="AN46" s="201"/>
      <c r="AO46" s="201"/>
      <c r="AP46" s="201"/>
      <c r="AQ46" s="201">
        <v>-31.689250000000001</v>
      </c>
      <c r="AR46" s="133">
        <v>0</v>
      </c>
      <c r="AS46" s="133">
        <v>0</v>
      </c>
      <c r="AT46" s="133">
        <v>7.0000000000902673E-5</v>
      </c>
    </row>
    <row r="47" spans="2:46">
      <c r="B47" s="123" t="s">
        <v>44</v>
      </c>
      <c r="C47" s="323">
        <v>0</v>
      </c>
      <c r="D47" s="323">
        <v>0</v>
      </c>
      <c r="E47" s="323">
        <v>0</v>
      </c>
      <c r="F47" s="323">
        <v>0</v>
      </c>
      <c r="G47" s="323">
        <v>0</v>
      </c>
      <c r="H47" s="323">
        <v>0</v>
      </c>
      <c r="I47" s="323">
        <v>0</v>
      </c>
      <c r="J47" s="323">
        <v>0</v>
      </c>
      <c r="K47" s="323">
        <v>0</v>
      </c>
      <c r="L47" s="323">
        <v>0</v>
      </c>
      <c r="M47" s="323">
        <v>0</v>
      </c>
      <c r="N47" s="323">
        <v>0</v>
      </c>
      <c r="O47" s="200">
        <v>0</v>
      </c>
      <c r="P47" s="201">
        <v>0</v>
      </c>
      <c r="Q47" s="201">
        <v>0</v>
      </c>
      <c r="R47" s="201">
        <v>0</v>
      </c>
      <c r="S47" s="202">
        <v>0</v>
      </c>
      <c r="T47" s="204">
        <v>0</v>
      </c>
      <c r="U47" s="201">
        <v>0</v>
      </c>
      <c r="V47" s="203">
        <v>0</v>
      </c>
      <c r="W47" s="201">
        <v>115</v>
      </c>
      <c r="X47" s="201">
        <v>0</v>
      </c>
      <c r="Y47" s="201">
        <v>0</v>
      </c>
      <c r="Z47" s="203">
        <v>0</v>
      </c>
      <c r="AA47" s="201">
        <v>0</v>
      </c>
      <c r="AB47" s="201">
        <v>0</v>
      </c>
      <c r="AC47" s="201">
        <v>0</v>
      </c>
      <c r="AD47" s="201">
        <v>0</v>
      </c>
      <c r="AE47" s="202">
        <v>0</v>
      </c>
      <c r="AF47" s="201">
        <v>0</v>
      </c>
      <c r="AG47" s="201">
        <v>0</v>
      </c>
      <c r="AH47" s="203">
        <v>0</v>
      </c>
      <c r="AI47" s="202">
        <v>0</v>
      </c>
      <c r="AJ47" s="201">
        <v>0</v>
      </c>
      <c r="AK47" s="201">
        <v>0</v>
      </c>
      <c r="AL47" s="201">
        <v>0</v>
      </c>
      <c r="AM47" s="202"/>
      <c r="AN47" s="201"/>
      <c r="AO47" s="201"/>
      <c r="AP47" s="201"/>
      <c r="AQ47" s="201">
        <v>0</v>
      </c>
      <c r="AR47" s="133">
        <v>0</v>
      </c>
      <c r="AS47" s="133">
        <v>0</v>
      </c>
      <c r="AT47" s="133">
        <v>0</v>
      </c>
    </row>
    <row r="48" spans="2:46">
      <c r="B48" s="123" t="s">
        <v>33</v>
      </c>
      <c r="C48" s="323">
        <v>-13569.747649999988</v>
      </c>
      <c r="D48" s="323">
        <v>-81300.732790000038</v>
      </c>
      <c r="E48" s="323">
        <v>-57755.61372999999</v>
      </c>
      <c r="F48" s="323">
        <v>-52582.763999999981</v>
      </c>
      <c r="G48" s="323">
        <v>-53619.491759999997</v>
      </c>
      <c r="H48" s="323">
        <v>-12687.636990000017</v>
      </c>
      <c r="I48" s="323">
        <v>10255.493459999987</v>
      </c>
      <c r="J48" s="323">
        <v>-18604.755159999939</v>
      </c>
      <c r="K48" s="200">
        <v>23970.302229999998</v>
      </c>
      <c r="L48" s="200">
        <v>29236.439290000046</v>
      </c>
      <c r="M48" s="200">
        <v>18126.349369999931</v>
      </c>
      <c r="N48" s="200">
        <v>23929.599980000112</v>
      </c>
      <c r="O48" s="200">
        <v>57485.141109999982</v>
      </c>
      <c r="P48" s="201">
        <v>47479.124829999993</v>
      </c>
      <c r="Q48" s="201">
        <v>10374.018729999983</v>
      </c>
      <c r="R48" s="201">
        <v>45632.053039999912</v>
      </c>
      <c r="S48" s="202">
        <v>78065.919999999984</v>
      </c>
      <c r="T48" s="204">
        <v>48793.739999999991</v>
      </c>
      <c r="U48" s="201">
        <v>-3694.980000000015</v>
      </c>
      <c r="V48" s="203">
        <v>-10074.969999999932</v>
      </c>
      <c r="W48" s="201">
        <v>81794.600000000006</v>
      </c>
      <c r="X48" s="201">
        <v>42348</v>
      </c>
      <c r="Y48" s="201">
        <v>7863</v>
      </c>
      <c r="Z48" s="203">
        <v>57620</v>
      </c>
      <c r="AA48" s="201">
        <v>75930</v>
      </c>
      <c r="AB48" s="201">
        <v>21713</v>
      </c>
      <c r="AC48" s="201">
        <v>-30379</v>
      </c>
      <c r="AD48" s="201">
        <v>37420</v>
      </c>
      <c r="AE48" s="202">
        <v>77322</v>
      </c>
      <c r="AF48" s="201">
        <v>86971</v>
      </c>
      <c r="AG48" s="201">
        <v>7712</v>
      </c>
      <c r="AH48" s="203">
        <v>27457</v>
      </c>
      <c r="AI48" s="202">
        <f t="shared" ref="AI48:AL48" si="9">SUM(AI11,AI12,AI25,AI32,AI35,AI46,AI47)</f>
        <v>93725</v>
      </c>
      <c r="AJ48" s="201">
        <f t="shared" si="9"/>
        <v>62671</v>
      </c>
      <c r="AK48" s="201">
        <f t="shared" si="9"/>
        <v>1015</v>
      </c>
      <c r="AL48" s="201">
        <f t="shared" si="9"/>
        <v>36183</v>
      </c>
      <c r="AM48" s="202"/>
      <c r="AN48" s="201"/>
      <c r="AO48" s="201"/>
      <c r="AP48" s="201"/>
      <c r="AQ48" s="201">
        <v>-131.33359999999993</v>
      </c>
      <c r="AR48" s="133">
        <f>SUM(AR11,AR12,AR25,AR46,AR47,AR32,AR35)</f>
        <v>-2162.38238</v>
      </c>
      <c r="AS48" s="133">
        <f>SUM(AS11,AS12,AS25,AS46,AS47,AS32,AS35)</f>
        <v>2511.2264199999995</v>
      </c>
      <c r="AT48" s="133">
        <f>SUM(AT11,AT12,AT25,AT46,AT47,AT32,AT35)</f>
        <v>-435.01752999999951</v>
      </c>
    </row>
    <row r="49" spans="1:46">
      <c r="B49" s="123" t="s">
        <v>34</v>
      </c>
      <c r="C49" s="323">
        <v>0</v>
      </c>
      <c r="D49" s="323">
        <v>0</v>
      </c>
      <c r="E49" s="323">
        <v>0</v>
      </c>
      <c r="F49" s="323">
        <v>0</v>
      </c>
      <c r="G49" s="323">
        <v>0</v>
      </c>
      <c r="H49" s="323">
        <v>0</v>
      </c>
      <c r="I49" s="323">
        <v>0</v>
      </c>
      <c r="J49" s="323">
        <v>0</v>
      </c>
      <c r="K49" s="323">
        <v>-5035.2255700000005</v>
      </c>
      <c r="L49" s="323">
        <v>-6750.032009999999</v>
      </c>
      <c r="M49" s="323">
        <v>-4039.4066400000011</v>
      </c>
      <c r="N49" s="323">
        <v>7642</v>
      </c>
      <c r="O49" s="200">
        <v>-4224.3540400000002</v>
      </c>
      <c r="P49" s="201">
        <v>-1680.9126500000002</v>
      </c>
      <c r="Q49" s="201">
        <v>-736.89909999999963</v>
      </c>
      <c r="R49" s="201">
        <v>-1815.0546100000029</v>
      </c>
      <c r="S49" s="202">
        <v>-4284.1899999999987</v>
      </c>
      <c r="T49" s="204">
        <v>-2521.4400000000005</v>
      </c>
      <c r="U49" s="201">
        <v>612.57000000000005</v>
      </c>
      <c r="V49" s="203">
        <v>956.14</v>
      </c>
      <c r="W49" s="201">
        <v>-9955.27</v>
      </c>
      <c r="X49" s="201">
        <v>-1576</v>
      </c>
      <c r="Y49" s="201">
        <v>1415</v>
      </c>
      <c r="Z49" s="203">
        <v>2359</v>
      </c>
      <c r="AA49" s="201">
        <v>-4140</v>
      </c>
      <c r="AB49" s="201">
        <v>-76</v>
      </c>
      <c r="AC49" s="201">
        <v>2331</v>
      </c>
      <c r="AD49" s="201">
        <v>-2038</v>
      </c>
      <c r="AE49" s="202">
        <v>-4248</v>
      </c>
      <c r="AF49" s="201">
        <v>-4893</v>
      </c>
      <c r="AG49" s="201">
        <v>-113</v>
      </c>
      <c r="AH49" s="203">
        <v>-1392</v>
      </c>
      <c r="AI49" s="202">
        <v>-5279</v>
      </c>
      <c r="AJ49" s="201">
        <v>-3762</v>
      </c>
      <c r="AK49" s="201">
        <v>269</v>
      </c>
      <c r="AL49" s="201">
        <v>-1950</v>
      </c>
      <c r="AM49" s="202"/>
      <c r="AN49" s="201"/>
      <c r="AO49" s="201"/>
      <c r="AP49" s="201"/>
      <c r="AQ49" s="201">
        <v>0</v>
      </c>
      <c r="AR49" s="133">
        <v>0</v>
      </c>
      <c r="AS49" s="133">
        <v>0</v>
      </c>
      <c r="AT49" s="133">
        <v>0</v>
      </c>
    </row>
    <row r="50" spans="1:46">
      <c r="B50" s="123" t="s">
        <v>35</v>
      </c>
      <c r="C50" s="323">
        <v>4615.0559399999993</v>
      </c>
      <c r="D50" s="323">
        <v>27639.082300000005</v>
      </c>
      <c r="E50" s="323">
        <v>19629.02112999999</v>
      </c>
      <c r="F50" s="323">
        <v>17863.157890000017</v>
      </c>
      <c r="G50" s="323">
        <v>18198.890500000001</v>
      </c>
      <c r="H50" s="323">
        <v>4313.4203599999964</v>
      </c>
      <c r="I50" s="323">
        <v>-3486.8677899999966</v>
      </c>
      <c r="J50" s="323">
        <v>6325.9567499999976</v>
      </c>
      <c r="K50" s="323">
        <v>-3108.5617999999999</v>
      </c>
      <c r="L50" s="323">
        <v>-3184.2370700000006</v>
      </c>
      <c r="M50" s="323">
        <v>-2117.7877799999987</v>
      </c>
      <c r="N50" s="323">
        <v>-3742</v>
      </c>
      <c r="O50" s="200">
        <v>-6229.0259900000001</v>
      </c>
      <c r="P50" s="201">
        <v>-7487.1439499999997</v>
      </c>
      <c r="Q50" s="201">
        <v>-2126.0445999999997</v>
      </c>
      <c r="R50" s="201">
        <v>-5349.21659</v>
      </c>
      <c r="S50" s="202">
        <v>-10392.27</v>
      </c>
      <c r="T50" s="204">
        <v>-6839.35</v>
      </c>
      <c r="U50" s="201">
        <v>-1351.16</v>
      </c>
      <c r="V50" s="203">
        <v>24.87</v>
      </c>
      <c r="W50" s="201">
        <v>-10835.52</v>
      </c>
      <c r="X50" s="201">
        <v>-5853</v>
      </c>
      <c r="Y50" s="201">
        <v>-2418</v>
      </c>
      <c r="Z50" s="203">
        <v>-2377</v>
      </c>
      <c r="AA50" s="201">
        <v>-10217</v>
      </c>
      <c r="AB50" s="201">
        <v>-1908</v>
      </c>
      <c r="AC50" s="201">
        <v>-798</v>
      </c>
      <c r="AD50" s="201">
        <v>-5009</v>
      </c>
      <c r="AE50" s="202">
        <v>-10190</v>
      </c>
      <c r="AF50" s="201">
        <v>-9827</v>
      </c>
      <c r="AG50" s="201">
        <v>-1865</v>
      </c>
      <c r="AH50" s="203">
        <v>-3823</v>
      </c>
      <c r="AI50" s="202">
        <v>-11765</v>
      </c>
      <c r="AJ50" s="201">
        <v>-8033</v>
      </c>
      <c r="AK50" s="201">
        <v>-1077</v>
      </c>
      <c r="AL50" s="201">
        <v>-4408</v>
      </c>
      <c r="AM50" s="202"/>
      <c r="AN50" s="201"/>
      <c r="AO50" s="201"/>
      <c r="AP50" s="201"/>
      <c r="AQ50" s="201">
        <v>0.32734000000000002</v>
      </c>
      <c r="AR50" s="133">
        <v>-0.32734000000000002</v>
      </c>
      <c r="AS50" s="133">
        <v>0</v>
      </c>
      <c r="AT50" s="133">
        <v>-100.57249</v>
      </c>
    </row>
    <row r="51" spans="1:46">
      <c r="B51" s="123" t="s">
        <v>45</v>
      </c>
      <c r="C51" s="323">
        <v>0</v>
      </c>
      <c r="D51" s="323">
        <v>0</v>
      </c>
      <c r="E51" s="323">
        <v>0</v>
      </c>
      <c r="F51" s="323">
        <v>0</v>
      </c>
      <c r="G51" s="323">
        <v>0</v>
      </c>
      <c r="H51" s="323">
        <v>0</v>
      </c>
      <c r="I51" s="323">
        <v>0</v>
      </c>
      <c r="J51" s="323">
        <v>0</v>
      </c>
      <c r="K51" s="323">
        <v>0</v>
      </c>
      <c r="L51" s="323">
        <v>0</v>
      </c>
      <c r="M51" s="323">
        <v>0</v>
      </c>
      <c r="N51" s="323">
        <v>0</v>
      </c>
      <c r="O51" s="200">
        <v>0</v>
      </c>
      <c r="P51" s="201">
        <v>0</v>
      </c>
      <c r="Q51" s="201">
        <v>0</v>
      </c>
      <c r="R51" s="201">
        <v>0</v>
      </c>
      <c r="S51" s="202">
        <v>0</v>
      </c>
      <c r="T51" s="204">
        <v>0</v>
      </c>
      <c r="U51" s="201">
        <v>0</v>
      </c>
      <c r="V51" s="203">
        <v>0</v>
      </c>
      <c r="W51" s="201">
        <v>0</v>
      </c>
      <c r="X51" s="201">
        <v>0</v>
      </c>
      <c r="Y51" s="201">
        <v>0</v>
      </c>
      <c r="Z51" s="203">
        <v>0</v>
      </c>
      <c r="AA51" s="201">
        <v>0</v>
      </c>
      <c r="AB51" s="201">
        <v>0</v>
      </c>
      <c r="AC51" s="201">
        <v>0</v>
      </c>
      <c r="AD51" s="201">
        <v>0</v>
      </c>
      <c r="AE51" s="202">
        <v>0</v>
      </c>
      <c r="AF51" s="201">
        <v>0</v>
      </c>
      <c r="AG51" s="201">
        <v>0</v>
      </c>
      <c r="AH51" s="203">
        <v>0</v>
      </c>
      <c r="AI51" s="202">
        <v>0</v>
      </c>
      <c r="AJ51" s="201">
        <v>0</v>
      </c>
      <c r="AK51" s="201">
        <v>0</v>
      </c>
      <c r="AL51" s="201">
        <v>0</v>
      </c>
      <c r="AM51" s="202"/>
      <c r="AN51" s="201"/>
      <c r="AO51" s="201"/>
      <c r="AP51" s="201"/>
      <c r="AQ51" s="201">
        <v>0</v>
      </c>
      <c r="AR51" s="133">
        <v>0</v>
      </c>
      <c r="AS51" s="133">
        <v>0</v>
      </c>
      <c r="AT51" s="133">
        <v>0</v>
      </c>
    </row>
    <row r="52" spans="1:46">
      <c r="B52" s="123" t="s">
        <v>46</v>
      </c>
      <c r="C52" s="201">
        <v>-8954.6917099999882</v>
      </c>
      <c r="D52" s="201">
        <v>-53661.650490000029</v>
      </c>
      <c r="E52" s="201">
        <v>-38126.592600000004</v>
      </c>
      <c r="F52" s="201">
        <v>-34719.606109999964</v>
      </c>
      <c r="G52" s="201">
        <v>-35420.601259999996</v>
      </c>
      <c r="H52" s="201">
        <v>-8374.2166300000208</v>
      </c>
      <c r="I52" s="201">
        <v>6768.6256699999904</v>
      </c>
      <c r="J52" s="201">
        <v>-12278.798409999941</v>
      </c>
      <c r="K52" s="201">
        <v>15826.514859999999</v>
      </c>
      <c r="L52" s="201">
        <v>19302.170210000048</v>
      </c>
      <c r="M52" s="201">
        <v>11969.154949999931</v>
      </c>
      <c r="N52" s="201">
        <v>27829.599980000112</v>
      </c>
      <c r="O52" s="201">
        <v>47031.761079999982</v>
      </c>
      <c r="P52" s="201">
        <v>38311.068229999997</v>
      </c>
      <c r="Q52" s="201">
        <v>7511.0750299999836</v>
      </c>
      <c r="R52" s="201">
        <v>38467.781839999909</v>
      </c>
      <c r="S52" s="202">
        <v>63389.459999999977</v>
      </c>
      <c r="T52" s="204">
        <v>39432.94999999999</v>
      </c>
      <c r="U52" s="201">
        <v>-4433.5700000000152</v>
      </c>
      <c r="V52" s="203">
        <v>-9093.9599999999318</v>
      </c>
      <c r="W52" s="201">
        <v>61003.81</v>
      </c>
      <c r="X52" s="201">
        <v>34919</v>
      </c>
      <c r="Y52" s="201">
        <v>6860</v>
      </c>
      <c r="Z52" s="203">
        <v>57602</v>
      </c>
      <c r="AA52" s="201">
        <v>61573</v>
      </c>
      <c r="AB52" s="201">
        <v>19729</v>
      </c>
      <c r="AC52" s="201">
        <v>-28846</v>
      </c>
      <c r="AD52" s="201">
        <v>30373</v>
      </c>
      <c r="AE52" s="202">
        <v>62884</v>
      </c>
      <c r="AF52" s="201">
        <v>72251</v>
      </c>
      <c r="AG52" s="201">
        <v>5734</v>
      </c>
      <c r="AH52" s="203">
        <v>22242</v>
      </c>
      <c r="AI52" s="202">
        <f>SUM(AI48:AI50)-AI51+1</f>
        <v>76682</v>
      </c>
      <c r="AJ52" s="201">
        <f>SUM(AJ48:AJ50)-AJ51+1</f>
        <v>50877</v>
      </c>
      <c r="AK52" s="201">
        <f>SUM(AK48:AK50)-AK51</f>
        <v>207</v>
      </c>
      <c r="AL52" s="201">
        <f>SUM(AL48:AL50)-AL51</f>
        <v>29825</v>
      </c>
      <c r="AM52" s="202"/>
      <c r="AN52" s="201"/>
      <c r="AO52" s="201"/>
      <c r="AP52" s="201"/>
      <c r="AQ52" s="201">
        <v>-131.00625999999994</v>
      </c>
      <c r="AR52" s="133">
        <f>SUM(AR48,AR49,AR50)-AR51</f>
        <v>-2162.7097199999998</v>
      </c>
      <c r="AS52" s="133">
        <f>SUM(AS48,AS49,AS50)-AS51</f>
        <v>2511.2264199999995</v>
      </c>
      <c r="AT52" s="133">
        <f>SUM(AT48,AT49,AT50)-AT51</f>
        <v>-535.59001999999953</v>
      </c>
    </row>
    <row r="53" spans="1:46">
      <c r="A53" s="189"/>
      <c r="B53" s="139" t="s">
        <v>36</v>
      </c>
      <c r="C53" s="141">
        <v>-8954.6917099999882</v>
      </c>
      <c r="D53" s="141">
        <v>-53661.650490000029</v>
      </c>
      <c r="E53" s="141">
        <v>-38126.592600000004</v>
      </c>
      <c r="F53" s="141">
        <v>-34719.606109999964</v>
      </c>
      <c r="G53" s="141">
        <v>-35420.601259999996</v>
      </c>
      <c r="H53" s="141">
        <v>-8374.2166300000208</v>
      </c>
      <c r="I53" s="141">
        <v>6768.6256699999904</v>
      </c>
      <c r="J53" s="141">
        <v>-12278.798409999941</v>
      </c>
      <c r="K53" s="141">
        <v>15826.514859999999</v>
      </c>
      <c r="L53" s="141">
        <v>19302.170210000048</v>
      </c>
      <c r="M53" s="141">
        <v>11969.154949999931</v>
      </c>
      <c r="N53" s="141">
        <v>27829.599980000112</v>
      </c>
      <c r="O53" s="141">
        <v>47031.761079999982</v>
      </c>
      <c r="P53" s="141">
        <v>38311.068229999997</v>
      </c>
      <c r="Q53" s="141">
        <v>7511.0750299999836</v>
      </c>
      <c r="R53" s="141">
        <v>38467.781839999909</v>
      </c>
      <c r="S53" s="141">
        <v>63389.459999999977</v>
      </c>
      <c r="T53" s="141">
        <v>39432.94999999999</v>
      </c>
      <c r="U53" s="141">
        <v>-4433.5700000000152</v>
      </c>
      <c r="V53" s="141">
        <v>-9093.9599999999318</v>
      </c>
      <c r="W53" s="141">
        <v>61003.81</v>
      </c>
      <c r="X53" s="141">
        <v>34919</v>
      </c>
      <c r="Y53" s="141">
        <v>6860</v>
      </c>
      <c r="Z53" s="141">
        <v>57602</v>
      </c>
      <c r="AA53" s="141">
        <v>61573</v>
      </c>
      <c r="AB53" s="141">
        <v>19729</v>
      </c>
      <c r="AC53" s="141">
        <v>-28846</v>
      </c>
      <c r="AD53" s="141">
        <v>30373</v>
      </c>
      <c r="AE53" s="141">
        <v>62884</v>
      </c>
      <c r="AF53" s="141">
        <v>72251</v>
      </c>
      <c r="AG53" s="141">
        <v>5734</v>
      </c>
      <c r="AH53" s="141">
        <v>22242</v>
      </c>
      <c r="AI53" s="141">
        <f>+SUM(AI48:AI50)+1</f>
        <v>76682</v>
      </c>
      <c r="AJ53" s="141">
        <f>+SUM(AJ48:AJ50)+1</f>
        <v>50877</v>
      </c>
      <c r="AK53" s="141">
        <f>+SUM(AK48:AK50)</f>
        <v>207</v>
      </c>
      <c r="AL53" s="141">
        <f>+SUM(AL48:AL50)</f>
        <v>29825</v>
      </c>
      <c r="AM53" s="141"/>
      <c r="AN53" s="141"/>
      <c r="AO53" s="141"/>
      <c r="AP53" s="141"/>
      <c r="AQ53" s="141">
        <v>-131.00625999999994</v>
      </c>
      <c r="AR53" s="141">
        <f>SUM(AR48,AR49,AR50)</f>
        <v>-2162.7097199999998</v>
      </c>
      <c r="AS53" s="141">
        <f>SUM(AS48,AS49,AS50)</f>
        <v>2511.2264199999995</v>
      </c>
      <c r="AT53" s="141">
        <f>SUM(AT48,AT49,AT50)</f>
        <v>-535.59001999999953</v>
      </c>
    </row>
    <row r="54" spans="1:46" ht="9" customHeight="1">
      <c r="A54" s="122"/>
      <c r="B54" s="123"/>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row>
    <row r="55" spans="1:46">
      <c r="A55" s="122"/>
      <c r="B55" s="143" t="s">
        <v>189</v>
      </c>
      <c r="C55" s="187">
        <v>0</v>
      </c>
      <c r="D55" s="187">
        <v>0</v>
      </c>
      <c r="E55" s="187">
        <v>0</v>
      </c>
      <c r="F55" s="187">
        <v>0</v>
      </c>
      <c r="G55" s="187">
        <v>0</v>
      </c>
      <c r="H55" s="187">
        <v>0</v>
      </c>
      <c r="I55" s="187">
        <v>0</v>
      </c>
      <c r="J55" s="187">
        <v>0</v>
      </c>
      <c r="K55" s="187">
        <v>0</v>
      </c>
      <c r="L55" s="187">
        <v>0</v>
      </c>
      <c r="M55" s="187">
        <v>0</v>
      </c>
      <c r="N55" s="187">
        <v>0</v>
      </c>
      <c r="O55" s="187">
        <v>93410.110549999983</v>
      </c>
      <c r="P55" s="187">
        <v>72684.365109999999</v>
      </c>
      <c r="Q55" s="187">
        <v>35031.39034999998</v>
      </c>
      <c r="R55" s="187">
        <v>64560.501619999908</v>
      </c>
      <c r="S55" s="187">
        <v>113714.53999999998</v>
      </c>
      <c r="T55" s="187">
        <v>85822.65</v>
      </c>
      <c r="U55" s="187">
        <v>12339.039999999988</v>
      </c>
      <c r="V55" s="187">
        <v>61979.170000000071</v>
      </c>
      <c r="W55" s="187">
        <v>105857.99</v>
      </c>
      <c r="X55" s="187">
        <v>67843</v>
      </c>
      <c r="Y55" s="187">
        <v>29243</v>
      </c>
      <c r="Z55" s="187">
        <v>78412</v>
      </c>
      <c r="AA55" s="187">
        <v>101062</v>
      </c>
      <c r="AB55" s="187">
        <v>49829</v>
      </c>
      <c r="AC55" s="187">
        <v>-6226</v>
      </c>
      <c r="AD55" s="187">
        <v>66903</v>
      </c>
      <c r="AE55" s="187">
        <v>116229</v>
      </c>
      <c r="AF55" s="187">
        <v>128773</v>
      </c>
      <c r="AG55" s="187">
        <v>49066</v>
      </c>
      <c r="AH55" s="187">
        <v>67130</v>
      </c>
      <c r="AI55" s="187">
        <f t="shared" ref="AI55:AL55" si="10">AI53-AI33-AI34-AI35-AI49-AI50-AI51</f>
        <v>130382</v>
      </c>
      <c r="AJ55" s="187">
        <f t="shared" si="10"/>
        <v>95408</v>
      </c>
      <c r="AK55" s="187">
        <f t="shared" si="10"/>
        <v>34688</v>
      </c>
      <c r="AL55" s="187">
        <f t="shared" si="10"/>
        <v>64941</v>
      </c>
      <c r="AM55" s="187"/>
      <c r="AN55" s="187"/>
      <c r="AO55" s="187"/>
      <c r="AP55" s="187"/>
      <c r="AQ55" s="187">
        <v>-547.33822000000009</v>
      </c>
      <c r="AR55" s="187">
        <v>442.51548000000037</v>
      </c>
      <c r="AS55" s="187">
        <v>-20.809130000000266</v>
      </c>
      <c r="AT55" s="187">
        <v>1.1722699999999691</v>
      </c>
    </row>
    <row r="56" spans="1:46">
      <c r="A56" s="122"/>
      <c r="B56" s="139" t="s">
        <v>325</v>
      </c>
      <c r="C56" s="141">
        <v>0</v>
      </c>
      <c r="D56" s="141">
        <v>0</v>
      </c>
      <c r="E56" s="141">
        <v>0</v>
      </c>
      <c r="F56" s="141">
        <v>0</v>
      </c>
      <c r="G56" s="141">
        <v>0</v>
      </c>
      <c r="H56" s="141">
        <v>0</v>
      </c>
      <c r="I56" s="141">
        <v>0</v>
      </c>
      <c r="J56" s="141">
        <v>0</v>
      </c>
      <c r="K56" s="141">
        <v>0</v>
      </c>
      <c r="L56" s="141">
        <v>0</v>
      </c>
      <c r="M56" s="141">
        <v>0</v>
      </c>
      <c r="N56" s="141">
        <v>0</v>
      </c>
      <c r="O56" s="141">
        <v>93410.110549999983</v>
      </c>
      <c r="P56" s="141">
        <v>72684.365109999999</v>
      </c>
      <c r="Q56" s="141">
        <v>35031.39034999998</v>
      </c>
      <c r="R56" s="141">
        <v>64560.501619999908</v>
      </c>
      <c r="S56" s="141">
        <v>113714.53999999998</v>
      </c>
      <c r="T56" s="141">
        <v>85822.65</v>
      </c>
      <c r="U56" s="141">
        <v>12339.039999999988</v>
      </c>
      <c r="V56" s="141">
        <v>61979.170000000071</v>
      </c>
      <c r="W56" s="141">
        <v>105857.99</v>
      </c>
      <c r="X56" s="141">
        <v>67565.992190000004</v>
      </c>
      <c r="Y56" s="141">
        <v>29243</v>
      </c>
      <c r="Z56" s="141">
        <v>78412</v>
      </c>
      <c r="AA56" s="141">
        <v>101062</v>
      </c>
      <c r="AB56" s="141">
        <v>49829</v>
      </c>
      <c r="AC56" s="141">
        <v>-13374</v>
      </c>
      <c r="AD56" s="141">
        <v>66870</v>
      </c>
      <c r="AE56" s="141">
        <v>116229</v>
      </c>
      <c r="AF56" s="141">
        <v>128773</v>
      </c>
      <c r="AG56" s="141">
        <v>49066</v>
      </c>
      <c r="AH56" s="141">
        <v>67130</v>
      </c>
      <c r="AI56" s="141">
        <f t="shared" ref="AI56:AL56" si="11">AI55-AI30-AI31</f>
        <v>130382</v>
      </c>
      <c r="AJ56" s="141">
        <f t="shared" si="11"/>
        <v>95408</v>
      </c>
      <c r="AK56" s="141">
        <f t="shared" si="11"/>
        <v>34688</v>
      </c>
      <c r="AL56" s="141">
        <f t="shared" si="11"/>
        <v>64941</v>
      </c>
      <c r="AM56" s="141"/>
      <c r="AN56" s="141"/>
      <c r="AO56" s="141"/>
      <c r="AP56" s="141"/>
      <c r="AQ56" s="141">
        <v>-547.33822000000009</v>
      </c>
      <c r="AR56" s="141">
        <f>AR55</f>
        <v>442.51548000000037</v>
      </c>
      <c r="AS56" s="141">
        <f>AS55</f>
        <v>-20.809130000000266</v>
      </c>
      <c r="AT56" s="141">
        <f>AT55</f>
        <v>1.1722699999999691</v>
      </c>
    </row>
    <row r="57" spans="1:46">
      <c r="B57" s="145"/>
      <c r="C57" s="145"/>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spans="1:46">
      <c r="B58" s="145"/>
      <c r="C58" s="145"/>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c r="A59" s="122"/>
      <c r="B59" s="145"/>
      <c r="C59" s="145"/>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ht="15" thickBot="1">
      <c r="B60" s="119"/>
      <c r="C60" s="120"/>
      <c r="D60" s="120"/>
      <c r="E60" s="120"/>
      <c r="F60" s="120"/>
      <c r="G60" s="120"/>
      <c r="H60" s="120"/>
      <c r="I60" s="120"/>
      <c r="J60" s="120"/>
      <c r="K60" s="120"/>
      <c r="L60" s="120"/>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20"/>
      <c r="AS60" s="120"/>
      <c r="AT60" s="120"/>
    </row>
    <row r="61" spans="1:46" ht="16" customHeight="1" thickTop="1" thickBot="1">
      <c r="A61" s="185"/>
      <c r="B61" s="27" t="s">
        <v>94</v>
      </c>
      <c r="C61" s="391" t="s">
        <v>310</v>
      </c>
      <c r="D61" s="391"/>
      <c r="E61" s="391"/>
      <c r="F61" s="391"/>
      <c r="G61" s="392"/>
      <c r="H61" s="391"/>
      <c r="I61" s="391"/>
      <c r="J61" s="391"/>
      <c r="K61" s="392"/>
      <c r="L61" s="391"/>
      <c r="M61" s="391"/>
      <c r="N61" s="391"/>
      <c r="O61" s="392"/>
      <c r="P61" s="391"/>
      <c r="Q61" s="391"/>
      <c r="R61" s="391"/>
      <c r="S61" s="392"/>
      <c r="T61" s="391"/>
      <c r="U61" s="391"/>
      <c r="V61" s="391"/>
      <c r="W61" s="392"/>
      <c r="X61" s="391"/>
      <c r="Y61" s="391"/>
      <c r="Z61" s="391"/>
      <c r="AA61" s="392"/>
      <c r="AB61" s="391"/>
      <c r="AC61" s="391"/>
      <c r="AD61" s="391"/>
      <c r="AE61" s="392"/>
      <c r="AF61" s="391"/>
      <c r="AG61" s="391"/>
      <c r="AH61" s="391"/>
      <c r="AI61" s="392"/>
      <c r="AJ61" s="391"/>
      <c r="AK61" s="391"/>
      <c r="AL61" s="391"/>
      <c r="AM61" s="392"/>
      <c r="AN61" s="391"/>
      <c r="AO61" s="391"/>
      <c r="AP61" s="391"/>
      <c r="AQ61" s="393">
        <v>2025</v>
      </c>
      <c r="AR61" s="394"/>
      <c r="AS61" s="394"/>
      <c r="AT61" s="394"/>
    </row>
    <row r="62" spans="1:46" ht="16" customHeight="1" thickTop="1" thickBot="1">
      <c r="A62" s="185"/>
      <c r="B62" s="28" t="s">
        <v>97</v>
      </c>
      <c r="C62" s="29" t="s">
        <v>0</v>
      </c>
      <c r="D62" s="29" t="s">
        <v>1</v>
      </c>
      <c r="E62" s="29" t="s">
        <v>2</v>
      </c>
      <c r="F62" s="29" t="s">
        <v>3</v>
      </c>
      <c r="G62" s="29" t="s">
        <v>4</v>
      </c>
      <c r="H62" s="29" t="s">
        <v>5</v>
      </c>
      <c r="I62" s="29" t="s">
        <v>6</v>
      </c>
      <c r="J62" s="29" t="s">
        <v>7</v>
      </c>
      <c r="K62" s="29" t="s">
        <v>8</v>
      </c>
      <c r="L62" s="29" t="s">
        <v>90</v>
      </c>
      <c r="M62" s="29" t="s">
        <v>102</v>
      </c>
      <c r="N62" s="29" t="s">
        <v>103</v>
      </c>
      <c r="O62" s="29" t="s">
        <v>104</v>
      </c>
      <c r="P62" s="29" t="s">
        <v>106</v>
      </c>
      <c r="Q62" s="29" t="s">
        <v>107</v>
      </c>
      <c r="R62" s="29" t="s">
        <v>108</v>
      </c>
      <c r="S62" s="29" t="s">
        <v>109</v>
      </c>
      <c r="T62" s="29" t="s">
        <v>111</v>
      </c>
      <c r="U62" s="29" t="s">
        <v>116</v>
      </c>
      <c r="V62" s="29" t="s">
        <v>117</v>
      </c>
      <c r="W62" s="29" t="s">
        <v>159</v>
      </c>
      <c r="X62" s="29" t="s">
        <v>178</v>
      </c>
      <c r="Y62" s="29" t="s">
        <v>181</v>
      </c>
      <c r="Z62" s="29" t="s">
        <v>197</v>
      </c>
      <c r="AA62" s="29" t="s">
        <v>199</v>
      </c>
      <c r="AB62" s="29" t="s">
        <v>201</v>
      </c>
      <c r="AC62" s="29" t="s">
        <v>204</v>
      </c>
      <c r="AD62" s="29" t="s">
        <v>206</v>
      </c>
      <c r="AE62" s="29" t="s">
        <v>209</v>
      </c>
      <c r="AF62" s="29" t="s">
        <v>214</v>
      </c>
      <c r="AG62" s="29" t="s">
        <v>222</v>
      </c>
      <c r="AH62" s="29" t="s">
        <v>226</v>
      </c>
      <c r="AI62" s="29" t="str">
        <f t="shared" ref="AI62:AL62" si="12">AI8</f>
        <v>1T23</v>
      </c>
      <c r="AJ62" s="29" t="str">
        <f t="shared" si="12"/>
        <v>2T23</v>
      </c>
      <c r="AK62" s="29" t="str">
        <f t="shared" si="12"/>
        <v>3T23</v>
      </c>
      <c r="AL62" s="29" t="str">
        <f t="shared" si="12"/>
        <v>4T23</v>
      </c>
      <c r="AM62" s="29" t="s">
        <v>287</v>
      </c>
      <c r="AN62" s="29" t="s">
        <v>291</v>
      </c>
      <c r="AO62" s="29" t="s">
        <v>303</v>
      </c>
      <c r="AP62" s="29"/>
      <c r="AQ62" s="29" t="s">
        <v>341</v>
      </c>
      <c r="AR62" s="29" t="str">
        <f>AR8</f>
        <v>2T25</v>
      </c>
      <c r="AS62" s="29" t="str">
        <f>AS8</f>
        <v>3T25</v>
      </c>
      <c r="AT62" s="29" t="str">
        <f>AT8</f>
        <v>4T25</v>
      </c>
    </row>
    <row r="63" spans="1:46">
      <c r="B63" s="148" t="s">
        <v>48</v>
      </c>
      <c r="C63" s="149">
        <v>79629.212960000004</v>
      </c>
      <c r="D63" s="149">
        <v>43446.505149999997</v>
      </c>
      <c r="E63" s="149">
        <v>79876.576120000012</v>
      </c>
      <c r="F63" s="149">
        <v>69771.86828000001</v>
      </c>
      <c r="G63" s="149">
        <v>82767.074809999991</v>
      </c>
      <c r="H63" s="149">
        <v>88313.662430000011</v>
      </c>
      <c r="I63" s="149">
        <v>186116.58484</v>
      </c>
      <c r="J63" s="149">
        <v>194122.99202000003</v>
      </c>
      <c r="K63" s="149">
        <v>148014.61957000001</v>
      </c>
      <c r="L63" s="149">
        <v>181514.91425</v>
      </c>
      <c r="M63" s="149">
        <v>219518.02870999998</v>
      </c>
      <c r="N63" s="149">
        <v>163146.58411000003</v>
      </c>
      <c r="O63" s="149">
        <v>192011.67915000004</v>
      </c>
      <c r="P63" s="149">
        <v>276742.14224999998</v>
      </c>
      <c r="Q63" s="149">
        <v>298703.56627999997</v>
      </c>
      <c r="R63" s="149">
        <v>489950.12766999996</v>
      </c>
      <c r="S63" s="325">
        <v>514107.80183999997</v>
      </c>
      <c r="T63" s="149">
        <v>543133.93937000004</v>
      </c>
      <c r="U63" s="149">
        <v>737566.09603999997</v>
      </c>
      <c r="V63" s="326">
        <v>445876.47122000001</v>
      </c>
      <c r="W63" s="149">
        <v>537466.86</v>
      </c>
      <c r="X63" s="149">
        <v>482860</v>
      </c>
      <c r="Y63" s="327">
        <v>474176</v>
      </c>
      <c r="Z63" s="326">
        <v>626057</v>
      </c>
      <c r="AA63" s="327">
        <v>574777</v>
      </c>
      <c r="AB63" s="327">
        <v>451958</v>
      </c>
      <c r="AC63" s="327">
        <v>444655</v>
      </c>
      <c r="AD63" s="326">
        <v>394333</v>
      </c>
      <c r="AE63" s="149">
        <v>298266</v>
      </c>
      <c r="AF63" s="149">
        <v>407211</v>
      </c>
      <c r="AG63" s="327">
        <v>505059</v>
      </c>
      <c r="AH63" s="328">
        <v>403545</v>
      </c>
      <c r="AI63" s="149">
        <f t="shared" ref="AI63" si="13">SUM(AI64:AI78)</f>
        <v>295849</v>
      </c>
      <c r="AJ63" s="149">
        <f t="shared" ref="AJ63:AL63" si="14">SUM(AJ64:AJ78)</f>
        <v>328780</v>
      </c>
      <c r="AK63" s="149">
        <f t="shared" si="14"/>
        <v>406724</v>
      </c>
      <c r="AL63" s="149">
        <f t="shared" si="14"/>
        <v>295274</v>
      </c>
      <c r="AM63" s="149">
        <v>262234</v>
      </c>
      <c r="AN63" s="149">
        <v>311521</v>
      </c>
      <c r="AO63" s="149">
        <v>381552</v>
      </c>
      <c r="AP63" s="149"/>
      <c r="AQ63" s="149">
        <v>172152.86557999998</v>
      </c>
      <c r="AR63" s="149">
        <f>SUM(AR64:AR78)</f>
        <v>20211.308259999998</v>
      </c>
      <c r="AS63" s="149">
        <f>SUM(AS64:AS78)</f>
        <v>15680.919060000002</v>
      </c>
      <c r="AT63" s="149">
        <f>SUM(AT64:AT78)</f>
        <v>182046.08148999998</v>
      </c>
    </row>
    <row r="64" spans="1:46">
      <c r="B64" s="150" t="s">
        <v>49</v>
      </c>
      <c r="C64" s="152">
        <v>37509.415000000001</v>
      </c>
      <c r="D64" s="152">
        <v>1539.7252800000001</v>
      </c>
      <c r="E64" s="152">
        <v>18126.252710000001</v>
      </c>
      <c r="F64" s="152">
        <v>404.47866000000147</v>
      </c>
      <c r="G64" s="152">
        <v>18136.4349</v>
      </c>
      <c r="H64" s="152">
        <v>17457.386620000005</v>
      </c>
      <c r="I64" s="152">
        <v>50547.972059999993</v>
      </c>
      <c r="J64" s="152">
        <v>63276.271170000007</v>
      </c>
      <c r="K64" s="152">
        <v>53131.587160000003</v>
      </c>
      <c r="L64" s="152">
        <v>82247.054919999995</v>
      </c>
      <c r="M64" s="152">
        <v>73580.268017960392</v>
      </c>
      <c r="N64" s="152">
        <v>15373.52097</v>
      </c>
      <c r="O64" s="152">
        <v>65127.97825</v>
      </c>
      <c r="P64" s="152">
        <v>132264.10930000001</v>
      </c>
      <c r="Q64" s="152">
        <v>154003.04014</v>
      </c>
      <c r="R64" s="152">
        <v>304409.67290000001</v>
      </c>
      <c r="S64" s="329">
        <v>307875.69844000001</v>
      </c>
      <c r="T64" s="152">
        <v>305247.67381999997</v>
      </c>
      <c r="U64" s="152">
        <v>370540.73119000002</v>
      </c>
      <c r="V64" s="330">
        <v>130544</v>
      </c>
      <c r="W64" s="152">
        <v>174272.58</v>
      </c>
      <c r="X64" s="152">
        <v>294443</v>
      </c>
      <c r="Y64" s="152">
        <v>302811</v>
      </c>
      <c r="Z64" s="330">
        <v>315892</v>
      </c>
      <c r="AA64" s="152">
        <v>368286</v>
      </c>
      <c r="AB64" s="152">
        <v>268308</v>
      </c>
      <c r="AC64" s="152">
        <v>227990</v>
      </c>
      <c r="AD64" s="330">
        <v>181785</v>
      </c>
      <c r="AE64" s="152">
        <v>31529</v>
      </c>
      <c r="AF64" s="152">
        <v>32794</v>
      </c>
      <c r="AG64" s="152">
        <v>172709</v>
      </c>
      <c r="AH64" s="330">
        <v>66172</v>
      </c>
      <c r="AI64" s="152">
        <v>42209</v>
      </c>
      <c r="AJ64" s="152">
        <v>63889</v>
      </c>
      <c r="AK64" s="152">
        <v>208167</v>
      </c>
      <c r="AL64" s="152">
        <v>63095</v>
      </c>
      <c r="AM64" s="152">
        <v>59539</v>
      </c>
      <c r="AN64" s="152">
        <v>80509</v>
      </c>
      <c r="AO64" s="152">
        <v>92657</v>
      </c>
      <c r="AP64" s="152"/>
      <c r="AQ64" s="152">
        <v>121998.04755</v>
      </c>
      <c r="AR64" s="152">
        <v>2171.9650899999997</v>
      </c>
      <c r="AS64" s="152">
        <v>20.959669999999999</v>
      </c>
      <c r="AT64" s="152">
        <v>106223.84554000001</v>
      </c>
    </row>
    <row r="65" spans="2:46">
      <c r="B65" s="150" t="s">
        <v>118</v>
      </c>
      <c r="C65" s="152">
        <v>0</v>
      </c>
      <c r="D65" s="152">
        <v>0</v>
      </c>
      <c r="E65" s="152">
        <v>0</v>
      </c>
      <c r="F65" s="152">
        <v>0</v>
      </c>
      <c r="G65" s="152">
        <v>0</v>
      </c>
      <c r="H65" s="152">
        <v>0</v>
      </c>
      <c r="I65" s="152">
        <v>0</v>
      </c>
      <c r="J65" s="152">
        <v>0</v>
      </c>
      <c r="K65" s="152">
        <v>0</v>
      </c>
      <c r="L65" s="152">
        <v>0</v>
      </c>
      <c r="M65" s="152">
        <v>0</v>
      </c>
      <c r="N65" s="152">
        <v>0</v>
      </c>
      <c r="O65" s="152">
        <v>15382.278329999999</v>
      </c>
      <c r="P65" s="152">
        <v>23264.836449999999</v>
      </c>
      <c r="Q65" s="152">
        <v>28848.659940000001</v>
      </c>
      <c r="R65" s="152">
        <v>50271.583960000004</v>
      </c>
      <c r="S65" s="329">
        <v>69837.50609000001</v>
      </c>
      <c r="T65" s="152">
        <v>92493.536219999995</v>
      </c>
      <c r="U65" s="152">
        <v>226470.61742</v>
      </c>
      <c r="V65" s="330">
        <v>68080</v>
      </c>
      <c r="W65" s="152">
        <v>142734.99</v>
      </c>
      <c r="X65" s="152">
        <v>52045</v>
      </c>
      <c r="Y65" s="152">
        <v>37997</v>
      </c>
      <c r="Z65" s="330">
        <v>97048</v>
      </c>
      <c r="AA65" s="152">
        <v>106740</v>
      </c>
      <c r="AB65" s="152">
        <v>81151</v>
      </c>
      <c r="AC65" s="152">
        <v>36599</v>
      </c>
      <c r="AD65" s="330">
        <v>36997</v>
      </c>
      <c r="AE65" s="152">
        <v>74818</v>
      </c>
      <c r="AF65" s="152">
        <v>85759</v>
      </c>
      <c r="AG65" s="152">
        <v>38825</v>
      </c>
      <c r="AH65" s="330">
        <v>78888</v>
      </c>
      <c r="AI65" s="152">
        <v>40173</v>
      </c>
      <c r="AJ65" s="152">
        <v>41506</v>
      </c>
      <c r="AK65" s="152">
        <v>11726</v>
      </c>
      <c r="AL65" s="152">
        <v>13316</v>
      </c>
      <c r="AM65" s="152">
        <v>41909</v>
      </c>
      <c r="AN65" s="152">
        <v>37743</v>
      </c>
      <c r="AO65" s="152">
        <v>68217</v>
      </c>
      <c r="AP65" s="152"/>
      <c r="AQ65" s="152">
        <v>33543.31781</v>
      </c>
      <c r="AR65" s="152">
        <v>1602.3781100000001</v>
      </c>
      <c r="AS65" s="152">
        <v>0</v>
      </c>
      <c r="AT65" s="152">
        <v>58918.026539999999</v>
      </c>
    </row>
    <row r="66" spans="2:46">
      <c r="B66" s="150" t="s">
        <v>98</v>
      </c>
      <c r="C66" s="152">
        <v>0</v>
      </c>
      <c r="D66" s="152">
        <v>0</v>
      </c>
      <c r="E66" s="152">
        <v>0</v>
      </c>
      <c r="F66" s="152">
        <v>0</v>
      </c>
      <c r="G66" s="152">
        <v>0</v>
      </c>
      <c r="H66" s="152">
        <v>0</v>
      </c>
      <c r="I66" s="152">
        <v>0</v>
      </c>
      <c r="J66" s="152">
        <v>0</v>
      </c>
      <c r="K66" s="152">
        <v>0</v>
      </c>
      <c r="L66" s="152">
        <v>0</v>
      </c>
      <c r="M66" s="152">
        <v>0</v>
      </c>
      <c r="N66" s="152">
        <v>0</v>
      </c>
      <c r="O66" s="152">
        <v>69959.41154999999</v>
      </c>
      <c r="P66" s="152">
        <v>82388.718519999995</v>
      </c>
      <c r="Q66" s="152">
        <v>77706.780969999993</v>
      </c>
      <c r="R66" s="152">
        <v>76948.406990000003</v>
      </c>
      <c r="S66" s="329">
        <v>85934.482690000004</v>
      </c>
      <c r="T66" s="152">
        <v>89748.93637000001</v>
      </c>
      <c r="U66" s="152">
        <v>86309.145980000001</v>
      </c>
      <c r="V66" s="330">
        <v>189751</v>
      </c>
      <c r="W66" s="152">
        <v>115382.06</v>
      </c>
      <c r="X66" s="152">
        <v>66790</v>
      </c>
      <c r="Y66" s="152">
        <v>65640</v>
      </c>
      <c r="Z66" s="330">
        <v>174857</v>
      </c>
      <c r="AA66" s="152">
        <v>55161</v>
      </c>
      <c r="AB66" s="152">
        <v>62961</v>
      </c>
      <c r="AC66" s="152">
        <v>138299</v>
      </c>
      <c r="AD66" s="330">
        <v>130796</v>
      </c>
      <c r="AE66" s="152">
        <v>77347</v>
      </c>
      <c r="AF66" s="152">
        <v>134103</v>
      </c>
      <c r="AG66" s="152">
        <v>143020</v>
      </c>
      <c r="AH66" s="330">
        <v>116446</v>
      </c>
      <c r="AI66" s="152">
        <v>82695</v>
      </c>
      <c r="AJ66" s="152">
        <v>105451</v>
      </c>
      <c r="AK66" s="152">
        <v>102815</v>
      </c>
      <c r="AL66" s="152">
        <v>152513</v>
      </c>
      <c r="AM66" s="152">
        <v>111168</v>
      </c>
      <c r="AN66" s="152">
        <v>116600</v>
      </c>
      <c r="AO66" s="152">
        <v>148478</v>
      </c>
      <c r="AP66" s="152"/>
      <c r="AQ66" s="152">
        <v>0</v>
      </c>
      <c r="AR66" s="152">
        <v>0</v>
      </c>
      <c r="AS66" s="152">
        <v>0</v>
      </c>
      <c r="AT66" s="152">
        <v>0</v>
      </c>
    </row>
    <row r="67" spans="2:46">
      <c r="B67" s="150" t="s">
        <v>207</v>
      </c>
      <c r="C67" s="152"/>
      <c r="D67" s="152"/>
      <c r="E67" s="152"/>
      <c r="F67" s="152"/>
      <c r="G67" s="152"/>
      <c r="H67" s="152"/>
      <c r="I67" s="152"/>
      <c r="J67" s="152"/>
      <c r="K67" s="152"/>
      <c r="L67" s="152"/>
      <c r="M67" s="152"/>
      <c r="N67" s="152"/>
      <c r="O67" s="152"/>
      <c r="P67" s="152"/>
      <c r="Q67" s="152"/>
      <c r="R67" s="152"/>
      <c r="S67" s="329"/>
      <c r="T67" s="152"/>
      <c r="U67" s="152"/>
      <c r="V67" s="330"/>
      <c r="W67" s="152">
        <v>0</v>
      </c>
      <c r="X67" s="152">
        <v>0</v>
      </c>
      <c r="Y67" s="152">
        <v>0</v>
      </c>
      <c r="Z67" s="330">
        <v>0</v>
      </c>
      <c r="AA67" s="152">
        <v>0</v>
      </c>
      <c r="AB67" s="152">
        <v>0</v>
      </c>
      <c r="AC67" s="152">
        <v>0</v>
      </c>
      <c r="AD67" s="330">
        <v>0</v>
      </c>
      <c r="AE67" s="152">
        <v>0</v>
      </c>
      <c r="AF67" s="152">
        <v>0</v>
      </c>
      <c r="AG67" s="152">
        <v>0</v>
      </c>
      <c r="AH67" s="330">
        <v>0</v>
      </c>
      <c r="AI67" s="152">
        <v>0</v>
      </c>
      <c r="AJ67" s="152">
        <v>0</v>
      </c>
      <c r="AK67" s="152">
        <v>0</v>
      </c>
      <c r="AL67" s="152">
        <v>0</v>
      </c>
      <c r="AM67" s="152">
        <v>0</v>
      </c>
      <c r="AN67" s="152">
        <v>0</v>
      </c>
      <c r="AO67" s="152">
        <v>0</v>
      </c>
      <c r="AP67" s="152"/>
      <c r="AQ67" s="152">
        <v>0</v>
      </c>
      <c r="AR67" s="152">
        <v>0</v>
      </c>
      <c r="AS67" s="152">
        <v>0</v>
      </c>
      <c r="AT67" s="152">
        <v>0</v>
      </c>
    </row>
    <row r="68" spans="2:46">
      <c r="B68" s="150" t="s">
        <v>52</v>
      </c>
      <c r="C68" s="152">
        <v>4515.6745300000002</v>
      </c>
      <c r="D68" s="152">
        <v>5258.5652599999994</v>
      </c>
      <c r="E68" s="152">
        <v>13308.926989999998</v>
      </c>
      <c r="F68" s="152">
        <v>26099.007450000001</v>
      </c>
      <c r="G68" s="152">
        <v>25378.554629999999</v>
      </c>
      <c r="H68" s="152">
        <v>26652.40278</v>
      </c>
      <c r="I68" s="152">
        <v>25828.708869999999</v>
      </c>
      <c r="J68" s="152">
        <v>26472.073069999995</v>
      </c>
      <c r="K68" s="152">
        <v>27523.308239999998</v>
      </c>
      <c r="L68" s="152">
        <v>27314.148679999998</v>
      </c>
      <c r="M68" s="152">
        <v>27374.79293</v>
      </c>
      <c r="N68" s="152">
        <v>30493.53774</v>
      </c>
      <c r="O68" s="152">
        <v>20781.43938</v>
      </c>
      <c r="P68" s="152">
        <v>21896.403309999998</v>
      </c>
      <c r="Q68" s="152">
        <v>22429.320480000002</v>
      </c>
      <c r="R68" s="152">
        <v>24989.404070000001</v>
      </c>
      <c r="S68" s="329">
        <v>25049.596679999999</v>
      </c>
      <c r="T68" s="152">
        <v>24824.797750000002</v>
      </c>
      <c r="U68" s="152">
        <v>24646.58252</v>
      </c>
      <c r="V68" s="330">
        <v>10375.040000000001</v>
      </c>
      <c r="W68" s="152">
        <v>17097.310000000001</v>
      </c>
      <c r="X68" s="152">
        <v>20133</v>
      </c>
      <c r="Y68" s="152">
        <v>20717</v>
      </c>
      <c r="Z68" s="330">
        <v>21036</v>
      </c>
      <c r="AA68" s="152">
        <v>29106</v>
      </c>
      <c r="AB68" s="152">
        <v>24235</v>
      </c>
      <c r="AC68" s="152">
        <v>14377</v>
      </c>
      <c r="AD68" s="330">
        <v>27024</v>
      </c>
      <c r="AE68" s="152">
        <v>29089</v>
      </c>
      <c r="AF68" s="152">
        <v>30143</v>
      </c>
      <c r="AG68" s="152">
        <v>32630</v>
      </c>
      <c r="AH68" s="330">
        <v>35032</v>
      </c>
      <c r="AI68" s="152">
        <v>38145</v>
      </c>
      <c r="AJ68" s="152">
        <v>41189</v>
      </c>
      <c r="AK68" s="152">
        <v>44403</v>
      </c>
      <c r="AL68" s="152">
        <v>43595</v>
      </c>
      <c r="AM68" s="152">
        <v>44842</v>
      </c>
      <c r="AN68" s="152">
        <v>45026</v>
      </c>
      <c r="AO68" s="152">
        <v>46528</v>
      </c>
      <c r="AP68" s="152"/>
      <c r="AQ68" s="152">
        <v>0</v>
      </c>
      <c r="AR68" s="152">
        <v>0</v>
      </c>
      <c r="AS68" s="152">
        <v>0</v>
      </c>
      <c r="AT68" s="152">
        <v>0</v>
      </c>
    </row>
    <row r="69" spans="2:46">
      <c r="B69" s="150" t="s">
        <v>50</v>
      </c>
      <c r="C69" s="152">
        <v>12306.02117</v>
      </c>
      <c r="D69" s="152">
        <v>12016.326499999999</v>
      </c>
      <c r="E69" s="152">
        <v>12340.051670000001</v>
      </c>
      <c r="F69" s="152">
        <v>11222.075880000002</v>
      </c>
      <c r="G69" s="152">
        <v>10537.917999999998</v>
      </c>
      <c r="H69" s="152">
        <v>18861.168430000002</v>
      </c>
      <c r="I69" s="152">
        <v>84704.668399999995</v>
      </c>
      <c r="J69" s="152">
        <v>77673.235000000015</v>
      </c>
      <c r="K69" s="152">
        <v>65999.347239999988</v>
      </c>
      <c r="L69" s="152">
        <v>71088.929810000001</v>
      </c>
      <c r="M69" s="152">
        <v>88986.414430000004</v>
      </c>
      <c r="N69" s="152">
        <v>104010.5</v>
      </c>
      <c r="O69" s="152">
        <v>4354.1886200000154</v>
      </c>
      <c r="P69" s="152">
        <v>4464.7365099999997</v>
      </c>
      <c r="Q69" s="152">
        <v>2718.0945499999998</v>
      </c>
      <c r="R69" s="152">
        <v>6778.6339099999996</v>
      </c>
      <c r="S69" s="329">
        <v>7006.9639699999998</v>
      </c>
      <c r="T69" s="152">
        <v>7289.6683300000004</v>
      </c>
      <c r="U69" s="152">
        <v>7227.21137</v>
      </c>
      <c r="V69" s="330">
        <v>21874.86</v>
      </c>
      <c r="W69" s="152">
        <v>51585.35</v>
      </c>
      <c r="X69" s="152">
        <v>7427</v>
      </c>
      <c r="Y69" s="152">
        <v>7834</v>
      </c>
      <c r="Z69" s="330">
        <v>-9954</v>
      </c>
      <c r="AA69" s="152">
        <v>-9004</v>
      </c>
      <c r="AB69" s="152">
        <v>-9160</v>
      </c>
      <c r="AC69" s="152">
        <v>-10577</v>
      </c>
      <c r="AD69" s="330">
        <v>-10555</v>
      </c>
      <c r="AE69" s="152">
        <v>66098</v>
      </c>
      <c r="AF69" s="152">
        <v>68042</v>
      </c>
      <c r="AG69" s="152">
        <v>66652</v>
      </c>
      <c r="AH69" s="330">
        <v>61803</v>
      </c>
      <c r="AI69" s="152">
        <v>67054</v>
      </c>
      <c r="AJ69" s="152">
        <v>45666</v>
      </c>
      <c r="AK69" s="152">
        <v>22207</v>
      </c>
      <c r="AL69" s="152">
        <v>7726</v>
      </c>
      <c r="AM69" s="152">
        <v>-4495</v>
      </c>
      <c r="AN69" s="152">
        <v>-2595</v>
      </c>
      <c r="AO69" s="152">
        <v>-1403</v>
      </c>
      <c r="AP69" s="152"/>
      <c r="AQ69" s="152">
        <v>12.347250000000001</v>
      </c>
      <c r="AR69" s="152">
        <v>12.347250000000001</v>
      </c>
      <c r="AS69" s="152">
        <v>12.347250000000001</v>
      </c>
      <c r="AT69" s="152">
        <v>12.347250000000001</v>
      </c>
    </row>
    <row r="70" spans="2:46">
      <c r="B70" s="150" t="s">
        <v>55</v>
      </c>
      <c r="C70" s="331">
        <v>25298.10226</v>
      </c>
      <c r="D70" s="331">
        <v>24631.88811</v>
      </c>
      <c r="E70" s="331">
        <v>36101.344750000004</v>
      </c>
      <c r="F70" s="331">
        <v>32046.306290000004</v>
      </c>
      <c r="G70" s="331">
        <v>28714.167280000001</v>
      </c>
      <c r="H70" s="331">
        <v>25342.704600000001</v>
      </c>
      <c r="I70" s="331">
        <v>25035.235509999999</v>
      </c>
      <c r="J70" s="331">
        <v>2353.4127800000001</v>
      </c>
      <c r="K70" s="331">
        <v>1360.3769299999999</v>
      </c>
      <c r="L70" s="331">
        <v>864.78084000000013</v>
      </c>
      <c r="M70" s="152">
        <v>2816.1465999999996</v>
      </c>
      <c r="N70" s="152">
        <v>1976.68577</v>
      </c>
      <c r="O70" s="152">
        <v>1158.3523300000002</v>
      </c>
      <c r="P70" s="152">
        <v>769.94557999999995</v>
      </c>
      <c r="Q70" s="152">
        <v>1581.06359</v>
      </c>
      <c r="R70" s="152">
        <v>5876.11816</v>
      </c>
      <c r="S70" s="329">
        <v>5462.2173300000004</v>
      </c>
      <c r="T70" s="152">
        <v>4629.0694100000001</v>
      </c>
      <c r="U70" s="152">
        <v>1637.4245900000001</v>
      </c>
      <c r="V70" s="330">
        <v>108.21</v>
      </c>
      <c r="W70" s="152">
        <v>8565.2800000000007</v>
      </c>
      <c r="X70" s="152">
        <v>7360</v>
      </c>
      <c r="Y70" s="152">
        <v>4985</v>
      </c>
      <c r="Z70" s="330">
        <v>3363</v>
      </c>
      <c r="AA70" s="152">
        <v>2066</v>
      </c>
      <c r="AB70" s="152">
        <v>382</v>
      </c>
      <c r="AC70" s="152">
        <v>8470</v>
      </c>
      <c r="AD70" s="330">
        <v>6731</v>
      </c>
      <c r="AE70" s="152">
        <v>6221</v>
      </c>
      <c r="AF70" s="152">
        <v>7608</v>
      </c>
      <c r="AG70" s="152">
        <v>3773</v>
      </c>
      <c r="AH70" s="330">
        <v>1838</v>
      </c>
      <c r="AI70" s="152">
        <v>1822</v>
      </c>
      <c r="AJ70" s="152">
        <v>6755</v>
      </c>
      <c r="AK70" s="152">
        <v>2993</v>
      </c>
      <c r="AL70" s="152">
        <v>906</v>
      </c>
      <c r="AM70" s="152">
        <v>-576</v>
      </c>
      <c r="AN70" s="152">
        <v>14480</v>
      </c>
      <c r="AO70" s="152">
        <v>10056</v>
      </c>
      <c r="AP70" s="152"/>
      <c r="AQ70" s="152">
        <v>11216.46847</v>
      </c>
      <c r="AR70" s="152">
        <v>10076.073119999999</v>
      </c>
      <c r="AS70" s="152">
        <v>9260.6644600000018</v>
      </c>
      <c r="AT70" s="152">
        <v>9636.9001800000005</v>
      </c>
    </row>
    <row r="71" spans="2:46">
      <c r="B71" s="150" t="s">
        <v>119</v>
      </c>
      <c r="C71" s="152">
        <v>0</v>
      </c>
      <c r="D71" s="152">
        <v>0</v>
      </c>
      <c r="E71" s="152">
        <v>0</v>
      </c>
      <c r="F71" s="152">
        <v>0</v>
      </c>
      <c r="G71" s="152">
        <v>0</v>
      </c>
      <c r="H71" s="152">
        <v>0</v>
      </c>
      <c r="I71" s="152">
        <v>-1</v>
      </c>
      <c r="J71" s="152">
        <v>0</v>
      </c>
      <c r="K71" s="152">
        <v>0</v>
      </c>
      <c r="L71" s="152">
        <v>0</v>
      </c>
      <c r="M71" s="152">
        <v>0</v>
      </c>
      <c r="N71" s="152">
        <v>0</v>
      </c>
      <c r="O71" s="152">
        <v>15248.03069</v>
      </c>
      <c r="P71" s="152">
        <v>11693.39258</v>
      </c>
      <c r="Q71" s="152">
        <v>11416.606609999999</v>
      </c>
      <c r="R71" s="152">
        <v>20676.307679999998</v>
      </c>
      <c r="S71" s="329">
        <v>12837.975420000001</v>
      </c>
      <c r="T71" s="152">
        <v>18796.896250000002</v>
      </c>
      <c r="U71" s="152">
        <v>20631.02175</v>
      </c>
      <c r="V71" s="330">
        <v>25040</v>
      </c>
      <c r="W71" s="152">
        <v>27725.93</v>
      </c>
      <c r="X71" s="152">
        <v>34559</v>
      </c>
      <c r="Y71" s="152">
        <v>34089</v>
      </c>
      <c r="Z71" s="330">
        <v>18869</v>
      </c>
      <c r="AA71" s="152">
        <v>18838</v>
      </c>
      <c r="AB71" s="152">
        <v>20630</v>
      </c>
      <c r="AC71" s="152">
        <v>24133</v>
      </c>
      <c r="AD71" s="330">
        <v>18317</v>
      </c>
      <c r="AE71" s="152">
        <v>13061</v>
      </c>
      <c r="AF71" s="152">
        <v>48656</v>
      </c>
      <c r="AG71" s="152">
        <v>47328</v>
      </c>
      <c r="AH71" s="330">
        <v>43215</v>
      </c>
      <c r="AI71" s="152">
        <v>23603</v>
      </c>
      <c r="AJ71" s="152">
        <v>18010</v>
      </c>
      <c r="AK71" s="152">
        <v>14179</v>
      </c>
      <c r="AL71" s="152">
        <v>13980</v>
      </c>
      <c r="AM71" s="152">
        <v>6960</v>
      </c>
      <c r="AN71" s="152">
        <v>14406</v>
      </c>
      <c r="AO71" s="152">
        <v>16793</v>
      </c>
      <c r="AP71" s="152"/>
      <c r="AQ71" s="152">
        <v>5152.71612</v>
      </c>
      <c r="AR71" s="152">
        <v>6348.5446900000006</v>
      </c>
      <c r="AS71" s="152">
        <v>6386.9476799999993</v>
      </c>
      <c r="AT71" s="152">
        <v>7254.9619799999991</v>
      </c>
    </row>
    <row r="72" spans="2:46">
      <c r="B72" s="150" t="s">
        <v>51</v>
      </c>
      <c r="C72" s="152">
        <v>0</v>
      </c>
      <c r="D72" s="152">
        <v>0</v>
      </c>
      <c r="E72" s="152">
        <v>0</v>
      </c>
      <c r="F72" s="152">
        <v>0</v>
      </c>
      <c r="G72" s="152">
        <v>0</v>
      </c>
      <c r="H72" s="152">
        <v>0</v>
      </c>
      <c r="I72" s="152">
        <v>0</v>
      </c>
      <c r="J72" s="152">
        <v>0</v>
      </c>
      <c r="K72" s="152">
        <v>0</v>
      </c>
      <c r="L72" s="152">
        <v>0</v>
      </c>
      <c r="M72" s="152">
        <v>0</v>
      </c>
      <c r="N72" s="152">
        <v>0</v>
      </c>
      <c r="O72" s="152">
        <v>0</v>
      </c>
      <c r="P72" s="152">
        <v>0</v>
      </c>
      <c r="Q72" s="152">
        <v>0</v>
      </c>
      <c r="R72" s="152">
        <v>0</v>
      </c>
      <c r="S72" s="329">
        <v>0</v>
      </c>
      <c r="T72" s="152">
        <v>0</v>
      </c>
      <c r="U72" s="152">
        <v>0</v>
      </c>
      <c r="V72" s="330">
        <v>0</v>
      </c>
      <c r="W72" s="152">
        <v>0</v>
      </c>
      <c r="X72" s="152">
        <v>0</v>
      </c>
      <c r="Y72" s="152">
        <v>0</v>
      </c>
      <c r="Z72" s="330">
        <v>0</v>
      </c>
      <c r="AA72" s="152">
        <v>0</v>
      </c>
      <c r="AB72" s="152">
        <v>0</v>
      </c>
      <c r="AC72" s="152">
        <v>0</v>
      </c>
      <c r="AD72" s="330">
        <v>0</v>
      </c>
      <c r="AE72" s="152">
        <v>0</v>
      </c>
      <c r="AF72" s="152">
        <v>0</v>
      </c>
      <c r="AG72" s="152">
        <v>0</v>
      </c>
      <c r="AH72" s="330">
        <v>0</v>
      </c>
      <c r="AI72" s="152">
        <v>0</v>
      </c>
      <c r="AJ72" s="152">
        <v>0</v>
      </c>
      <c r="AK72" s="152">
        <v>0</v>
      </c>
      <c r="AL72" s="152">
        <v>0</v>
      </c>
      <c r="AM72" s="152">
        <v>0</v>
      </c>
      <c r="AN72" s="152">
        <v>0</v>
      </c>
      <c r="AO72" s="152">
        <v>0</v>
      </c>
      <c r="AP72" s="152"/>
      <c r="AQ72" s="152">
        <v>0</v>
      </c>
      <c r="AR72" s="152">
        <v>0</v>
      </c>
      <c r="AS72" s="152">
        <v>0</v>
      </c>
      <c r="AT72" s="152">
        <v>0</v>
      </c>
    </row>
    <row r="73" spans="2:46">
      <c r="B73" s="150" t="s">
        <v>54</v>
      </c>
      <c r="C73" s="331">
        <v>0</v>
      </c>
      <c r="D73" s="331">
        <v>0</v>
      </c>
      <c r="E73" s="331">
        <v>0</v>
      </c>
      <c r="F73" s="331">
        <v>0</v>
      </c>
      <c r="G73" s="331">
        <v>0</v>
      </c>
      <c r="H73" s="331">
        <v>0</v>
      </c>
      <c r="I73" s="331">
        <v>0</v>
      </c>
      <c r="J73" s="331">
        <v>0</v>
      </c>
      <c r="K73" s="331">
        <v>0</v>
      </c>
      <c r="L73" s="331">
        <v>0</v>
      </c>
      <c r="M73" s="152">
        <v>0</v>
      </c>
      <c r="N73" s="152">
        <v>0</v>
      </c>
      <c r="O73" s="152">
        <v>0</v>
      </c>
      <c r="P73" s="152">
        <v>0</v>
      </c>
      <c r="Q73" s="152">
        <v>0</v>
      </c>
      <c r="R73" s="152">
        <v>0</v>
      </c>
      <c r="S73" s="329">
        <v>0</v>
      </c>
      <c r="T73" s="152">
        <v>0</v>
      </c>
      <c r="U73" s="152">
        <v>0</v>
      </c>
      <c r="V73" s="330">
        <v>0</v>
      </c>
      <c r="W73" s="152">
        <v>0</v>
      </c>
      <c r="X73" s="152">
        <v>0</v>
      </c>
      <c r="Y73" s="152">
        <v>0</v>
      </c>
      <c r="Z73" s="330">
        <v>0</v>
      </c>
      <c r="AA73" s="152">
        <v>0</v>
      </c>
      <c r="AB73" s="152">
        <v>0</v>
      </c>
      <c r="AC73" s="152">
        <v>0</v>
      </c>
      <c r="AD73" s="330">
        <v>0</v>
      </c>
      <c r="AE73" s="152">
        <v>0</v>
      </c>
      <c r="AF73" s="152">
        <v>0</v>
      </c>
      <c r="AG73" s="152">
        <v>0</v>
      </c>
      <c r="AH73" s="330">
        <v>0</v>
      </c>
      <c r="AI73" s="152">
        <v>0</v>
      </c>
      <c r="AJ73" s="152">
        <v>0</v>
      </c>
      <c r="AK73" s="152">
        <v>0</v>
      </c>
      <c r="AL73" s="152">
        <v>0</v>
      </c>
      <c r="AM73" s="152">
        <v>0</v>
      </c>
      <c r="AN73" s="152">
        <v>0</v>
      </c>
      <c r="AO73" s="152">
        <v>0</v>
      </c>
      <c r="AP73" s="152"/>
      <c r="AQ73" s="152">
        <v>0</v>
      </c>
      <c r="AR73" s="152">
        <v>0</v>
      </c>
      <c r="AS73" s="152">
        <v>0</v>
      </c>
      <c r="AT73" s="152">
        <v>0</v>
      </c>
    </row>
    <row r="74" spans="2:46">
      <c r="B74" s="150" t="s">
        <v>120</v>
      </c>
      <c r="C74" s="152">
        <v>0</v>
      </c>
      <c r="D74" s="152">
        <v>0</v>
      </c>
      <c r="E74" s="152">
        <v>0</v>
      </c>
      <c r="F74" s="152">
        <v>0</v>
      </c>
      <c r="G74" s="152">
        <v>0</v>
      </c>
      <c r="H74" s="152">
        <v>0</v>
      </c>
      <c r="I74" s="152">
        <v>0</v>
      </c>
      <c r="J74" s="152">
        <v>0</v>
      </c>
      <c r="K74" s="152">
        <v>0</v>
      </c>
      <c r="L74" s="152">
        <v>0</v>
      </c>
      <c r="M74" s="152">
        <v>0</v>
      </c>
      <c r="N74" s="152">
        <v>0</v>
      </c>
      <c r="O74" s="152">
        <v>0</v>
      </c>
      <c r="P74" s="152">
        <v>0</v>
      </c>
      <c r="Q74" s="152">
        <v>0</v>
      </c>
      <c r="R74" s="152">
        <v>0</v>
      </c>
      <c r="S74" s="329">
        <v>0</v>
      </c>
      <c r="T74" s="152">
        <v>0</v>
      </c>
      <c r="U74" s="152">
        <v>0</v>
      </c>
      <c r="V74" s="330">
        <v>0</v>
      </c>
      <c r="W74" s="152">
        <v>0</v>
      </c>
      <c r="X74" s="152">
        <v>0</v>
      </c>
      <c r="Y74" s="152">
        <v>0</v>
      </c>
      <c r="Z74" s="330">
        <v>4843</v>
      </c>
      <c r="AA74" s="152">
        <v>3481</v>
      </c>
      <c r="AB74" s="152">
        <v>3348</v>
      </c>
      <c r="AC74" s="152">
        <v>5262</v>
      </c>
      <c r="AD74" s="330">
        <v>3135</v>
      </c>
      <c r="AE74" s="152">
        <v>0</v>
      </c>
      <c r="AF74" s="152">
        <v>3</v>
      </c>
      <c r="AG74" s="152">
        <v>18</v>
      </c>
      <c r="AH74" s="330">
        <v>43</v>
      </c>
      <c r="AI74" s="152">
        <v>46</v>
      </c>
      <c r="AJ74" s="152">
        <v>6210</v>
      </c>
      <c r="AK74" s="152">
        <v>18</v>
      </c>
      <c r="AL74" s="152">
        <v>22</v>
      </c>
      <c r="AM74" s="152">
        <v>2764</v>
      </c>
      <c r="AN74" s="152">
        <v>5276</v>
      </c>
      <c r="AO74" s="152">
        <v>150</v>
      </c>
      <c r="AP74" s="152"/>
      <c r="AQ74" s="152">
        <v>229.96838</v>
      </c>
      <c r="AR74" s="152">
        <v>0</v>
      </c>
      <c r="AS74" s="152">
        <v>0</v>
      </c>
      <c r="AT74" s="152">
        <v>0</v>
      </c>
    </row>
    <row r="75" spans="2:46">
      <c r="B75" s="150" t="s">
        <v>56</v>
      </c>
      <c r="C75" s="331">
        <v>0</v>
      </c>
      <c r="D75" s="331">
        <v>0</v>
      </c>
      <c r="E75" s="331">
        <v>0</v>
      </c>
      <c r="F75" s="331">
        <v>0</v>
      </c>
      <c r="G75" s="331">
        <v>0</v>
      </c>
      <c r="H75" s="331">
        <v>0</v>
      </c>
      <c r="I75" s="331">
        <v>0</v>
      </c>
      <c r="J75" s="331">
        <v>0</v>
      </c>
      <c r="K75" s="331">
        <v>0</v>
      </c>
      <c r="L75" s="331">
        <v>0</v>
      </c>
      <c r="M75" s="152">
        <v>0</v>
      </c>
      <c r="N75" s="152">
        <v>0</v>
      </c>
      <c r="O75" s="152">
        <v>0</v>
      </c>
      <c r="P75" s="152">
        <v>0</v>
      </c>
      <c r="Q75" s="152">
        <v>0</v>
      </c>
      <c r="R75" s="152">
        <v>0</v>
      </c>
      <c r="S75" s="329">
        <v>0</v>
      </c>
      <c r="T75" s="152">
        <v>0</v>
      </c>
      <c r="U75" s="152">
        <v>0</v>
      </c>
      <c r="V75" s="330">
        <v>0</v>
      </c>
      <c r="W75" s="152">
        <v>0</v>
      </c>
      <c r="X75" s="152">
        <v>0</v>
      </c>
      <c r="Y75" s="152">
        <v>0</v>
      </c>
      <c r="Z75" s="330">
        <v>0</v>
      </c>
      <c r="AA75" s="152">
        <v>0</v>
      </c>
      <c r="AB75" s="152">
        <v>0</v>
      </c>
      <c r="AC75" s="152">
        <v>0</v>
      </c>
      <c r="AD75" s="330">
        <v>0</v>
      </c>
      <c r="AE75" s="152">
        <v>0</v>
      </c>
      <c r="AF75" s="152">
        <v>0</v>
      </c>
      <c r="AG75" s="152">
        <v>0</v>
      </c>
      <c r="AH75" s="330">
        <v>0</v>
      </c>
      <c r="AI75" s="152">
        <v>0</v>
      </c>
      <c r="AJ75" s="152">
        <v>0</v>
      </c>
      <c r="AK75" s="152">
        <v>0</v>
      </c>
      <c r="AL75" s="152">
        <v>0</v>
      </c>
      <c r="AM75" s="152">
        <v>0</v>
      </c>
      <c r="AN75" s="152">
        <v>0</v>
      </c>
      <c r="AO75" s="152">
        <v>0</v>
      </c>
      <c r="AP75" s="152"/>
      <c r="AQ75" s="152">
        <v>0</v>
      </c>
      <c r="AR75" s="152">
        <v>0</v>
      </c>
      <c r="AS75" s="152">
        <v>0</v>
      </c>
      <c r="AT75" s="152">
        <v>0</v>
      </c>
    </row>
    <row r="76" spans="2:46">
      <c r="B76" s="150" t="s">
        <v>224</v>
      </c>
      <c r="C76" s="152">
        <v>0</v>
      </c>
      <c r="D76" s="152">
        <v>0</v>
      </c>
      <c r="E76" s="152">
        <v>0</v>
      </c>
      <c r="F76" s="152">
        <v>0</v>
      </c>
      <c r="G76" s="152">
        <v>0</v>
      </c>
      <c r="H76" s="152">
        <v>0</v>
      </c>
      <c r="I76" s="152">
        <v>0</v>
      </c>
      <c r="J76" s="152">
        <v>0</v>
      </c>
      <c r="K76" s="152">
        <v>0</v>
      </c>
      <c r="L76" s="152">
        <v>0</v>
      </c>
      <c r="M76" s="152">
        <v>0</v>
      </c>
      <c r="N76" s="152">
        <v>0</v>
      </c>
      <c r="O76" s="152">
        <v>0</v>
      </c>
      <c r="P76" s="152">
        <v>0</v>
      </c>
      <c r="Q76" s="152">
        <v>0</v>
      </c>
      <c r="R76" s="152">
        <v>0</v>
      </c>
      <c r="S76" s="329">
        <v>0</v>
      </c>
      <c r="T76" s="152">
        <v>0</v>
      </c>
      <c r="U76" s="152">
        <v>0</v>
      </c>
      <c r="V76" s="330">
        <v>0</v>
      </c>
      <c r="W76" s="152">
        <v>0</v>
      </c>
      <c r="X76" s="152">
        <v>0</v>
      </c>
      <c r="Y76" s="152">
        <v>0</v>
      </c>
      <c r="Z76" s="330">
        <v>0</v>
      </c>
      <c r="AA76" s="152">
        <v>0</v>
      </c>
      <c r="AB76" s="152">
        <v>0</v>
      </c>
      <c r="AC76" s="152">
        <v>0</v>
      </c>
      <c r="AD76" s="330">
        <v>0</v>
      </c>
      <c r="AE76" s="152">
        <v>0</v>
      </c>
      <c r="AF76" s="152">
        <v>0</v>
      </c>
      <c r="AG76" s="152">
        <v>0</v>
      </c>
      <c r="AH76" s="330">
        <v>4</v>
      </c>
      <c r="AI76" s="152">
        <v>0</v>
      </c>
      <c r="AJ76" s="152">
        <v>0</v>
      </c>
      <c r="AK76" s="152">
        <v>94</v>
      </c>
      <c r="AL76" s="152">
        <v>0</v>
      </c>
      <c r="AM76" s="152">
        <v>0</v>
      </c>
      <c r="AN76" s="152">
        <v>0</v>
      </c>
      <c r="AO76" s="152">
        <v>0</v>
      </c>
      <c r="AP76" s="152"/>
      <c r="AQ76" s="152">
        <v>0</v>
      </c>
      <c r="AR76" s="152">
        <v>0</v>
      </c>
      <c r="AS76" s="152">
        <v>0</v>
      </c>
      <c r="AT76" s="152">
        <v>0</v>
      </c>
    </row>
    <row r="77" spans="2:46">
      <c r="B77" s="150" t="s">
        <v>53</v>
      </c>
      <c r="C77" s="331">
        <v>0</v>
      </c>
      <c r="D77" s="331">
        <v>0</v>
      </c>
      <c r="E77" s="331">
        <v>0</v>
      </c>
      <c r="F77" s="331">
        <v>0</v>
      </c>
      <c r="G77" s="331">
        <v>0</v>
      </c>
      <c r="H77" s="331">
        <v>0</v>
      </c>
      <c r="I77" s="331">
        <v>0</v>
      </c>
      <c r="J77" s="152">
        <v>24348</v>
      </c>
      <c r="K77" s="331">
        <v>0</v>
      </c>
      <c r="L77" s="331">
        <v>0</v>
      </c>
      <c r="M77" s="152">
        <v>26760.406732039599</v>
      </c>
      <c r="N77" s="152">
        <v>11292.33963</v>
      </c>
      <c r="O77" s="152">
        <v>0</v>
      </c>
      <c r="P77" s="152">
        <v>0</v>
      </c>
      <c r="Q77" s="152">
        <v>0</v>
      </c>
      <c r="R77" s="152">
        <v>0</v>
      </c>
      <c r="S77" s="329">
        <v>103.36122</v>
      </c>
      <c r="T77" s="152">
        <v>103.36122</v>
      </c>
      <c r="U77" s="152">
        <v>103.36122</v>
      </c>
      <c r="V77" s="330">
        <v>103.36122</v>
      </c>
      <c r="W77" s="152">
        <v>103.36</v>
      </c>
      <c r="X77" s="152">
        <v>103</v>
      </c>
      <c r="Y77" s="152">
        <v>103</v>
      </c>
      <c r="Z77" s="330">
        <v>103</v>
      </c>
      <c r="AA77" s="152">
        <v>103</v>
      </c>
      <c r="AB77" s="152">
        <v>103</v>
      </c>
      <c r="AC77" s="152">
        <v>102</v>
      </c>
      <c r="AD77" s="330">
        <v>103</v>
      </c>
      <c r="AE77" s="152">
        <v>103</v>
      </c>
      <c r="AF77" s="152">
        <v>103</v>
      </c>
      <c r="AG77" s="152">
        <v>104</v>
      </c>
      <c r="AH77" s="330">
        <v>104</v>
      </c>
      <c r="AI77" s="152">
        <v>102</v>
      </c>
      <c r="AJ77" s="152">
        <v>104</v>
      </c>
      <c r="AK77" s="152">
        <v>122</v>
      </c>
      <c r="AL77" s="152">
        <v>121</v>
      </c>
      <c r="AM77" s="152">
        <v>123</v>
      </c>
      <c r="AN77" s="152">
        <v>76</v>
      </c>
      <c r="AO77" s="152">
        <v>76</v>
      </c>
      <c r="AP77" s="152"/>
      <c r="AQ77" s="152">
        <v>0</v>
      </c>
      <c r="AR77" s="152">
        <v>0</v>
      </c>
      <c r="AS77" s="152">
        <v>0</v>
      </c>
      <c r="AT77" s="152">
        <v>0</v>
      </c>
    </row>
    <row r="78" spans="2:46">
      <c r="B78" s="150" t="s">
        <v>57</v>
      </c>
      <c r="C78" s="331">
        <v>0</v>
      </c>
      <c r="D78" s="331">
        <v>0</v>
      </c>
      <c r="E78" s="331">
        <v>0</v>
      </c>
      <c r="F78" s="331">
        <v>0</v>
      </c>
      <c r="G78" s="331">
        <v>0</v>
      </c>
      <c r="H78" s="331">
        <v>0</v>
      </c>
      <c r="I78" s="331">
        <v>0</v>
      </c>
      <c r="J78" s="331">
        <v>0</v>
      </c>
      <c r="K78" s="331">
        <v>0</v>
      </c>
      <c r="L78" s="331">
        <v>0</v>
      </c>
      <c r="M78" s="152">
        <v>0</v>
      </c>
      <c r="N78" s="152">
        <v>0</v>
      </c>
      <c r="O78" s="152">
        <v>0</v>
      </c>
      <c r="P78" s="152">
        <v>0</v>
      </c>
      <c r="Q78" s="152">
        <v>0</v>
      </c>
      <c r="R78" s="152">
        <v>0</v>
      </c>
      <c r="S78" s="329">
        <v>0</v>
      </c>
      <c r="T78" s="152">
        <v>0</v>
      </c>
      <c r="U78" s="152">
        <v>0</v>
      </c>
      <c r="V78" s="330">
        <v>0</v>
      </c>
      <c r="W78" s="152">
        <v>0</v>
      </c>
      <c r="X78" s="152">
        <v>0</v>
      </c>
      <c r="Y78" s="152">
        <v>0</v>
      </c>
      <c r="Z78" s="330">
        <v>0</v>
      </c>
      <c r="AA78" s="152">
        <v>0</v>
      </c>
      <c r="AB78" s="152">
        <v>0</v>
      </c>
      <c r="AC78" s="152">
        <v>0</v>
      </c>
      <c r="AD78" s="330">
        <v>0</v>
      </c>
      <c r="AE78" s="152">
        <v>0</v>
      </c>
      <c r="AF78" s="152">
        <v>0</v>
      </c>
      <c r="AG78" s="152">
        <v>0</v>
      </c>
      <c r="AH78" s="330">
        <v>0</v>
      </c>
      <c r="AI78" s="152">
        <v>0</v>
      </c>
      <c r="AJ78" s="152">
        <v>0</v>
      </c>
      <c r="AK78" s="152">
        <v>0</v>
      </c>
      <c r="AL78" s="152">
        <v>0</v>
      </c>
      <c r="AM78" s="152">
        <v>0</v>
      </c>
      <c r="AN78" s="152">
        <v>0</v>
      </c>
      <c r="AO78" s="152">
        <v>0</v>
      </c>
      <c r="AP78" s="152"/>
      <c r="AQ78" s="152">
        <v>0</v>
      </c>
      <c r="AR78" s="152">
        <v>0</v>
      </c>
      <c r="AS78" s="152">
        <v>0</v>
      </c>
      <c r="AT78" s="152">
        <v>0</v>
      </c>
    </row>
    <row r="79" spans="2:46">
      <c r="B79" s="154" t="s">
        <v>58</v>
      </c>
      <c r="C79" s="210">
        <v>1309176.6643300001</v>
      </c>
      <c r="D79" s="210">
        <v>1317504.6320400001</v>
      </c>
      <c r="E79" s="210">
        <v>1341722.0349400002</v>
      </c>
      <c r="F79" s="210">
        <v>1392069.5028300001</v>
      </c>
      <c r="G79" s="210">
        <v>1377886.7671800004</v>
      </c>
      <c r="H79" s="210">
        <v>1411357.2921199999</v>
      </c>
      <c r="I79" s="210">
        <v>1396213.3088600002</v>
      </c>
      <c r="J79" s="210">
        <v>1349830.5985799998</v>
      </c>
      <c r="K79" s="210">
        <v>1397182.9039799995</v>
      </c>
      <c r="L79" s="210">
        <v>1395597.5690499998</v>
      </c>
      <c r="M79" s="210">
        <v>1311245.0995299998</v>
      </c>
      <c r="N79" s="210">
        <v>1296694.40068</v>
      </c>
      <c r="O79" s="149">
        <v>1295200.7423800002</v>
      </c>
      <c r="P79" s="149">
        <v>1279182.4401700001</v>
      </c>
      <c r="Q79" s="149">
        <v>1273126.76385</v>
      </c>
      <c r="R79" s="149">
        <v>1719281.6384000001</v>
      </c>
      <c r="S79" s="325">
        <v>1710986.52871</v>
      </c>
      <c r="T79" s="149">
        <v>1699839.29054</v>
      </c>
      <c r="U79" s="149">
        <v>1553686.0637999997</v>
      </c>
      <c r="V79" s="328">
        <v>1573494.3800000001</v>
      </c>
      <c r="W79" s="149">
        <v>1580120.76</v>
      </c>
      <c r="X79" s="149">
        <v>1640386</v>
      </c>
      <c r="Y79" s="149">
        <v>1639056</v>
      </c>
      <c r="Z79" s="328">
        <v>1628756</v>
      </c>
      <c r="AA79" s="149">
        <v>1628201</v>
      </c>
      <c r="AB79" s="149">
        <v>1580452</v>
      </c>
      <c r="AC79" s="149">
        <v>1602476</v>
      </c>
      <c r="AD79" s="328">
        <v>1690006</v>
      </c>
      <c r="AE79" s="149">
        <v>1822495</v>
      </c>
      <c r="AF79" s="149">
        <v>1861407</v>
      </c>
      <c r="AG79" s="149">
        <v>1880554</v>
      </c>
      <c r="AH79" s="328">
        <v>1930639</v>
      </c>
      <c r="AI79" s="149">
        <f t="shared" ref="AI79:AL79" si="15">+AI80+AI93</f>
        <v>1956027</v>
      </c>
      <c r="AJ79" s="149">
        <f t="shared" si="15"/>
        <v>2011955</v>
      </c>
      <c r="AK79" s="149">
        <f t="shared" si="15"/>
        <v>2089627</v>
      </c>
      <c r="AL79" s="149">
        <f t="shared" si="15"/>
        <v>2150045</v>
      </c>
      <c r="AM79" s="149">
        <v>2203766</v>
      </c>
      <c r="AN79" s="149">
        <v>2221341</v>
      </c>
      <c r="AO79" s="149">
        <v>2255251</v>
      </c>
      <c r="AP79" s="149"/>
      <c r="AQ79" s="149">
        <v>821269.77324000001</v>
      </c>
      <c r="AR79" s="149">
        <f>AR80+AR93</f>
        <v>941089.65049999999</v>
      </c>
      <c r="AS79" s="149">
        <f>AS80+AS93</f>
        <v>1067112.0040800001</v>
      </c>
      <c r="AT79" s="149">
        <f>AT80+AT93</f>
        <v>1252769.1907699998</v>
      </c>
    </row>
    <row r="80" spans="2:46">
      <c r="B80" s="148" t="s">
        <v>59</v>
      </c>
      <c r="C80" s="149">
        <v>71939.962629999995</v>
      </c>
      <c r="D80" s="149">
        <v>66175.83137</v>
      </c>
      <c r="E80" s="149">
        <v>88724.238370000006</v>
      </c>
      <c r="F80" s="149">
        <v>130371.92540000001</v>
      </c>
      <c r="G80" s="149">
        <v>118358.11874000001</v>
      </c>
      <c r="H80" s="149">
        <v>162092.95549999998</v>
      </c>
      <c r="I80" s="149">
        <v>153381.85722000001</v>
      </c>
      <c r="J80" s="149">
        <v>115766.40957</v>
      </c>
      <c r="K80" s="149">
        <v>173658.98176</v>
      </c>
      <c r="L80" s="149">
        <v>182420.57879</v>
      </c>
      <c r="M80" s="149">
        <v>107845.94612000001</v>
      </c>
      <c r="N80" s="149">
        <v>103153.6228</v>
      </c>
      <c r="O80" s="149">
        <v>103331.41820999999</v>
      </c>
      <c r="P80" s="149">
        <v>96850.552230000001</v>
      </c>
      <c r="Q80" s="149">
        <v>101747.06722</v>
      </c>
      <c r="R80" s="149">
        <v>239298.48316999999</v>
      </c>
      <c r="S80" s="325">
        <v>235247.56002999999</v>
      </c>
      <c r="T80" s="149">
        <v>231180.27374999999</v>
      </c>
      <c r="U80" s="149">
        <v>98280.958519999986</v>
      </c>
      <c r="V80" s="328">
        <v>62097.99</v>
      </c>
      <c r="W80" s="149">
        <v>80695.180000000008</v>
      </c>
      <c r="X80" s="149">
        <v>78345</v>
      </c>
      <c r="Y80" s="149">
        <v>78834</v>
      </c>
      <c r="Z80" s="328">
        <v>78555</v>
      </c>
      <c r="AA80" s="149">
        <v>146183</v>
      </c>
      <c r="AB80" s="149">
        <v>75936</v>
      </c>
      <c r="AC80" s="149">
        <v>77419</v>
      </c>
      <c r="AD80" s="328">
        <v>154769</v>
      </c>
      <c r="AE80" s="149">
        <v>209229</v>
      </c>
      <c r="AF80" s="149">
        <v>130311</v>
      </c>
      <c r="AG80" s="149">
        <v>114268</v>
      </c>
      <c r="AH80" s="328">
        <v>97563</v>
      </c>
      <c r="AI80" s="149">
        <f t="shared" ref="AI80:AL80" si="16">SUM(AI81:AI92)</f>
        <v>69393</v>
      </c>
      <c r="AJ80" s="149">
        <f t="shared" si="16"/>
        <v>55995</v>
      </c>
      <c r="AK80" s="149">
        <f t="shared" si="16"/>
        <v>56892</v>
      </c>
      <c r="AL80" s="149">
        <f t="shared" si="16"/>
        <v>53473</v>
      </c>
      <c r="AM80" s="149">
        <v>40047</v>
      </c>
      <c r="AN80" s="149">
        <v>25597</v>
      </c>
      <c r="AO80" s="149">
        <v>22941</v>
      </c>
      <c r="AP80" s="149"/>
      <c r="AQ80" s="149">
        <v>100.89983000000001</v>
      </c>
      <c r="AR80" s="149">
        <f>SUM(AR81:AR92)</f>
        <v>100.57249</v>
      </c>
      <c r="AS80" s="149">
        <f>SUM(AS81:AS92)</f>
        <v>100.57249</v>
      </c>
      <c r="AT80" s="149">
        <f>SUM(AT81:AT92)</f>
        <v>0</v>
      </c>
    </row>
    <row r="81" spans="2:46">
      <c r="B81" s="150" t="s">
        <v>118</v>
      </c>
      <c r="C81" s="152">
        <v>0</v>
      </c>
      <c r="D81" s="152">
        <v>0</v>
      </c>
      <c r="E81" s="152">
        <v>0</v>
      </c>
      <c r="F81" s="152">
        <v>0</v>
      </c>
      <c r="G81" s="152">
        <v>0</v>
      </c>
      <c r="H81" s="152">
        <v>0</v>
      </c>
      <c r="I81" s="152">
        <v>0</v>
      </c>
      <c r="J81" s="152">
        <v>0</v>
      </c>
      <c r="K81" s="152">
        <v>0</v>
      </c>
      <c r="L81" s="152">
        <v>0</v>
      </c>
      <c r="M81" s="152">
        <v>0</v>
      </c>
      <c r="N81" s="152">
        <v>0</v>
      </c>
      <c r="O81" s="211">
        <v>0</v>
      </c>
      <c r="P81" s="155">
        <v>0</v>
      </c>
      <c r="Q81" s="155">
        <v>0</v>
      </c>
      <c r="R81" s="155">
        <v>0</v>
      </c>
      <c r="S81" s="332">
        <v>0</v>
      </c>
      <c r="T81" s="155">
        <v>0</v>
      </c>
      <c r="U81" s="155">
        <v>0</v>
      </c>
      <c r="V81" s="333">
        <v>0</v>
      </c>
      <c r="W81" s="155">
        <v>0</v>
      </c>
      <c r="X81" s="155">
        <v>0</v>
      </c>
      <c r="Y81" s="155">
        <v>0</v>
      </c>
      <c r="Z81" s="333">
        <v>0</v>
      </c>
      <c r="AA81" s="155">
        <v>74319</v>
      </c>
      <c r="AB81" s="155">
        <v>3455</v>
      </c>
      <c r="AC81" s="155">
        <v>3455</v>
      </c>
      <c r="AD81" s="333">
        <v>83394</v>
      </c>
      <c r="AE81" s="155">
        <v>77351</v>
      </c>
      <c r="AF81" s="155">
        <v>23547</v>
      </c>
      <c r="AG81" s="155">
        <v>24908</v>
      </c>
      <c r="AH81" s="333">
        <v>24908</v>
      </c>
      <c r="AI81" s="155">
        <v>20539</v>
      </c>
      <c r="AJ81" s="155">
        <v>14639</v>
      </c>
      <c r="AK81" s="155">
        <v>14088</v>
      </c>
      <c r="AL81" s="155">
        <v>13793</v>
      </c>
      <c r="AM81" s="155">
        <v>8690</v>
      </c>
      <c r="AN81" s="155">
        <v>4832</v>
      </c>
      <c r="AO81" s="155">
        <v>3733</v>
      </c>
      <c r="AP81" s="155"/>
      <c r="AQ81" s="155">
        <v>0</v>
      </c>
      <c r="AR81" s="152">
        <v>0</v>
      </c>
      <c r="AS81" s="152">
        <v>0</v>
      </c>
      <c r="AT81" s="152">
        <v>0</v>
      </c>
    </row>
    <row r="82" spans="2:46">
      <c r="B82" s="150" t="s">
        <v>98</v>
      </c>
      <c r="C82" s="152">
        <v>0</v>
      </c>
      <c r="D82" s="152">
        <v>0</v>
      </c>
      <c r="E82" s="152">
        <v>0</v>
      </c>
      <c r="F82" s="152">
        <v>0</v>
      </c>
      <c r="G82" s="152">
        <v>0</v>
      </c>
      <c r="H82" s="152">
        <v>0</v>
      </c>
      <c r="I82" s="152">
        <v>0</v>
      </c>
      <c r="J82" s="152">
        <v>0</v>
      </c>
      <c r="K82" s="152">
        <v>0</v>
      </c>
      <c r="L82" s="152">
        <v>0</v>
      </c>
      <c r="M82" s="152">
        <v>0</v>
      </c>
      <c r="N82" s="152">
        <v>0</v>
      </c>
      <c r="O82" s="211">
        <v>0</v>
      </c>
      <c r="P82" s="155">
        <v>0</v>
      </c>
      <c r="Q82" s="155">
        <v>0</v>
      </c>
      <c r="R82" s="155">
        <v>0</v>
      </c>
      <c r="S82" s="332">
        <v>0</v>
      </c>
      <c r="T82" s="155">
        <v>0</v>
      </c>
      <c r="U82" s="155">
        <v>0</v>
      </c>
      <c r="V82" s="333">
        <v>0</v>
      </c>
      <c r="W82" s="155">
        <v>0</v>
      </c>
      <c r="X82" s="155">
        <v>0</v>
      </c>
      <c r="Y82" s="155">
        <v>0</v>
      </c>
      <c r="Z82" s="333">
        <v>0</v>
      </c>
      <c r="AA82" s="155">
        <v>0</v>
      </c>
      <c r="AB82" s="155">
        <v>0</v>
      </c>
      <c r="AC82" s="155">
        <v>0</v>
      </c>
      <c r="AD82" s="333">
        <v>0</v>
      </c>
      <c r="AE82" s="155">
        <v>0</v>
      </c>
      <c r="AF82" s="155">
        <v>0</v>
      </c>
      <c r="AG82" s="155">
        <v>0</v>
      </c>
      <c r="AH82" s="333">
        <v>0</v>
      </c>
      <c r="AI82" s="155">
        <v>0</v>
      </c>
      <c r="AJ82" s="155">
        <v>0</v>
      </c>
      <c r="AK82" s="155">
        <v>0</v>
      </c>
      <c r="AL82" s="155">
        <v>0</v>
      </c>
      <c r="AM82" s="155">
        <v>0</v>
      </c>
      <c r="AN82" s="155">
        <v>0</v>
      </c>
      <c r="AO82" s="155">
        <v>0</v>
      </c>
      <c r="AP82" s="155"/>
      <c r="AQ82" s="155">
        <v>0</v>
      </c>
      <c r="AR82" s="152">
        <v>0</v>
      </c>
      <c r="AS82" s="152">
        <v>0</v>
      </c>
      <c r="AT82" s="152">
        <v>0</v>
      </c>
    </row>
    <row r="83" spans="2:46">
      <c r="B83" s="150" t="s">
        <v>207</v>
      </c>
      <c r="C83" s="152"/>
      <c r="D83" s="152"/>
      <c r="E83" s="152"/>
      <c r="F83" s="152"/>
      <c r="G83" s="152"/>
      <c r="H83" s="152"/>
      <c r="I83" s="152"/>
      <c r="J83" s="152"/>
      <c r="K83" s="152"/>
      <c r="L83" s="152"/>
      <c r="M83" s="152"/>
      <c r="N83" s="152"/>
      <c r="O83" s="211"/>
      <c r="P83" s="155"/>
      <c r="Q83" s="155"/>
      <c r="R83" s="155"/>
      <c r="S83" s="332"/>
      <c r="T83" s="155"/>
      <c r="U83" s="155"/>
      <c r="V83" s="333"/>
      <c r="W83" s="152">
        <v>0</v>
      </c>
      <c r="X83" s="152">
        <v>0</v>
      </c>
      <c r="Y83" s="152">
        <v>0</v>
      </c>
      <c r="Z83" s="330">
        <v>0</v>
      </c>
      <c r="AA83" s="152">
        <v>0</v>
      </c>
      <c r="AB83" s="152">
        <v>0</v>
      </c>
      <c r="AC83" s="152">
        <v>0</v>
      </c>
      <c r="AD83" s="330">
        <v>0</v>
      </c>
      <c r="AE83" s="152">
        <v>0</v>
      </c>
      <c r="AF83" s="152">
        <v>0</v>
      </c>
      <c r="AG83" s="152">
        <v>0</v>
      </c>
      <c r="AH83" s="330">
        <v>0</v>
      </c>
      <c r="AI83" s="152">
        <v>0</v>
      </c>
      <c r="AJ83" s="152">
        <v>0</v>
      </c>
      <c r="AK83" s="152">
        <v>0</v>
      </c>
      <c r="AL83" s="152">
        <v>0</v>
      </c>
      <c r="AM83" s="152">
        <v>0</v>
      </c>
      <c r="AN83" s="152">
        <v>0</v>
      </c>
      <c r="AO83" s="152">
        <v>0</v>
      </c>
      <c r="AP83" s="152"/>
      <c r="AQ83" s="152">
        <v>0</v>
      </c>
      <c r="AR83" s="152">
        <v>0</v>
      </c>
      <c r="AS83" s="152">
        <v>0</v>
      </c>
      <c r="AT83" s="152">
        <v>0</v>
      </c>
    </row>
    <row r="84" spans="2:46">
      <c r="B84" s="150" t="s">
        <v>50</v>
      </c>
      <c r="C84" s="152">
        <v>51748.214200000002</v>
      </c>
      <c r="D84" s="152">
        <v>18345.000640000002</v>
      </c>
      <c r="E84" s="152">
        <v>21264.386510000004</v>
      </c>
      <c r="F84" s="152">
        <v>45048.915650000003</v>
      </c>
      <c r="G84" s="152">
        <v>14836.218489999999</v>
      </c>
      <c r="H84" s="152">
        <v>54257.634890000001</v>
      </c>
      <c r="I84" s="152">
        <v>36984.510470000001</v>
      </c>
      <c r="J84" s="152">
        <v>5092</v>
      </c>
      <c r="K84" s="152">
        <v>4331.0627999999997</v>
      </c>
      <c r="L84" s="152">
        <v>4667.1515599999993</v>
      </c>
      <c r="M84" s="152">
        <v>5582.1232</v>
      </c>
      <c r="N84" s="152">
        <v>4633</v>
      </c>
      <c r="O84" s="211">
        <v>0</v>
      </c>
      <c r="P84" s="155">
        <v>0</v>
      </c>
      <c r="Q84" s="155">
        <v>0</v>
      </c>
      <c r="R84" s="155">
        <v>0</v>
      </c>
      <c r="S84" s="332">
        <v>0</v>
      </c>
      <c r="T84" s="155">
        <v>0</v>
      </c>
      <c r="U84" s="155">
        <v>0</v>
      </c>
      <c r="V84" s="333">
        <v>0</v>
      </c>
      <c r="W84" s="155">
        <v>51</v>
      </c>
      <c r="X84" s="155">
        <v>69</v>
      </c>
      <c r="Y84" s="155">
        <v>89</v>
      </c>
      <c r="Z84" s="333">
        <v>3</v>
      </c>
      <c r="AA84" s="155">
        <v>44</v>
      </c>
      <c r="AB84" s="155">
        <v>79</v>
      </c>
      <c r="AC84" s="155">
        <v>13</v>
      </c>
      <c r="AD84" s="333">
        <v>10</v>
      </c>
      <c r="AE84" s="155">
        <v>68046</v>
      </c>
      <c r="AF84" s="155">
        <v>49834</v>
      </c>
      <c r="AG84" s="155">
        <v>32223</v>
      </c>
      <c r="AH84" s="333">
        <v>15104</v>
      </c>
      <c r="AI84" s="155">
        <v>799</v>
      </c>
      <c r="AJ84" s="155">
        <v>787</v>
      </c>
      <c r="AK84" s="155">
        <v>443</v>
      </c>
      <c r="AL84" s="155">
        <v>204</v>
      </c>
      <c r="AM84" s="155">
        <v>1096</v>
      </c>
      <c r="AN84" s="155">
        <v>1165</v>
      </c>
      <c r="AO84" s="155">
        <v>347</v>
      </c>
      <c r="AP84" s="155"/>
      <c r="AQ84" s="155">
        <v>0</v>
      </c>
      <c r="AR84" s="152">
        <v>0</v>
      </c>
      <c r="AS84" s="152">
        <v>0</v>
      </c>
      <c r="AT84" s="152">
        <v>0</v>
      </c>
    </row>
    <row r="85" spans="2:46">
      <c r="B85" s="156" t="s">
        <v>63</v>
      </c>
      <c r="C85" s="152">
        <v>0</v>
      </c>
      <c r="D85" s="152">
        <v>0</v>
      </c>
      <c r="E85" s="152">
        <v>0</v>
      </c>
      <c r="F85" s="152">
        <v>0</v>
      </c>
      <c r="G85" s="152">
        <v>0</v>
      </c>
      <c r="H85" s="152">
        <v>0</v>
      </c>
      <c r="I85" s="152">
        <v>0</v>
      </c>
      <c r="J85" s="152">
        <v>0</v>
      </c>
      <c r="K85" s="152">
        <v>0</v>
      </c>
      <c r="L85" s="152">
        <v>0</v>
      </c>
      <c r="M85" s="152">
        <v>0</v>
      </c>
      <c r="N85" s="152">
        <v>0</v>
      </c>
      <c r="O85" s="211">
        <v>0</v>
      </c>
      <c r="P85" s="155">
        <v>0</v>
      </c>
      <c r="Q85" s="155">
        <v>0</v>
      </c>
      <c r="R85" s="155">
        <v>0</v>
      </c>
      <c r="S85" s="332">
        <v>0</v>
      </c>
      <c r="T85" s="155">
        <v>0</v>
      </c>
      <c r="U85" s="155">
        <v>0</v>
      </c>
      <c r="V85" s="333">
        <v>86.87</v>
      </c>
      <c r="W85" s="155">
        <v>86.87</v>
      </c>
      <c r="X85" s="155">
        <v>0</v>
      </c>
      <c r="Y85" s="155">
        <v>0</v>
      </c>
      <c r="Z85" s="333">
        <v>0</v>
      </c>
      <c r="AA85" s="155">
        <v>0</v>
      </c>
      <c r="AB85" s="155">
        <v>0</v>
      </c>
      <c r="AC85" s="155">
        <v>0</v>
      </c>
      <c r="AD85" s="333">
        <v>0</v>
      </c>
      <c r="AE85" s="155">
        <v>0</v>
      </c>
      <c r="AF85" s="155">
        <v>0</v>
      </c>
      <c r="AG85" s="155">
        <v>0</v>
      </c>
      <c r="AH85" s="333">
        <v>0</v>
      </c>
      <c r="AI85" s="155">
        <v>0</v>
      </c>
      <c r="AJ85" s="155">
        <v>0</v>
      </c>
      <c r="AK85" s="155">
        <v>0</v>
      </c>
      <c r="AL85" s="155">
        <v>0</v>
      </c>
      <c r="AM85" s="155">
        <v>0</v>
      </c>
      <c r="AN85" s="155">
        <v>0</v>
      </c>
      <c r="AO85" s="155">
        <v>0</v>
      </c>
      <c r="AP85" s="155"/>
      <c r="AQ85" s="155">
        <v>0</v>
      </c>
      <c r="AR85" s="152">
        <v>0</v>
      </c>
      <c r="AS85" s="152">
        <v>0</v>
      </c>
      <c r="AT85" s="152">
        <v>0</v>
      </c>
    </row>
    <row r="86" spans="2:46">
      <c r="B86" s="150" t="s">
        <v>119</v>
      </c>
      <c r="C86" s="152">
        <v>0</v>
      </c>
      <c r="D86" s="152">
        <v>0</v>
      </c>
      <c r="E86" s="152">
        <v>0</v>
      </c>
      <c r="F86" s="152">
        <v>0</v>
      </c>
      <c r="G86" s="152">
        <v>0</v>
      </c>
      <c r="H86" s="152">
        <v>0</v>
      </c>
      <c r="I86" s="152">
        <v>0</v>
      </c>
      <c r="J86" s="152">
        <v>0</v>
      </c>
      <c r="K86" s="152">
        <v>0</v>
      </c>
      <c r="L86" s="152">
        <v>0</v>
      </c>
      <c r="M86" s="152">
        <v>0</v>
      </c>
      <c r="N86" s="152">
        <v>0</v>
      </c>
      <c r="O86" s="211">
        <v>0</v>
      </c>
      <c r="P86" s="155">
        <v>0</v>
      </c>
      <c r="Q86" s="155">
        <v>0</v>
      </c>
      <c r="R86" s="155">
        <v>0</v>
      </c>
      <c r="S86" s="332">
        <v>0</v>
      </c>
      <c r="T86" s="155">
        <v>0</v>
      </c>
      <c r="U86" s="155">
        <v>0</v>
      </c>
      <c r="V86" s="333">
        <v>0</v>
      </c>
      <c r="W86" s="155">
        <v>0</v>
      </c>
      <c r="X86" s="155">
        <v>0</v>
      </c>
      <c r="Y86" s="155">
        <v>0</v>
      </c>
      <c r="Z86" s="333">
        <v>0</v>
      </c>
      <c r="AA86" s="155">
        <v>1068</v>
      </c>
      <c r="AB86" s="155">
        <v>1406</v>
      </c>
      <c r="AC86" s="155">
        <v>1398</v>
      </c>
      <c r="AD86" s="333">
        <v>1476</v>
      </c>
      <c r="AE86" s="155">
        <v>1932</v>
      </c>
      <c r="AF86" s="155">
        <v>1997</v>
      </c>
      <c r="AG86" s="155">
        <v>2201</v>
      </c>
      <c r="AH86" s="333">
        <v>2249</v>
      </c>
      <c r="AI86" s="155">
        <v>2311</v>
      </c>
      <c r="AJ86" s="155">
        <v>2311</v>
      </c>
      <c r="AK86" s="155">
        <v>2311</v>
      </c>
      <c r="AL86" s="155">
        <v>2276</v>
      </c>
      <c r="AM86" s="155">
        <v>2276</v>
      </c>
      <c r="AN86" s="155">
        <v>3212</v>
      </c>
      <c r="AO86" s="155">
        <v>3212</v>
      </c>
      <c r="AP86" s="155"/>
      <c r="AQ86" s="155">
        <v>0</v>
      </c>
      <c r="AR86" s="152">
        <v>0</v>
      </c>
      <c r="AS86" s="152">
        <v>0</v>
      </c>
      <c r="AT86" s="152">
        <v>0</v>
      </c>
    </row>
    <row r="87" spans="2:46">
      <c r="B87" s="156" t="s">
        <v>61</v>
      </c>
      <c r="C87" s="152">
        <v>0</v>
      </c>
      <c r="D87" s="152">
        <v>0</v>
      </c>
      <c r="E87" s="152">
        <v>0</v>
      </c>
      <c r="F87" s="152">
        <v>0</v>
      </c>
      <c r="G87" s="152">
        <v>0</v>
      </c>
      <c r="H87" s="152">
        <v>0</v>
      </c>
      <c r="I87" s="152">
        <v>12048.89393</v>
      </c>
      <c r="J87" s="152">
        <v>0</v>
      </c>
      <c r="K87" s="152">
        <v>61762.071189999995</v>
      </c>
      <c r="L87" s="152">
        <v>73371.816529999996</v>
      </c>
      <c r="M87" s="152">
        <v>0</v>
      </c>
      <c r="N87" s="152">
        <v>2.0999999999999998E-4</v>
      </c>
      <c r="O87" s="211">
        <v>6689.2691500000001</v>
      </c>
      <c r="P87" s="155">
        <v>7692.0056100000002</v>
      </c>
      <c r="Q87" s="155">
        <v>14231.229579999999</v>
      </c>
      <c r="R87" s="155">
        <v>26842.046489999997</v>
      </c>
      <c r="S87" s="332">
        <v>28584.037059999999</v>
      </c>
      <c r="T87" s="155">
        <v>29748.753350000003</v>
      </c>
      <c r="U87" s="155">
        <v>39952.118479999997</v>
      </c>
      <c r="V87" s="333">
        <v>177.7</v>
      </c>
      <c r="W87" s="155">
        <v>177.7</v>
      </c>
      <c r="X87" s="155">
        <v>121</v>
      </c>
      <c r="Y87" s="155">
        <v>121</v>
      </c>
      <c r="Z87" s="333">
        <v>121</v>
      </c>
      <c r="AA87" s="155">
        <v>121</v>
      </c>
      <c r="AB87" s="155">
        <v>121</v>
      </c>
      <c r="AC87" s="155">
        <v>121</v>
      </c>
      <c r="AD87" s="333">
        <v>121</v>
      </c>
      <c r="AE87" s="155">
        <v>121</v>
      </c>
      <c r="AF87" s="155">
        <v>121</v>
      </c>
      <c r="AG87" s="155">
        <v>121</v>
      </c>
      <c r="AH87" s="333">
        <v>121</v>
      </c>
      <c r="AI87" s="155">
        <v>121</v>
      </c>
      <c r="AJ87" s="155">
        <v>121</v>
      </c>
      <c r="AK87" s="155">
        <v>121</v>
      </c>
      <c r="AL87" s="155">
        <v>121</v>
      </c>
      <c r="AM87" s="155">
        <v>121</v>
      </c>
      <c r="AN87" s="155">
        <v>121</v>
      </c>
      <c r="AO87" s="155">
        <v>121</v>
      </c>
      <c r="AP87" s="155"/>
      <c r="AQ87" s="155">
        <v>0</v>
      </c>
      <c r="AR87" s="152">
        <v>0</v>
      </c>
      <c r="AS87" s="152">
        <v>0</v>
      </c>
      <c r="AT87" s="152">
        <v>0</v>
      </c>
    </row>
    <row r="88" spans="2:46">
      <c r="B88" s="150" t="s">
        <v>120</v>
      </c>
      <c r="C88" s="152">
        <v>0</v>
      </c>
      <c r="D88" s="152">
        <v>0</v>
      </c>
      <c r="E88" s="152">
        <v>0</v>
      </c>
      <c r="F88" s="152">
        <v>0</v>
      </c>
      <c r="G88" s="152">
        <v>0</v>
      </c>
      <c r="H88" s="152">
        <v>0</v>
      </c>
      <c r="I88" s="152">
        <v>0</v>
      </c>
      <c r="J88" s="152">
        <v>0</v>
      </c>
      <c r="K88" s="152">
        <v>0</v>
      </c>
      <c r="L88" s="152">
        <v>0</v>
      </c>
      <c r="M88" s="152">
        <v>0</v>
      </c>
      <c r="N88" s="152">
        <v>0</v>
      </c>
      <c r="O88" s="211">
        <v>4350.5524599999999</v>
      </c>
      <c r="P88" s="155">
        <v>4354.0939699999999</v>
      </c>
      <c r="Q88" s="155">
        <v>4837.4295899999997</v>
      </c>
      <c r="R88" s="155">
        <v>148323.10240999999</v>
      </c>
      <c r="S88" s="332">
        <v>152922.45538999999</v>
      </c>
      <c r="T88" s="155">
        <v>154529.80528</v>
      </c>
      <c r="U88" s="155">
        <v>12778.28615</v>
      </c>
      <c r="V88" s="333">
        <v>16258</v>
      </c>
      <c r="W88" s="155">
        <v>12870.53</v>
      </c>
      <c r="X88" s="155">
        <v>14277</v>
      </c>
      <c r="Y88" s="155">
        <v>14943</v>
      </c>
      <c r="Z88" s="333">
        <v>14905</v>
      </c>
      <c r="AA88" s="155">
        <v>15101</v>
      </c>
      <c r="AB88" s="155">
        <v>15031</v>
      </c>
      <c r="AC88" s="155">
        <v>15165</v>
      </c>
      <c r="AD88" s="333">
        <v>15288</v>
      </c>
      <c r="AE88" s="155">
        <v>15267</v>
      </c>
      <c r="AF88" s="155">
        <v>15369</v>
      </c>
      <c r="AG88" s="155">
        <v>15553</v>
      </c>
      <c r="AH88" s="333">
        <v>15716</v>
      </c>
      <c r="AI88" s="155">
        <v>15771</v>
      </c>
      <c r="AJ88" s="155">
        <v>15831</v>
      </c>
      <c r="AK88" s="155">
        <v>16478</v>
      </c>
      <c r="AL88" s="155">
        <v>15814</v>
      </c>
      <c r="AM88" s="155">
        <v>16636</v>
      </c>
      <c r="AN88" s="155">
        <v>12678</v>
      </c>
      <c r="AO88" s="155">
        <v>12681</v>
      </c>
      <c r="AP88" s="155"/>
      <c r="AQ88" s="155">
        <v>0</v>
      </c>
      <c r="AR88" s="152">
        <v>0</v>
      </c>
      <c r="AS88" s="152">
        <v>0</v>
      </c>
      <c r="AT88" s="152">
        <v>0</v>
      </c>
    </row>
    <row r="89" spans="2:46">
      <c r="B89" s="156" t="s">
        <v>62</v>
      </c>
      <c r="C89" s="152">
        <v>20191.74843</v>
      </c>
      <c r="D89" s="152">
        <v>47830.830729999994</v>
      </c>
      <c r="E89" s="152">
        <v>67459.851859999995</v>
      </c>
      <c r="F89" s="152">
        <v>85323.009749999997</v>
      </c>
      <c r="G89" s="152">
        <v>103521.90025000001</v>
      </c>
      <c r="H89" s="152">
        <v>107835.32061</v>
      </c>
      <c r="I89" s="152">
        <v>104348.45282000002</v>
      </c>
      <c r="J89" s="152">
        <v>110674.40957</v>
      </c>
      <c r="K89" s="152">
        <v>107565.84776999999</v>
      </c>
      <c r="L89" s="152">
        <v>104381.6107</v>
      </c>
      <c r="M89" s="152">
        <v>102263.82292000001</v>
      </c>
      <c r="N89" s="152">
        <v>98520.622589999999</v>
      </c>
      <c r="O89" s="211">
        <v>92291.59659999999</v>
      </c>
      <c r="P89" s="155">
        <v>84804.452650000007</v>
      </c>
      <c r="Q89" s="155">
        <v>82678.408049999998</v>
      </c>
      <c r="R89" s="155">
        <v>64133.334269999992</v>
      </c>
      <c r="S89" s="332">
        <v>53741.067580000003</v>
      </c>
      <c r="T89" s="155">
        <v>46901.715119999993</v>
      </c>
      <c r="U89" s="155">
        <v>45550.553889999996</v>
      </c>
      <c r="V89" s="333">
        <v>45575.42</v>
      </c>
      <c r="W89" s="155">
        <v>67509.08</v>
      </c>
      <c r="X89" s="155">
        <v>63878</v>
      </c>
      <c r="Y89" s="155">
        <v>63681</v>
      </c>
      <c r="Z89" s="333">
        <v>63526</v>
      </c>
      <c r="AA89" s="155">
        <v>55530</v>
      </c>
      <c r="AB89" s="155">
        <v>55844</v>
      </c>
      <c r="AC89" s="155">
        <v>57267</v>
      </c>
      <c r="AD89" s="333">
        <v>54480</v>
      </c>
      <c r="AE89" s="155">
        <v>46512</v>
      </c>
      <c r="AF89" s="155">
        <v>39443</v>
      </c>
      <c r="AG89" s="155">
        <v>39263</v>
      </c>
      <c r="AH89" s="333">
        <v>39466</v>
      </c>
      <c r="AI89" s="155">
        <v>29852</v>
      </c>
      <c r="AJ89" s="155">
        <v>22306</v>
      </c>
      <c r="AK89" s="155">
        <v>23451</v>
      </c>
      <c r="AL89" s="155">
        <v>21265</v>
      </c>
      <c r="AM89" s="155">
        <v>11228</v>
      </c>
      <c r="AN89" s="155">
        <v>3589</v>
      </c>
      <c r="AO89" s="155">
        <v>2847</v>
      </c>
      <c r="AP89" s="155"/>
      <c r="AQ89" s="155">
        <v>100.89983000000001</v>
      </c>
      <c r="AR89" s="152">
        <v>100.57249</v>
      </c>
      <c r="AS89" s="152">
        <v>100.57249</v>
      </c>
      <c r="AT89" s="152">
        <v>0</v>
      </c>
    </row>
    <row r="90" spans="2:46">
      <c r="B90" s="150" t="s">
        <v>93</v>
      </c>
      <c r="C90" s="152">
        <v>0</v>
      </c>
      <c r="D90" s="152">
        <v>0</v>
      </c>
      <c r="E90" s="152">
        <v>0</v>
      </c>
      <c r="F90" s="152">
        <v>0</v>
      </c>
      <c r="G90" s="152">
        <v>0</v>
      </c>
      <c r="H90" s="152">
        <v>0</v>
      </c>
      <c r="I90" s="152">
        <v>0</v>
      </c>
      <c r="J90" s="152">
        <v>0</v>
      </c>
      <c r="K90" s="152">
        <v>0</v>
      </c>
      <c r="L90" s="152">
        <v>0</v>
      </c>
      <c r="M90" s="152">
        <v>0</v>
      </c>
      <c r="N90" s="152">
        <v>0</v>
      </c>
      <c r="O90" s="211">
        <v>0</v>
      </c>
      <c r="P90" s="155">
        <v>0</v>
      </c>
      <c r="Q90" s="155">
        <v>0</v>
      </c>
      <c r="R90" s="155">
        <v>0</v>
      </c>
      <c r="S90" s="332">
        <v>0</v>
      </c>
      <c r="T90" s="155">
        <v>0</v>
      </c>
      <c r="U90" s="155">
        <v>0</v>
      </c>
      <c r="V90" s="333">
        <v>0</v>
      </c>
      <c r="W90" s="155">
        <v>0</v>
      </c>
      <c r="X90" s="155">
        <v>0</v>
      </c>
      <c r="Y90" s="155">
        <v>0</v>
      </c>
      <c r="Z90" s="333">
        <v>0</v>
      </c>
      <c r="AA90" s="155">
        <v>0</v>
      </c>
      <c r="AB90" s="155">
        <v>0</v>
      </c>
      <c r="AC90" s="155">
        <v>0</v>
      </c>
      <c r="AD90" s="333">
        <v>0</v>
      </c>
      <c r="AE90" s="155">
        <v>0</v>
      </c>
      <c r="AF90" s="155">
        <v>0</v>
      </c>
      <c r="AG90" s="155">
        <v>0</v>
      </c>
      <c r="AH90" s="333">
        <v>0</v>
      </c>
      <c r="AI90" s="155">
        <v>0</v>
      </c>
      <c r="AJ90" s="155">
        <v>0</v>
      </c>
      <c r="AK90" s="155">
        <v>0</v>
      </c>
      <c r="AL90" s="155">
        <v>0</v>
      </c>
      <c r="AM90" s="155">
        <v>0</v>
      </c>
      <c r="AN90" s="155">
        <v>0</v>
      </c>
      <c r="AO90" s="155">
        <v>0</v>
      </c>
      <c r="AP90" s="155"/>
      <c r="AQ90" s="155">
        <v>0</v>
      </c>
      <c r="AR90" s="152">
        <v>0</v>
      </c>
      <c r="AS90" s="152">
        <v>0</v>
      </c>
      <c r="AT90" s="152">
        <v>0</v>
      </c>
    </row>
    <row r="91" spans="2:46">
      <c r="B91" s="150" t="s">
        <v>53</v>
      </c>
      <c r="C91" s="152">
        <v>0</v>
      </c>
      <c r="D91" s="152">
        <v>0</v>
      </c>
      <c r="E91" s="152">
        <v>0</v>
      </c>
      <c r="F91" s="152">
        <v>0</v>
      </c>
      <c r="G91" s="152">
        <v>0</v>
      </c>
      <c r="H91" s="152">
        <v>0</v>
      </c>
      <c r="I91" s="152">
        <v>0</v>
      </c>
      <c r="J91" s="152">
        <v>0</v>
      </c>
      <c r="K91" s="152">
        <v>0</v>
      </c>
      <c r="L91" s="152">
        <v>0</v>
      </c>
      <c r="M91" s="152">
        <v>0</v>
      </c>
      <c r="N91" s="152">
        <v>0</v>
      </c>
      <c r="O91" s="211">
        <v>0</v>
      </c>
      <c r="P91" s="155">
        <v>0</v>
      </c>
      <c r="Q91" s="155">
        <v>0</v>
      </c>
      <c r="R91" s="155">
        <v>0</v>
      </c>
      <c r="S91" s="332">
        <v>0</v>
      </c>
      <c r="T91" s="155">
        <v>0</v>
      </c>
      <c r="U91" s="155">
        <v>0</v>
      </c>
      <c r="V91" s="333">
        <v>0</v>
      </c>
      <c r="W91" s="155">
        <v>0</v>
      </c>
      <c r="X91" s="155">
        <v>0</v>
      </c>
      <c r="Y91" s="155">
        <v>0</v>
      </c>
      <c r="Z91" s="333">
        <v>0</v>
      </c>
      <c r="AA91" s="155">
        <v>0</v>
      </c>
      <c r="AB91" s="155">
        <v>0</v>
      </c>
      <c r="AC91" s="155">
        <v>0</v>
      </c>
      <c r="AD91" s="333">
        <v>0</v>
      </c>
      <c r="AE91" s="155">
        <v>0</v>
      </c>
      <c r="AF91" s="155">
        <v>0</v>
      </c>
      <c r="AG91" s="155">
        <v>-1</v>
      </c>
      <c r="AH91" s="333">
        <v>-1</v>
      </c>
      <c r="AI91" s="155">
        <v>0</v>
      </c>
      <c r="AJ91" s="155">
        <v>0</v>
      </c>
      <c r="AK91" s="155">
        <v>0</v>
      </c>
      <c r="AL91" s="155">
        <v>0</v>
      </c>
      <c r="AM91" s="155">
        <v>0</v>
      </c>
      <c r="AN91" s="155">
        <v>0</v>
      </c>
      <c r="AO91" s="155">
        <v>0</v>
      </c>
      <c r="AP91" s="155"/>
      <c r="AQ91" s="155">
        <v>0</v>
      </c>
      <c r="AR91" s="152">
        <v>0</v>
      </c>
      <c r="AS91" s="152">
        <v>0</v>
      </c>
      <c r="AT91" s="152">
        <v>0</v>
      </c>
    </row>
    <row r="92" spans="2:46">
      <c r="B92" s="150" t="s">
        <v>60</v>
      </c>
      <c r="C92" s="152">
        <v>0</v>
      </c>
      <c r="D92" s="152">
        <v>0</v>
      </c>
      <c r="E92" s="152">
        <v>0</v>
      </c>
      <c r="F92" s="152">
        <v>0</v>
      </c>
      <c r="G92" s="152">
        <v>0</v>
      </c>
      <c r="H92" s="152">
        <v>0</v>
      </c>
      <c r="I92" s="152">
        <v>0</v>
      </c>
      <c r="J92" s="152">
        <v>0</v>
      </c>
      <c r="K92" s="152">
        <v>0</v>
      </c>
      <c r="L92" s="152">
        <v>0</v>
      </c>
      <c r="M92" s="152">
        <v>0</v>
      </c>
      <c r="N92" s="152">
        <v>0</v>
      </c>
      <c r="O92" s="211">
        <v>0</v>
      </c>
      <c r="P92" s="155">
        <v>0</v>
      </c>
      <c r="Q92" s="155">
        <v>0</v>
      </c>
      <c r="R92" s="155">
        <v>0</v>
      </c>
      <c r="S92" s="332">
        <v>0</v>
      </c>
      <c r="T92" s="155">
        <v>0</v>
      </c>
      <c r="U92" s="155">
        <v>0</v>
      </c>
      <c r="V92" s="333">
        <v>0</v>
      </c>
      <c r="W92" s="155">
        <v>0</v>
      </c>
      <c r="X92" s="155">
        <v>0</v>
      </c>
      <c r="Y92" s="155">
        <v>0</v>
      </c>
      <c r="Z92" s="333">
        <v>0</v>
      </c>
      <c r="AA92" s="155">
        <v>0</v>
      </c>
      <c r="AB92" s="155">
        <v>0</v>
      </c>
      <c r="AC92" s="155">
        <v>0</v>
      </c>
      <c r="AD92" s="333">
        <v>0</v>
      </c>
      <c r="AE92" s="155">
        <v>0</v>
      </c>
      <c r="AF92" s="155">
        <v>0</v>
      </c>
      <c r="AG92" s="155">
        <v>0</v>
      </c>
      <c r="AH92" s="333">
        <v>0</v>
      </c>
      <c r="AI92" s="155">
        <v>0</v>
      </c>
      <c r="AJ92" s="155">
        <v>0</v>
      </c>
      <c r="AK92" s="155">
        <v>0</v>
      </c>
      <c r="AL92" s="155">
        <v>0</v>
      </c>
      <c r="AM92" s="155">
        <v>0</v>
      </c>
      <c r="AN92" s="155">
        <v>0</v>
      </c>
      <c r="AO92" s="155">
        <v>0</v>
      </c>
      <c r="AP92" s="155"/>
      <c r="AQ92" s="155">
        <v>0</v>
      </c>
      <c r="AR92" s="152">
        <v>0</v>
      </c>
      <c r="AS92" s="152">
        <v>0</v>
      </c>
      <c r="AT92" s="152">
        <v>0</v>
      </c>
    </row>
    <row r="93" spans="2:46">
      <c r="B93" s="154" t="s">
        <v>64</v>
      </c>
      <c r="C93" s="149">
        <v>1237236.7017000001</v>
      </c>
      <c r="D93" s="149">
        <v>1251328.80067</v>
      </c>
      <c r="E93" s="149">
        <v>1252997.7965700002</v>
      </c>
      <c r="F93" s="149">
        <v>1261697.5774300001</v>
      </c>
      <c r="G93" s="149">
        <v>1259528.6484400004</v>
      </c>
      <c r="H93" s="149">
        <v>1249264.33662</v>
      </c>
      <c r="I93" s="149">
        <v>1242831.4516400001</v>
      </c>
      <c r="J93" s="149">
        <v>1234064.1890099999</v>
      </c>
      <c r="K93" s="149">
        <v>1223523.9222199996</v>
      </c>
      <c r="L93" s="149">
        <v>1213176.9902599999</v>
      </c>
      <c r="M93" s="149">
        <v>1203399.1534099998</v>
      </c>
      <c r="N93" s="149">
        <v>1193540.77788</v>
      </c>
      <c r="O93" s="149">
        <v>1191869.3241700002</v>
      </c>
      <c r="P93" s="149">
        <v>1182331.88794</v>
      </c>
      <c r="Q93" s="149">
        <v>1171379.6966299999</v>
      </c>
      <c r="R93" s="149">
        <v>1479983.1552300001</v>
      </c>
      <c r="S93" s="325">
        <v>1475738.9686799999</v>
      </c>
      <c r="T93" s="149">
        <v>1468659.01679</v>
      </c>
      <c r="U93" s="149">
        <v>1455405.1052799998</v>
      </c>
      <c r="V93" s="328">
        <v>1511396.3900000001</v>
      </c>
      <c r="W93" s="149">
        <v>1499425.58</v>
      </c>
      <c r="X93" s="149">
        <v>1562041</v>
      </c>
      <c r="Y93" s="149">
        <v>1560222</v>
      </c>
      <c r="Z93" s="328">
        <v>1550201</v>
      </c>
      <c r="AA93" s="149">
        <v>1482018</v>
      </c>
      <c r="AB93" s="149">
        <v>1504516</v>
      </c>
      <c r="AC93" s="149">
        <v>1525057</v>
      </c>
      <c r="AD93" s="328">
        <v>1535237</v>
      </c>
      <c r="AE93" s="149">
        <v>1613266</v>
      </c>
      <c r="AF93" s="149">
        <v>1731096</v>
      </c>
      <c r="AG93" s="149">
        <v>1766286</v>
      </c>
      <c r="AH93" s="328">
        <v>1833076</v>
      </c>
      <c r="AI93" s="149">
        <f t="shared" ref="AI93:AL93" si="17">SUM(AI94:AI97)</f>
        <v>1886634</v>
      </c>
      <c r="AJ93" s="149">
        <f t="shared" si="17"/>
        <v>1955960</v>
      </c>
      <c r="AK93" s="149">
        <f t="shared" si="17"/>
        <v>2032735</v>
      </c>
      <c r="AL93" s="149">
        <f t="shared" si="17"/>
        <v>2096572</v>
      </c>
      <c r="AM93" s="149">
        <v>2163719</v>
      </c>
      <c r="AN93" s="149">
        <v>2195744</v>
      </c>
      <c r="AO93" s="149">
        <v>2232310</v>
      </c>
      <c r="AP93" s="149"/>
      <c r="AQ93" s="149">
        <v>821168.87341</v>
      </c>
      <c r="AR93" s="149">
        <f>SUM(AR94:AR97)</f>
        <v>940989.07800999994</v>
      </c>
      <c r="AS93" s="149">
        <f>SUM(AS94:AS97)</f>
        <v>1067011.4315900002</v>
      </c>
      <c r="AT93" s="149">
        <f>SUM(AT94:AT97)</f>
        <v>1252769.1907699998</v>
      </c>
    </row>
    <row r="94" spans="2:46">
      <c r="B94" s="156" t="s">
        <v>65</v>
      </c>
      <c r="C94" s="152">
        <v>0</v>
      </c>
      <c r="D94" s="152">
        <v>0</v>
      </c>
      <c r="E94" s="152">
        <v>0</v>
      </c>
      <c r="F94" s="152">
        <v>0</v>
      </c>
      <c r="G94" s="152">
        <v>0</v>
      </c>
      <c r="H94" s="152">
        <v>0</v>
      </c>
      <c r="I94" s="152">
        <v>0</v>
      </c>
      <c r="J94" s="152">
        <v>0</v>
      </c>
      <c r="K94" s="152">
        <v>0</v>
      </c>
      <c r="L94" s="152">
        <v>0</v>
      </c>
      <c r="M94" s="152">
        <v>0</v>
      </c>
      <c r="N94" s="152">
        <v>0</v>
      </c>
      <c r="O94" s="152">
        <v>0</v>
      </c>
      <c r="P94" s="152">
        <v>0</v>
      </c>
      <c r="Q94" s="152">
        <v>0</v>
      </c>
      <c r="R94" s="152">
        <v>0</v>
      </c>
      <c r="S94" s="329">
        <v>0</v>
      </c>
      <c r="T94" s="152">
        <v>0</v>
      </c>
      <c r="U94" s="152">
        <v>0</v>
      </c>
      <c r="V94" s="330">
        <v>0</v>
      </c>
      <c r="W94" s="152">
        <v>0</v>
      </c>
      <c r="X94" s="152">
        <v>0</v>
      </c>
      <c r="Y94" s="152">
        <v>0</v>
      </c>
      <c r="Z94" s="330">
        <v>0</v>
      </c>
      <c r="AA94" s="152">
        <v>0</v>
      </c>
      <c r="AB94" s="152">
        <v>0</v>
      </c>
      <c r="AC94" s="152">
        <v>0</v>
      </c>
      <c r="AD94" s="330">
        <v>0</v>
      </c>
      <c r="AE94" s="152">
        <v>0</v>
      </c>
      <c r="AF94" s="152">
        <v>28</v>
      </c>
      <c r="AG94" s="152">
        <v>461</v>
      </c>
      <c r="AH94" s="330">
        <v>0</v>
      </c>
      <c r="AI94" s="152">
        <v>0</v>
      </c>
      <c r="AJ94" s="152">
        <v>0</v>
      </c>
      <c r="AK94" s="152">
        <v>0</v>
      </c>
      <c r="AL94" s="152">
        <v>0</v>
      </c>
      <c r="AM94" s="152">
        <v>0</v>
      </c>
      <c r="AN94" s="152">
        <v>0</v>
      </c>
      <c r="AO94" s="152">
        <v>0</v>
      </c>
      <c r="AP94" s="152"/>
      <c r="AQ94" s="152">
        <v>0</v>
      </c>
      <c r="AR94" s="152">
        <v>0</v>
      </c>
      <c r="AS94" s="152">
        <v>0</v>
      </c>
      <c r="AT94" s="152">
        <v>0</v>
      </c>
    </row>
    <row r="95" spans="2:46">
      <c r="B95" s="156" t="s">
        <v>66</v>
      </c>
      <c r="C95" s="152">
        <v>1232140.15121</v>
      </c>
      <c r="D95" s="152">
        <v>1246287.1159399999</v>
      </c>
      <c r="E95" s="152">
        <v>1248044.7192700002</v>
      </c>
      <c r="F95" s="152">
        <v>1256852.6179500001</v>
      </c>
      <c r="G95" s="152">
        <v>1254761.8334000004</v>
      </c>
      <c r="H95" s="152">
        <v>1244585.94979</v>
      </c>
      <c r="I95" s="152">
        <v>1238165.4980400002</v>
      </c>
      <c r="J95" s="152">
        <v>1229482.8634899999</v>
      </c>
      <c r="K95" s="152">
        <v>1219035.3579199996</v>
      </c>
      <c r="L95" s="152">
        <v>1208766.3673599998</v>
      </c>
      <c r="M95" s="152">
        <v>1199084.9966899997</v>
      </c>
      <c r="N95" s="152">
        <v>1189287.8100099999</v>
      </c>
      <c r="O95" s="152">
        <v>1187714.6471600002</v>
      </c>
      <c r="P95" s="152">
        <v>1178275.50177</v>
      </c>
      <c r="Q95" s="152">
        <v>1167417.31247</v>
      </c>
      <c r="R95" s="152">
        <v>1476091.0134400001</v>
      </c>
      <c r="S95" s="329">
        <v>1462043.66353</v>
      </c>
      <c r="T95" s="152">
        <v>1455450.9299300001</v>
      </c>
      <c r="U95" s="152">
        <v>1451780.6826199999</v>
      </c>
      <c r="V95" s="330">
        <v>1507863.58</v>
      </c>
      <c r="W95" s="152">
        <v>1495988.37</v>
      </c>
      <c r="X95" s="152">
        <v>1558699</v>
      </c>
      <c r="Y95" s="152">
        <v>1556943</v>
      </c>
      <c r="Z95" s="330">
        <v>1549286</v>
      </c>
      <c r="AA95" s="152">
        <v>1481128</v>
      </c>
      <c r="AB95" s="152">
        <v>1503650</v>
      </c>
      <c r="AC95" s="152">
        <v>1524212</v>
      </c>
      <c r="AD95" s="330">
        <v>1534412</v>
      </c>
      <c r="AE95" s="152">
        <v>1612461</v>
      </c>
      <c r="AF95" s="152">
        <v>1730282</v>
      </c>
      <c r="AG95" s="152">
        <v>1765059</v>
      </c>
      <c r="AH95" s="330">
        <v>1832329</v>
      </c>
      <c r="AI95" s="152">
        <v>1885905</v>
      </c>
      <c r="AJ95" s="152">
        <v>1955249</v>
      </c>
      <c r="AK95" s="152">
        <v>2032041</v>
      </c>
      <c r="AL95" s="152">
        <v>2095895</v>
      </c>
      <c r="AM95" s="152">
        <v>2163059</v>
      </c>
      <c r="AN95" s="152">
        <v>2195100</v>
      </c>
      <c r="AO95" s="152">
        <v>2231682</v>
      </c>
      <c r="AP95" s="152"/>
      <c r="AQ95" s="152">
        <v>821168.87341</v>
      </c>
      <c r="AR95" s="152">
        <v>940989.07800999994</v>
      </c>
      <c r="AS95" s="152">
        <v>1067011.4315900002</v>
      </c>
      <c r="AT95" s="152">
        <v>1252769.1907699998</v>
      </c>
    </row>
    <row r="96" spans="2:46">
      <c r="B96" s="156" t="s">
        <v>67</v>
      </c>
      <c r="C96" s="152">
        <v>5096.5504899999996</v>
      </c>
      <c r="D96" s="152">
        <v>5041.6847299999999</v>
      </c>
      <c r="E96" s="152">
        <v>4953.0772999999999</v>
      </c>
      <c r="F96" s="152">
        <v>4844.9594799999995</v>
      </c>
      <c r="G96" s="152">
        <v>4766.8150400000004</v>
      </c>
      <c r="H96" s="152">
        <v>4678.3868300000004</v>
      </c>
      <c r="I96" s="152">
        <v>4665.9536000000007</v>
      </c>
      <c r="J96" s="152">
        <v>4581.3255200000003</v>
      </c>
      <c r="K96" s="152">
        <v>4488.5643000000009</v>
      </c>
      <c r="L96" s="152">
        <v>4410.6229000000012</v>
      </c>
      <c r="M96" s="152">
        <v>4314.15672</v>
      </c>
      <c r="N96" s="152">
        <v>4252.9678700000004</v>
      </c>
      <c r="O96" s="152">
        <v>4154.6770099999994</v>
      </c>
      <c r="P96" s="152">
        <v>4056.3861699999998</v>
      </c>
      <c r="Q96" s="152">
        <v>3962.3841600000001</v>
      </c>
      <c r="R96" s="152">
        <v>3892.1417900000001</v>
      </c>
      <c r="S96" s="329">
        <v>13695.30515</v>
      </c>
      <c r="T96" s="152">
        <v>13208.086859999999</v>
      </c>
      <c r="U96" s="152">
        <v>3624.4226600000002</v>
      </c>
      <c r="V96" s="330">
        <v>3532.81</v>
      </c>
      <c r="W96" s="152">
        <v>3437.21</v>
      </c>
      <c r="X96" s="152">
        <v>3342</v>
      </c>
      <c r="Y96" s="152">
        <v>3279</v>
      </c>
      <c r="Z96" s="330">
        <v>915</v>
      </c>
      <c r="AA96" s="152">
        <v>890</v>
      </c>
      <c r="AB96" s="152">
        <v>866</v>
      </c>
      <c r="AC96" s="152">
        <v>845</v>
      </c>
      <c r="AD96" s="330">
        <v>825</v>
      </c>
      <c r="AE96" s="152">
        <v>805</v>
      </c>
      <c r="AF96" s="152">
        <v>786</v>
      </c>
      <c r="AG96" s="152">
        <v>766</v>
      </c>
      <c r="AH96" s="330">
        <v>747</v>
      </c>
      <c r="AI96" s="152">
        <v>729</v>
      </c>
      <c r="AJ96" s="152">
        <v>711</v>
      </c>
      <c r="AK96" s="152">
        <v>694</v>
      </c>
      <c r="AL96" s="152">
        <v>677</v>
      </c>
      <c r="AM96" s="152">
        <v>660</v>
      </c>
      <c r="AN96" s="152">
        <v>644</v>
      </c>
      <c r="AO96" s="152">
        <v>628</v>
      </c>
      <c r="AP96" s="152"/>
      <c r="AQ96" s="152">
        <v>0</v>
      </c>
      <c r="AR96" s="152">
        <v>0</v>
      </c>
      <c r="AS96" s="152">
        <v>0</v>
      </c>
      <c r="AT96" s="152">
        <v>0</v>
      </c>
    </row>
    <row r="97" spans="1:46">
      <c r="B97" s="150" t="s">
        <v>68</v>
      </c>
      <c r="C97" s="152">
        <v>0</v>
      </c>
      <c r="D97" s="152">
        <v>0</v>
      </c>
      <c r="E97" s="152">
        <v>0</v>
      </c>
      <c r="F97" s="152">
        <v>0</v>
      </c>
      <c r="G97" s="152">
        <v>0</v>
      </c>
      <c r="H97" s="152">
        <v>0</v>
      </c>
      <c r="I97" s="152">
        <v>0</v>
      </c>
      <c r="J97" s="152">
        <v>0</v>
      </c>
      <c r="K97" s="152">
        <v>0</v>
      </c>
      <c r="L97" s="152">
        <v>0</v>
      </c>
      <c r="M97" s="152">
        <v>0</v>
      </c>
      <c r="N97" s="152">
        <v>0</v>
      </c>
      <c r="O97" s="152">
        <v>0</v>
      </c>
      <c r="P97" s="152">
        <v>0</v>
      </c>
      <c r="Q97" s="152">
        <v>0</v>
      </c>
      <c r="R97" s="152">
        <v>0</v>
      </c>
      <c r="S97" s="329">
        <v>0</v>
      </c>
      <c r="T97" s="152">
        <v>0</v>
      </c>
      <c r="U97" s="152">
        <v>0</v>
      </c>
      <c r="V97" s="330">
        <v>0</v>
      </c>
      <c r="W97" s="152">
        <v>0</v>
      </c>
      <c r="X97" s="152">
        <v>0</v>
      </c>
      <c r="Y97" s="152">
        <v>0</v>
      </c>
      <c r="Z97" s="334">
        <v>0</v>
      </c>
      <c r="AA97" s="212">
        <v>0</v>
      </c>
      <c r="AB97" s="152">
        <v>0</v>
      </c>
      <c r="AC97" s="152">
        <v>0</v>
      </c>
      <c r="AD97" s="334">
        <v>0</v>
      </c>
      <c r="AE97" s="212">
        <v>0</v>
      </c>
      <c r="AF97" s="212">
        <v>0</v>
      </c>
      <c r="AG97" s="212">
        <v>0</v>
      </c>
      <c r="AH97" s="334">
        <v>0</v>
      </c>
      <c r="AI97" s="212">
        <v>0</v>
      </c>
      <c r="AJ97" s="212">
        <v>0</v>
      </c>
      <c r="AK97" s="212">
        <v>0</v>
      </c>
      <c r="AL97" s="212">
        <v>0</v>
      </c>
      <c r="AM97" s="212">
        <v>0</v>
      </c>
      <c r="AN97" s="212">
        <v>0</v>
      </c>
      <c r="AO97" s="152">
        <v>0</v>
      </c>
      <c r="AP97" s="212"/>
      <c r="AQ97" s="212">
        <v>0</v>
      </c>
      <c r="AR97" s="152">
        <v>0</v>
      </c>
      <c r="AS97" s="152">
        <v>0</v>
      </c>
      <c r="AT97" s="152">
        <v>0</v>
      </c>
    </row>
    <row r="98" spans="1:46">
      <c r="B98" s="160" t="s">
        <v>69</v>
      </c>
      <c r="C98" s="162">
        <v>1388805.87729</v>
      </c>
      <c r="D98" s="162">
        <v>1360951.1371900002</v>
      </c>
      <c r="E98" s="162">
        <v>1421598.6110600003</v>
      </c>
      <c r="F98" s="162">
        <v>1461841.3711100002</v>
      </c>
      <c r="G98" s="162">
        <v>1460653.8419900003</v>
      </c>
      <c r="H98" s="162">
        <v>1499670.9545499999</v>
      </c>
      <c r="I98" s="162">
        <f>+I63+I79</f>
        <v>1582329.8937000001</v>
      </c>
      <c r="J98" s="162">
        <v>1543953.5905999998</v>
      </c>
      <c r="K98" s="162">
        <v>1545197.5235499996</v>
      </c>
      <c r="L98" s="162">
        <v>1577112.4832999997</v>
      </c>
      <c r="M98" s="162">
        <v>1530763.1282399998</v>
      </c>
      <c r="N98" s="162">
        <v>1459840.9847899999</v>
      </c>
      <c r="O98" s="162">
        <v>1487212.4215300002</v>
      </c>
      <c r="P98" s="162">
        <v>1555924.5824200001</v>
      </c>
      <c r="Q98" s="162">
        <v>1571830.3301299999</v>
      </c>
      <c r="R98" s="162">
        <v>2209231.7660699999</v>
      </c>
      <c r="S98" s="335">
        <v>2225094.3305500001</v>
      </c>
      <c r="T98" s="162">
        <v>2242973.2299100002</v>
      </c>
      <c r="U98" s="162">
        <v>2291252.1598399999</v>
      </c>
      <c r="V98" s="162">
        <v>2019370.8512200001</v>
      </c>
      <c r="W98" s="336">
        <v>2117587.62</v>
      </c>
      <c r="X98" s="162">
        <v>2123246</v>
      </c>
      <c r="Y98" s="162">
        <v>2113232</v>
      </c>
      <c r="Z98" s="337">
        <v>2254813</v>
      </c>
      <c r="AA98" s="162">
        <v>2202978</v>
      </c>
      <c r="AB98" s="162">
        <v>2032410</v>
      </c>
      <c r="AC98" s="162">
        <v>2047131</v>
      </c>
      <c r="AD98" s="337">
        <v>2084339</v>
      </c>
      <c r="AE98" s="162">
        <v>2120761</v>
      </c>
      <c r="AF98" s="162">
        <v>2268618</v>
      </c>
      <c r="AG98" s="162">
        <v>2385613</v>
      </c>
      <c r="AH98" s="337">
        <v>2334184</v>
      </c>
      <c r="AI98" s="162">
        <f t="shared" ref="AI98:AL98" si="18">+AI63+AI79</f>
        <v>2251876</v>
      </c>
      <c r="AJ98" s="162">
        <f t="shared" si="18"/>
        <v>2340735</v>
      </c>
      <c r="AK98" s="162">
        <f t="shared" si="18"/>
        <v>2496351</v>
      </c>
      <c r="AL98" s="162">
        <f t="shared" si="18"/>
        <v>2445319</v>
      </c>
      <c r="AM98" s="162">
        <v>2466000</v>
      </c>
      <c r="AN98" s="162">
        <v>2532862</v>
      </c>
      <c r="AO98" s="149">
        <v>2636803</v>
      </c>
      <c r="AP98" s="162"/>
      <c r="AQ98" s="162">
        <v>993422.63881999999</v>
      </c>
      <c r="AR98" s="162">
        <f>AR79+AR63</f>
        <v>961300.95875999995</v>
      </c>
      <c r="AS98" s="162">
        <f>AS79+AS63</f>
        <v>1082792.9231400001</v>
      </c>
      <c r="AT98" s="162">
        <f>AT79+AT63</f>
        <v>1434815.2722599998</v>
      </c>
    </row>
    <row r="99" spans="1:46" ht="15" thickBot="1">
      <c r="C99" s="116"/>
      <c r="D99" s="116"/>
      <c r="E99" s="116"/>
      <c r="F99" s="116"/>
      <c r="G99" s="116"/>
      <c r="H99" s="116"/>
      <c r="I99" s="116">
        <v>1582329.8937000001</v>
      </c>
      <c r="J99" s="116">
        <v>-1543953.5905999998</v>
      </c>
      <c r="K99" s="116"/>
      <c r="L99" s="116"/>
      <c r="M99" s="116">
        <v>-1530763.1282399998</v>
      </c>
      <c r="Q99" s="116"/>
      <c r="R99" s="116"/>
      <c r="W99" s="116">
        <v>1.06500000692904E-2</v>
      </c>
      <c r="X99" s="116">
        <v>5.1389999687671661E-2</v>
      </c>
      <c r="Y99" s="116">
        <v>-0.8174200002104044</v>
      </c>
      <c r="Z99" s="116">
        <v>-0.19540999969467521</v>
      </c>
      <c r="AA99" s="116">
        <v>0.16270000021904707</v>
      </c>
      <c r="AB99" s="116">
        <v>-0.44021000014618039</v>
      </c>
      <c r="AC99" s="116">
        <v>-0.431770000141114</v>
      </c>
      <c r="AD99" s="116">
        <v>-0.37280000024475157</v>
      </c>
      <c r="AE99" s="116">
        <v>0.15444000018760562</v>
      </c>
      <c r="AF99" s="116">
        <v>-0.409769999794662</v>
      </c>
      <c r="AG99" s="116">
        <v>0.31371999997645617</v>
      </c>
      <c r="AH99" s="116">
        <v>-0.43839999940246344</v>
      </c>
      <c r="AI99" s="116">
        <v>-0.38953000027686357</v>
      </c>
      <c r="AJ99" s="116">
        <v>-0.47672000015154481</v>
      </c>
      <c r="AK99" s="116">
        <v>0.433980000205338</v>
      </c>
      <c r="AL99" s="116">
        <v>-0.16422000015154481</v>
      </c>
      <c r="AM99" s="116">
        <v>-0.21859999978914857</v>
      </c>
      <c r="AN99" s="116">
        <v>0</v>
      </c>
      <c r="AO99" s="116">
        <v>0</v>
      </c>
      <c r="AP99" s="116"/>
      <c r="AQ99" s="116"/>
    </row>
    <row r="100" spans="1:46" ht="16" customHeight="1" thickTop="1" thickBot="1">
      <c r="A100" s="185"/>
      <c r="B100" s="27" t="s">
        <v>95</v>
      </c>
      <c r="C100" s="391" t="s">
        <v>310</v>
      </c>
      <c r="D100" s="391"/>
      <c r="E100" s="391"/>
      <c r="F100" s="391"/>
      <c r="G100" s="392"/>
      <c r="H100" s="391"/>
      <c r="I100" s="391"/>
      <c r="J100" s="391"/>
      <c r="K100" s="392"/>
      <c r="L100" s="391"/>
      <c r="M100" s="391"/>
      <c r="N100" s="391"/>
      <c r="O100" s="392"/>
      <c r="P100" s="391"/>
      <c r="Q100" s="391"/>
      <c r="R100" s="391"/>
      <c r="S100" s="392"/>
      <c r="T100" s="391"/>
      <c r="U100" s="391"/>
      <c r="V100" s="391"/>
      <c r="W100" s="392"/>
      <c r="X100" s="391"/>
      <c r="Y100" s="391"/>
      <c r="Z100" s="391"/>
      <c r="AA100" s="392"/>
      <c r="AB100" s="391"/>
      <c r="AC100" s="391"/>
      <c r="AD100" s="391"/>
      <c r="AE100" s="392"/>
      <c r="AF100" s="391"/>
      <c r="AG100" s="391"/>
      <c r="AH100" s="391"/>
      <c r="AI100" s="392"/>
      <c r="AJ100" s="391"/>
      <c r="AK100" s="391"/>
      <c r="AL100" s="391"/>
      <c r="AM100" s="392"/>
      <c r="AN100" s="391"/>
      <c r="AO100" s="391"/>
      <c r="AP100" s="391"/>
      <c r="AQ100" s="393">
        <v>2025</v>
      </c>
      <c r="AR100" s="394"/>
      <c r="AS100" s="394"/>
      <c r="AT100" s="394"/>
    </row>
    <row r="101" spans="1:46" ht="16" customHeight="1" thickTop="1" thickBot="1">
      <c r="A101" s="185"/>
      <c r="B101" s="28" t="s">
        <v>97</v>
      </c>
      <c r="C101" s="29" t="s">
        <v>0</v>
      </c>
      <c r="D101" s="29" t="s">
        <v>1</v>
      </c>
      <c r="E101" s="29" t="s">
        <v>2</v>
      </c>
      <c r="F101" s="29" t="s">
        <v>3</v>
      </c>
      <c r="G101" s="29" t="s">
        <v>4</v>
      </c>
      <c r="H101" s="29" t="s">
        <v>5</v>
      </c>
      <c r="I101" s="29" t="s">
        <v>6</v>
      </c>
      <c r="J101" s="29" t="s">
        <v>7</v>
      </c>
      <c r="K101" s="29" t="s">
        <v>8</v>
      </c>
      <c r="L101" s="29" t="s">
        <v>90</v>
      </c>
      <c r="M101" s="29" t="s">
        <v>102</v>
      </c>
      <c r="N101" s="29" t="s">
        <v>103</v>
      </c>
      <c r="O101" s="29" t="s">
        <v>104</v>
      </c>
      <c r="P101" s="29" t="s">
        <v>106</v>
      </c>
      <c r="Q101" s="29" t="s">
        <v>107</v>
      </c>
      <c r="R101" s="29" t="s">
        <v>108</v>
      </c>
      <c r="S101" s="29" t="s">
        <v>109</v>
      </c>
      <c r="T101" s="29" t="s">
        <v>111</v>
      </c>
      <c r="U101" s="29" t="s">
        <v>116</v>
      </c>
      <c r="V101" s="29" t="s">
        <v>117</v>
      </c>
      <c r="W101" s="29" t="s">
        <v>159</v>
      </c>
      <c r="X101" s="29" t="s">
        <v>178</v>
      </c>
      <c r="Y101" s="29" t="s">
        <v>181</v>
      </c>
      <c r="Z101" s="29" t="s">
        <v>197</v>
      </c>
      <c r="AA101" s="29" t="s">
        <v>199</v>
      </c>
      <c r="AB101" s="29" t="s">
        <v>201</v>
      </c>
      <c r="AC101" s="29" t="s">
        <v>204</v>
      </c>
      <c r="AD101" s="29" t="s">
        <v>206</v>
      </c>
      <c r="AE101" s="29" t="s">
        <v>209</v>
      </c>
      <c r="AF101" s="29" t="s">
        <v>214</v>
      </c>
      <c r="AG101" s="29" t="s">
        <v>222</v>
      </c>
      <c r="AH101" s="29" t="s">
        <v>226</v>
      </c>
      <c r="AI101" s="29" t="str">
        <f t="shared" ref="AI101:AL101" si="19">AI62</f>
        <v>1T23</v>
      </c>
      <c r="AJ101" s="29" t="str">
        <f t="shared" si="19"/>
        <v>2T23</v>
      </c>
      <c r="AK101" s="29" t="str">
        <f t="shared" si="19"/>
        <v>3T23</v>
      </c>
      <c r="AL101" s="29" t="str">
        <f t="shared" si="19"/>
        <v>4T23</v>
      </c>
      <c r="AM101" s="29" t="s">
        <v>287</v>
      </c>
      <c r="AN101" s="29" t="s">
        <v>291</v>
      </c>
      <c r="AO101" s="29" t="s">
        <v>303</v>
      </c>
      <c r="AP101" s="29"/>
      <c r="AQ101" s="29" t="s">
        <v>341</v>
      </c>
      <c r="AR101" s="29" t="str">
        <f>AR8</f>
        <v>2T25</v>
      </c>
      <c r="AS101" s="29" t="str">
        <f>AS8</f>
        <v>3T25</v>
      </c>
      <c r="AT101" s="29" t="str">
        <f>AT8</f>
        <v>4T25</v>
      </c>
    </row>
    <row r="102" spans="1:46">
      <c r="B102" s="154" t="s">
        <v>71</v>
      </c>
      <c r="C102" s="149">
        <v>923287.69065</v>
      </c>
      <c r="D102" s="149">
        <v>948405.79681000009</v>
      </c>
      <c r="E102" s="149">
        <v>721451.7588500001</v>
      </c>
      <c r="F102" s="149">
        <v>745431.65778000013</v>
      </c>
      <c r="G102" s="149">
        <v>783561.30774999992</v>
      </c>
      <c r="H102" s="149">
        <v>824711.0557400001</v>
      </c>
      <c r="I102" s="149">
        <v>899195.75598999998</v>
      </c>
      <c r="J102" s="149">
        <v>920265.56822000002</v>
      </c>
      <c r="K102" s="149">
        <v>159405.24434999999</v>
      </c>
      <c r="L102" s="149">
        <v>138324.96729</v>
      </c>
      <c r="M102" s="149">
        <v>139216.86254999999</v>
      </c>
      <c r="N102" s="149">
        <v>111762.19434</v>
      </c>
      <c r="O102" s="149">
        <v>358374.06457000005</v>
      </c>
      <c r="P102" s="149">
        <v>430457.15479</v>
      </c>
      <c r="Q102" s="149">
        <v>439579.35139999999</v>
      </c>
      <c r="R102" s="149">
        <v>169915.12828</v>
      </c>
      <c r="S102" s="325">
        <v>105916.85347999999</v>
      </c>
      <c r="T102" s="149">
        <v>154291.84492999999</v>
      </c>
      <c r="U102" s="149">
        <v>203845.31899</v>
      </c>
      <c r="V102" s="328">
        <v>201189.95</v>
      </c>
      <c r="W102" s="149">
        <v>235836.71000000002</v>
      </c>
      <c r="X102" s="149">
        <v>213346</v>
      </c>
      <c r="Y102" s="327">
        <v>278357</v>
      </c>
      <c r="Z102" s="328">
        <v>330657</v>
      </c>
      <c r="AA102" s="149">
        <v>212846</v>
      </c>
      <c r="AB102" s="327">
        <v>238659</v>
      </c>
      <c r="AC102" s="327">
        <v>279442</v>
      </c>
      <c r="AD102" s="328">
        <v>315645</v>
      </c>
      <c r="AE102" s="149">
        <v>282683</v>
      </c>
      <c r="AF102" s="327">
        <v>297768</v>
      </c>
      <c r="AG102" s="149">
        <v>409285</v>
      </c>
      <c r="AH102" s="328">
        <v>449625</v>
      </c>
      <c r="AI102" s="149">
        <f t="shared" ref="AI102:AL102" si="20">SUM(AI103:AI120)</f>
        <v>279168</v>
      </c>
      <c r="AJ102" s="149">
        <f t="shared" si="20"/>
        <v>419220</v>
      </c>
      <c r="AK102" s="149">
        <f t="shared" si="20"/>
        <v>489772</v>
      </c>
      <c r="AL102" s="149">
        <f t="shared" si="20"/>
        <v>420995</v>
      </c>
      <c r="AM102" s="149">
        <v>349989</v>
      </c>
      <c r="AN102" s="149">
        <v>443816.99737</v>
      </c>
      <c r="AO102" s="149">
        <v>623730.26341999997</v>
      </c>
      <c r="AP102" s="149"/>
      <c r="AQ102" s="149">
        <v>98073.989669999995</v>
      </c>
      <c r="AR102" s="149">
        <f>SUM(AR103:AR120)</f>
        <v>63516.519240000001</v>
      </c>
      <c r="AS102" s="149">
        <f>SUM(AS103:AS120)</f>
        <v>50449.954499999993</v>
      </c>
      <c r="AT102" s="149">
        <f>SUM(AT103:AT120)</f>
        <v>9168.2185099999988</v>
      </c>
    </row>
    <row r="103" spans="1:46">
      <c r="B103" s="150" t="s">
        <v>72</v>
      </c>
      <c r="C103" s="152">
        <v>29232.923160000002</v>
      </c>
      <c r="D103" s="152">
        <v>19913.285480000002</v>
      </c>
      <c r="E103" s="152">
        <v>23328.597729999998</v>
      </c>
      <c r="F103" s="152">
        <v>15780.413330000001</v>
      </c>
      <c r="G103" s="152">
        <v>13384.364820000001</v>
      </c>
      <c r="H103" s="152">
        <v>14264.18973</v>
      </c>
      <c r="I103" s="152">
        <v>19151.763279999999</v>
      </c>
      <c r="J103" s="152">
        <v>21075.43087</v>
      </c>
      <c r="K103" s="152">
        <v>56355.381990000002</v>
      </c>
      <c r="L103" s="152">
        <v>69572.443880000006</v>
      </c>
      <c r="M103" s="152">
        <v>61278.642689999993</v>
      </c>
      <c r="N103" s="152">
        <v>57246</v>
      </c>
      <c r="O103" s="152">
        <v>48490.330909999997</v>
      </c>
      <c r="P103" s="152">
        <v>62407.774709999998</v>
      </c>
      <c r="Q103" s="152">
        <v>61622.371049999994</v>
      </c>
      <c r="R103" s="152">
        <v>69661.755309999993</v>
      </c>
      <c r="S103" s="329">
        <v>71937.087379999997</v>
      </c>
      <c r="T103" s="152">
        <v>81613.984319999989</v>
      </c>
      <c r="U103" s="152">
        <v>65786.526389999999</v>
      </c>
      <c r="V103" s="330">
        <v>148342.45000000001</v>
      </c>
      <c r="W103" s="152">
        <v>127695.83</v>
      </c>
      <c r="X103" s="152">
        <v>133284</v>
      </c>
      <c r="Y103" s="152">
        <v>112830</v>
      </c>
      <c r="Z103" s="330">
        <v>106726</v>
      </c>
      <c r="AA103" s="152">
        <v>46456</v>
      </c>
      <c r="AB103" s="152">
        <v>43162</v>
      </c>
      <c r="AC103" s="152">
        <v>57130</v>
      </c>
      <c r="AD103" s="330">
        <v>52247</v>
      </c>
      <c r="AE103" s="152">
        <v>50342</v>
      </c>
      <c r="AF103" s="152">
        <v>43933</v>
      </c>
      <c r="AG103" s="152">
        <v>71835</v>
      </c>
      <c r="AH103" s="330">
        <v>56518</v>
      </c>
      <c r="AI103" s="152">
        <v>35057</v>
      </c>
      <c r="AJ103" s="152">
        <v>76823</v>
      </c>
      <c r="AK103" s="152">
        <v>54056</v>
      </c>
      <c r="AL103" s="152">
        <v>49310</v>
      </c>
      <c r="AM103" s="152">
        <v>46708</v>
      </c>
      <c r="AN103" s="152">
        <v>65748</v>
      </c>
      <c r="AO103" s="152">
        <v>48056</v>
      </c>
      <c r="AP103" s="152"/>
      <c r="AQ103" s="152">
        <v>85477.525430000009</v>
      </c>
      <c r="AR103" s="152">
        <v>50206.009490000004</v>
      </c>
      <c r="AS103" s="152">
        <v>49445.527569999998</v>
      </c>
      <c r="AT103" s="152">
        <v>5356.6402400000006</v>
      </c>
    </row>
    <row r="104" spans="1:46">
      <c r="B104" s="150" t="s">
        <v>207</v>
      </c>
      <c r="C104" s="152"/>
      <c r="D104" s="152"/>
      <c r="E104" s="152"/>
      <c r="F104" s="152"/>
      <c r="G104" s="152"/>
      <c r="H104" s="152"/>
      <c r="I104" s="152"/>
      <c r="J104" s="152"/>
      <c r="K104" s="152"/>
      <c r="L104" s="152"/>
      <c r="M104" s="152"/>
      <c r="N104" s="152"/>
      <c r="O104" s="152"/>
      <c r="P104" s="152"/>
      <c r="Q104" s="152"/>
      <c r="R104" s="152"/>
      <c r="S104" s="329"/>
      <c r="T104" s="152"/>
      <c r="U104" s="152"/>
      <c r="V104" s="330"/>
      <c r="W104" s="152">
        <v>0</v>
      </c>
      <c r="X104" s="152">
        <v>0</v>
      </c>
      <c r="Y104" s="152">
        <v>0</v>
      </c>
      <c r="Z104" s="330">
        <v>0</v>
      </c>
      <c r="AA104" s="152">
        <v>0</v>
      </c>
      <c r="AB104" s="152">
        <v>0</v>
      </c>
      <c r="AC104" s="152">
        <v>0</v>
      </c>
      <c r="AD104" s="330">
        <v>0</v>
      </c>
      <c r="AE104" s="152">
        <v>0</v>
      </c>
      <c r="AF104" s="152">
        <v>0</v>
      </c>
      <c r="AG104" s="152">
        <v>0</v>
      </c>
      <c r="AH104" s="330">
        <v>0</v>
      </c>
      <c r="AI104" s="152">
        <v>0</v>
      </c>
      <c r="AJ104" s="152">
        <v>0</v>
      </c>
      <c r="AK104" s="152">
        <v>0</v>
      </c>
      <c r="AL104" s="152">
        <v>0</v>
      </c>
      <c r="AM104" s="152">
        <v>0</v>
      </c>
      <c r="AN104" s="152">
        <v>0</v>
      </c>
      <c r="AO104" s="152">
        <v>0</v>
      </c>
      <c r="AP104" s="152"/>
      <c r="AQ104" s="152">
        <v>0</v>
      </c>
      <c r="AR104" s="152">
        <v>0</v>
      </c>
      <c r="AS104" s="152">
        <v>0</v>
      </c>
      <c r="AT104" s="152">
        <v>0</v>
      </c>
    </row>
    <row r="105" spans="1:46">
      <c r="B105" s="150" t="s">
        <v>74</v>
      </c>
      <c r="C105" s="152">
        <v>2286.1817200000005</v>
      </c>
      <c r="D105" s="152">
        <v>463.14566000000002</v>
      </c>
      <c r="E105" s="152">
        <v>772.31358999999975</v>
      </c>
      <c r="F105" s="152">
        <v>1560.7204699999998</v>
      </c>
      <c r="G105" s="152">
        <v>885.39429000000007</v>
      </c>
      <c r="H105" s="152">
        <v>5960.8129500000014</v>
      </c>
      <c r="I105" s="152">
        <v>2679.2981600000003</v>
      </c>
      <c r="J105" s="152">
        <v>2271.9671099999996</v>
      </c>
      <c r="K105" s="152">
        <v>8706.1044800000018</v>
      </c>
      <c r="L105" s="152">
        <v>13568.58016</v>
      </c>
      <c r="M105" s="152">
        <v>18263.672310000009</v>
      </c>
      <c r="N105" s="152">
        <v>11770</v>
      </c>
      <c r="O105" s="152">
        <v>7743.3743400000003</v>
      </c>
      <c r="P105" s="152">
        <v>7586.7080400000004</v>
      </c>
      <c r="Q105" s="152">
        <v>8697.7103200000001</v>
      </c>
      <c r="R105" s="152">
        <v>18924.023359999999</v>
      </c>
      <c r="S105" s="329">
        <v>9193.3610900000003</v>
      </c>
      <c r="T105" s="152">
        <v>10125.31263</v>
      </c>
      <c r="U105" s="152">
        <v>12280.143830000001</v>
      </c>
      <c r="V105" s="330">
        <v>10455.16</v>
      </c>
      <c r="W105" s="152">
        <v>17595.580000000002</v>
      </c>
      <c r="X105" s="152">
        <v>23545</v>
      </c>
      <c r="Y105" s="152">
        <v>20037</v>
      </c>
      <c r="Z105" s="330">
        <v>19032</v>
      </c>
      <c r="AA105" s="152">
        <v>6892</v>
      </c>
      <c r="AB105" s="152">
        <v>6839</v>
      </c>
      <c r="AC105" s="152">
        <v>4605</v>
      </c>
      <c r="AD105" s="330">
        <v>6628</v>
      </c>
      <c r="AE105" s="152">
        <v>4456</v>
      </c>
      <c r="AF105" s="152">
        <v>15628</v>
      </c>
      <c r="AG105" s="152">
        <v>11667</v>
      </c>
      <c r="AH105" s="330">
        <v>14468</v>
      </c>
      <c r="AI105" s="152">
        <v>7701</v>
      </c>
      <c r="AJ105" s="152">
        <v>9842</v>
      </c>
      <c r="AK105" s="152">
        <v>9551</v>
      </c>
      <c r="AL105" s="152">
        <v>14742</v>
      </c>
      <c r="AM105" s="152">
        <v>12463</v>
      </c>
      <c r="AN105" s="152">
        <v>11958</v>
      </c>
      <c r="AO105" s="152">
        <v>16274</v>
      </c>
      <c r="AP105" s="152"/>
      <c r="AQ105" s="152">
        <v>404.01495</v>
      </c>
      <c r="AR105" s="152">
        <v>113.74880999999995</v>
      </c>
      <c r="AS105" s="152">
        <v>974.27492999999993</v>
      </c>
      <c r="AT105" s="152">
        <v>928.44262000000003</v>
      </c>
    </row>
    <row r="106" spans="1:46">
      <c r="B106" s="164" t="s">
        <v>105</v>
      </c>
      <c r="C106" s="152">
        <v>1626.72702</v>
      </c>
      <c r="D106" s="152">
        <v>997.64149999999995</v>
      </c>
      <c r="E106" s="152">
        <v>983.93717000000015</v>
      </c>
      <c r="F106" s="152">
        <v>1293.2883400000001</v>
      </c>
      <c r="G106" s="152">
        <v>1960.8028700000002</v>
      </c>
      <c r="H106" s="152">
        <v>1004.2263999999999</v>
      </c>
      <c r="I106" s="152">
        <v>879.63116000000002</v>
      </c>
      <c r="J106" s="152">
        <v>826.35451999999987</v>
      </c>
      <c r="K106" s="152">
        <v>544.13459</v>
      </c>
      <c r="L106" s="152">
        <v>591.95507000000009</v>
      </c>
      <c r="M106" s="152">
        <v>745.28986999999995</v>
      </c>
      <c r="N106" s="152">
        <v>323</v>
      </c>
      <c r="O106" s="152">
        <v>566.05534</v>
      </c>
      <c r="P106" s="152">
        <v>1994.7358200000003</v>
      </c>
      <c r="Q106" s="152">
        <v>1811.9852999999998</v>
      </c>
      <c r="R106" s="152">
        <v>1107.9503099999999</v>
      </c>
      <c r="S106" s="329">
        <v>1254.9103700000001</v>
      </c>
      <c r="T106" s="152">
        <v>1838.2297700000001</v>
      </c>
      <c r="U106" s="152">
        <v>1847.3339500000002</v>
      </c>
      <c r="V106" s="330">
        <v>1702.75</v>
      </c>
      <c r="W106" s="152">
        <v>1961.24</v>
      </c>
      <c r="X106" s="152">
        <v>2268</v>
      </c>
      <c r="Y106" s="152">
        <v>2500</v>
      </c>
      <c r="Z106" s="330">
        <v>2065</v>
      </c>
      <c r="AA106" s="152">
        <v>1995</v>
      </c>
      <c r="AB106" s="152">
        <v>1980</v>
      </c>
      <c r="AC106" s="152">
        <v>2230</v>
      </c>
      <c r="AD106" s="330">
        <v>1431</v>
      </c>
      <c r="AE106" s="152">
        <v>2656</v>
      </c>
      <c r="AF106" s="152">
        <v>3836</v>
      </c>
      <c r="AG106" s="152">
        <v>6065</v>
      </c>
      <c r="AH106" s="330">
        <v>7628</v>
      </c>
      <c r="AI106" s="152">
        <v>5274</v>
      </c>
      <c r="AJ106" s="152">
        <v>6592</v>
      </c>
      <c r="AK106" s="152">
        <v>9059</v>
      </c>
      <c r="AL106" s="152">
        <v>9793</v>
      </c>
      <c r="AM106" s="152">
        <v>5712</v>
      </c>
      <c r="AN106" s="152">
        <v>8474</v>
      </c>
      <c r="AO106" s="152">
        <v>11576</v>
      </c>
      <c r="AP106" s="152"/>
      <c r="AQ106" s="152">
        <v>0</v>
      </c>
      <c r="AR106" s="152">
        <v>0</v>
      </c>
      <c r="AS106" s="152">
        <v>0</v>
      </c>
      <c r="AT106" s="152">
        <v>0</v>
      </c>
    </row>
    <row r="107" spans="1:46">
      <c r="B107" s="150" t="s">
        <v>122</v>
      </c>
      <c r="C107" s="152">
        <v>0</v>
      </c>
      <c r="D107" s="152">
        <v>0</v>
      </c>
      <c r="E107" s="152">
        <v>0</v>
      </c>
      <c r="F107" s="152">
        <v>0</v>
      </c>
      <c r="G107" s="152">
        <v>0</v>
      </c>
      <c r="H107" s="152">
        <v>0</v>
      </c>
      <c r="I107" s="152">
        <v>0</v>
      </c>
      <c r="J107" s="152">
        <v>0</v>
      </c>
      <c r="K107" s="152">
        <v>0</v>
      </c>
      <c r="L107" s="152">
        <v>0</v>
      </c>
      <c r="M107" s="152">
        <v>0</v>
      </c>
      <c r="N107" s="152">
        <v>0</v>
      </c>
      <c r="O107" s="152">
        <v>123.23363999999999</v>
      </c>
      <c r="P107" s="152">
        <v>239.28860999999998</v>
      </c>
      <c r="Q107" s="152">
        <v>1903.5298700000001</v>
      </c>
      <c r="R107" s="152">
        <v>3290.7693399999998</v>
      </c>
      <c r="S107" s="329">
        <v>713.56736999999998</v>
      </c>
      <c r="T107" s="152">
        <v>1427.1347000000001</v>
      </c>
      <c r="U107" s="152">
        <v>2163.8650699999998</v>
      </c>
      <c r="V107" s="330">
        <v>4291.75</v>
      </c>
      <c r="W107" s="152">
        <v>937.88</v>
      </c>
      <c r="X107" s="152">
        <v>1674</v>
      </c>
      <c r="Y107" s="152">
        <v>2446</v>
      </c>
      <c r="Z107" s="330">
        <v>4097</v>
      </c>
      <c r="AA107" s="152">
        <v>1053</v>
      </c>
      <c r="AB107" s="152">
        <v>2086</v>
      </c>
      <c r="AC107" s="152">
        <v>2297</v>
      </c>
      <c r="AD107" s="330">
        <v>3543</v>
      </c>
      <c r="AE107" s="152">
        <v>0</v>
      </c>
      <c r="AF107" s="152">
        <v>0</v>
      </c>
      <c r="AG107" s="152">
        <v>0</v>
      </c>
      <c r="AH107" s="330">
        <v>0</v>
      </c>
      <c r="AI107" s="152">
        <v>0</v>
      </c>
      <c r="AJ107" s="152">
        <v>0</v>
      </c>
      <c r="AK107" s="152">
        <v>0</v>
      </c>
      <c r="AL107" s="152">
        <v>0</v>
      </c>
      <c r="AM107" s="152">
        <v>0</v>
      </c>
      <c r="AN107" s="152">
        <v>0</v>
      </c>
      <c r="AO107" s="152">
        <v>0</v>
      </c>
      <c r="AP107" s="152"/>
      <c r="AQ107" s="152">
        <v>0</v>
      </c>
      <c r="AR107" s="152">
        <v>0</v>
      </c>
      <c r="AS107" s="152">
        <v>0</v>
      </c>
      <c r="AT107" s="152">
        <v>0</v>
      </c>
    </row>
    <row r="108" spans="1:46">
      <c r="B108" s="150" t="s">
        <v>124</v>
      </c>
      <c r="C108" s="152">
        <v>813288.88777999999</v>
      </c>
      <c r="D108" s="152">
        <v>831260.86597000004</v>
      </c>
      <c r="E108" s="152">
        <v>614116.25247000006</v>
      </c>
      <c r="F108" s="152">
        <v>614116.25247000006</v>
      </c>
      <c r="G108" s="152">
        <v>620151.12978999992</v>
      </c>
      <c r="H108" s="152">
        <v>667824.28568000009</v>
      </c>
      <c r="I108" s="152">
        <v>669859.64656999998</v>
      </c>
      <c r="J108" s="152">
        <v>649389.82969000004</v>
      </c>
      <c r="K108" s="152">
        <v>70769.576319999993</v>
      </c>
      <c r="L108" s="152">
        <v>41682.194280000003</v>
      </c>
      <c r="M108" s="152">
        <v>45112.843119999998</v>
      </c>
      <c r="N108" s="152">
        <v>15554.85644</v>
      </c>
      <c r="O108" s="152">
        <v>390004.61056</v>
      </c>
      <c r="P108" s="152">
        <v>390319.38987000001</v>
      </c>
      <c r="Q108" s="152">
        <v>390849.82006</v>
      </c>
      <c r="R108" s="152">
        <v>17224.16936</v>
      </c>
      <c r="S108" s="329">
        <v>17728.214179999999</v>
      </c>
      <c r="T108" s="152">
        <v>18281.689829999999</v>
      </c>
      <c r="U108" s="152">
        <v>18813.936899999997</v>
      </c>
      <c r="V108" s="330">
        <v>0</v>
      </c>
      <c r="W108" s="152">
        <v>0</v>
      </c>
      <c r="X108" s="152">
        <v>0</v>
      </c>
      <c r="Y108" s="152">
        <v>0</v>
      </c>
      <c r="Z108" s="330">
        <v>0</v>
      </c>
      <c r="AA108" s="152">
        <v>0</v>
      </c>
      <c r="AB108" s="152">
        <v>0</v>
      </c>
      <c r="AC108" s="152">
        <v>0</v>
      </c>
      <c r="AD108" s="330">
        <v>0</v>
      </c>
      <c r="AE108" s="152">
        <v>0</v>
      </c>
      <c r="AF108" s="152">
        <v>0</v>
      </c>
      <c r="AG108" s="152">
        <v>0</v>
      </c>
      <c r="AH108" s="330">
        <v>0</v>
      </c>
      <c r="AI108" s="152">
        <v>0</v>
      </c>
      <c r="AJ108" s="152">
        <v>0</v>
      </c>
      <c r="AK108" s="152">
        <v>0</v>
      </c>
      <c r="AL108" s="152">
        <v>0</v>
      </c>
      <c r="AM108" s="152">
        <v>0</v>
      </c>
      <c r="AN108" s="152">
        <v>0</v>
      </c>
      <c r="AO108" s="152">
        <v>0</v>
      </c>
      <c r="AP108" s="152"/>
      <c r="AQ108" s="152">
        <v>0</v>
      </c>
      <c r="AR108" s="152">
        <v>0</v>
      </c>
      <c r="AS108" s="152">
        <v>0</v>
      </c>
      <c r="AT108" s="152">
        <v>0</v>
      </c>
    </row>
    <row r="109" spans="1:46">
      <c r="B109" s="150" t="s">
        <v>125</v>
      </c>
      <c r="C109" s="152">
        <v>60057.053400000004</v>
      </c>
      <c r="D109" s="152">
        <v>83419.991699999999</v>
      </c>
      <c r="E109" s="152">
        <v>82250.657889999988</v>
      </c>
      <c r="F109" s="152">
        <v>111045.77306000001</v>
      </c>
      <c r="G109" s="152">
        <v>141337.13378</v>
      </c>
      <c r="H109" s="152">
        <v>129935.60876</v>
      </c>
      <c r="I109" s="152">
        <v>162417.25987000001</v>
      </c>
      <c r="J109" s="152">
        <v>194345.61661000003</v>
      </c>
      <c r="K109" s="152">
        <v>23030.046969999999</v>
      </c>
      <c r="L109" s="152">
        <v>12533.54916</v>
      </c>
      <c r="M109" s="152">
        <v>11591.29099</v>
      </c>
      <c r="N109" s="152">
        <v>8249.2336200000009</v>
      </c>
      <c r="O109" s="152">
        <v>7719.6898799999999</v>
      </c>
      <c r="P109" s="152">
        <v>7744.5266300000003</v>
      </c>
      <c r="Q109" s="152">
        <v>7853.4174999999996</v>
      </c>
      <c r="R109" s="152">
        <v>1042.02836</v>
      </c>
      <c r="S109" s="329">
        <v>1026.1669100000001</v>
      </c>
      <c r="T109" s="152">
        <v>1007.9390100000001</v>
      </c>
      <c r="U109" s="152">
        <v>918.55525</v>
      </c>
      <c r="V109" s="330">
        <v>0</v>
      </c>
      <c r="W109" s="152">
        <v>0</v>
      </c>
      <c r="X109" s="152">
        <v>0</v>
      </c>
      <c r="Y109" s="152">
        <v>0</v>
      </c>
      <c r="Z109" s="330">
        <v>0</v>
      </c>
      <c r="AA109" s="152">
        <v>0</v>
      </c>
      <c r="AB109" s="152">
        <v>0</v>
      </c>
      <c r="AC109" s="152">
        <v>0</v>
      </c>
      <c r="AD109" s="330">
        <v>0</v>
      </c>
      <c r="AE109" s="152">
        <v>0</v>
      </c>
      <c r="AF109" s="152">
        <v>0</v>
      </c>
      <c r="AG109" s="152">
        <v>0</v>
      </c>
      <c r="AH109" s="330">
        <v>0</v>
      </c>
      <c r="AI109" s="152">
        <v>0</v>
      </c>
      <c r="AJ109" s="152">
        <v>0</v>
      </c>
      <c r="AK109" s="152">
        <v>0</v>
      </c>
      <c r="AL109" s="152">
        <v>0</v>
      </c>
      <c r="AM109" s="152">
        <v>0</v>
      </c>
      <c r="AN109" s="152">
        <v>0</v>
      </c>
      <c r="AO109" s="152">
        <v>0</v>
      </c>
      <c r="AP109" s="152"/>
      <c r="AQ109" s="152">
        <v>10483.110289999999</v>
      </c>
      <c r="AR109" s="152">
        <v>12718.28088</v>
      </c>
      <c r="AS109" s="152">
        <v>167.84144000000001</v>
      </c>
      <c r="AT109" s="152">
        <v>1936.78063</v>
      </c>
    </row>
    <row r="110" spans="1:46">
      <c r="B110" s="150" t="s">
        <v>126</v>
      </c>
      <c r="C110" s="152">
        <v>0</v>
      </c>
      <c r="D110" s="152">
        <v>0</v>
      </c>
      <c r="E110" s="152">
        <v>0</v>
      </c>
      <c r="F110" s="152">
        <v>0</v>
      </c>
      <c r="G110" s="152">
        <v>0</v>
      </c>
      <c r="H110" s="152">
        <v>0</v>
      </c>
      <c r="I110" s="152">
        <v>0</v>
      </c>
      <c r="J110" s="152">
        <v>0</v>
      </c>
      <c r="K110" s="152">
        <v>0</v>
      </c>
      <c r="L110" s="152">
        <v>0</v>
      </c>
      <c r="M110" s="152">
        <v>0</v>
      </c>
      <c r="N110" s="152">
        <v>0</v>
      </c>
      <c r="O110" s="152">
        <v>0</v>
      </c>
      <c r="P110" s="152">
        <v>0</v>
      </c>
      <c r="Q110" s="152">
        <v>0</v>
      </c>
      <c r="R110" s="152">
        <v>0</v>
      </c>
      <c r="S110" s="329">
        <v>-4931.90524</v>
      </c>
      <c r="T110" s="152">
        <v>0</v>
      </c>
      <c r="U110" s="152">
        <v>0</v>
      </c>
      <c r="V110" s="330">
        <v>0</v>
      </c>
      <c r="W110" s="152">
        <v>0</v>
      </c>
      <c r="X110" s="152">
        <v>0</v>
      </c>
      <c r="Y110" s="152">
        <v>0</v>
      </c>
      <c r="Z110" s="330">
        <v>0</v>
      </c>
      <c r="AA110" s="152">
        <v>0</v>
      </c>
      <c r="AB110" s="152">
        <v>0</v>
      </c>
      <c r="AC110" s="152">
        <v>0</v>
      </c>
      <c r="AD110" s="330">
        <v>0</v>
      </c>
      <c r="AE110" s="152">
        <v>0</v>
      </c>
      <c r="AF110" s="152">
        <v>-96</v>
      </c>
      <c r="AG110" s="152">
        <v>-96</v>
      </c>
      <c r="AH110" s="330">
        <v>-96</v>
      </c>
      <c r="AI110" s="152">
        <v>-97</v>
      </c>
      <c r="AJ110" s="152">
        <v>-97</v>
      </c>
      <c r="AK110" s="152">
        <v>-97</v>
      </c>
      <c r="AL110" s="152">
        <v>-97</v>
      </c>
      <c r="AM110" s="152">
        <v>-433</v>
      </c>
      <c r="AN110" s="152">
        <v>-430</v>
      </c>
      <c r="AO110" s="152">
        <v>-431</v>
      </c>
      <c r="AP110" s="152"/>
      <c r="AQ110" s="152">
        <v>0</v>
      </c>
      <c r="AR110" s="152">
        <v>0</v>
      </c>
      <c r="AS110" s="152">
        <v>0</v>
      </c>
      <c r="AT110" s="152">
        <v>0</v>
      </c>
    </row>
    <row r="111" spans="1:46">
      <c r="B111" s="150" t="s">
        <v>127</v>
      </c>
      <c r="C111" s="152">
        <v>0</v>
      </c>
      <c r="D111" s="152">
        <v>0</v>
      </c>
      <c r="E111" s="152">
        <v>0</v>
      </c>
      <c r="F111" s="152">
        <v>0</v>
      </c>
      <c r="G111" s="152">
        <v>0</v>
      </c>
      <c r="H111" s="152">
        <v>0</v>
      </c>
      <c r="I111" s="152">
        <v>0</v>
      </c>
      <c r="J111" s="152">
        <v>0</v>
      </c>
      <c r="K111" s="152">
        <v>0</v>
      </c>
      <c r="L111" s="152">
        <v>0</v>
      </c>
      <c r="M111" s="152">
        <v>0</v>
      </c>
      <c r="N111" s="152">
        <v>0</v>
      </c>
      <c r="O111" s="152">
        <v>-35103.488210000003</v>
      </c>
      <c r="P111" s="152">
        <v>0</v>
      </c>
      <c r="Q111" s="152">
        <v>0</v>
      </c>
      <c r="R111" s="152">
        <v>0</v>
      </c>
      <c r="S111" s="329">
        <v>0</v>
      </c>
      <c r="T111" s="152">
        <v>0</v>
      </c>
      <c r="U111" s="152">
        <v>0</v>
      </c>
      <c r="V111" s="330">
        <v>0</v>
      </c>
      <c r="W111" s="152">
        <v>0</v>
      </c>
      <c r="X111" s="152">
        <v>0</v>
      </c>
      <c r="Y111" s="152">
        <v>0</v>
      </c>
      <c r="Z111" s="330">
        <v>0</v>
      </c>
      <c r="AA111" s="152">
        <v>0</v>
      </c>
      <c r="AB111" s="152">
        <v>0</v>
      </c>
      <c r="AC111" s="152">
        <v>0</v>
      </c>
      <c r="AD111" s="330">
        <v>0</v>
      </c>
      <c r="AE111" s="152">
        <v>0</v>
      </c>
      <c r="AF111" s="152">
        <v>0</v>
      </c>
      <c r="AG111" s="152">
        <v>0</v>
      </c>
      <c r="AH111" s="330">
        <v>0</v>
      </c>
      <c r="AI111" s="152">
        <v>0</v>
      </c>
      <c r="AJ111" s="152">
        <v>0</v>
      </c>
      <c r="AK111" s="152">
        <v>0</v>
      </c>
      <c r="AL111" s="152">
        <v>0</v>
      </c>
      <c r="AM111" s="152">
        <v>0</v>
      </c>
      <c r="AN111" s="152">
        <v>0</v>
      </c>
      <c r="AO111" s="152">
        <v>0</v>
      </c>
      <c r="AP111" s="152"/>
      <c r="AQ111" s="152">
        <v>0</v>
      </c>
      <c r="AR111" s="152">
        <v>0</v>
      </c>
      <c r="AS111" s="152">
        <v>0</v>
      </c>
      <c r="AT111" s="152">
        <v>0</v>
      </c>
    </row>
    <row r="112" spans="1:46">
      <c r="B112" s="150" t="s">
        <v>128</v>
      </c>
      <c r="C112" s="152">
        <v>0</v>
      </c>
      <c r="D112" s="152">
        <v>0</v>
      </c>
      <c r="E112" s="152">
        <v>0</v>
      </c>
      <c r="F112" s="152">
        <v>0</v>
      </c>
      <c r="G112" s="152">
        <v>0</v>
      </c>
      <c r="H112" s="152">
        <v>0</v>
      </c>
      <c r="I112" s="152">
        <v>0</v>
      </c>
      <c r="J112" s="152">
        <v>0</v>
      </c>
      <c r="K112" s="152">
        <v>0</v>
      </c>
      <c r="L112" s="152">
        <v>0</v>
      </c>
      <c r="M112" s="152">
        <v>0</v>
      </c>
      <c r="N112" s="152">
        <v>0</v>
      </c>
      <c r="O112" s="152">
        <v>0</v>
      </c>
      <c r="P112" s="152">
        <v>0</v>
      </c>
      <c r="Q112" s="152">
        <v>0</v>
      </c>
      <c r="R112" s="152">
        <v>45527.432240000002</v>
      </c>
      <c r="S112" s="329">
        <v>43333.16</v>
      </c>
      <c r="T112" s="152">
        <v>83643.16</v>
      </c>
      <c r="U112" s="152">
        <v>83643.16</v>
      </c>
      <c r="V112" s="330">
        <v>0</v>
      </c>
      <c r="W112" s="152">
        <v>0</v>
      </c>
      <c r="X112" s="152">
        <v>0</v>
      </c>
      <c r="Y112" s="152">
        <v>0</v>
      </c>
      <c r="Z112" s="330">
        <v>0</v>
      </c>
      <c r="AA112" s="152">
        <v>0</v>
      </c>
      <c r="AB112" s="152">
        <v>0</v>
      </c>
      <c r="AC112" s="152">
        <v>0</v>
      </c>
      <c r="AD112" s="330">
        <v>100000</v>
      </c>
      <c r="AE112" s="152">
        <v>100000</v>
      </c>
      <c r="AF112" s="152">
        <v>100000</v>
      </c>
      <c r="AG112" s="152">
        <v>100000</v>
      </c>
      <c r="AH112" s="330">
        <v>145000</v>
      </c>
      <c r="AI112" s="152">
        <v>145000</v>
      </c>
      <c r="AJ112" s="152">
        <v>145000</v>
      </c>
      <c r="AK112" s="152">
        <v>145000</v>
      </c>
      <c r="AL112" s="152">
        <v>145000</v>
      </c>
      <c r="AM112" s="152">
        <v>145000</v>
      </c>
      <c r="AN112" s="152">
        <v>145000</v>
      </c>
      <c r="AO112" s="152">
        <v>145000</v>
      </c>
      <c r="AP112" s="152"/>
      <c r="AQ112" s="152">
        <v>0</v>
      </c>
      <c r="AR112" s="152">
        <v>0</v>
      </c>
      <c r="AS112" s="152">
        <v>0</v>
      </c>
      <c r="AT112" s="152">
        <v>0</v>
      </c>
    </row>
    <row r="113" spans="2:46">
      <c r="B113" s="150" t="s">
        <v>129</v>
      </c>
      <c r="C113" s="152">
        <v>0</v>
      </c>
      <c r="D113" s="152">
        <v>0</v>
      </c>
      <c r="E113" s="152">
        <v>0</v>
      </c>
      <c r="F113" s="152">
        <v>0</v>
      </c>
      <c r="G113" s="152">
        <v>0</v>
      </c>
      <c r="H113" s="152">
        <v>0</v>
      </c>
      <c r="I113" s="152">
        <v>0</v>
      </c>
      <c r="J113" s="152">
        <v>0</v>
      </c>
      <c r="K113" s="152">
        <v>0</v>
      </c>
      <c r="L113" s="152">
        <v>0</v>
      </c>
      <c r="M113" s="152">
        <v>0</v>
      </c>
      <c r="N113" s="152">
        <v>0</v>
      </c>
      <c r="O113" s="152">
        <v>0</v>
      </c>
      <c r="P113" s="152">
        <v>0</v>
      </c>
      <c r="Q113" s="152">
        <v>0</v>
      </c>
      <c r="R113" s="152">
        <v>0</v>
      </c>
      <c r="S113" s="329">
        <v>24141.66128</v>
      </c>
      <c r="T113" s="152">
        <v>5220.23585</v>
      </c>
      <c r="U113" s="152">
        <v>26185.535449999999</v>
      </c>
      <c r="V113" s="330">
        <v>9394.8799999999992</v>
      </c>
      <c r="W113" s="152">
        <v>19249.599999999999</v>
      </c>
      <c r="X113" s="152">
        <v>7351</v>
      </c>
      <c r="Y113" s="152">
        <v>13471</v>
      </c>
      <c r="Z113" s="330">
        <v>5499</v>
      </c>
      <c r="AA113" s="152">
        <v>11238</v>
      </c>
      <c r="AB113" s="152">
        <v>7755</v>
      </c>
      <c r="AC113" s="152">
        <v>19273</v>
      </c>
      <c r="AD113" s="330">
        <v>15553</v>
      </c>
      <c r="AE113" s="152">
        <v>36308</v>
      </c>
      <c r="AF113" s="152">
        <v>23212</v>
      </c>
      <c r="AG113" s="152">
        <v>51151</v>
      </c>
      <c r="AH113" s="330">
        <v>22428</v>
      </c>
      <c r="AI113" s="152">
        <v>46403</v>
      </c>
      <c r="AJ113" s="152">
        <v>22502</v>
      </c>
      <c r="AK113" s="152">
        <v>46803</v>
      </c>
      <c r="AL113" s="152">
        <v>16051</v>
      </c>
      <c r="AM113" s="152">
        <v>31785</v>
      </c>
      <c r="AN113" s="152">
        <v>14352</v>
      </c>
      <c r="AO113" s="152">
        <v>30239</v>
      </c>
      <c r="AP113" s="152"/>
      <c r="AQ113" s="152">
        <v>0</v>
      </c>
      <c r="AR113" s="152">
        <v>0</v>
      </c>
      <c r="AS113" s="152">
        <v>0</v>
      </c>
      <c r="AT113" s="152">
        <v>0</v>
      </c>
    </row>
    <row r="114" spans="2:46">
      <c r="B114" s="150" t="s">
        <v>130</v>
      </c>
      <c r="C114" s="152">
        <v>0</v>
      </c>
      <c r="D114" s="152">
        <v>0</v>
      </c>
      <c r="E114" s="152">
        <v>0</v>
      </c>
      <c r="F114" s="152">
        <v>0</v>
      </c>
      <c r="G114" s="152">
        <v>0</v>
      </c>
      <c r="H114" s="152">
        <v>0</v>
      </c>
      <c r="I114" s="152">
        <v>0</v>
      </c>
      <c r="J114" s="152">
        <v>0</v>
      </c>
      <c r="K114" s="152">
        <v>0</v>
      </c>
      <c r="L114" s="152">
        <v>0</v>
      </c>
      <c r="M114" s="152">
        <v>0</v>
      </c>
      <c r="N114" s="152">
        <v>0</v>
      </c>
      <c r="O114" s="152">
        <v>0</v>
      </c>
      <c r="P114" s="152">
        <v>0</v>
      </c>
      <c r="Q114" s="152">
        <v>0</v>
      </c>
      <c r="R114" s="152">
        <v>0</v>
      </c>
      <c r="S114" s="329">
        <v>-1172.6736599999999</v>
      </c>
      <c r="T114" s="152">
        <v>-6503.2555199999997</v>
      </c>
      <c r="U114" s="152">
        <v>-6515.9722000000002</v>
      </c>
      <c r="V114" s="330">
        <v>-794.81</v>
      </c>
      <c r="W114" s="152">
        <v>-792.86</v>
      </c>
      <c r="X114" s="152">
        <v>-793</v>
      </c>
      <c r="Y114" s="152">
        <v>-793</v>
      </c>
      <c r="Z114" s="330">
        <v>-794</v>
      </c>
      <c r="AA114" s="152">
        <v>-794</v>
      </c>
      <c r="AB114" s="152">
        <v>-794</v>
      </c>
      <c r="AC114" s="152">
        <v>-794</v>
      </c>
      <c r="AD114" s="330">
        <v>-752</v>
      </c>
      <c r="AE114" s="152">
        <v>-709</v>
      </c>
      <c r="AF114" s="152">
        <v>-666</v>
      </c>
      <c r="AG114" s="152">
        <v>-623</v>
      </c>
      <c r="AH114" s="330">
        <v>-580</v>
      </c>
      <c r="AI114" s="152">
        <v>-540</v>
      </c>
      <c r="AJ114" s="152">
        <v>-498</v>
      </c>
      <c r="AK114" s="152">
        <v>-458</v>
      </c>
      <c r="AL114" s="152">
        <v>-414</v>
      </c>
      <c r="AM114" s="152">
        <v>-376</v>
      </c>
      <c r="AN114" s="152">
        <v>-344</v>
      </c>
      <c r="AO114" s="152">
        <v>-288</v>
      </c>
      <c r="AP114" s="152"/>
      <c r="AQ114" s="152">
        <v>0</v>
      </c>
      <c r="AR114" s="152">
        <v>0</v>
      </c>
      <c r="AS114" s="152">
        <v>0</v>
      </c>
      <c r="AT114" s="152">
        <v>0</v>
      </c>
    </row>
    <row r="115" spans="2:46">
      <c r="B115" s="150" t="s">
        <v>110</v>
      </c>
      <c r="C115" s="152">
        <v>0</v>
      </c>
      <c r="D115" s="152">
        <v>0</v>
      </c>
      <c r="E115" s="152">
        <v>0</v>
      </c>
      <c r="F115" s="152">
        <v>0</v>
      </c>
      <c r="G115" s="152">
        <v>0</v>
      </c>
      <c r="H115" s="152">
        <v>0</v>
      </c>
      <c r="I115" s="152">
        <v>0</v>
      </c>
      <c r="J115" s="152">
        <v>0</v>
      </c>
      <c r="K115" s="152">
        <v>0</v>
      </c>
      <c r="L115" s="152">
        <v>0</v>
      </c>
      <c r="M115" s="152">
        <v>0</v>
      </c>
      <c r="N115" s="152">
        <v>0</v>
      </c>
      <c r="O115" s="168">
        <v>0</v>
      </c>
      <c r="P115" s="152">
        <v>0</v>
      </c>
      <c r="Q115" s="152">
        <v>0</v>
      </c>
      <c r="R115" s="168">
        <v>0</v>
      </c>
      <c r="S115" s="213">
        <v>1606.22234</v>
      </c>
      <c r="T115" s="214">
        <v>1395.72478</v>
      </c>
      <c r="U115" s="214">
        <v>907.40069999999992</v>
      </c>
      <c r="V115" s="215">
        <v>1300.78</v>
      </c>
      <c r="W115" s="214">
        <v>1329.31</v>
      </c>
      <c r="X115" s="214">
        <v>1601</v>
      </c>
      <c r="Y115" s="214">
        <v>1482</v>
      </c>
      <c r="Z115" s="215">
        <v>1530</v>
      </c>
      <c r="AA115" s="214">
        <v>1624</v>
      </c>
      <c r="AB115" s="214">
        <v>1353</v>
      </c>
      <c r="AC115" s="214">
        <v>1409</v>
      </c>
      <c r="AD115" s="215">
        <v>1477</v>
      </c>
      <c r="AE115" s="214">
        <v>1532</v>
      </c>
      <c r="AF115" s="214">
        <v>1781</v>
      </c>
      <c r="AG115" s="214">
        <v>1844</v>
      </c>
      <c r="AH115" s="215">
        <v>1904</v>
      </c>
      <c r="AI115" s="214">
        <v>2622</v>
      </c>
      <c r="AJ115" s="214">
        <v>0</v>
      </c>
      <c r="AK115" s="214">
        <v>0</v>
      </c>
      <c r="AL115" s="214">
        <v>0</v>
      </c>
      <c r="AM115" s="214">
        <v>0</v>
      </c>
      <c r="AN115" s="214">
        <v>0</v>
      </c>
      <c r="AO115" s="214">
        <v>0</v>
      </c>
      <c r="AP115" s="214"/>
      <c r="AQ115" s="214">
        <v>0</v>
      </c>
      <c r="AR115" s="152">
        <v>0</v>
      </c>
      <c r="AS115" s="152">
        <v>0</v>
      </c>
      <c r="AT115" s="152">
        <v>0</v>
      </c>
    </row>
    <row r="116" spans="2:46">
      <c r="B116" s="150" t="s">
        <v>176</v>
      </c>
      <c r="C116" s="152">
        <v>0</v>
      </c>
      <c r="D116" s="152">
        <v>0</v>
      </c>
      <c r="E116" s="152">
        <v>0</v>
      </c>
      <c r="F116" s="152">
        <v>0</v>
      </c>
      <c r="G116" s="152">
        <v>0</v>
      </c>
      <c r="H116" s="152">
        <v>0</v>
      </c>
      <c r="I116" s="152">
        <v>0</v>
      </c>
      <c r="J116" s="152">
        <v>0</v>
      </c>
      <c r="K116" s="152">
        <v>0</v>
      </c>
      <c r="L116" s="152">
        <v>0</v>
      </c>
      <c r="M116" s="152">
        <v>0</v>
      </c>
      <c r="N116" s="152">
        <v>0</v>
      </c>
      <c r="O116" s="119">
        <v>0</v>
      </c>
      <c r="P116" s="152">
        <v>0</v>
      </c>
      <c r="Q116" s="152">
        <v>0</v>
      </c>
      <c r="R116" s="152">
        <v>0</v>
      </c>
      <c r="S116" s="329">
        <v>0</v>
      </c>
      <c r="T116" s="152">
        <v>0</v>
      </c>
      <c r="U116" s="152">
        <v>0</v>
      </c>
      <c r="V116" s="330">
        <v>0</v>
      </c>
      <c r="W116" s="152">
        <v>0</v>
      </c>
      <c r="X116" s="152">
        <v>0</v>
      </c>
      <c r="Y116" s="119">
        <v>0</v>
      </c>
      <c r="Z116" s="338">
        <v>0</v>
      </c>
      <c r="AA116" s="119">
        <v>0</v>
      </c>
      <c r="AB116" s="119">
        <v>0</v>
      </c>
      <c r="AC116" s="119">
        <v>0</v>
      </c>
      <c r="AD116" s="338">
        <v>3182</v>
      </c>
      <c r="AE116" s="119">
        <v>14503</v>
      </c>
      <c r="AF116" s="119">
        <v>8942</v>
      </c>
      <c r="AG116" s="119">
        <v>8010</v>
      </c>
      <c r="AH116" s="338">
        <v>5814</v>
      </c>
      <c r="AI116" s="119">
        <v>5368</v>
      </c>
      <c r="AJ116" s="119">
        <v>2365</v>
      </c>
      <c r="AK116" s="119">
        <v>728</v>
      </c>
      <c r="AL116" s="119">
        <v>191</v>
      </c>
      <c r="AM116" s="119">
        <v>0</v>
      </c>
      <c r="AN116" s="119">
        <v>0</v>
      </c>
      <c r="AO116" s="119">
        <v>0</v>
      </c>
      <c r="AP116" s="119"/>
      <c r="AQ116" s="119">
        <v>0</v>
      </c>
      <c r="AR116" s="152">
        <v>0</v>
      </c>
      <c r="AS116" s="152">
        <v>0</v>
      </c>
      <c r="AT116" s="152">
        <v>0</v>
      </c>
    </row>
    <row r="117" spans="2:46">
      <c r="B117" s="150" t="s">
        <v>120</v>
      </c>
      <c r="C117" s="168">
        <v>0</v>
      </c>
      <c r="D117" s="168">
        <v>0</v>
      </c>
      <c r="E117" s="168">
        <v>0</v>
      </c>
      <c r="F117" s="168">
        <v>0</v>
      </c>
      <c r="G117" s="168">
        <v>0</v>
      </c>
      <c r="H117" s="168">
        <v>0</v>
      </c>
      <c r="I117" s="168">
        <v>0</v>
      </c>
      <c r="J117" s="168">
        <v>0</v>
      </c>
      <c r="K117" s="168">
        <v>0</v>
      </c>
      <c r="L117" s="168">
        <v>0</v>
      </c>
      <c r="M117" s="152">
        <v>0</v>
      </c>
      <c r="N117" s="152">
        <v>0</v>
      </c>
      <c r="O117" s="168">
        <v>-65558.207890000005</v>
      </c>
      <c r="P117" s="168">
        <v>-44824.268889999999</v>
      </c>
      <c r="Q117" s="168">
        <v>-38976.4827</v>
      </c>
      <c r="R117" s="168">
        <v>0</v>
      </c>
      <c r="S117" s="213">
        <v>-72690.918540000013</v>
      </c>
      <c r="T117" s="214">
        <v>-58341.310440000001</v>
      </c>
      <c r="U117" s="214">
        <v>-17732.166350000003</v>
      </c>
      <c r="V117" s="215">
        <v>0</v>
      </c>
      <c r="W117" s="214">
        <v>45713.13</v>
      </c>
      <c r="X117" s="214">
        <v>21436</v>
      </c>
      <c r="Y117" s="214">
        <v>102706</v>
      </c>
      <c r="Z117" s="215">
        <v>130411</v>
      </c>
      <c r="AA117" s="214">
        <v>81919</v>
      </c>
      <c r="AB117" s="214">
        <v>155446</v>
      </c>
      <c r="AC117" s="214">
        <v>176598</v>
      </c>
      <c r="AD117" s="215">
        <v>124388</v>
      </c>
      <c r="AE117" s="214">
        <v>64818</v>
      </c>
      <c r="AF117" s="214">
        <v>91528</v>
      </c>
      <c r="AG117" s="214">
        <v>149298</v>
      </c>
      <c r="AH117" s="215">
        <v>188355</v>
      </c>
      <c r="AI117" s="214">
        <v>21734</v>
      </c>
      <c r="AJ117" s="214">
        <v>62067</v>
      </c>
      <c r="AK117" s="214">
        <v>129948</v>
      </c>
      <c r="AL117" s="214">
        <v>88724</v>
      </c>
      <c r="AM117" s="214">
        <v>10802</v>
      </c>
      <c r="AN117" s="214">
        <v>15140</v>
      </c>
      <c r="AO117" s="214">
        <v>83234</v>
      </c>
      <c r="AP117" s="214"/>
      <c r="AQ117" s="214">
        <v>2050.9595800000002</v>
      </c>
      <c r="AR117" s="152">
        <v>483.01327000000003</v>
      </c>
      <c r="AS117" s="152">
        <v>37.562889999999996</v>
      </c>
      <c r="AT117" s="152">
        <v>501.03444999999999</v>
      </c>
    </row>
    <row r="118" spans="2:46">
      <c r="B118" s="150" t="s">
        <v>75</v>
      </c>
      <c r="C118" s="168">
        <v>0</v>
      </c>
      <c r="D118" s="168">
        <v>0</v>
      </c>
      <c r="E118" s="168">
        <v>0</v>
      </c>
      <c r="F118" s="168">
        <v>0</v>
      </c>
      <c r="G118" s="168">
        <v>0</v>
      </c>
      <c r="H118" s="168">
        <v>0</v>
      </c>
      <c r="I118" s="168">
        <v>0</v>
      </c>
      <c r="J118" s="168">
        <v>0</v>
      </c>
      <c r="K118" s="168">
        <v>0</v>
      </c>
      <c r="L118" s="168">
        <v>0</v>
      </c>
      <c r="M118" s="152">
        <v>0</v>
      </c>
      <c r="N118" s="152">
        <v>0</v>
      </c>
      <c r="O118" s="168">
        <v>0</v>
      </c>
      <c r="P118" s="168">
        <v>0</v>
      </c>
      <c r="Q118" s="168">
        <v>0</v>
      </c>
      <c r="R118" s="168">
        <v>0</v>
      </c>
      <c r="S118" s="213">
        <v>0</v>
      </c>
      <c r="T118" s="214">
        <v>0</v>
      </c>
      <c r="U118" s="214">
        <v>0</v>
      </c>
      <c r="V118" s="215">
        <v>0</v>
      </c>
      <c r="W118" s="214">
        <v>0</v>
      </c>
      <c r="X118" s="214">
        <v>4737</v>
      </c>
      <c r="Y118" s="214">
        <v>4737</v>
      </c>
      <c r="Z118" s="215">
        <v>42539</v>
      </c>
      <c r="AA118" s="214">
        <v>42539</v>
      </c>
      <c r="AB118" s="214">
        <v>4736</v>
      </c>
      <c r="AC118" s="214">
        <v>4736</v>
      </c>
      <c r="AD118" s="215">
        <v>0</v>
      </c>
      <c r="AE118" s="214">
        <v>0</v>
      </c>
      <c r="AF118" s="214">
        <v>0</v>
      </c>
      <c r="AG118" s="214">
        <v>-2</v>
      </c>
      <c r="AH118" s="215">
        <v>0</v>
      </c>
      <c r="AI118" s="214">
        <v>0</v>
      </c>
      <c r="AJ118" s="214">
        <v>84764</v>
      </c>
      <c r="AK118" s="214">
        <v>84764</v>
      </c>
      <c r="AL118" s="214">
        <v>84764</v>
      </c>
      <c r="AM118" s="214">
        <v>84762</v>
      </c>
      <c r="AN118" s="214">
        <v>160346</v>
      </c>
      <c r="AO118" s="214">
        <v>266849</v>
      </c>
      <c r="AP118" s="214"/>
      <c r="AQ118" s="214">
        <v>0</v>
      </c>
      <c r="AR118" s="152">
        <v>0</v>
      </c>
      <c r="AS118" s="152">
        <v>0</v>
      </c>
      <c r="AT118" s="152">
        <v>0</v>
      </c>
    </row>
    <row r="119" spans="2:46">
      <c r="B119" s="150" t="s">
        <v>10</v>
      </c>
      <c r="C119" s="152">
        <v>14546.508169999999</v>
      </c>
      <c r="D119" s="152">
        <v>12350.8665</v>
      </c>
      <c r="E119" s="152">
        <v>0</v>
      </c>
      <c r="F119" s="152">
        <v>56.788690000000003</v>
      </c>
      <c r="G119" s="152">
        <v>4264.0607799999998</v>
      </c>
      <c r="H119" s="152">
        <v>4875.4749000000002</v>
      </c>
      <c r="I119" s="152">
        <v>42996.930890000003</v>
      </c>
      <c r="J119" s="152">
        <v>50732.542050000004</v>
      </c>
      <c r="K119" s="152">
        <v>0</v>
      </c>
      <c r="L119" s="152">
        <v>376.24473999999998</v>
      </c>
      <c r="M119" s="152">
        <v>2225.1235699999997</v>
      </c>
      <c r="N119" s="152">
        <v>18619.111960000002</v>
      </c>
      <c r="O119" s="152">
        <v>4388.4660000000003</v>
      </c>
      <c r="P119" s="152">
        <v>4989</v>
      </c>
      <c r="Q119" s="152">
        <v>5817</v>
      </c>
      <c r="R119" s="152">
        <v>13137</v>
      </c>
      <c r="S119" s="329">
        <v>13778</v>
      </c>
      <c r="T119" s="152">
        <v>14583</v>
      </c>
      <c r="U119" s="152">
        <v>15547</v>
      </c>
      <c r="V119" s="330">
        <v>26496.99</v>
      </c>
      <c r="W119" s="152">
        <v>22147</v>
      </c>
      <c r="X119" s="152">
        <v>18243</v>
      </c>
      <c r="Y119" s="152">
        <v>18941</v>
      </c>
      <c r="Z119" s="330">
        <v>19552</v>
      </c>
      <c r="AA119" s="152">
        <v>19924</v>
      </c>
      <c r="AB119" s="152">
        <v>16096</v>
      </c>
      <c r="AC119" s="152">
        <v>11958</v>
      </c>
      <c r="AD119" s="330">
        <v>7948</v>
      </c>
      <c r="AE119" s="152">
        <v>8777</v>
      </c>
      <c r="AF119" s="152">
        <v>9670</v>
      </c>
      <c r="AG119" s="152">
        <v>10136</v>
      </c>
      <c r="AH119" s="330">
        <v>8186</v>
      </c>
      <c r="AI119" s="152">
        <v>10646</v>
      </c>
      <c r="AJ119" s="152">
        <v>9860</v>
      </c>
      <c r="AK119" s="152">
        <v>10418</v>
      </c>
      <c r="AL119" s="152">
        <v>12931</v>
      </c>
      <c r="AM119" s="152">
        <v>13566</v>
      </c>
      <c r="AN119" s="152">
        <v>23572.997370000001</v>
      </c>
      <c r="AO119" s="152">
        <v>23221.263419999999</v>
      </c>
      <c r="AP119" s="152"/>
      <c r="AQ119" s="152">
        <v>-341.62058000000002</v>
      </c>
      <c r="AR119" s="152">
        <v>-4.5332100000000004</v>
      </c>
      <c r="AS119" s="152">
        <v>-175.25233</v>
      </c>
      <c r="AT119" s="152">
        <v>445.32057000000003</v>
      </c>
    </row>
    <row r="120" spans="2:46">
      <c r="B120" s="150" t="s">
        <v>76</v>
      </c>
      <c r="C120" s="168">
        <v>2249.4094</v>
      </c>
      <c r="D120" s="168">
        <v>0</v>
      </c>
      <c r="E120" s="168">
        <v>0</v>
      </c>
      <c r="F120" s="168">
        <v>1578.4214199999999</v>
      </c>
      <c r="G120" s="168">
        <v>1578.4214199999999</v>
      </c>
      <c r="H120" s="168">
        <v>846.4573200000001</v>
      </c>
      <c r="I120" s="168">
        <v>1211.22606</v>
      </c>
      <c r="J120" s="168">
        <v>1623.8273700000002</v>
      </c>
      <c r="K120" s="168">
        <v>0</v>
      </c>
      <c r="L120" s="168">
        <v>0</v>
      </c>
      <c r="M120" s="152">
        <v>0</v>
      </c>
      <c r="N120" s="152">
        <v>-7.6800000000503132E-3</v>
      </c>
      <c r="O120" s="168">
        <v>0</v>
      </c>
      <c r="P120" s="168">
        <v>0</v>
      </c>
      <c r="Q120" s="168">
        <v>0</v>
      </c>
      <c r="R120" s="168">
        <v>0</v>
      </c>
      <c r="S120" s="213">
        <v>0</v>
      </c>
      <c r="T120" s="214">
        <v>0</v>
      </c>
      <c r="U120" s="214">
        <v>0</v>
      </c>
      <c r="V120" s="215">
        <v>0</v>
      </c>
      <c r="W120" s="214">
        <v>0</v>
      </c>
      <c r="X120" s="214">
        <v>0</v>
      </c>
      <c r="Y120" s="214">
        <v>0</v>
      </c>
      <c r="Z120" s="215">
        <v>0</v>
      </c>
      <c r="AA120" s="214">
        <v>0</v>
      </c>
      <c r="AB120" s="214">
        <v>0</v>
      </c>
      <c r="AC120" s="214">
        <v>0</v>
      </c>
      <c r="AD120" s="215">
        <v>0</v>
      </c>
      <c r="AE120" s="214">
        <v>0</v>
      </c>
      <c r="AF120" s="214">
        <v>0</v>
      </c>
      <c r="AG120" s="214">
        <v>0</v>
      </c>
      <c r="AH120" s="215">
        <v>0</v>
      </c>
      <c r="AI120" s="214">
        <v>0</v>
      </c>
      <c r="AJ120" s="214">
        <v>0</v>
      </c>
      <c r="AK120" s="214">
        <v>0</v>
      </c>
      <c r="AL120" s="214">
        <v>0</v>
      </c>
      <c r="AM120" s="214">
        <v>0</v>
      </c>
      <c r="AN120" s="214">
        <v>0</v>
      </c>
      <c r="AO120" s="214">
        <v>0</v>
      </c>
      <c r="AP120" s="214"/>
      <c r="AQ120" s="214">
        <v>0</v>
      </c>
      <c r="AR120" s="152">
        <v>0</v>
      </c>
      <c r="AS120" s="152">
        <v>0</v>
      </c>
      <c r="AT120" s="152">
        <v>0</v>
      </c>
    </row>
    <row r="121" spans="2:46">
      <c r="B121" s="167" t="s">
        <v>77</v>
      </c>
      <c r="C121" s="216">
        <v>12157.437290000002</v>
      </c>
      <c r="D121" s="216">
        <v>12846.24152</v>
      </c>
      <c r="E121" s="216">
        <v>269574.34594999999</v>
      </c>
      <c r="F121" s="216">
        <v>280556.81318</v>
      </c>
      <c r="G121" s="216">
        <v>276660.23535000003</v>
      </c>
      <c r="H121" s="216">
        <v>246517.80770999999</v>
      </c>
      <c r="I121" s="216">
        <v>247923.42094000001</v>
      </c>
      <c r="J121" s="216">
        <v>200757</v>
      </c>
      <c r="K121" s="216">
        <v>947035.18618000008</v>
      </c>
      <c r="L121" s="216">
        <v>980728.60658000002</v>
      </c>
      <c r="M121" s="216">
        <v>921517.50815000013</v>
      </c>
      <c r="N121" s="216">
        <v>560220.58904999995</v>
      </c>
      <c r="O121" s="216">
        <v>282702.35453000001</v>
      </c>
      <c r="P121" s="216">
        <v>241019.91962</v>
      </c>
      <c r="Q121" s="216">
        <v>240292.69487000001</v>
      </c>
      <c r="R121" s="216">
        <v>1178618.5009399999</v>
      </c>
      <c r="S121" s="217">
        <v>1194044.17304</v>
      </c>
      <c r="T121" s="218">
        <v>1124115.7962200001</v>
      </c>
      <c r="U121" s="218">
        <v>1127274.0316699999</v>
      </c>
      <c r="V121" s="219">
        <v>877838.72</v>
      </c>
      <c r="W121" s="218">
        <v>870754.48</v>
      </c>
      <c r="X121" s="218">
        <v>868722</v>
      </c>
      <c r="Y121" s="218">
        <v>786837</v>
      </c>
      <c r="Z121" s="219">
        <v>796994</v>
      </c>
      <c r="AA121" s="218">
        <v>793080</v>
      </c>
      <c r="AB121" s="218">
        <v>792883</v>
      </c>
      <c r="AC121" s="218">
        <v>795667</v>
      </c>
      <c r="AD121" s="219">
        <v>688483</v>
      </c>
      <c r="AE121" s="218">
        <v>712347</v>
      </c>
      <c r="AF121" s="218">
        <v>825505</v>
      </c>
      <c r="AG121" s="218">
        <v>818561</v>
      </c>
      <c r="AH121" s="219">
        <v>702349</v>
      </c>
      <c r="AI121" s="218">
        <f t="shared" ref="AI121:AL121" si="21">+AI122</f>
        <v>754207</v>
      </c>
      <c r="AJ121" s="218">
        <f t="shared" si="21"/>
        <v>739798</v>
      </c>
      <c r="AK121" s="218">
        <f t="shared" si="21"/>
        <v>823476</v>
      </c>
      <c r="AL121" s="218">
        <f t="shared" si="21"/>
        <v>768804</v>
      </c>
      <c r="AM121" s="218">
        <v>792572</v>
      </c>
      <c r="AN121" s="218">
        <v>807352</v>
      </c>
      <c r="AO121" s="218">
        <v>815583</v>
      </c>
      <c r="AP121" s="218"/>
      <c r="AQ121" s="218">
        <v>624698.74438000005</v>
      </c>
      <c r="AR121" s="149">
        <f>AR122</f>
        <v>629297.24446999992</v>
      </c>
      <c r="AS121" s="149">
        <f>AS122</f>
        <v>666785.46932999988</v>
      </c>
      <c r="AT121" s="149">
        <f>AT122</f>
        <v>885515.70934000006</v>
      </c>
    </row>
    <row r="122" spans="2:46">
      <c r="B122" s="154" t="s">
        <v>78</v>
      </c>
      <c r="C122" s="149">
        <v>12157.437290000002</v>
      </c>
      <c r="D122" s="149">
        <v>12846.24152</v>
      </c>
      <c r="E122" s="149">
        <v>269574.34594999999</v>
      </c>
      <c r="F122" s="149">
        <v>280556.81318</v>
      </c>
      <c r="G122" s="149">
        <v>276660.23535000003</v>
      </c>
      <c r="H122" s="149">
        <v>246517.80770999999</v>
      </c>
      <c r="I122" s="149">
        <v>247923.42094000001</v>
      </c>
      <c r="J122" s="149">
        <v>200757</v>
      </c>
      <c r="K122" s="149">
        <v>947035.18618000008</v>
      </c>
      <c r="L122" s="149">
        <v>980728.60658000002</v>
      </c>
      <c r="M122" s="149">
        <v>921517.50815000013</v>
      </c>
      <c r="N122" s="149">
        <v>560220.58904999995</v>
      </c>
      <c r="O122" s="149">
        <v>282702.35453000001</v>
      </c>
      <c r="P122" s="149">
        <v>241019.91962</v>
      </c>
      <c r="Q122" s="149">
        <v>240292.69487000001</v>
      </c>
      <c r="R122" s="149">
        <v>1178618.5009399999</v>
      </c>
      <c r="S122" s="325">
        <v>1194044.17304</v>
      </c>
      <c r="T122" s="149">
        <v>1124115.7962200001</v>
      </c>
      <c r="U122" s="149">
        <v>1127274.0316699999</v>
      </c>
      <c r="V122" s="328">
        <v>877838.72</v>
      </c>
      <c r="W122" s="149">
        <v>870754.48</v>
      </c>
      <c r="X122" s="149">
        <v>868722</v>
      </c>
      <c r="Y122" s="149">
        <v>786837</v>
      </c>
      <c r="Z122" s="328">
        <v>796994</v>
      </c>
      <c r="AA122" s="149">
        <v>793080</v>
      </c>
      <c r="AB122" s="149">
        <v>792883</v>
      </c>
      <c r="AC122" s="149">
        <v>795667</v>
      </c>
      <c r="AD122" s="328">
        <v>688483</v>
      </c>
      <c r="AE122" s="149">
        <v>712347</v>
      </c>
      <c r="AF122" s="149">
        <v>825505</v>
      </c>
      <c r="AG122" s="149">
        <v>818561</v>
      </c>
      <c r="AH122" s="328">
        <v>702349</v>
      </c>
      <c r="AI122" s="149">
        <f t="shared" ref="AI122:AL122" si="22">SUM(AI123:AI138)</f>
        <v>754207</v>
      </c>
      <c r="AJ122" s="149">
        <f t="shared" si="22"/>
        <v>739798</v>
      </c>
      <c r="AK122" s="149">
        <f t="shared" si="22"/>
        <v>823476</v>
      </c>
      <c r="AL122" s="149">
        <f t="shared" si="22"/>
        <v>768804</v>
      </c>
      <c r="AM122" s="149">
        <v>792572</v>
      </c>
      <c r="AN122" s="149">
        <v>807352</v>
      </c>
      <c r="AO122" s="149">
        <v>815583</v>
      </c>
      <c r="AP122" s="149"/>
      <c r="AQ122" s="149">
        <v>624698.74438000005</v>
      </c>
      <c r="AR122" s="149">
        <f>SUM(AR123:AR139)</f>
        <v>629297.24446999992</v>
      </c>
      <c r="AS122" s="149">
        <f>SUM(AS123:AS139)</f>
        <v>666785.46932999988</v>
      </c>
      <c r="AT122" s="149">
        <f>SUM(AT123:AT139)</f>
        <v>885515.70934000006</v>
      </c>
    </row>
    <row r="123" spans="2:46">
      <c r="B123" s="150" t="s">
        <v>72</v>
      </c>
      <c r="C123" s="152">
        <v>0</v>
      </c>
      <c r="D123" s="152">
        <v>0</v>
      </c>
      <c r="E123" s="152">
        <v>0</v>
      </c>
      <c r="F123" s="152">
        <v>0</v>
      </c>
      <c r="G123" s="152">
        <v>0</v>
      </c>
      <c r="H123" s="152">
        <v>0</v>
      </c>
      <c r="I123" s="152">
        <v>0</v>
      </c>
      <c r="J123" s="152">
        <v>0</v>
      </c>
      <c r="K123" s="152">
        <v>0</v>
      </c>
      <c r="L123" s="152">
        <v>0</v>
      </c>
      <c r="M123" s="152">
        <v>-3.8E-3</v>
      </c>
      <c r="N123" s="152">
        <v>-7.4000000000000003E-3</v>
      </c>
      <c r="O123" s="152">
        <v>-7.4000000000000003E-3</v>
      </c>
      <c r="P123" s="152">
        <v>-7.4000000000000003E-3</v>
      </c>
      <c r="Q123" s="152">
        <v>-7.4000000000000003E-3</v>
      </c>
      <c r="R123" s="152">
        <v>-0.20261000000000001</v>
      </c>
      <c r="S123" s="329">
        <v>-0.20261000000000001</v>
      </c>
      <c r="T123" s="152">
        <v>-0.20261000000000001</v>
      </c>
      <c r="U123" s="152">
        <v>173.77068</v>
      </c>
      <c r="V123" s="330">
        <v>1805.87</v>
      </c>
      <c r="W123" s="152">
        <v>678.68</v>
      </c>
      <c r="X123" s="152">
        <v>308</v>
      </c>
      <c r="Y123" s="152">
        <v>2415</v>
      </c>
      <c r="Z123" s="330">
        <v>3478</v>
      </c>
      <c r="AA123" s="152">
        <v>2060</v>
      </c>
      <c r="AB123" s="152">
        <v>3843</v>
      </c>
      <c r="AC123" s="152">
        <v>3628</v>
      </c>
      <c r="AD123" s="330">
        <v>3027</v>
      </c>
      <c r="AE123" s="152">
        <v>26462</v>
      </c>
      <c r="AF123" s="152">
        <v>11667</v>
      </c>
      <c r="AG123" s="152">
        <v>4452</v>
      </c>
      <c r="AH123" s="330">
        <v>2859</v>
      </c>
      <c r="AI123" s="152">
        <v>21840</v>
      </c>
      <c r="AJ123" s="152">
        <v>3882</v>
      </c>
      <c r="AK123" s="152">
        <v>37846</v>
      </c>
      <c r="AL123" s="152">
        <v>38246</v>
      </c>
      <c r="AM123" s="152">
        <v>37718</v>
      </c>
      <c r="AN123" s="152">
        <v>45328</v>
      </c>
      <c r="AO123" s="152">
        <v>48045</v>
      </c>
      <c r="AP123" s="152"/>
      <c r="AQ123" s="152">
        <v>4537.2816500000008</v>
      </c>
      <c r="AR123" s="152">
        <v>2060.2725</v>
      </c>
      <c r="AS123" s="152">
        <v>3061.1740199999999</v>
      </c>
      <c r="AT123" s="152">
        <v>33081.477149999999</v>
      </c>
    </row>
    <row r="124" spans="2:46">
      <c r="B124" s="150" t="s">
        <v>207</v>
      </c>
      <c r="C124" s="152"/>
      <c r="D124" s="152"/>
      <c r="E124" s="152"/>
      <c r="F124" s="152"/>
      <c r="G124" s="152"/>
      <c r="H124" s="152"/>
      <c r="I124" s="152"/>
      <c r="J124" s="152"/>
      <c r="K124" s="152"/>
      <c r="L124" s="152"/>
      <c r="M124" s="152"/>
      <c r="N124" s="152"/>
      <c r="O124" s="152"/>
      <c r="P124" s="152"/>
      <c r="Q124" s="152"/>
      <c r="R124" s="152"/>
      <c r="S124" s="329"/>
      <c r="T124" s="152"/>
      <c r="U124" s="152"/>
      <c r="V124" s="330"/>
      <c r="W124" s="152">
        <v>0</v>
      </c>
      <c r="X124" s="152">
        <v>0</v>
      </c>
      <c r="Y124" s="152">
        <v>0</v>
      </c>
      <c r="Z124" s="330">
        <v>0</v>
      </c>
      <c r="AA124" s="152">
        <v>0</v>
      </c>
      <c r="AB124" s="152">
        <v>0</v>
      </c>
      <c r="AC124" s="152">
        <v>0</v>
      </c>
      <c r="AD124" s="330">
        <v>0</v>
      </c>
      <c r="AE124" s="152">
        <v>0</v>
      </c>
      <c r="AF124" s="152">
        <v>0</v>
      </c>
      <c r="AG124" s="152">
        <v>0</v>
      </c>
      <c r="AH124" s="330">
        <v>0</v>
      </c>
      <c r="AI124" s="152">
        <v>0</v>
      </c>
      <c r="AJ124" s="152">
        <v>0</v>
      </c>
      <c r="AK124" s="152">
        <v>0</v>
      </c>
      <c r="AL124" s="152">
        <v>0</v>
      </c>
      <c r="AM124" s="152">
        <v>0</v>
      </c>
      <c r="AN124" s="152">
        <v>0</v>
      </c>
      <c r="AO124" s="152">
        <v>0</v>
      </c>
      <c r="AP124" s="152"/>
      <c r="AQ124" s="152">
        <v>0</v>
      </c>
      <c r="AR124" s="152">
        <v>0</v>
      </c>
      <c r="AS124" s="152">
        <v>0</v>
      </c>
      <c r="AT124" s="152">
        <v>0</v>
      </c>
    </row>
    <row r="125" spans="2:46">
      <c r="B125" s="150" t="s">
        <v>131</v>
      </c>
      <c r="C125" s="152">
        <v>0</v>
      </c>
      <c r="D125" s="152">
        <v>0</v>
      </c>
      <c r="E125" s="152">
        <v>0</v>
      </c>
      <c r="F125" s="152">
        <v>0</v>
      </c>
      <c r="G125" s="152">
        <v>0</v>
      </c>
      <c r="H125" s="152">
        <v>0</v>
      </c>
      <c r="I125" s="152">
        <v>0</v>
      </c>
      <c r="J125" s="152">
        <v>0</v>
      </c>
      <c r="K125" s="152">
        <v>0</v>
      </c>
      <c r="L125" s="152">
        <v>0</v>
      </c>
      <c r="M125" s="152">
        <v>0</v>
      </c>
      <c r="N125" s="152">
        <v>0</v>
      </c>
      <c r="O125" s="152">
        <v>0</v>
      </c>
      <c r="P125" s="152">
        <v>0</v>
      </c>
      <c r="Q125" s="152">
        <v>0</v>
      </c>
      <c r="R125" s="152">
        <v>0</v>
      </c>
      <c r="S125" s="329">
        <v>0</v>
      </c>
      <c r="T125" s="152">
        <v>0</v>
      </c>
      <c r="U125" s="152">
        <v>0</v>
      </c>
      <c r="V125" s="330">
        <v>0</v>
      </c>
      <c r="W125" s="152">
        <v>0</v>
      </c>
      <c r="X125" s="152">
        <v>0</v>
      </c>
      <c r="Y125" s="152">
        <v>0</v>
      </c>
      <c r="Z125" s="330">
        <v>0</v>
      </c>
      <c r="AA125" s="152">
        <v>0</v>
      </c>
      <c r="AB125" s="152">
        <v>0</v>
      </c>
      <c r="AC125" s="152">
        <v>0</v>
      </c>
      <c r="AD125" s="330">
        <v>0</v>
      </c>
      <c r="AE125" s="152">
        <v>0</v>
      </c>
      <c r="AF125" s="152">
        <v>0</v>
      </c>
      <c r="AG125" s="152">
        <v>0</v>
      </c>
      <c r="AH125" s="330">
        <v>0</v>
      </c>
      <c r="AI125" s="152">
        <v>0</v>
      </c>
      <c r="AJ125" s="152">
        <v>0</v>
      </c>
      <c r="AK125" s="152">
        <v>0</v>
      </c>
      <c r="AL125" s="152">
        <v>0</v>
      </c>
      <c r="AM125" s="152">
        <v>0</v>
      </c>
      <c r="AN125" s="152">
        <v>0</v>
      </c>
      <c r="AO125" s="152">
        <v>0</v>
      </c>
      <c r="AP125" s="152"/>
      <c r="AQ125" s="152">
        <v>0</v>
      </c>
      <c r="AR125" s="152">
        <v>0</v>
      </c>
      <c r="AS125" s="152">
        <v>0</v>
      </c>
      <c r="AT125" s="152">
        <v>0</v>
      </c>
    </row>
    <row r="126" spans="2:46">
      <c r="B126" s="150" t="s">
        <v>132</v>
      </c>
      <c r="C126" s="152">
        <v>0</v>
      </c>
      <c r="D126" s="152">
        <v>0</v>
      </c>
      <c r="E126" s="152">
        <v>0</v>
      </c>
      <c r="F126" s="152">
        <v>0</v>
      </c>
      <c r="G126" s="152">
        <v>0</v>
      </c>
      <c r="H126" s="152">
        <v>0</v>
      </c>
      <c r="I126" s="152">
        <v>0</v>
      </c>
      <c r="J126" s="152">
        <v>0</v>
      </c>
      <c r="K126" s="152">
        <v>0</v>
      </c>
      <c r="L126" s="152">
        <v>0</v>
      </c>
      <c r="M126" s="152">
        <v>0</v>
      </c>
      <c r="N126" s="152">
        <v>0</v>
      </c>
      <c r="O126" s="152">
        <v>0</v>
      </c>
      <c r="P126" s="152">
        <v>0</v>
      </c>
      <c r="Q126" s="152">
        <v>0</v>
      </c>
      <c r="R126" s="152">
        <v>0</v>
      </c>
      <c r="S126" s="329">
        <v>0</v>
      </c>
      <c r="T126" s="152">
        <v>0</v>
      </c>
      <c r="U126" s="152">
        <v>0</v>
      </c>
      <c r="V126" s="330">
        <v>0</v>
      </c>
      <c r="W126" s="152">
        <v>32769.18</v>
      </c>
      <c r="X126" s="152">
        <v>34991</v>
      </c>
      <c r="Y126" s="152">
        <v>37212</v>
      </c>
      <c r="Z126" s="330">
        <v>39434</v>
      </c>
      <c r="AA126" s="152">
        <v>41655</v>
      </c>
      <c r="AB126" s="152">
        <v>43877</v>
      </c>
      <c r="AC126" s="152">
        <v>46098</v>
      </c>
      <c r="AD126" s="330">
        <v>48320</v>
      </c>
      <c r="AE126" s="152">
        <v>50542</v>
      </c>
      <c r="AF126" s="152">
        <v>52763</v>
      </c>
      <c r="AG126" s="152">
        <v>54985</v>
      </c>
      <c r="AH126" s="330">
        <v>59011</v>
      </c>
      <c r="AI126" s="152">
        <v>61162</v>
      </c>
      <c r="AJ126" s="152">
        <v>61649</v>
      </c>
      <c r="AK126" s="152">
        <v>63871</v>
      </c>
      <c r="AL126" s="152">
        <v>66092</v>
      </c>
      <c r="AM126" s="152">
        <v>68314</v>
      </c>
      <c r="AN126" s="152">
        <v>70535</v>
      </c>
      <c r="AO126" s="152">
        <v>72757</v>
      </c>
      <c r="AP126" s="152"/>
      <c r="AQ126" s="152">
        <v>0</v>
      </c>
      <c r="AR126" s="152">
        <v>0</v>
      </c>
      <c r="AS126" s="152">
        <v>0</v>
      </c>
      <c r="AT126" s="152">
        <v>0</v>
      </c>
    </row>
    <row r="127" spans="2:46">
      <c r="B127" s="150" t="s">
        <v>123</v>
      </c>
      <c r="C127" s="152">
        <v>0</v>
      </c>
      <c r="D127" s="152">
        <v>0</v>
      </c>
      <c r="E127" s="152">
        <v>252715.88900999998</v>
      </c>
      <c r="F127" s="152">
        <v>262149.40863999998</v>
      </c>
      <c r="G127" s="152">
        <v>263607.69387000002</v>
      </c>
      <c r="H127" s="152">
        <v>229955.37568</v>
      </c>
      <c r="I127" s="152">
        <v>235544.79236000002</v>
      </c>
      <c r="J127" s="152">
        <v>192107</v>
      </c>
      <c r="K127" s="152">
        <v>953997.96819000004</v>
      </c>
      <c r="L127" s="152">
        <v>981283.43062</v>
      </c>
      <c r="M127" s="152">
        <v>896940.78104000003</v>
      </c>
      <c r="N127" s="152">
        <v>534406.59644999995</v>
      </c>
      <c r="O127" s="152">
        <v>230725.85167999999</v>
      </c>
      <c r="P127" s="152">
        <v>226941.62789999999</v>
      </c>
      <c r="Q127" s="152">
        <v>222809.71515999999</v>
      </c>
      <c r="R127" s="152">
        <v>218832.38954</v>
      </c>
      <c r="S127" s="329">
        <v>214735.16156000001</v>
      </c>
      <c r="T127" s="152">
        <v>210052.41596000001</v>
      </c>
      <c r="U127" s="152">
        <v>205122.67905000001</v>
      </c>
      <c r="V127" s="330">
        <v>0</v>
      </c>
      <c r="W127" s="152">
        <v>0</v>
      </c>
      <c r="X127" s="152">
        <v>0</v>
      </c>
      <c r="Y127" s="152">
        <v>0</v>
      </c>
      <c r="Z127" s="330">
        <v>0</v>
      </c>
      <c r="AA127" s="152">
        <v>0</v>
      </c>
      <c r="AB127" s="152">
        <v>0</v>
      </c>
      <c r="AC127" s="152">
        <v>0</v>
      </c>
      <c r="AD127" s="330">
        <v>0</v>
      </c>
      <c r="AE127" s="152">
        <v>0</v>
      </c>
      <c r="AF127" s="152">
        <v>77953</v>
      </c>
      <c r="AG127" s="152">
        <v>77953</v>
      </c>
      <c r="AH127" s="330">
        <v>100057</v>
      </c>
      <c r="AI127" s="152">
        <v>130736</v>
      </c>
      <c r="AJ127" s="152">
        <v>130736</v>
      </c>
      <c r="AK127" s="152">
        <v>172351</v>
      </c>
      <c r="AL127" s="152">
        <v>246553</v>
      </c>
      <c r="AM127" s="152">
        <v>274180</v>
      </c>
      <c r="AN127" s="152">
        <v>274180</v>
      </c>
      <c r="AO127" s="152">
        <v>274180</v>
      </c>
      <c r="AP127" s="152"/>
      <c r="AQ127" s="152">
        <v>643817.17983000004</v>
      </c>
      <c r="AR127" s="152">
        <v>649195.58123999997</v>
      </c>
      <c r="AS127" s="152">
        <v>649195.58123999997</v>
      </c>
      <c r="AT127" s="152">
        <v>849705.49855999998</v>
      </c>
    </row>
    <row r="128" spans="2:46">
      <c r="B128" s="150" t="s">
        <v>139</v>
      </c>
      <c r="C128" s="152">
        <v>0</v>
      </c>
      <c r="D128" s="152">
        <v>0</v>
      </c>
      <c r="E128" s="152">
        <v>3100.3846100000001</v>
      </c>
      <c r="F128" s="152">
        <v>2330.5452999999998</v>
      </c>
      <c r="G128" s="152">
        <v>2479.8396099999995</v>
      </c>
      <c r="H128" s="152">
        <v>3882.3694399999999</v>
      </c>
      <c r="I128" s="152">
        <v>0</v>
      </c>
      <c r="J128" s="152">
        <v>0</v>
      </c>
      <c r="K128" s="152">
        <v>0</v>
      </c>
      <c r="L128" s="152">
        <v>0</v>
      </c>
      <c r="M128" s="152">
        <v>0</v>
      </c>
      <c r="N128" s="152">
        <v>0</v>
      </c>
      <c r="O128" s="152">
        <v>0</v>
      </c>
      <c r="P128" s="152">
        <v>0</v>
      </c>
      <c r="Q128" s="152">
        <v>0</v>
      </c>
      <c r="R128" s="152">
        <v>0</v>
      </c>
      <c r="S128" s="329">
        <v>0</v>
      </c>
      <c r="T128" s="152">
        <v>0</v>
      </c>
      <c r="U128" s="152">
        <v>0</v>
      </c>
      <c r="V128" s="330">
        <v>0</v>
      </c>
      <c r="W128" s="152">
        <v>0</v>
      </c>
      <c r="X128" s="152">
        <v>0</v>
      </c>
      <c r="Y128" s="152">
        <v>0</v>
      </c>
      <c r="Z128" s="330">
        <v>0</v>
      </c>
      <c r="AA128" s="152">
        <v>0</v>
      </c>
      <c r="AB128" s="152">
        <v>0</v>
      </c>
      <c r="AC128" s="152">
        <v>0</v>
      </c>
      <c r="AD128" s="330">
        <v>0</v>
      </c>
      <c r="AE128" s="152">
        <v>0</v>
      </c>
      <c r="AF128" s="152">
        <v>28</v>
      </c>
      <c r="AG128" s="152">
        <v>436</v>
      </c>
      <c r="AH128" s="330">
        <v>1961</v>
      </c>
      <c r="AI128" s="152">
        <v>4988</v>
      </c>
      <c r="AJ128" s="152">
        <v>8449</v>
      </c>
      <c r="AK128" s="152">
        <v>10268</v>
      </c>
      <c r="AL128" s="152">
        <v>13117</v>
      </c>
      <c r="AM128" s="152">
        <v>19540</v>
      </c>
      <c r="AN128" s="152">
        <v>25295</v>
      </c>
      <c r="AO128" s="152">
        <v>30310</v>
      </c>
      <c r="AP128" s="152"/>
      <c r="AQ128" s="152">
        <v>0</v>
      </c>
      <c r="AR128" s="152">
        <v>0</v>
      </c>
      <c r="AS128" s="152">
        <v>16355.346529999999</v>
      </c>
      <c r="AT128" s="152">
        <v>18963.32591</v>
      </c>
    </row>
    <row r="129" spans="2:46">
      <c r="B129" s="150" t="s">
        <v>133</v>
      </c>
      <c r="C129" s="152">
        <v>0</v>
      </c>
      <c r="D129" s="152">
        <v>0</v>
      </c>
      <c r="E129" s="152">
        <v>0</v>
      </c>
      <c r="F129" s="152">
        <v>0</v>
      </c>
      <c r="G129" s="152">
        <v>0</v>
      </c>
      <c r="H129" s="152">
        <v>0</v>
      </c>
      <c r="I129" s="152">
        <v>0</v>
      </c>
      <c r="J129" s="152">
        <v>0</v>
      </c>
      <c r="K129" s="152">
        <v>0</v>
      </c>
      <c r="L129" s="152">
        <v>0</v>
      </c>
      <c r="M129" s="152">
        <v>0</v>
      </c>
      <c r="N129" s="152">
        <v>0</v>
      </c>
      <c r="O129" s="152">
        <v>-10859.937610000001</v>
      </c>
      <c r="P129" s="152">
        <v>-44710.659479999995</v>
      </c>
      <c r="Q129" s="152">
        <v>-44931.653109999999</v>
      </c>
      <c r="R129" s="152">
        <v>0</v>
      </c>
      <c r="S129" s="329">
        <v>0</v>
      </c>
      <c r="T129" s="152">
        <v>0</v>
      </c>
      <c r="U129" s="152">
        <v>0</v>
      </c>
      <c r="V129" s="330">
        <v>0</v>
      </c>
      <c r="W129" s="152">
        <v>0</v>
      </c>
      <c r="X129" s="152">
        <v>0</v>
      </c>
      <c r="Y129" s="152">
        <v>0</v>
      </c>
      <c r="Z129" s="330">
        <v>0</v>
      </c>
      <c r="AA129" s="152">
        <v>0</v>
      </c>
      <c r="AB129" s="152">
        <v>0</v>
      </c>
      <c r="AC129" s="152">
        <v>0</v>
      </c>
      <c r="AD129" s="330">
        <v>0</v>
      </c>
      <c r="AE129" s="152">
        <v>0</v>
      </c>
      <c r="AF129" s="152">
        <v>-1019</v>
      </c>
      <c r="AG129" s="152">
        <v>-4939</v>
      </c>
      <c r="AH129" s="330">
        <v>-4915</v>
      </c>
      <c r="AI129" s="152">
        <v>-4891</v>
      </c>
      <c r="AJ129" s="152">
        <v>-4867</v>
      </c>
      <c r="AK129" s="152">
        <v>-4843</v>
      </c>
      <c r="AL129" s="152">
        <v>-4818</v>
      </c>
      <c r="AM129" s="152">
        <v>-3846</v>
      </c>
      <c r="AN129" s="152">
        <v>-3741</v>
      </c>
      <c r="AO129" s="152">
        <v>-3629</v>
      </c>
      <c r="AP129" s="152"/>
      <c r="AQ129" s="152">
        <v>0</v>
      </c>
      <c r="AR129" s="152">
        <v>0</v>
      </c>
      <c r="AS129" s="152">
        <v>0</v>
      </c>
      <c r="AT129" s="152">
        <v>0</v>
      </c>
    </row>
    <row r="130" spans="2:46">
      <c r="B130" s="150" t="s">
        <v>134</v>
      </c>
      <c r="C130" s="152">
        <v>0</v>
      </c>
      <c r="D130" s="152">
        <v>0</v>
      </c>
      <c r="E130" s="152">
        <v>0</v>
      </c>
      <c r="F130" s="152">
        <v>0</v>
      </c>
      <c r="G130" s="152">
        <v>0</v>
      </c>
      <c r="H130" s="152">
        <v>0</v>
      </c>
      <c r="I130" s="152">
        <v>0</v>
      </c>
      <c r="J130" s="152">
        <v>0</v>
      </c>
      <c r="K130" s="152">
        <v>0</v>
      </c>
      <c r="L130" s="152">
        <v>0</v>
      </c>
      <c r="M130" s="152">
        <v>0</v>
      </c>
      <c r="N130" s="152">
        <v>0</v>
      </c>
      <c r="O130" s="152">
        <v>0</v>
      </c>
      <c r="P130" s="152">
        <v>0</v>
      </c>
      <c r="Q130" s="152">
        <v>0</v>
      </c>
      <c r="R130" s="152">
        <v>-11312.822109999999</v>
      </c>
      <c r="S130" s="329">
        <v>-11456.13515</v>
      </c>
      <c r="T130" s="152">
        <v>-11649.044230000001</v>
      </c>
      <c r="U130" s="152">
        <v>-11804.880060000001</v>
      </c>
      <c r="V130" s="330">
        <v>0</v>
      </c>
      <c r="W130" s="152">
        <v>0</v>
      </c>
      <c r="X130" s="152">
        <v>0</v>
      </c>
      <c r="Y130" s="152">
        <v>0</v>
      </c>
      <c r="Z130" s="330">
        <v>0</v>
      </c>
      <c r="AA130" s="152">
        <v>0</v>
      </c>
      <c r="AB130" s="152">
        <v>0</v>
      </c>
      <c r="AC130" s="152">
        <v>0</v>
      </c>
      <c r="AD130" s="330">
        <v>0</v>
      </c>
      <c r="AE130" s="152">
        <v>0</v>
      </c>
      <c r="AF130" s="152">
        <v>0</v>
      </c>
      <c r="AG130" s="152">
        <v>0</v>
      </c>
      <c r="AH130" s="330">
        <v>0</v>
      </c>
      <c r="AI130" s="152">
        <v>0</v>
      </c>
      <c r="AJ130" s="152">
        <v>0</v>
      </c>
      <c r="AK130" s="152">
        <v>0</v>
      </c>
      <c r="AL130" s="152">
        <v>0</v>
      </c>
      <c r="AM130" s="152">
        <v>0</v>
      </c>
      <c r="AN130" s="152">
        <v>0</v>
      </c>
      <c r="AO130" s="152">
        <v>0</v>
      </c>
      <c r="AP130" s="152"/>
      <c r="AQ130" s="152">
        <v>-27364.733510000002</v>
      </c>
      <c r="AR130" s="152">
        <v>-28246.954000000002</v>
      </c>
      <c r="AS130" s="152">
        <v>-29261.453249999999</v>
      </c>
      <c r="AT130" s="152">
        <v>-29363.100600000002</v>
      </c>
    </row>
    <row r="131" spans="2:46">
      <c r="B131" s="150" t="s">
        <v>135</v>
      </c>
      <c r="C131" s="152">
        <v>0</v>
      </c>
      <c r="D131" s="152">
        <v>0</v>
      </c>
      <c r="E131" s="152">
        <v>0</v>
      </c>
      <c r="F131" s="152">
        <v>0</v>
      </c>
      <c r="G131" s="152">
        <v>0</v>
      </c>
      <c r="H131" s="152">
        <v>0</v>
      </c>
      <c r="I131" s="152">
        <v>0</v>
      </c>
      <c r="J131" s="152">
        <v>0</v>
      </c>
      <c r="K131" s="152">
        <v>0</v>
      </c>
      <c r="L131" s="152">
        <v>0</v>
      </c>
      <c r="M131" s="152">
        <v>0</v>
      </c>
      <c r="N131" s="152">
        <v>0</v>
      </c>
      <c r="O131" s="152">
        <v>0</v>
      </c>
      <c r="P131" s="152">
        <v>0</v>
      </c>
      <c r="Q131" s="152">
        <v>0</v>
      </c>
      <c r="R131" s="152">
        <v>911666.84</v>
      </c>
      <c r="S131" s="329">
        <v>911666.84</v>
      </c>
      <c r="T131" s="152">
        <v>849690.26</v>
      </c>
      <c r="U131" s="152">
        <v>849690.26</v>
      </c>
      <c r="V131" s="330">
        <v>750000</v>
      </c>
      <c r="W131" s="152">
        <v>750000</v>
      </c>
      <c r="X131" s="152">
        <v>750000</v>
      </c>
      <c r="Y131" s="152">
        <v>750000</v>
      </c>
      <c r="Z131" s="330">
        <v>750000</v>
      </c>
      <c r="AA131" s="152">
        <v>750000</v>
      </c>
      <c r="AB131" s="152">
        <v>750000</v>
      </c>
      <c r="AC131" s="152">
        <v>750000</v>
      </c>
      <c r="AD131" s="330">
        <v>650000</v>
      </c>
      <c r="AE131" s="152">
        <v>650000</v>
      </c>
      <c r="AF131" s="152">
        <v>650000</v>
      </c>
      <c r="AG131" s="152">
        <v>650000</v>
      </c>
      <c r="AH131" s="330">
        <v>505000</v>
      </c>
      <c r="AI131" s="152">
        <v>505000</v>
      </c>
      <c r="AJ131" s="152">
        <v>505000</v>
      </c>
      <c r="AK131" s="152">
        <v>505000</v>
      </c>
      <c r="AL131" s="152">
        <v>360000</v>
      </c>
      <c r="AM131" s="152">
        <v>360000</v>
      </c>
      <c r="AN131" s="152">
        <v>360000</v>
      </c>
      <c r="AO131" s="152">
        <v>360000</v>
      </c>
      <c r="AP131" s="152"/>
      <c r="AQ131" s="152">
        <v>0</v>
      </c>
      <c r="AR131" s="152">
        <v>0</v>
      </c>
      <c r="AS131" s="152">
        <v>0</v>
      </c>
      <c r="AT131" s="152">
        <v>0</v>
      </c>
    </row>
    <row r="132" spans="2:46">
      <c r="B132" s="150" t="s">
        <v>136</v>
      </c>
      <c r="C132" s="152">
        <v>0</v>
      </c>
      <c r="D132" s="152">
        <v>0</v>
      </c>
      <c r="E132" s="152">
        <v>0</v>
      </c>
      <c r="F132" s="152">
        <v>0</v>
      </c>
      <c r="G132" s="152">
        <v>0</v>
      </c>
      <c r="H132" s="152">
        <v>0</v>
      </c>
      <c r="I132" s="152">
        <v>0</v>
      </c>
      <c r="J132" s="152">
        <v>0</v>
      </c>
      <c r="K132" s="152">
        <v>0</v>
      </c>
      <c r="L132" s="152">
        <v>0</v>
      </c>
      <c r="M132" s="152">
        <v>0</v>
      </c>
      <c r="N132" s="152">
        <v>0</v>
      </c>
      <c r="O132" s="152">
        <v>0</v>
      </c>
      <c r="P132" s="152">
        <v>0</v>
      </c>
      <c r="Q132" s="152">
        <v>0</v>
      </c>
      <c r="R132" s="152">
        <v>-22660.703879999997</v>
      </c>
      <c r="S132" s="329">
        <v>-23825.148590000001</v>
      </c>
      <c r="T132" s="152">
        <v>-22290.591059999999</v>
      </c>
      <c r="U132" s="152">
        <v>-20651.645359999999</v>
      </c>
      <c r="V132" s="330">
        <v>-2899.72</v>
      </c>
      <c r="W132" s="152">
        <v>-2704.14</v>
      </c>
      <c r="X132" s="152">
        <v>-2506</v>
      </c>
      <c r="Y132" s="152">
        <v>-2306</v>
      </c>
      <c r="Z132" s="330">
        <v>-2106</v>
      </c>
      <c r="AA132" s="152">
        <v>-1910</v>
      </c>
      <c r="AB132" s="152">
        <v>-1712</v>
      </c>
      <c r="AC132" s="152">
        <v>-1512</v>
      </c>
      <c r="AD132" s="330">
        <v>-1354</v>
      </c>
      <c r="AE132" s="152">
        <v>-1201</v>
      </c>
      <c r="AF132" s="152">
        <v>-1046</v>
      </c>
      <c r="AG132" s="152">
        <v>-889</v>
      </c>
      <c r="AH132" s="330">
        <v>-774</v>
      </c>
      <c r="AI132" s="152">
        <v>-661</v>
      </c>
      <c r="AJ132" s="152">
        <v>-548</v>
      </c>
      <c r="AK132" s="152">
        <v>-433</v>
      </c>
      <c r="AL132" s="152">
        <v>-360</v>
      </c>
      <c r="AM132" s="152">
        <v>-289</v>
      </c>
      <c r="AN132" s="152">
        <v>-206</v>
      </c>
      <c r="AO132" s="152">
        <v>-145</v>
      </c>
      <c r="AP132" s="152"/>
      <c r="AQ132" s="152">
        <v>0</v>
      </c>
      <c r="AR132" s="152">
        <v>0</v>
      </c>
      <c r="AS132" s="152">
        <v>0</v>
      </c>
      <c r="AT132" s="152">
        <v>0</v>
      </c>
    </row>
    <row r="133" spans="2:46">
      <c r="B133" s="150" t="s">
        <v>137</v>
      </c>
      <c r="C133" s="152">
        <v>0</v>
      </c>
      <c r="D133" s="152">
        <v>0</v>
      </c>
      <c r="E133" s="152">
        <v>0</v>
      </c>
      <c r="F133" s="152">
        <v>0</v>
      </c>
      <c r="G133" s="152">
        <v>0</v>
      </c>
      <c r="H133" s="152">
        <v>0</v>
      </c>
      <c r="I133" s="152">
        <v>0</v>
      </c>
      <c r="J133" s="152">
        <v>0</v>
      </c>
      <c r="K133" s="152">
        <v>0</v>
      </c>
      <c r="L133" s="152">
        <v>0</v>
      </c>
      <c r="M133" s="152">
        <v>0</v>
      </c>
      <c r="N133" s="152">
        <v>0</v>
      </c>
      <c r="O133" s="152">
        <v>0</v>
      </c>
      <c r="P133" s="152">
        <v>0</v>
      </c>
      <c r="Q133" s="152">
        <v>0</v>
      </c>
      <c r="R133" s="152">
        <v>0</v>
      </c>
      <c r="S133" s="329">
        <v>0</v>
      </c>
      <c r="T133" s="152">
        <v>0</v>
      </c>
      <c r="U133" s="152">
        <v>0</v>
      </c>
      <c r="V133" s="330">
        <v>0</v>
      </c>
      <c r="W133" s="152">
        <v>0</v>
      </c>
      <c r="X133" s="152">
        <v>0</v>
      </c>
      <c r="Y133" s="152">
        <v>0</v>
      </c>
      <c r="Z133" s="330">
        <v>0</v>
      </c>
      <c r="AA133" s="152">
        <v>0</v>
      </c>
      <c r="AB133" s="152">
        <v>0</v>
      </c>
      <c r="AC133" s="152">
        <v>0</v>
      </c>
      <c r="AD133" s="330">
        <v>0</v>
      </c>
      <c r="AE133" s="152">
        <v>0</v>
      </c>
      <c r="AF133" s="152">
        <v>0</v>
      </c>
      <c r="AG133" s="152">
        <v>0</v>
      </c>
      <c r="AH133" s="330">
        <v>0</v>
      </c>
      <c r="AI133" s="152">
        <v>0</v>
      </c>
      <c r="AJ133" s="152">
        <v>0</v>
      </c>
      <c r="AK133" s="152">
        <v>0</v>
      </c>
      <c r="AL133" s="152">
        <v>0</v>
      </c>
      <c r="AM133" s="152">
        <v>0</v>
      </c>
      <c r="AN133" s="152">
        <v>0</v>
      </c>
      <c r="AO133" s="152">
        <v>0</v>
      </c>
      <c r="AP133" s="152"/>
      <c r="AQ133" s="152">
        <v>0</v>
      </c>
      <c r="AR133" s="152">
        <v>0</v>
      </c>
      <c r="AS133" s="152">
        <v>0</v>
      </c>
      <c r="AT133" s="152">
        <v>0</v>
      </c>
    </row>
    <row r="134" spans="2:46">
      <c r="B134" s="150" t="s">
        <v>138</v>
      </c>
      <c r="C134" s="152">
        <v>0</v>
      </c>
      <c r="D134" s="152">
        <v>0</v>
      </c>
      <c r="E134" s="152">
        <v>0</v>
      </c>
      <c r="F134" s="152">
        <v>0</v>
      </c>
      <c r="G134" s="152">
        <v>0</v>
      </c>
      <c r="H134" s="152">
        <v>0</v>
      </c>
      <c r="I134" s="152">
        <v>0</v>
      </c>
      <c r="J134" s="152">
        <v>0</v>
      </c>
      <c r="K134" s="152">
        <v>0</v>
      </c>
      <c r="L134" s="152">
        <v>0</v>
      </c>
      <c r="M134" s="152">
        <v>0</v>
      </c>
      <c r="N134" s="152">
        <v>0</v>
      </c>
      <c r="O134" s="152">
        <v>0</v>
      </c>
      <c r="P134" s="152">
        <v>0</v>
      </c>
      <c r="Q134" s="152">
        <v>0</v>
      </c>
      <c r="R134" s="152">
        <v>0</v>
      </c>
      <c r="S134" s="329">
        <v>0</v>
      </c>
      <c r="T134" s="152">
        <v>0</v>
      </c>
      <c r="U134" s="152">
        <v>0</v>
      </c>
      <c r="V134" s="330">
        <v>0</v>
      </c>
      <c r="W134" s="152">
        <v>0</v>
      </c>
      <c r="X134" s="152">
        <v>0</v>
      </c>
      <c r="Y134" s="152">
        <v>0</v>
      </c>
      <c r="Z134" s="330">
        <v>0</v>
      </c>
      <c r="AA134" s="152">
        <v>0</v>
      </c>
      <c r="AB134" s="152">
        <v>0</v>
      </c>
      <c r="AC134" s="152">
        <v>0</v>
      </c>
      <c r="AD134" s="330">
        <v>0</v>
      </c>
      <c r="AE134" s="152">
        <v>0</v>
      </c>
      <c r="AF134" s="152">
        <v>0</v>
      </c>
      <c r="AG134" s="152">
        <v>0</v>
      </c>
      <c r="AH134" s="330">
        <v>0</v>
      </c>
      <c r="AI134" s="152">
        <v>0</v>
      </c>
      <c r="AJ134" s="152">
        <v>0</v>
      </c>
      <c r="AK134" s="152">
        <v>0</v>
      </c>
      <c r="AL134" s="152">
        <v>0</v>
      </c>
      <c r="AM134" s="152">
        <v>0</v>
      </c>
      <c r="AN134" s="152">
        <v>0</v>
      </c>
      <c r="AO134" s="152">
        <v>0</v>
      </c>
      <c r="AP134" s="152"/>
      <c r="AQ134" s="152">
        <v>0</v>
      </c>
      <c r="AR134" s="152">
        <v>0</v>
      </c>
      <c r="AS134" s="152">
        <v>0</v>
      </c>
      <c r="AT134" s="152">
        <v>0</v>
      </c>
    </row>
    <row r="135" spans="2:46">
      <c r="B135" s="150" t="s">
        <v>110</v>
      </c>
      <c r="C135" s="152">
        <v>0</v>
      </c>
      <c r="D135" s="152">
        <v>0</v>
      </c>
      <c r="E135" s="152">
        <v>0</v>
      </c>
      <c r="F135" s="152">
        <v>0</v>
      </c>
      <c r="G135" s="152">
        <v>0</v>
      </c>
      <c r="H135" s="152">
        <v>0</v>
      </c>
      <c r="I135" s="152">
        <v>0</v>
      </c>
      <c r="J135" s="152">
        <v>0</v>
      </c>
      <c r="K135" s="152">
        <v>0</v>
      </c>
      <c r="L135" s="152">
        <v>0</v>
      </c>
      <c r="M135" s="152">
        <v>0</v>
      </c>
      <c r="N135" s="152">
        <v>0</v>
      </c>
      <c r="O135" s="168">
        <v>0</v>
      </c>
      <c r="P135" s="168">
        <v>0</v>
      </c>
      <c r="Q135" s="152">
        <v>0</v>
      </c>
      <c r="R135" s="152">
        <v>0</v>
      </c>
      <c r="S135" s="329">
        <v>8495.1314899999998</v>
      </c>
      <c r="T135" s="152">
        <v>8513.7658300000003</v>
      </c>
      <c r="U135" s="152">
        <v>8191.2163600000003</v>
      </c>
      <c r="V135" s="330">
        <v>8775.01</v>
      </c>
      <c r="W135" s="152">
        <v>8381.69</v>
      </c>
      <c r="X135" s="152">
        <v>8297</v>
      </c>
      <c r="Y135" s="152">
        <v>7870</v>
      </c>
      <c r="Z135" s="330">
        <v>7431</v>
      </c>
      <c r="AA135" s="152">
        <v>7212</v>
      </c>
      <c r="AB135" s="152">
        <v>6721</v>
      </c>
      <c r="AC135" s="152">
        <v>6389</v>
      </c>
      <c r="AD135" s="330">
        <v>5888</v>
      </c>
      <c r="AE135" s="152">
        <v>5370</v>
      </c>
      <c r="AF135" s="152">
        <v>5240</v>
      </c>
      <c r="AG135" s="152">
        <v>4647</v>
      </c>
      <c r="AH135" s="330">
        <v>4042</v>
      </c>
      <c r="AI135" s="152">
        <v>3603</v>
      </c>
      <c r="AJ135" s="152">
        <v>0</v>
      </c>
      <c r="AK135" s="152">
        <v>0</v>
      </c>
      <c r="AL135" s="152">
        <v>0</v>
      </c>
      <c r="AM135" s="152">
        <v>0</v>
      </c>
      <c r="AN135" s="152">
        <v>0</v>
      </c>
      <c r="AO135" s="152">
        <v>0</v>
      </c>
      <c r="AP135" s="152"/>
      <c r="AQ135" s="152">
        <v>0</v>
      </c>
      <c r="AR135" s="152">
        <v>0</v>
      </c>
      <c r="AS135" s="152">
        <v>0</v>
      </c>
      <c r="AT135" s="152">
        <v>0</v>
      </c>
    </row>
    <row r="136" spans="2:46">
      <c r="B136" s="150" t="s">
        <v>120</v>
      </c>
      <c r="C136" s="152">
        <v>12157.437290000002</v>
      </c>
      <c r="D136" s="152">
        <v>12846.24152</v>
      </c>
      <c r="E136" s="152">
        <v>13758.072330000003</v>
      </c>
      <c r="F136" s="152">
        <v>16076.859239999998</v>
      </c>
      <c r="G136" s="152">
        <v>10572.701869999999</v>
      </c>
      <c r="H136" s="152">
        <v>12680.062589999998</v>
      </c>
      <c r="I136" s="152">
        <v>12378.628579999999</v>
      </c>
      <c r="J136" s="152">
        <v>8650</v>
      </c>
      <c r="K136" s="152">
        <v>-6962.7820099999981</v>
      </c>
      <c r="L136" s="152">
        <v>-554.82404000000656</v>
      </c>
      <c r="M136" s="152">
        <v>24576.730910000006</v>
      </c>
      <c r="N136" s="152">
        <v>25814</v>
      </c>
      <c r="O136" s="152">
        <v>62686.44786</v>
      </c>
      <c r="P136" s="152">
        <v>58638.958599999998</v>
      </c>
      <c r="Q136" s="152">
        <v>62264.640220000001</v>
      </c>
      <c r="R136" s="152">
        <v>82093</v>
      </c>
      <c r="S136" s="329">
        <v>94278.526339999997</v>
      </c>
      <c r="T136" s="152">
        <v>89649.192330000005</v>
      </c>
      <c r="U136" s="152">
        <v>96402.630999999994</v>
      </c>
      <c r="V136" s="330">
        <v>120007.56</v>
      </c>
      <c r="W136" s="152">
        <v>81479.070000000007</v>
      </c>
      <c r="X136" s="152">
        <v>77632</v>
      </c>
      <c r="Y136" s="152">
        <v>-8354</v>
      </c>
      <c r="Z136" s="330">
        <v>-1243</v>
      </c>
      <c r="AA136" s="152">
        <v>-5937</v>
      </c>
      <c r="AB136" s="152">
        <v>-9846</v>
      </c>
      <c r="AC136" s="152">
        <v>-8936</v>
      </c>
      <c r="AD136" s="330">
        <v>-17398</v>
      </c>
      <c r="AE136" s="152">
        <v>-18826</v>
      </c>
      <c r="AF136" s="152">
        <v>29919</v>
      </c>
      <c r="AG136" s="152">
        <v>31916</v>
      </c>
      <c r="AH136" s="330">
        <v>35108</v>
      </c>
      <c r="AI136" s="152">
        <v>32430</v>
      </c>
      <c r="AJ136" s="152">
        <v>35497</v>
      </c>
      <c r="AK136" s="152">
        <v>39416</v>
      </c>
      <c r="AL136" s="152">
        <v>49974</v>
      </c>
      <c r="AM136" s="152">
        <v>36955</v>
      </c>
      <c r="AN136" s="152">
        <v>35959</v>
      </c>
      <c r="AO136" s="152">
        <v>34065</v>
      </c>
      <c r="AP136" s="152"/>
      <c r="AQ136" s="152">
        <v>3709.0164100000002</v>
      </c>
      <c r="AR136" s="152">
        <v>6288.3447300000007</v>
      </c>
      <c r="AS136" s="152">
        <v>14908.404470000001</v>
      </c>
      <c r="AT136" s="152">
        <v>0</v>
      </c>
    </row>
    <row r="137" spans="2:46">
      <c r="B137" s="150" t="s">
        <v>79</v>
      </c>
      <c r="C137" s="152">
        <v>0</v>
      </c>
      <c r="D137" s="152">
        <v>0</v>
      </c>
      <c r="E137" s="152">
        <v>0</v>
      </c>
      <c r="F137" s="152">
        <v>0</v>
      </c>
      <c r="G137" s="152">
        <v>0</v>
      </c>
      <c r="H137" s="152">
        <v>0</v>
      </c>
      <c r="I137" s="152">
        <v>0</v>
      </c>
      <c r="J137" s="152">
        <v>0</v>
      </c>
      <c r="K137" s="152">
        <v>0</v>
      </c>
      <c r="L137" s="152">
        <v>0</v>
      </c>
      <c r="M137" s="152">
        <v>0</v>
      </c>
      <c r="N137" s="152">
        <v>0</v>
      </c>
      <c r="O137" s="152">
        <v>150</v>
      </c>
      <c r="P137" s="152">
        <v>150</v>
      </c>
      <c r="Q137" s="152">
        <v>150</v>
      </c>
      <c r="R137" s="152">
        <v>0</v>
      </c>
      <c r="S137" s="329">
        <v>150</v>
      </c>
      <c r="T137" s="152">
        <v>150</v>
      </c>
      <c r="U137" s="152">
        <v>150</v>
      </c>
      <c r="V137" s="330">
        <v>150</v>
      </c>
      <c r="W137" s="152">
        <v>150</v>
      </c>
      <c r="X137" s="152">
        <v>0</v>
      </c>
      <c r="Y137" s="152">
        <v>0</v>
      </c>
      <c r="Z137" s="330">
        <v>0</v>
      </c>
      <c r="AA137" s="152">
        <v>0</v>
      </c>
      <c r="AB137" s="152">
        <v>0</v>
      </c>
      <c r="AC137" s="152">
        <v>0</v>
      </c>
      <c r="AD137" s="330">
        <v>0</v>
      </c>
      <c r="AE137" s="152">
        <v>0</v>
      </c>
      <c r="AF137" s="152">
        <v>0</v>
      </c>
      <c r="AG137" s="152">
        <v>0</v>
      </c>
      <c r="AH137" s="330">
        <v>0</v>
      </c>
      <c r="AI137" s="152">
        <v>0</v>
      </c>
      <c r="AJ137" s="152">
        <v>0</v>
      </c>
      <c r="AK137" s="152">
        <v>0</v>
      </c>
      <c r="AL137" s="152">
        <v>0</v>
      </c>
      <c r="AM137" s="152">
        <v>0</v>
      </c>
      <c r="AN137" s="152">
        <v>2</v>
      </c>
      <c r="AO137" s="152">
        <v>0</v>
      </c>
      <c r="AP137" s="152"/>
      <c r="AQ137" s="152">
        <v>0</v>
      </c>
      <c r="AR137" s="152">
        <v>0</v>
      </c>
      <c r="AS137" s="152">
        <v>0</v>
      </c>
      <c r="AT137" s="152">
        <v>0</v>
      </c>
    </row>
    <row r="138" spans="2:46">
      <c r="B138" s="150" t="s">
        <v>10</v>
      </c>
      <c r="C138" s="152">
        <v>0</v>
      </c>
      <c r="D138" s="152">
        <v>0</v>
      </c>
      <c r="E138" s="152">
        <v>0</v>
      </c>
      <c r="F138" s="152">
        <v>0</v>
      </c>
      <c r="G138" s="152">
        <v>0</v>
      </c>
      <c r="H138" s="152">
        <v>0</v>
      </c>
      <c r="I138" s="152">
        <v>0</v>
      </c>
      <c r="J138" s="152">
        <v>0</v>
      </c>
      <c r="K138" s="152">
        <v>0</v>
      </c>
      <c r="L138" s="152">
        <v>0</v>
      </c>
      <c r="M138" s="152">
        <v>0</v>
      </c>
      <c r="N138" s="152">
        <v>0</v>
      </c>
      <c r="O138" s="152">
        <v>0</v>
      </c>
      <c r="P138" s="152">
        <v>0</v>
      </c>
      <c r="Q138" s="152">
        <v>0</v>
      </c>
      <c r="R138" s="152">
        <v>0</v>
      </c>
      <c r="S138" s="329">
        <v>0</v>
      </c>
      <c r="T138" s="152">
        <v>0</v>
      </c>
      <c r="U138" s="152">
        <v>0</v>
      </c>
      <c r="V138" s="330">
        <v>0</v>
      </c>
      <c r="W138" s="152">
        <v>0</v>
      </c>
      <c r="X138" s="152">
        <v>0</v>
      </c>
      <c r="Y138" s="152">
        <v>0</v>
      </c>
      <c r="Z138" s="330">
        <v>0</v>
      </c>
      <c r="AA138" s="152">
        <v>0</v>
      </c>
      <c r="AB138" s="152">
        <v>0</v>
      </c>
      <c r="AC138" s="152">
        <v>0</v>
      </c>
      <c r="AD138" s="330">
        <v>0</v>
      </c>
      <c r="AE138" s="152">
        <v>0</v>
      </c>
      <c r="AF138" s="152">
        <v>0</v>
      </c>
      <c r="AG138" s="152">
        <v>0</v>
      </c>
      <c r="AH138" s="330">
        <v>0</v>
      </c>
      <c r="AI138" s="152">
        <v>0</v>
      </c>
      <c r="AJ138" s="152">
        <v>0</v>
      </c>
      <c r="AK138" s="152">
        <v>0</v>
      </c>
      <c r="AL138" s="152">
        <v>0</v>
      </c>
      <c r="AM138" s="152">
        <v>0</v>
      </c>
      <c r="AN138" s="152">
        <v>0</v>
      </c>
      <c r="AO138" s="152">
        <v>0</v>
      </c>
      <c r="AP138" s="152"/>
      <c r="AQ138" s="152">
        <v>0</v>
      </c>
      <c r="AR138" s="152">
        <v>0</v>
      </c>
      <c r="AS138" s="152">
        <v>12526.41632</v>
      </c>
      <c r="AT138" s="152">
        <v>13128.508320000001</v>
      </c>
    </row>
    <row r="139" spans="2:46">
      <c r="B139" s="148" t="s">
        <v>80</v>
      </c>
      <c r="C139" s="149">
        <v>0</v>
      </c>
      <c r="D139" s="149">
        <v>0</v>
      </c>
      <c r="E139" s="149">
        <v>0</v>
      </c>
      <c r="F139" s="149">
        <v>0</v>
      </c>
      <c r="G139" s="149">
        <v>0</v>
      </c>
      <c r="H139" s="149">
        <v>0</v>
      </c>
      <c r="I139" s="149">
        <v>0</v>
      </c>
      <c r="J139" s="149">
        <v>0</v>
      </c>
      <c r="K139" s="149">
        <v>0</v>
      </c>
      <c r="L139" s="149">
        <v>0</v>
      </c>
      <c r="M139" s="152">
        <v>0</v>
      </c>
      <c r="N139" s="152">
        <v>0</v>
      </c>
      <c r="O139" s="149">
        <v>0</v>
      </c>
      <c r="P139" s="149">
        <v>0</v>
      </c>
      <c r="Q139" s="149">
        <v>0</v>
      </c>
      <c r="R139" s="149">
        <v>0</v>
      </c>
      <c r="S139" s="325">
        <v>0</v>
      </c>
      <c r="T139" s="149">
        <v>0</v>
      </c>
      <c r="U139" s="149">
        <v>0</v>
      </c>
      <c r="V139" s="328">
        <v>0</v>
      </c>
      <c r="W139" s="149">
        <v>0</v>
      </c>
      <c r="X139" s="149">
        <v>0</v>
      </c>
      <c r="Y139" s="149">
        <v>0</v>
      </c>
      <c r="Z139" s="328">
        <v>0</v>
      </c>
      <c r="AA139" s="149">
        <v>0</v>
      </c>
      <c r="AB139" s="149">
        <v>0</v>
      </c>
      <c r="AC139" s="149">
        <v>0</v>
      </c>
      <c r="AD139" s="328">
        <v>0</v>
      </c>
      <c r="AE139" s="149">
        <v>0</v>
      </c>
      <c r="AF139" s="149">
        <v>0</v>
      </c>
      <c r="AG139" s="149">
        <v>0</v>
      </c>
      <c r="AH139" s="328">
        <v>0</v>
      </c>
      <c r="AI139" s="149">
        <v>0</v>
      </c>
      <c r="AJ139" s="149">
        <v>0</v>
      </c>
      <c r="AK139" s="149">
        <v>0</v>
      </c>
      <c r="AL139" s="149">
        <v>0</v>
      </c>
      <c r="AM139" s="149">
        <v>0</v>
      </c>
      <c r="AN139" s="149">
        <v>0</v>
      </c>
      <c r="AO139" s="149">
        <v>0</v>
      </c>
      <c r="AP139" s="149"/>
      <c r="AQ139" s="149">
        <v>0</v>
      </c>
      <c r="AR139" s="152">
        <v>0</v>
      </c>
      <c r="AS139" s="152">
        <v>0</v>
      </c>
      <c r="AT139" s="152">
        <v>0</v>
      </c>
    </row>
    <row r="140" spans="2:46">
      <c r="B140" s="154" t="s">
        <v>81</v>
      </c>
      <c r="C140" s="149">
        <v>453360.74935000006</v>
      </c>
      <c r="D140" s="149">
        <v>399699.09886000003</v>
      </c>
      <c r="E140" s="149">
        <v>430572.50625999982</v>
      </c>
      <c r="F140" s="149">
        <v>435852.90014999988</v>
      </c>
      <c r="G140" s="149">
        <v>400432.29888999986</v>
      </c>
      <c r="H140" s="149">
        <v>428442.0910999999</v>
      </c>
      <c r="I140" s="149">
        <v>435210.71676999988</v>
      </c>
      <c r="J140" s="149">
        <v>422931.14472999994</v>
      </c>
      <c r="K140" s="149">
        <v>438757.09301999985</v>
      </c>
      <c r="L140" s="149">
        <v>458058.90942999994</v>
      </c>
      <c r="M140" s="149">
        <v>470028.7575399999</v>
      </c>
      <c r="N140" s="149">
        <v>787857.89662999974</v>
      </c>
      <c r="O140" s="149">
        <v>846136.0021899998</v>
      </c>
      <c r="P140" s="149">
        <v>884447.07041999977</v>
      </c>
      <c r="Q140" s="149">
        <v>891958.14544999995</v>
      </c>
      <c r="R140" s="149">
        <v>860698.49146000005</v>
      </c>
      <c r="S140" s="325">
        <v>925133.02606999979</v>
      </c>
      <c r="T140" s="149">
        <v>964565.96175000002</v>
      </c>
      <c r="U140" s="149">
        <v>960132.36754999985</v>
      </c>
      <c r="V140" s="328">
        <v>940342.37999999989</v>
      </c>
      <c r="W140" s="149">
        <v>1010996.3699999999</v>
      </c>
      <c r="X140" s="149">
        <v>1041178</v>
      </c>
      <c r="Y140" s="149">
        <v>1048038</v>
      </c>
      <c r="Z140" s="328">
        <v>1127161</v>
      </c>
      <c r="AA140" s="149">
        <v>1197052</v>
      </c>
      <c r="AB140" s="149">
        <v>1000868</v>
      </c>
      <c r="AC140" s="149">
        <v>972022</v>
      </c>
      <c r="AD140" s="328">
        <v>1080211</v>
      </c>
      <c r="AE140" s="149">
        <v>1125731</v>
      </c>
      <c r="AF140" s="149">
        <v>1145345</v>
      </c>
      <c r="AG140" s="149">
        <v>1157767</v>
      </c>
      <c r="AH140" s="328">
        <v>1182210</v>
      </c>
      <c r="AI140" s="149">
        <f t="shared" ref="AI140:AL140" si="23">SUM(AI141:AI150)</f>
        <v>1218499</v>
      </c>
      <c r="AJ140" s="149">
        <f t="shared" si="23"/>
        <v>1181715</v>
      </c>
      <c r="AK140" s="149">
        <f t="shared" si="23"/>
        <v>1183101</v>
      </c>
      <c r="AL140" s="149">
        <f t="shared" si="23"/>
        <v>1255518</v>
      </c>
      <c r="AM140" s="149">
        <v>1323437</v>
      </c>
      <c r="AN140" s="149">
        <v>1281691</v>
      </c>
      <c r="AO140" s="149">
        <v>1197488</v>
      </c>
      <c r="AP140" s="149"/>
      <c r="AQ140" s="149">
        <v>270649.90477000002</v>
      </c>
      <c r="AR140" s="149">
        <f>SUM(AR141:AR150)</f>
        <v>268487.19505000004</v>
      </c>
      <c r="AS140" s="149">
        <f>SUM(AS141:AS150)</f>
        <v>365557.49931000004</v>
      </c>
      <c r="AT140" s="149">
        <f>SUM(AT141:AT150)</f>
        <v>540131.34441000002</v>
      </c>
    </row>
    <row r="141" spans="2:46">
      <c r="B141" s="150" t="s">
        <v>82</v>
      </c>
      <c r="C141" s="152">
        <v>492965.71500000003</v>
      </c>
      <c r="D141" s="152">
        <v>492965.71500000003</v>
      </c>
      <c r="E141" s="152">
        <v>561965.71499999997</v>
      </c>
      <c r="F141" s="152">
        <v>561965.71499999997</v>
      </c>
      <c r="G141" s="152">
        <v>561965.71499999997</v>
      </c>
      <c r="H141" s="152">
        <v>638349.72383999999</v>
      </c>
      <c r="I141" s="152">
        <v>638349.72383999999</v>
      </c>
      <c r="J141" s="152">
        <v>638349.72383999999</v>
      </c>
      <c r="K141" s="152">
        <v>638349.72379999992</v>
      </c>
      <c r="L141" s="152">
        <v>638349.72379999992</v>
      </c>
      <c r="M141" s="152">
        <v>638349.72379999992</v>
      </c>
      <c r="N141" s="152">
        <v>928349.72379999992</v>
      </c>
      <c r="O141" s="152">
        <v>928349.72379999992</v>
      </c>
      <c r="P141" s="152">
        <v>928349.72379999992</v>
      </c>
      <c r="Q141" s="152">
        <v>928349.723</v>
      </c>
      <c r="R141" s="152">
        <v>865133.95035000006</v>
      </c>
      <c r="S141" s="329">
        <v>865133.95</v>
      </c>
      <c r="T141" s="152">
        <v>865133.95</v>
      </c>
      <c r="U141" s="152">
        <v>865133.95</v>
      </c>
      <c r="V141" s="330">
        <v>865133.95</v>
      </c>
      <c r="W141" s="152">
        <v>865134</v>
      </c>
      <c r="X141" s="152">
        <v>865134</v>
      </c>
      <c r="Y141" s="152">
        <v>865134</v>
      </c>
      <c r="Z141" s="330">
        <v>866134</v>
      </c>
      <c r="AA141" s="152">
        <v>867134</v>
      </c>
      <c r="AB141" s="152">
        <v>867134</v>
      </c>
      <c r="AC141" s="152">
        <v>867134</v>
      </c>
      <c r="AD141" s="330">
        <v>868134</v>
      </c>
      <c r="AE141" s="152">
        <v>868134</v>
      </c>
      <c r="AF141" s="152">
        <v>868134</v>
      </c>
      <c r="AG141" s="152">
        <v>868134</v>
      </c>
      <c r="AH141" s="330">
        <v>868134</v>
      </c>
      <c r="AI141" s="152">
        <v>868134</v>
      </c>
      <c r="AJ141" s="152">
        <v>872444</v>
      </c>
      <c r="AK141" s="152">
        <v>872444</v>
      </c>
      <c r="AL141" s="152">
        <v>922444</v>
      </c>
      <c r="AM141" s="152">
        <v>922444</v>
      </c>
      <c r="AN141" s="152">
        <v>922444</v>
      </c>
      <c r="AO141" s="152">
        <v>922444</v>
      </c>
      <c r="AP141" s="152"/>
      <c r="AQ141" s="152">
        <v>274782.62229000003</v>
      </c>
      <c r="AR141" s="152">
        <v>274782.62229000003</v>
      </c>
      <c r="AS141" s="152">
        <v>274782.62229000003</v>
      </c>
      <c r="AT141" s="152">
        <v>369341.70029000001</v>
      </c>
    </row>
    <row r="142" spans="2:46">
      <c r="B142" s="150" t="s">
        <v>83</v>
      </c>
      <c r="C142" s="152">
        <v>0</v>
      </c>
      <c r="D142" s="152">
        <v>0</v>
      </c>
      <c r="E142" s="152">
        <v>0</v>
      </c>
      <c r="F142" s="152">
        <v>699.42088999999999</v>
      </c>
      <c r="G142" s="152">
        <v>699.42088999999999</v>
      </c>
      <c r="H142" s="152">
        <v>699.42088999999999</v>
      </c>
      <c r="I142" s="152">
        <v>699.42088999999999</v>
      </c>
      <c r="J142" s="152">
        <v>699.42088999999999</v>
      </c>
      <c r="K142" s="152">
        <v>699.42088999999999</v>
      </c>
      <c r="L142" s="152">
        <v>699.42088999999999</v>
      </c>
      <c r="M142" s="152">
        <v>699.42088999999999</v>
      </c>
      <c r="N142" s="152">
        <v>699</v>
      </c>
      <c r="O142" s="152">
        <v>0</v>
      </c>
      <c r="P142" s="152">
        <v>0</v>
      </c>
      <c r="Q142" s="152">
        <v>0</v>
      </c>
      <c r="R142" s="152">
        <v>2.2799999999999999E-3</v>
      </c>
      <c r="S142" s="329">
        <v>2.2799999999999999E-3</v>
      </c>
      <c r="T142" s="152">
        <v>2.2799999999999999E-3</v>
      </c>
      <c r="U142" s="152">
        <v>0</v>
      </c>
      <c r="V142" s="330">
        <v>699</v>
      </c>
      <c r="W142" s="152">
        <v>0</v>
      </c>
      <c r="X142" s="152">
        <v>0</v>
      </c>
      <c r="Y142" s="152">
        <v>0</v>
      </c>
      <c r="Z142" s="330">
        <v>65000</v>
      </c>
      <c r="AA142" s="152">
        <v>72319</v>
      </c>
      <c r="AB142" s="152">
        <v>1455</v>
      </c>
      <c r="AC142" s="152">
        <v>1455</v>
      </c>
      <c r="AD142" s="330">
        <v>81455</v>
      </c>
      <c r="AE142" s="152">
        <v>75412</v>
      </c>
      <c r="AF142" s="152">
        <v>21608</v>
      </c>
      <c r="AG142" s="152">
        <v>22969</v>
      </c>
      <c r="AH142" s="330">
        <v>22969</v>
      </c>
      <c r="AI142" s="152">
        <v>18600</v>
      </c>
      <c r="AJ142" s="152">
        <v>12700</v>
      </c>
      <c r="AK142" s="152">
        <v>12148</v>
      </c>
      <c r="AL142" s="152">
        <v>11854</v>
      </c>
      <c r="AM142" s="152">
        <v>6751</v>
      </c>
      <c r="AN142" s="152">
        <v>2893</v>
      </c>
      <c r="AO142" s="152">
        <v>1794</v>
      </c>
      <c r="AP142" s="152"/>
      <c r="AQ142" s="152">
        <v>0</v>
      </c>
      <c r="AR142" s="152">
        <v>0</v>
      </c>
      <c r="AS142" s="152">
        <v>0</v>
      </c>
      <c r="AT142" s="152">
        <v>0</v>
      </c>
    </row>
    <row r="143" spans="2:46">
      <c r="B143" s="150" t="s">
        <v>85</v>
      </c>
      <c r="C143" s="152">
        <v>699.42088999999999</v>
      </c>
      <c r="D143" s="152">
        <v>699.42088999999999</v>
      </c>
      <c r="E143" s="152">
        <v>699.42088999999999</v>
      </c>
      <c r="F143" s="152">
        <v>0</v>
      </c>
      <c r="G143" s="152">
        <v>0</v>
      </c>
      <c r="H143" s="152">
        <v>0</v>
      </c>
      <c r="I143" s="152">
        <v>0</v>
      </c>
      <c r="J143" s="152">
        <v>0</v>
      </c>
      <c r="K143" s="152">
        <v>0</v>
      </c>
      <c r="L143" s="152">
        <v>0</v>
      </c>
      <c r="M143" s="152">
        <v>0</v>
      </c>
      <c r="N143" s="152">
        <v>0</v>
      </c>
      <c r="O143" s="152">
        <v>699.42088999999999</v>
      </c>
      <c r="P143" s="152">
        <v>699.42088999999999</v>
      </c>
      <c r="Q143" s="152">
        <v>699.42088999999999</v>
      </c>
      <c r="R143" s="152">
        <v>699.42088999999999</v>
      </c>
      <c r="S143" s="329">
        <v>16555.439999999999</v>
      </c>
      <c r="T143" s="152">
        <v>16555.439999999999</v>
      </c>
      <c r="U143" s="152">
        <v>16555.439999999999</v>
      </c>
      <c r="V143" s="330">
        <v>3970.8700000000026</v>
      </c>
      <c r="W143" s="152">
        <v>37555</v>
      </c>
      <c r="X143" s="152">
        <v>70323</v>
      </c>
      <c r="Y143" s="152">
        <v>70323</v>
      </c>
      <c r="Z143" s="330">
        <v>73870</v>
      </c>
      <c r="AA143" s="152">
        <v>69833</v>
      </c>
      <c r="AB143" s="152">
        <v>84053</v>
      </c>
      <c r="AC143" s="152">
        <v>84053</v>
      </c>
      <c r="AD143" s="330">
        <v>95036</v>
      </c>
      <c r="AE143" s="152">
        <v>13172</v>
      </c>
      <c r="AF143" s="152">
        <v>47688</v>
      </c>
      <c r="AG143" s="152">
        <v>47688</v>
      </c>
      <c r="AH143" s="330">
        <v>47688</v>
      </c>
      <c r="AI143" s="152">
        <v>47688</v>
      </c>
      <c r="AJ143" s="152">
        <v>85260</v>
      </c>
      <c r="AK143" s="152">
        <v>85260</v>
      </c>
      <c r="AL143" s="152">
        <v>85260</v>
      </c>
      <c r="AM143" s="152">
        <v>55844</v>
      </c>
      <c r="AN143" s="152">
        <v>63723</v>
      </c>
      <c r="AO143" s="152">
        <v>64530</v>
      </c>
      <c r="AP143" s="152"/>
      <c r="AQ143" s="152">
        <v>0</v>
      </c>
      <c r="AR143" s="152">
        <v>0</v>
      </c>
      <c r="AS143" s="152">
        <v>0</v>
      </c>
      <c r="AT143" s="152">
        <v>0</v>
      </c>
    </row>
    <row r="144" spans="2:46">
      <c r="B144" s="150" t="s">
        <v>88</v>
      </c>
      <c r="C144" s="152">
        <v>-31349.694829999997</v>
      </c>
      <c r="D144" s="152">
        <v>-31349.694829999997</v>
      </c>
      <c r="E144" s="152">
        <v>-31349.694829999997</v>
      </c>
      <c r="F144" s="152">
        <v>-31349.694829999997</v>
      </c>
      <c r="G144" s="152">
        <v>-166812.23574</v>
      </c>
      <c r="H144" s="152">
        <v>-166812.23574</v>
      </c>
      <c r="I144" s="152">
        <v>-166812.23574</v>
      </c>
      <c r="J144" s="152">
        <v>-166813</v>
      </c>
      <c r="K144" s="152">
        <v>-216118.22717</v>
      </c>
      <c r="L144" s="152">
        <v>-216118.22717</v>
      </c>
      <c r="M144" s="152">
        <v>-216118.22717</v>
      </c>
      <c r="N144" s="152">
        <v>-216118.22717000014</v>
      </c>
      <c r="O144" s="152">
        <v>-129944.90357999998</v>
      </c>
      <c r="P144" s="152">
        <v>-129944.90357999998</v>
      </c>
      <c r="Q144" s="152">
        <v>-129944.90277999986</v>
      </c>
      <c r="R144" s="152">
        <v>-141190.68617999984</v>
      </c>
      <c r="S144" s="329">
        <v>-24679.946210000075</v>
      </c>
      <c r="T144" s="152">
        <v>-24679.960529999968</v>
      </c>
      <c r="U144" s="152">
        <v>-24679.982449999952</v>
      </c>
      <c r="V144" s="330">
        <v>-60345.440000000017</v>
      </c>
      <c r="W144" s="152">
        <v>5713.9900000000052</v>
      </c>
      <c r="X144" s="152">
        <v>-46171.81</v>
      </c>
      <c r="Y144" s="152">
        <v>-46171.81</v>
      </c>
      <c r="Z144" s="330">
        <v>-94190.81</v>
      </c>
      <c r="AA144" s="152">
        <v>-29150</v>
      </c>
      <c r="AB144" s="152">
        <v>-109173</v>
      </c>
      <c r="AC144" s="152">
        <v>-109173</v>
      </c>
      <c r="AD144" s="330">
        <v>-130178</v>
      </c>
      <c r="AE144" s="152">
        <v>34515</v>
      </c>
      <c r="AF144" s="152">
        <v>-4395</v>
      </c>
      <c r="AG144" s="152">
        <v>62884</v>
      </c>
      <c r="AH144" s="330">
        <v>0</v>
      </c>
      <c r="AI144" s="152">
        <v>122336</v>
      </c>
      <c r="AJ144" s="152">
        <v>0</v>
      </c>
      <c r="AK144" s="152">
        <v>0</v>
      </c>
      <c r="AL144" s="152">
        <v>-9000</v>
      </c>
      <c r="AM144" s="152">
        <v>38061</v>
      </c>
      <c r="AN144" s="152">
        <v>-30032</v>
      </c>
      <c r="AO144" s="152">
        <v>-141345</v>
      </c>
      <c r="AP144" s="152"/>
      <c r="AQ144" s="152">
        <v>-4001.7129000000004</v>
      </c>
      <c r="AR144" s="152">
        <v>-4132.7191599999996</v>
      </c>
      <c r="AS144" s="152">
        <v>-6295.4288799999995</v>
      </c>
      <c r="AT144" s="152">
        <v>-3784.2024599999995</v>
      </c>
    </row>
    <row r="145" spans="2:46">
      <c r="B145" s="150" t="s">
        <v>140</v>
      </c>
      <c r="C145" s="152">
        <v>0</v>
      </c>
      <c r="D145" s="152">
        <v>0</v>
      </c>
      <c r="E145" s="152">
        <v>0</v>
      </c>
      <c r="F145" s="152">
        <v>0</v>
      </c>
      <c r="G145" s="152">
        <v>0</v>
      </c>
      <c r="H145" s="152">
        <v>0</v>
      </c>
      <c r="I145" s="152">
        <v>0</v>
      </c>
      <c r="J145" s="152">
        <v>0</v>
      </c>
      <c r="K145" s="152">
        <v>0</v>
      </c>
      <c r="L145" s="152">
        <v>0</v>
      </c>
      <c r="M145" s="152">
        <v>0</v>
      </c>
      <c r="N145" s="152">
        <v>0</v>
      </c>
      <c r="O145" s="152">
        <v>0</v>
      </c>
      <c r="P145" s="152">
        <v>0</v>
      </c>
      <c r="Q145" s="152">
        <v>0</v>
      </c>
      <c r="R145" s="152">
        <v>0</v>
      </c>
      <c r="S145" s="329">
        <v>0</v>
      </c>
      <c r="T145" s="152">
        <v>0</v>
      </c>
      <c r="U145" s="152">
        <v>0</v>
      </c>
      <c r="V145" s="330">
        <v>36855</v>
      </c>
      <c r="W145" s="152">
        <v>36855.449999999997</v>
      </c>
      <c r="X145" s="152">
        <v>51718</v>
      </c>
      <c r="Y145" s="152">
        <v>51718</v>
      </c>
      <c r="Z145" s="330">
        <v>55265</v>
      </c>
      <c r="AA145" s="152">
        <v>51228</v>
      </c>
      <c r="AB145" s="152">
        <v>71363</v>
      </c>
      <c r="AC145" s="152">
        <v>71363</v>
      </c>
      <c r="AD145" s="330">
        <v>81865</v>
      </c>
      <c r="AE145" s="152">
        <v>81865</v>
      </c>
      <c r="AF145" s="152">
        <v>81865</v>
      </c>
      <c r="AG145" s="152">
        <v>81865</v>
      </c>
      <c r="AH145" s="330">
        <v>81865</v>
      </c>
      <c r="AI145" s="152">
        <v>81865</v>
      </c>
      <c r="AJ145" s="152">
        <v>81865</v>
      </c>
      <c r="AK145" s="152">
        <v>81865</v>
      </c>
      <c r="AL145" s="152">
        <v>81865</v>
      </c>
      <c r="AM145" s="152">
        <v>140902</v>
      </c>
      <c r="AN145" s="152">
        <v>140902</v>
      </c>
      <c r="AO145" s="152">
        <v>140095</v>
      </c>
      <c r="AP145" s="152"/>
      <c r="AQ145" s="152">
        <v>0</v>
      </c>
      <c r="AR145" s="152">
        <v>0</v>
      </c>
      <c r="AS145" s="152">
        <v>0</v>
      </c>
      <c r="AT145" s="152">
        <v>0</v>
      </c>
    </row>
    <row r="146" spans="2:46">
      <c r="B146" s="170" t="s">
        <v>84</v>
      </c>
      <c r="C146" s="152">
        <v>0</v>
      </c>
      <c r="D146" s="152">
        <v>0</v>
      </c>
      <c r="E146" s="152">
        <v>0</v>
      </c>
      <c r="F146" s="152">
        <v>0</v>
      </c>
      <c r="G146" s="152">
        <v>0</v>
      </c>
      <c r="H146" s="152">
        <v>0</v>
      </c>
      <c r="I146" s="152">
        <v>0</v>
      </c>
      <c r="J146" s="152">
        <v>0</v>
      </c>
      <c r="K146" s="152">
        <v>0</v>
      </c>
      <c r="L146" s="152">
        <v>0</v>
      </c>
      <c r="M146" s="152">
        <v>0</v>
      </c>
      <c r="N146" s="152">
        <v>0</v>
      </c>
      <c r="O146" s="152">
        <v>0</v>
      </c>
      <c r="P146" s="152">
        <v>0</v>
      </c>
      <c r="Q146" s="152">
        <v>0</v>
      </c>
      <c r="R146" s="152">
        <v>4734.1179400000001</v>
      </c>
      <c r="S146" s="329">
        <v>4734.12</v>
      </c>
      <c r="T146" s="152">
        <v>4734.12</v>
      </c>
      <c r="U146" s="152">
        <v>4734.12</v>
      </c>
      <c r="V146" s="330">
        <v>4734.12</v>
      </c>
      <c r="W146" s="152">
        <v>4734.12</v>
      </c>
      <c r="X146" s="152">
        <v>4252</v>
      </c>
      <c r="Y146" s="152">
        <v>4252</v>
      </c>
      <c r="Z146" s="330">
        <v>698</v>
      </c>
      <c r="AA146" s="152">
        <v>4734</v>
      </c>
      <c r="AB146" s="152">
        <v>4734</v>
      </c>
      <c r="AC146" s="152">
        <v>4734</v>
      </c>
      <c r="AD146" s="330">
        <v>1070</v>
      </c>
      <c r="AE146" s="152">
        <v>-10251</v>
      </c>
      <c r="AF146" s="152">
        <v>-4690</v>
      </c>
      <c r="AG146" s="152">
        <v>-3758</v>
      </c>
      <c r="AH146" s="330">
        <v>-1557</v>
      </c>
      <c r="AI146" s="152">
        <v>-1116</v>
      </c>
      <c r="AJ146" s="152">
        <v>1887</v>
      </c>
      <c r="AK146" s="152">
        <v>3618</v>
      </c>
      <c r="AL146" s="152">
        <v>5504</v>
      </c>
      <c r="AM146" s="152">
        <v>5504</v>
      </c>
      <c r="AN146" s="152">
        <v>5504</v>
      </c>
      <c r="AO146" s="152">
        <v>5504</v>
      </c>
      <c r="AP146" s="152"/>
      <c r="AQ146" s="152">
        <v>0</v>
      </c>
      <c r="AR146" s="152">
        <v>0</v>
      </c>
      <c r="AS146" s="152">
        <v>0</v>
      </c>
      <c r="AT146" s="152">
        <v>0</v>
      </c>
    </row>
    <row r="147" spans="2:46">
      <c r="B147" s="170" t="s">
        <v>86</v>
      </c>
      <c r="C147" s="152">
        <v>0</v>
      </c>
      <c r="D147" s="152">
        <v>0</v>
      </c>
      <c r="E147" s="152">
        <v>0</v>
      </c>
      <c r="F147" s="152">
        <v>40000</v>
      </c>
      <c r="G147" s="152">
        <v>40000</v>
      </c>
      <c r="H147" s="152">
        <v>0</v>
      </c>
      <c r="I147" s="152">
        <v>0</v>
      </c>
      <c r="J147" s="152">
        <v>0</v>
      </c>
      <c r="K147" s="152">
        <v>0</v>
      </c>
      <c r="L147" s="152">
        <v>0</v>
      </c>
      <c r="M147" s="152">
        <v>0</v>
      </c>
      <c r="N147" s="152">
        <v>0</v>
      </c>
      <c r="O147" s="152">
        <v>0</v>
      </c>
      <c r="P147" s="152">
        <v>0</v>
      </c>
      <c r="Q147" s="152">
        <v>0</v>
      </c>
      <c r="R147" s="152">
        <v>0</v>
      </c>
      <c r="S147" s="329">
        <v>0</v>
      </c>
      <c r="T147" s="152">
        <v>0</v>
      </c>
      <c r="U147" s="152">
        <v>0</v>
      </c>
      <c r="V147" s="330">
        <v>0</v>
      </c>
      <c r="W147" s="152">
        <v>0</v>
      </c>
      <c r="X147" s="152">
        <v>0</v>
      </c>
      <c r="Y147" s="152">
        <v>0</v>
      </c>
      <c r="Z147" s="330">
        <v>0</v>
      </c>
      <c r="AA147" s="152">
        <v>0</v>
      </c>
      <c r="AB147" s="152">
        <v>0</v>
      </c>
      <c r="AC147" s="152">
        <v>0</v>
      </c>
      <c r="AD147" s="330">
        <v>0</v>
      </c>
      <c r="AE147" s="152">
        <v>0</v>
      </c>
      <c r="AF147" s="152">
        <v>0</v>
      </c>
      <c r="AG147" s="152">
        <v>0</v>
      </c>
      <c r="AH147" s="330">
        <v>0</v>
      </c>
      <c r="AI147" s="152">
        <v>4310</v>
      </c>
      <c r="AJ147" s="152">
        <v>0</v>
      </c>
      <c r="AK147" s="152">
        <v>0</v>
      </c>
      <c r="AL147" s="152">
        <v>0</v>
      </c>
      <c r="AM147" s="152">
        <v>0</v>
      </c>
      <c r="AN147" s="152">
        <v>0</v>
      </c>
      <c r="AO147" s="152">
        <v>0</v>
      </c>
      <c r="AP147" s="152"/>
      <c r="AQ147" s="152">
        <v>1.64E-3</v>
      </c>
      <c r="AR147" s="152">
        <v>1.64E-3</v>
      </c>
      <c r="AS147" s="152">
        <v>94559.07948</v>
      </c>
      <c r="AT147" s="152">
        <v>175109.43659999999</v>
      </c>
    </row>
    <row r="148" spans="2:46">
      <c r="B148" s="150" t="s">
        <v>89</v>
      </c>
      <c r="C148" s="152">
        <v>-8954.6917099999919</v>
      </c>
      <c r="D148" s="152">
        <v>-62616.342199999999</v>
      </c>
      <c r="E148" s="152">
        <v>-100742.93480000002</v>
      </c>
      <c r="F148" s="152">
        <v>-135462.54090999995</v>
      </c>
      <c r="G148" s="152">
        <v>-35420.601260000003</v>
      </c>
      <c r="H148" s="152">
        <v>-43794.817890000013</v>
      </c>
      <c r="I148" s="152">
        <v>-37026.192220000004</v>
      </c>
      <c r="J148" s="152">
        <v>-49305</v>
      </c>
      <c r="K148" s="152">
        <v>15826.175499999981</v>
      </c>
      <c r="L148" s="152">
        <v>35127.991910000033</v>
      </c>
      <c r="M148" s="152">
        <v>47097.840020000003</v>
      </c>
      <c r="N148" s="152">
        <v>74927.399999999994</v>
      </c>
      <c r="O148" s="152">
        <v>47031.761079999982</v>
      </c>
      <c r="P148" s="152">
        <v>85342.829309999972</v>
      </c>
      <c r="Q148" s="152">
        <v>92853.90433999995</v>
      </c>
      <c r="R148" s="152">
        <v>131321.68617999984</v>
      </c>
      <c r="S148" s="329">
        <v>63389.459999999977</v>
      </c>
      <c r="T148" s="152">
        <v>102822.40999999997</v>
      </c>
      <c r="U148" s="152">
        <v>98388.839999999953</v>
      </c>
      <c r="V148" s="330">
        <v>89294.880000000019</v>
      </c>
      <c r="W148" s="152">
        <v>61003.81</v>
      </c>
      <c r="X148" s="152">
        <v>95922.81</v>
      </c>
      <c r="Y148" s="152">
        <v>102782.81</v>
      </c>
      <c r="Z148" s="330">
        <v>160384.81</v>
      </c>
      <c r="AA148" s="152">
        <v>160954</v>
      </c>
      <c r="AB148" s="152">
        <v>81302</v>
      </c>
      <c r="AC148" s="152">
        <v>52456</v>
      </c>
      <c r="AD148" s="330">
        <v>82829</v>
      </c>
      <c r="AE148" s="152">
        <v>62884</v>
      </c>
      <c r="AF148" s="152">
        <v>135135</v>
      </c>
      <c r="AG148" s="152">
        <v>77985</v>
      </c>
      <c r="AH148" s="330">
        <v>163111</v>
      </c>
      <c r="AI148" s="152">
        <f>SUM(AI53)</f>
        <v>76682</v>
      </c>
      <c r="AJ148" s="152">
        <f>SUM(AI53:AJ53)</f>
        <v>127559</v>
      </c>
      <c r="AK148" s="152">
        <f>SUM(AI53:AK53)</f>
        <v>127766</v>
      </c>
      <c r="AL148" s="152">
        <f>SUM(AI53:AL53)</f>
        <v>157591</v>
      </c>
      <c r="AM148" s="152">
        <v>153931</v>
      </c>
      <c r="AN148" s="152">
        <v>176257</v>
      </c>
      <c r="AO148" s="152">
        <v>204466</v>
      </c>
      <c r="AP148" s="152"/>
      <c r="AQ148" s="152">
        <v>-131.00625999999994</v>
      </c>
      <c r="AR148" s="152">
        <f>AR53</f>
        <v>-2162.7097199999998</v>
      </c>
      <c r="AS148" s="152">
        <f>AS53</f>
        <v>2511.2264199999995</v>
      </c>
      <c r="AT148" s="152">
        <f>AT53</f>
        <v>-535.59001999999953</v>
      </c>
    </row>
    <row r="149" spans="2:46">
      <c r="B149" s="150" t="s">
        <v>87</v>
      </c>
      <c r="C149" s="152">
        <v>0</v>
      </c>
      <c r="D149" s="152">
        <v>0</v>
      </c>
      <c r="E149" s="152">
        <v>0</v>
      </c>
      <c r="F149" s="152">
        <v>0</v>
      </c>
      <c r="G149" s="152">
        <v>0</v>
      </c>
      <c r="H149" s="152">
        <v>0</v>
      </c>
      <c r="I149" s="152">
        <v>0</v>
      </c>
      <c r="J149" s="152">
        <v>0</v>
      </c>
      <c r="K149" s="152">
        <v>0</v>
      </c>
      <c r="L149" s="152">
        <v>0</v>
      </c>
      <c r="M149" s="152">
        <v>0</v>
      </c>
      <c r="N149" s="152">
        <v>0</v>
      </c>
      <c r="O149" s="152">
        <v>0</v>
      </c>
      <c r="P149" s="152">
        <v>0</v>
      </c>
      <c r="Q149" s="152">
        <v>0</v>
      </c>
      <c r="R149" s="152">
        <v>0</v>
      </c>
      <c r="S149" s="329">
        <v>0</v>
      </c>
      <c r="T149" s="152">
        <v>0</v>
      </c>
      <c r="U149" s="152">
        <v>0</v>
      </c>
      <c r="V149" s="330">
        <v>0</v>
      </c>
      <c r="W149" s="152">
        <v>0</v>
      </c>
      <c r="X149" s="152">
        <v>0</v>
      </c>
      <c r="Y149" s="152">
        <v>0</v>
      </c>
      <c r="Z149" s="330">
        <v>0</v>
      </c>
      <c r="AA149" s="152">
        <v>0</v>
      </c>
      <c r="AB149" s="152">
        <v>0</v>
      </c>
      <c r="AC149" s="152">
        <v>0</v>
      </c>
      <c r="AD149" s="330">
        <v>0</v>
      </c>
      <c r="AE149" s="152">
        <v>0</v>
      </c>
      <c r="AF149" s="152">
        <v>0</v>
      </c>
      <c r="AG149" s="152">
        <v>0</v>
      </c>
      <c r="AH149" s="330">
        <v>0</v>
      </c>
      <c r="AI149" s="152">
        <v>0</v>
      </c>
      <c r="AJ149" s="152">
        <v>0</v>
      </c>
      <c r="AK149" s="152">
        <v>0</v>
      </c>
      <c r="AL149" s="152">
        <v>0</v>
      </c>
      <c r="AM149" s="152">
        <v>0</v>
      </c>
      <c r="AN149" s="152">
        <v>0</v>
      </c>
      <c r="AO149" s="152">
        <v>0</v>
      </c>
      <c r="AP149" s="152"/>
      <c r="AQ149" s="152">
        <v>0</v>
      </c>
      <c r="AR149" s="152">
        <v>0</v>
      </c>
      <c r="AS149" s="152">
        <v>0</v>
      </c>
      <c r="AT149" s="152">
        <v>0</v>
      </c>
    </row>
    <row r="150" spans="2:46">
      <c r="B150" s="150" t="s">
        <v>91</v>
      </c>
      <c r="C150" s="152">
        <v>0</v>
      </c>
      <c r="D150" s="152">
        <v>0</v>
      </c>
      <c r="E150" s="152">
        <v>0</v>
      </c>
      <c r="F150" s="152">
        <v>0</v>
      </c>
      <c r="G150" s="152">
        <v>0</v>
      </c>
      <c r="H150" s="152">
        <v>0</v>
      </c>
      <c r="I150" s="152">
        <v>0</v>
      </c>
      <c r="J150" s="152">
        <v>0</v>
      </c>
      <c r="K150" s="152">
        <v>0</v>
      </c>
      <c r="L150" s="152">
        <v>0</v>
      </c>
      <c r="M150" s="152">
        <v>0</v>
      </c>
      <c r="N150" s="152">
        <v>0</v>
      </c>
      <c r="O150" s="152">
        <v>0</v>
      </c>
      <c r="P150" s="152">
        <v>0</v>
      </c>
      <c r="Q150" s="152">
        <v>0</v>
      </c>
      <c r="R150" s="152">
        <v>0</v>
      </c>
      <c r="S150" s="329">
        <v>0</v>
      </c>
      <c r="T150" s="152">
        <v>0</v>
      </c>
      <c r="U150" s="152">
        <v>0</v>
      </c>
      <c r="V150" s="330">
        <v>0</v>
      </c>
      <c r="W150" s="152">
        <v>0</v>
      </c>
      <c r="X150" s="152">
        <v>0</v>
      </c>
      <c r="Y150" s="212">
        <v>0</v>
      </c>
      <c r="Z150" s="330">
        <v>0</v>
      </c>
      <c r="AA150" s="152">
        <v>0</v>
      </c>
      <c r="AB150" s="212">
        <v>0</v>
      </c>
      <c r="AC150" s="212">
        <v>0</v>
      </c>
      <c r="AD150" s="330">
        <v>0</v>
      </c>
      <c r="AE150" s="152">
        <v>0</v>
      </c>
      <c r="AF150" s="152">
        <v>0</v>
      </c>
      <c r="AG150" s="152">
        <v>0</v>
      </c>
      <c r="AH150" s="330">
        <v>0</v>
      </c>
      <c r="AI150" s="152">
        <v>0</v>
      </c>
      <c r="AJ150" s="152">
        <v>0</v>
      </c>
      <c r="AK150" s="152">
        <v>0</v>
      </c>
      <c r="AL150" s="152">
        <v>0</v>
      </c>
      <c r="AM150" s="152">
        <v>0</v>
      </c>
      <c r="AN150" s="152">
        <v>0</v>
      </c>
      <c r="AO150" s="152">
        <v>0</v>
      </c>
      <c r="AP150" s="152"/>
      <c r="AQ150" s="152">
        <v>0</v>
      </c>
      <c r="AR150" s="152">
        <v>0</v>
      </c>
      <c r="AS150" s="152">
        <v>0</v>
      </c>
      <c r="AT150" s="152">
        <v>0</v>
      </c>
    </row>
    <row r="151" spans="2:46">
      <c r="B151" s="161" t="s">
        <v>344</v>
      </c>
      <c r="C151" s="162">
        <v>1388805.8772900002</v>
      </c>
      <c r="D151" s="162">
        <v>1360951.1371900002</v>
      </c>
      <c r="E151" s="162">
        <v>1421598.61106</v>
      </c>
      <c r="F151" s="162">
        <v>1461841.3711099999</v>
      </c>
      <c r="G151" s="162">
        <v>1460653.8419899996</v>
      </c>
      <c r="H151" s="162">
        <v>1499670.9545499999</v>
      </c>
      <c r="I151" s="162">
        <v>1582329.8936999999</v>
      </c>
      <c r="J151" s="162">
        <v>1543953.7129500001</v>
      </c>
      <c r="K151" s="162">
        <v>1545197.5235499998</v>
      </c>
      <c r="L151" s="162">
        <v>1577112.4833</v>
      </c>
      <c r="M151" s="162">
        <v>1530763.12824</v>
      </c>
      <c r="N151" s="162">
        <v>1459840.6800199999</v>
      </c>
      <c r="O151" s="162">
        <v>1487212.42129</v>
      </c>
      <c r="P151" s="162">
        <v>1555924.1448299997</v>
      </c>
      <c r="Q151" s="162">
        <v>1571830.19172</v>
      </c>
      <c r="R151" s="162">
        <v>2209232.1206800002</v>
      </c>
      <c r="S151" s="335">
        <v>2225094.05259</v>
      </c>
      <c r="T151" s="162">
        <v>2242973.6029000003</v>
      </c>
      <c r="U151" s="162">
        <v>2291251.7182099996</v>
      </c>
      <c r="V151" s="339">
        <v>2019371.0499999998</v>
      </c>
      <c r="W151" s="162">
        <v>2117587.5599999996</v>
      </c>
      <c r="X151" s="162">
        <v>2123246</v>
      </c>
      <c r="Y151" s="162">
        <v>2113232</v>
      </c>
      <c r="Z151" s="339">
        <v>2254812</v>
      </c>
      <c r="AA151" s="162">
        <v>2202978</v>
      </c>
      <c r="AB151" s="162">
        <v>2032410</v>
      </c>
      <c r="AC151" s="162">
        <v>2047131</v>
      </c>
      <c r="AD151" s="339">
        <v>2084339</v>
      </c>
      <c r="AE151" s="162">
        <v>2120761</v>
      </c>
      <c r="AF151" s="162">
        <v>2268618</v>
      </c>
      <c r="AG151" s="162">
        <v>2385613</v>
      </c>
      <c r="AH151" s="337">
        <v>2334184</v>
      </c>
      <c r="AI151" s="162">
        <f t="shared" ref="AI151:AL151" si="24">+AI102+AI121+AI139+AI140+2</f>
        <v>2251876</v>
      </c>
      <c r="AJ151" s="162">
        <f t="shared" si="24"/>
        <v>2340735</v>
      </c>
      <c r="AK151" s="162">
        <f t="shared" si="24"/>
        <v>2496351</v>
      </c>
      <c r="AL151" s="162">
        <f t="shared" si="24"/>
        <v>2445319</v>
      </c>
      <c r="AM151" s="162">
        <v>2466000</v>
      </c>
      <c r="AN151" s="162">
        <v>2532861.99737</v>
      </c>
      <c r="AO151" s="149">
        <v>2636803.2634199997</v>
      </c>
      <c r="AP151" s="162"/>
      <c r="AQ151" s="162">
        <v>993422.63882000011</v>
      </c>
      <c r="AR151" s="162">
        <f>AR139+AR140+AR122+AR102</f>
        <v>961300.95876000007</v>
      </c>
      <c r="AS151" s="162">
        <f>AS139+AS140+AS122+AS102</f>
        <v>1082792.9231399999</v>
      </c>
      <c r="AT151" s="162">
        <f>AT139+AT140+AT122+AT102</f>
        <v>1434815.27226</v>
      </c>
    </row>
    <row r="152" spans="2:46">
      <c r="B152" s="119"/>
      <c r="C152" s="119"/>
      <c r="D152" s="119"/>
      <c r="E152" s="119"/>
      <c r="F152" s="119"/>
      <c r="G152" s="119"/>
      <c r="H152" s="119"/>
      <c r="I152" s="119"/>
      <c r="J152" s="119"/>
      <c r="K152" s="119"/>
      <c r="L152" s="119"/>
      <c r="M152" s="119"/>
      <c r="N152" s="119"/>
      <c r="O152" s="119"/>
      <c r="P152" s="119"/>
      <c r="Q152" s="119"/>
      <c r="R152" s="119"/>
      <c r="S152" s="119"/>
      <c r="T152" s="119"/>
      <c r="U152" s="119"/>
      <c r="V152" s="119"/>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spans="2:46">
      <c r="B153" s="119"/>
      <c r="C153" s="120"/>
      <c r="D153" s="120"/>
      <c r="E153" s="120"/>
      <c r="F153" s="120"/>
      <c r="G153" s="120"/>
      <c r="H153" s="120"/>
      <c r="I153" s="120"/>
      <c r="J153" s="120"/>
      <c r="K153" s="120"/>
      <c r="L153" s="120"/>
      <c r="M153" s="119"/>
      <c r="N153" s="119"/>
      <c r="O153" s="119"/>
      <c r="P153" s="119"/>
      <c r="Q153" s="119"/>
      <c r="R153" s="119"/>
      <c r="S153" s="120"/>
      <c r="T153" s="120"/>
      <c r="U153" s="120"/>
      <c r="V153" s="120"/>
      <c r="W153" s="119"/>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spans="2:4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row>
    <row r="155" spans="2:4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row>
    <row r="156" spans="2:46">
      <c r="I156" s="116"/>
    </row>
  </sheetData>
  <mergeCells count="33">
    <mergeCell ref="AQ100:AT100"/>
    <mergeCell ref="W100:Z100"/>
    <mergeCell ref="AA100:AD100"/>
    <mergeCell ref="AE100:AH100"/>
    <mergeCell ref="AI100:AL100"/>
    <mergeCell ref="AM100:AP100"/>
    <mergeCell ref="C100:F100"/>
    <mergeCell ref="G100:J100"/>
    <mergeCell ref="K100:N100"/>
    <mergeCell ref="O100:R100"/>
    <mergeCell ref="S100:V100"/>
    <mergeCell ref="AA61:AD61"/>
    <mergeCell ref="AE61:AH61"/>
    <mergeCell ref="AI61:AL61"/>
    <mergeCell ref="AM61:AP61"/>
    <mergeCell ref="AQ61:AT61"/>
    <mergeCell ref="O7:R7"/>
    <mergeCell ref="S7:V7"/>
    <mergeCell ref="W7:Z7"/>
    <mergeCell ref="C61:F61"/>
    <mergeCell ref="G61:J61"/>
    <mergeCell ref="K61:N61"/>
    <mergeCell ref="O61:R61"/>
    <mergeCell ref="S61:V61"/>
    <mergeCell ref="W61:Z61"/>
    <mergeCell ref="C7:F7"/>
    <mergeCell ref="G7:J7"/>
    <mergeCell ref="K7:N7"/>
    <mergeCell ref="AA7:AD7"/>
    <mergeCell ref="AE7:AH7"/>
    <mergeCell ref="AI7:AL7"/>
    <mergeCell ref="AM7:AP7"/>
    <mergeCell ref="AQ7:AT7"/>
  </mergeCells>
  <phoneticPr fontId="18" type="noConversion"/>
  <pageMargins left="0.511811024" right="0.511811024" top="0.78740157499999996" bottom="0.78740157499999996" header="0.31496062000000002" footer="0.31496062000000002"/>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D12A4-AA43-4B9D-8B96-9E63C9C43A70}">
  <sheetPr>
    <tabColor rgb="FF9CC4C0"/>
  </sheetPr>
  <dimension ref="A1:AV160"/>
  <sheetViews>
    <sheetView showGridLines="0" zoomScale="80" zoomScaleNormal="80" workbookViewId="0">
      <pane xSplit="2" ySplit="8" topLeftCell="AM9" activePane="bottomRight" state="frozen"/>
      <selection activeCell="AP22" sqref="AP22"/>
      <selection pane="topRight" activeCell="AP22" sqref="AP22"/>
      <selection pane="bottomLeft" activeCell="AP22" sqref="AP22"/>
      <selection pane="bottomRight" activeCell="AT8" sqref="AT8"/>
    </sheetView>
  </sheetViews>
  <sheetFormatPr defaultColWidth="0" defaultRowHeight="14.5" zeroHeight="1"/>
  <cols>
    <col min="1" max="1" width="5.26953125" style="31" customWidth="1"/>
    <col min="2" max="2" width="57.453125" style="31" customWidth="1"/>
    <col min="3" max="12" width="16.1796875" style="31" customWidth="1"/>
    <col min="13" max="13" width="13.1796875" style="31" customWidth="1"/>
    <col min="14" max="14" width="16.1796875" style="31" customWidth="1"/>
    <col min="15" max="15" width="18.7265625" style="31" customWidth="1"/>
    <col min="16" max="18" width="15" style="31" customWidth="1"/>
    <col min="19" max="19" width="18.81640625" style="31" customWidth="1"/>
    <col min="20" max="21" width="14.54296875" style="31" customWidth="1"/>
    <col min="22" max="30" width="19.26953125" style="31" customWidth="1"/>
    <col min="31" max="43" width="19.26953125" style="31" bestFit="1" customWidth="1"/>
    <col min="44" max="46" width="16" style="31" customWidth="1"/>
    <col min="47" max="48" width="8.7265625" style="31" customWidth="1"/>
    <col min="49" max="16384" width="8.7265625" style="31" hidden="1"/>
  </cols>
  <sheetData>
    <row r="1" spans="1:46" ht="12" customHeight="1"/>
    <row r="2" spans="1:46" ht="12" customHeight="1"/>
    <row r="3" spans="1:46" ht="12" customHeight="1">
      <c r="I3" s="117"/>
      <c r="J3" s="117"/>
      <c r="K3" s="117"/>
      <c r="O3" s="117"/>
      <c r="P3" s="117"/>
      <c r="Q3" s="117"/>
    </row>
    <row r="4" spans="1:46" ht="12" customHeight="1">
      <c r="I4" s="117"/>
      <c r="J4" s="117"/>
      <c r="K4" s="117"/>
      <c r="L4" s="174"/>
      <c r="M4" s="174"/>
      <c r="O4" s="117"/>
      <c r="P4" s="117"/>
      <c r="Q4" s="117"/>
      <c r="R4" s="174"/>
      <c r="AR4" s="116"/>
      <c r="AS4" s="116"/>
      <c r="AT4" s="116"/>
    </row>
    <row r="5" spans="1:46" s="119" customFormat="1" ht="22.5" customHeight="1" thickBot="1">
      <c r="A5" s="178"/>
      <c r="B5" s="236" t="s">
        <v>240</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c r="AP5" s="238"/>
      <c r="AQ5" s="238"/>
      <c r="AR5" s="238"/>
      <c r="AS5" s="238"/>
      <c r="AT5" s="238"/>
    </row>
    <row r="6" spans="1:46" s="182" customFormat="1" ht="22.5" customHeight="1" thickBot="1">
      <c r="A6" s="179"/>
      <c r="B6" s="180"/>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row>
    <row r="7" spans="1:46" ht="16" customHeight="1" thickTop="1" thickBot="1">
      <c r="A7" s="178"/>
      <c r="B7" s="27" t="s">
        <v>96</v>
      </c>
      <c r="C7" s="400">
        <v>2015</v>
      </c>
      <c r="D7" s="391"/>
      <c r="E7" s="391"/>
      <c r="F7" s="399"/>
      <c r="G7" s="392">
        <v>2016</v>
      </c>
      <c r="H7" s="391"/>
      <c r="I7" s="391"/>
      <c r="J7" s="399"/>
      <c r="K7" s="392">
        <v>2017</v>
      </c>
      <c r="L7" s="391"/>
      <c r="M7" s="391"/>
      <c r="N7" s="399"/>
      <c r="O7" s="392">
        <v>2018</v>
      </c>
      <c r="P7" s="391"/>
      <c r="Q7" s="391"/>
      <c r="R7" s="399"/>
      <c r="S7" s="392">
        <v>2019</v>
      </c>
      <c r="T7" s="391"/>
      <c r="U7" s="391"/>
      <c r="V7" s="399"/>
      <c r="W7" s="392">
        <v>2020</v>
      </c>
      <c r="X7" s="391"/>
      <c r="Y7" s="391"/>
      <c r="Z7" s="399"/>
      <c r="AA7" s="392">
        <v>2021</v>
      </c>
      <c r="AB7" s="391"/>
      <c r="AC7" s="391"/>
      <c r="AD7" s="399"/>
      <c r="AE7" s="392">
        <v>2022</v>
      </c>
      <c r="AF7" s="391"/>
      <c r="AG7" s="391"/>
      <c r="AH7" s="399"/>
      <c r="AI7" s="392">
        <v>2023</v>
      </c>
      <c r="AJ7" s="391"/>
      <c r="AK7" s="391"/>
      <c r="AL7" s="399"/>
      <c r="AM7" s="392">
        <v>2024</v>
      </c>
      <c r="AN7" s="391"/>
      <c r="AO7" s="391"/>
      <c r="AP7" s="399"/>
      <c r="AQ7" s="395">
        <v>2025</v>
      </c>
      <c r="AR7" s="396"/>
      <c r="AS7" s="396"/>
      <c r="AT7" s="396"/>
    </row>
    <row r="8" spans="1:46" ht="16" customHeight="1" thickTop="1">
      <c r="A8" s="178"/>
      <c r="B8" s="276" t="s">
        <v>97</v>
      </c>
      <c r="C8" s="25" t="s">
        <v>0</v>
      </c>
      <c r="D8" s="25" t="s">
        <v>1</v>
      </c>
      <c r="E8" s="25" t="s">
        <v>2</v>
      </c>
      <c r="F8" s="25" t="s">
        <v>3</v>
      </c>
      <c r="G8" s="25" t="s">
        <v>4</v>
      </c>
      <c r="H8" s="25" t="s">
        <v>5</v>
      </c>
      <c r="I8" s="25" t="s">
        <v>6</v>
      </c>
      <c r="J8" s="25" t="s">
        <v>7</v>
      </c>
      <c r="K8" s="25" t="s">
        <v>8</v>
      </c>
      <c r="L8" s="25" t="s">
        <v>90</v>
      </c>
      <c r="M8" s="25" t="s">
        <v>102</v>
      </c>
      <c r="N8" s="25" t="s">
        <v>103</v>
      </c>
      <c r="O8" s="25" t="s">
        <v>104</v>
      </c>
      <c r="P8" s="25" t="s">
        <v>106</v>
      </c>
      <c r="Q8" s="25" t="s">
        <v>107</v>
      </c>
      <c r="R8" s="25" t="s">
        <v>108</v>
      </c>
      <c r="S8" s="25" t="s">
        <v>109</v>
      </c>
      <c r="T8" s="25" t="s">
        <v>111</v>
      </c>
      <c r="U8" s="25" t="s">
        <v>116</v>
      </c>
      <c r="V8" s="25" t="s">
        <v>117</v>
      </c>
      <c r="W8" s="25" t="s">
        <v>159</v>
      </c>
      <c r="X8" s="25" t="s">
        <v>178</v>
      </c>
      <c r="Y8" s="25" t="s">
        <v>181</v>
      </c>
      <c r="Z8" s="25" t="s">
        <v>197</v>
      </c>
      <c r="AA8" s="25" t="s">
        <v>199</v>
      </c>
      <c r="AB8" s="25" t="s">
        <v>201</v>
      </c>
      <c r="AC8" s="25" t="s">
        <v>204</v>
      </c>
      <c r="AD8" s="25" t="s">
        <v>206</v>
      </c>
      <c r="AE8" s="25" t="s">
        <v>209</v>
      </c>
      <c r="AF8" s="25" t="s">
        <v>214</v>
      </c>
      <c r="AG8" s="25" t="s">
        <v>222</v>
      </c>
      <c r="AH8" s="25" t="s">
        <v>226</v>
      </c>
      <c r="AI8" s="25" t="s">
        <v>244</v>
      </c>
      <c r="AJ8" s="25" t="s">
        <v>248</v>
      </c>
      <c r="AK8" s="25" t="s">
        <v>266</v>
      </c>
      <c r="AL8" s="25" t="s">
        <v>275</v>
      </c>
      <c r="AM8" s="25" t="s">
        <v>287</v>
      </c>
      <c r="AN8" s="25" t="str">
        <f>Consolidado!AN8</f>
        <v>2T24</v>
      </c>
      <c r="AO8" s="25" t="str">
        <f>Consolidado!AO8</f>
        <v>3T24</v>
      </c>
      <c r="AP8" s="25" t="str">
        <f>Consolidado!AP8</f>
        <v>4T24</v>
      </c>
      <c r="AQ8" s="25" t="str">
        <f>Consolidado!AQ8</f>
        <v>1T25</v>
      </c>
      <c r="AR8" s="25" t="s">
        <v>348</v>
      </c>
      <c r="AS8" s="25" t="s">
        <v>440</v>
      </c>
      <c r="AT8" s="25" t="str">
        <f>Consolidado!AT8</f>
        <v>4T25</v>
      </c>
    </row>
    <row r="9" spans="1:46">
      <c r="A9" s="189"/>
      <c r="B9" s="123" t="s">
        <v>9</v>
      </c>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v>246241</v>
      </c>
      <c r="AI9" s="133">
        <v>247092</v>
      </c>
      <c r="AJ9" s="133">
        <v>510096</v>
      </c>
      <c r="AK9" s="133">
        <v>729925</v>
      </c>
      <c r="AL9" s="133">
        <v>805960</v>
      </c>
      <c r="AM9" s="133">
        <v>719538</v>
      </c>
      <c r="AN9" s="133">
        <v>587788</v>
      </c>
      <c r="AO9" s="133">
        <v>724704</v>
      </c>
      <c r="AP9" s="133">
        <v>118698</v>
      </c>
      <c r="AQ9" s="133">
        <v>488926.07744999998</v>
      </c>
      <c r="AR9" s="133">
        <v>411817.03400999994</v>
      </c>
      <c r="AS9" s="133">
        <v>472772.8097499999</v>
      </c>
      <c r="AT9" s="133">
        <v>583023.81305000023</v>
      </c>
    </row>
    <row r="10" spans="1:46">
      <c r="A10" s="189"/>
      <c r="B10" s="123" t="s">
        <v>11</v>
      </c>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v>-26389</v>
      </c>
      <c r="AI10" s="133">
        <v>-38059</v>
      </c>
      <c r="AJ10" s="133">
        <v>-43851</v>
      </c>
      <c r="AK10" s="133">
        <v>-62196</v>
      </c>
      <c r="AL10" s="133">
        <v>-62184</v>
      </c>
      <c r="AM10" s="133">
        <v>-38443</v>
      </c>
      <c r="AN10" s="133">
        <v>-38434</v>
      </c>
      <c r="AO10" s="133">
        <v>-50412</v>
      </c>
      <c r="AP10" s="133">
        <v>-59589</v>
      </c>
      <c r="AQ10" s="133">
        <v>-37679.894810000005</v>
      </c>
      <c r="AR10" s="133">
        <v>-39956.705750000001</v>
      </c>
      <c r="AS10" s="133">
        <v>-49758.066879999998</v>
      </c>
      <c r="AT10" s="133">
        <v>-57962.618990000003</v>
      </c>
    </row>
    <row r="11" spans="1:46">
      <c r="A11" s="189"/>
      <c r="B11" s="123" t="s">
        <v>12</v>
      </c>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v>219852</v>
      </c>
      <c r="AI11" s="128">
        <v>209033</v>
      </c>
      <c r="AJ11" s="128">
        <v>466245</v>
      </c>
      <c r="AK11" s="128">
        <v>667729</v>
      </c>
      <c r="AL11" s="128">
        <v>743776</v>
      </c>
      <c r="AM11" s="128">
        <v>681095</v>
      </c>
      <c r="AN11" s="128">
        <v>549354</v>
      </c>
      <c r="AO11" s="128">
        <v>674292</v>
      </c>
      <c r="AP11" s="128">
        <v>59109</v>
      </c>
      <c r="AQ11" s="128">
        <v>451246.18263999996</v>
      </c>
      <c r="AR11" s="128">
        <f>SUM(AR9:AR10)</f>
        <v>371860.32825999992</v>
      </c>
      <c r="AS11" s="128">
        <f>SUM(AS9:AS10)</f>
        <v>423014.7428699999</v>
      </c>
      <c r="AT11" s="128">
        <f>SUM(AT9:AT10)</f>
        <v>525061.19406000024</v>
      </c>
    </row>
    <row r="12" spans="1:46">
      <c r="A12" s="134"/>
      <c r="B12" s="127" t="s">
        <v>13</v>
      </c>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v>-274008</v>
      </c>
      <c r="AI12" s="128">
        <v>-362109</v>
      </c>
      <c r="AJ12" s="128">
        <v>-426909</v>
      </c>
      <c r="AK12" s="128">
        <v>-619882</v>
      </c>
      <c r="AL12" s="128">
        <v>-618292</v>
      </c>
      <c r="AM12" s="128">
        <v>-352763</v>
      </c>
      <c r="AN12" s="128">
        <v>-370573</v>
      </c>
      <c r="AO12" s="128">
        <v>-487747</v>
      </c>
      <c r="AP12" s="128">
        <v>-556120</v>
      </c>
      <c r="AQ12" s="128">
        <v>-337604.55693999998</v>
      </c>
      <c r="AR12" s="128">
        <f>SUM(AR13:AR24)</f>
        <v>-411191.09791000001</v>
      </c>
      <c r="AS12" s="128">
        <f>SUM(AS13:AS24)</f>
        <v>-514647.70934</v>
      </c>
      <c r="AT12" s="128">
        <f>SUM(AT13:AT24)</f>
        <v>-575598.26697</v>
      </c>
    </row>
    <row r="13" spans="1:46">
      <c r="A13" s="118"/>
      <c r="B13" s="130" t="s">
        <v>14</v>
      </c>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v>0</v>
      </c>
      <c r="AI13" s="132">
        <v>0</v>
      </c>
      <c r="AJ13" s="132">
        <v>0</v>
      </c>
      <c r="AK13" s="132">
        <v>0</v>
      </c>
      <c r="AL13" s="132">
        <v>0</v>
      </c>
      <c r="AM13" s="132">
        <v>0</v>
      </c>
      <c r="AN13" s="132">
        <v>0</v>
      </c>
      <c r="AO13" s="132">
        <v>0</v>
      </c>
      <c r="AP13" s="132">
        <v>0</v>
      </c>
      <c r="AQ13" s="132">
        <v>0</v>
      </c>
      <c r="AR13" s="132">
        <v>0</v>
      </c>
      <c r="AS13" s="132">
        <v>0</v>
      </c>
      <c r="AT13" s="132">
        <v>0</v>
      </c>
    </row>
    <row r="14" spans="1:46">
      <c r="A14" s="118"/>
      <c r="B14" s="130" t="s">
        <v>15</v>
      </c>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v>0</v>
      </c>
      <c r="AI14" s="132">
        <v>0</v>
      </c>
      <c r="AJ14" s="132">
        <v>0</v>
      </c>
      <c r="AK14" s="132">
        <v>0</v>
      </c>
      <c r="AL14" s="132">
        <v>0</v>
      </c>
      <c r="AM14" s="132">
        <v>0</v>
      </c>
      <c r="AN14" s="132">
        <v>0</v>
      </c>
      <c r="AO14" s="132">
        <v>0</v>
      </c>
      <c r="AP14" s="132">
        <v>0</v>
      </c>
      <c r="AQ14" s="132">
        <v>0</v>
      </c>
      <c r="AR14" s="132">
        <v>-8.1480000000000011E-2</v>
      </c>
      <c r="AS14" s="132">
        <v>-0.27039999999999997</v>
      </c>
      <c r="AT14" s="132">
        <v>-0.35699999999999998</v>
      </c>
    </row>
    <row r="15" spans="1:46">
      <c r="A15" s="118"/>
      <c r="B15" s="130" t="s">
        <v>16</v>
      </c>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v>0</v>
      </c>
      <c r="AI15" s="132">
        <v>0</v>
      </c>
      <c r="AJ15" s="132">
        <v>0</v>
      </c>
      <c r="AK15" s="132">
        <v>0</v>
      </c>
      <c r="AL15" s="132">
        <v>0</v>
      </c>
      <c r="AM15" s="132">
        <v>0</v>
      </c>
      <c r="AN15" s="132">
        <v>0</v>
      </c>
      <c r="AO15" s="132">
        <v>0</v>
      </c>
      <c r="AP15" s="132">
        <v>0</v>
      </c>
      <c r="AQ15" s="132">
        <v>0</v>
      </c>
      <c r="AR15" s="132">
        <v>0</v>
      </c>
      <c r="AS15" s="132">
        <v>0</v>
      </c>
      <c r="AT15" s="132">
        <v>0</v>
      </c>
    </row>
    <row r="16" spans="1:46">
      <c r="A16" s="118"/>
      <c r="B16" s="130" t="s">
        <v>17</v>
      </c>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v>0</v>
      </c>
      <c r="AI16" s="132">
        <v>0</v>
      </c>
      <c r="AJ16" s="132">
        <v>0</v>
      </c>
      <c r="AK16" s="132">
        <v>0</v>
      </c>
      <c r="AL16" s="132">
        <v>0</v>
      </c>
      <c r="AM16" s="132">
        <v>0</v>
      </c>
      <c r="AN16" s="132">
        <v>0</v>
      </c>
      <c r="AO16" s="132">
        <v>0</v>
      </c>
      <c r="AP16" s="132">
        <v>0</v>
      </c>
      <c r="AQ16" s="132">
        <v>0</v>
      </c>
      <c r="AR16" s="132">
        <v>0</v>
      </c>
      <c r="AS16" s="132">
        <v>0</v>
      </c>
      <c r="AT16" s="132">
        <v>0</v>
      </c>
    </row>
    <row r="17" spans="1:46">
      <c r="A17" s="118"/>
      <c r="B17" s="130" t="s">
        <v>18</v>
      </c>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v>-273953</v>
      </c>
      <c r="AI17" s="132">
        <v>-362451</v>
      </c>
      <c r="AJ17" s="132">
        <v>-426551</v>
      </c>
      <c r="AK17" s="132">
        <v>-619646</v>
      </c>
      <c r="AL17" s="132">
        <v>-617983</v>
      </c>
      <c r="AM17" s="132">
        <v>-352467</v>
      </c>
      <c r="AN17" s="132">
        <v>-370080</v>
      </c>
      <c r="AO17" s="132">
        <v>-488793</v>
      </c>
      <c r="AP17" s="132">
        <v>-556626</v>
      </c>
      <c r="AQ17" s="132">
        <v>-337404.75799999997</v>
      </c>
      <c r="AR17" s="132">
        <v>-410952.71506000002</v>
      </c>
      <c r="AS17" s="132">
        <v>-514145.77428000001</v>
      </c>
      <c r="AT17" s="132">
        <v>-575316.04391000001</v>
      </c>
    </row>
    <row r="18" spans="1:46">
      <c r="A18" s="118"/>
      <c r="B18" s="130" t="s">
        <v>10</v>
      </c>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v>-55</v>
      </c>
      <c r="AI18" s="132">
        <v>342</v>
      </c>
      <c r="AJ18" s="132">
        <v>-358</v>
      </c>
      <c r="AK18" s="132">
        <v>-236</v>
      </c>
      <c r="AL18" s="132">
        <v>-309</v>
      </c>
      <c r="AM18" s="132">
        <v>-296</v>
      </c>
      <c r="AN18" s="132">
        <v>-493</v>
      </c>
      <c r="AO18" s="132">
        <v>1046</v>
      </c>
      <c r="AP18" s="132">
        <v>506</v>
      </c>
      <c r="AQ18" s="132">
        <v>-199.79894000000786</v>
      </c>
      <c r="AR18" s="132">
        <v>-238.30136999999218</v>
      </c>
      <c r="AS18" s="132">
        <v>-501.66465999999991</v>
      </c>
      <c r="AT18" s="132">
        <v>-281.86606000000006</v>
      </c>
    </row>
    <row r="19" spans="1:46">
      <c r="A19" s="118"/>
      <c r="B19" s="130" t="s">
        <v>38</v>
      </c>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v>0</v>
      </c>
      <c r="AI19" s="132">
        <v>0</v>
      </c>
      <c r="AJ19" s="132">
        <v>0</v>
      </c>
      <c r="AK19" s="132">
        <v>0</v>
      </c>
      <c r="AL19" s="132">
        <v>0</v>
      </c>
      <c r="AM19" s="132">
        <v>0</v>
      </c>
      <c r="AN19" s="132">
        <v>0</v>
      </c>
      <c r="AO19" s="132">
        <v>0</v>
      </c>
      <c r="AP19" s="132">
        <v>0</v>
      </c>
      <c r="AQ19" s="132">
        <v>0</v>
      </c>
      <c r="AR19" s="132">
        <v>0</v>
      </c>
      <c r="AS19" s="132">
        <v>0</v>
      </c>
      <c r="AT19" s="132">
        <v>0</v>
      </c>
    </row>
    <row r="20" spans="1:46">
      <c r="A20" s="118"/>
      <c r="B20" s="130" t="s">
        <v>39</v>
      </c>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v>0</v>
      </c>
      <c r="AI20" s="132">
        <v>0</v>
      </c>
      <c r="AJ20" s="132">
        <v>0</v>
      </c>
      <c r="AK20" s="132">
        <v>0</v>
      </c>
      <c r="AL20" s="132">
        <v>0</v>
      </c>
      <c r="AM20" s="132">
        <v>0</v>
      </c>
      <c r="AN20" s="132">
        <v>0</v>
      </c>
      <c r="AO20" s="132">
        <v>0</v>
      </c>
      <c r="AP20" s="132">
        <v>0</v>
      </c>
      <c r="AQ20" s="132">
        <v>0</v>
      </c>
      <c r="AR20" s="132">
        <v>0</v>
      </c>
      <c r="AS20" s="132">
        <v>0</v>
      </c>
      <c r="AT20" s="132">
        <v>0</v>
      </c>
    </row>
    <row r="21" spans="1:46">
      <c r="A21" s="118"/>
      <c r="B21" s="130" t="s">
        <v>40</v>
      </c>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v>0</v>
      </c>
      <c r="AI21" s="132">
        <v>0</v>
      </c>
      <c r="AJ21" s="132">
        <v>0</v>
      </c>
      <c r="AK21" s="132">
        <v>0</v>
      </c>
      <c r="AL21" s="132">
        <v>0</v>
      </c>
      <c r="AM21" s="132">
        <v>0</v>
      </c>
      <c r="AN21" s="132">
        <v>0</v>
      </c>
      <c r="AO21" s="132">
        <v>0</v>
      </c>
      <c r="AP21" s="132">
        <v>0</v>
      </c>
      <c r="AQ21" s="132">
        <v>0</v>
      </c>
      <c r="AR21" s="132">
        <v>0</v>
      </c>
      <c r="AS21" s="132">
        <v>0</v>
      </c>
      <c r="AT21" s="132">
        <v>0</v>
      </c>
    </row>
    <row r="22" spans="1:46">
      <c r="A22" s="118"/>
      <c r="B22" s="130" t="s">
        <v>41</v>
      </c>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v>0</v>
      </c>
      <c r="AI22" s="132">
        <v>0</v>
      </c>
      <c r="AJ22" s="132">
        <v>0</v>
      </c>
      <c r="AK22" s="132">
        <v>0</v>
      </c>
      <c r="AL22" s="132">
        <v>0</v>
      </c>
      <c r="AM22" s="132">
        <v>0</v>
      </c>
      <c r="AN22" s="132">
        <v>0</v>
      </c>
      <c r="AO22" s="132">
        <v>0</v>
      </c>
      <c r="AP22" s="132">
        <v>0</v>
      </c>
      <c r="AQ22" s="132">
        <v>0</v>
      </c>
      <c r="AR22" s="132">
        <v>0</v>
      </c>
      <c r="AS22" s="132">
        <v>0</v>
      </c>
      <c r="AT22" s="132">
        <v>0</v>
      </c>
    </row>
    <row r="23" spans="1:46">
      <c r="A23" s="118"/>
      <c r="B23" s="130" t="s">
        <v>42</v>
      </c>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v>0</v>
      </c>
      <c r="AI23" s="132">
        <v>0</v>
      </c>
      <c r="AJ23" s="132">
        <v>0</v>
      </c>
      <c r="AK23" s="132">
        <v>0</v>
      </c>
      <c r="AL23" s="132">
        <v>0</v>
      </c>
      <c r="AM23" s="132">
        <v>0</v>
      </c>
      <c r="AN23" s="132">
        <v>0</v>
      </c>
      <c r="AO23" s="132">
        <v>0</v>
      </c>
      <c r="AP23" s="132">
        <v>0</v>
      </c>
      <c r="AQ23" s="132">
        <v>0</v>
      </c>
      <c r="AR23" s="132">
        <v>0</v>
      </c>
      <c r="AS23" s="132">
        <v>0</v>
      </c>
      <c r="AT23" s="132">
        <v>0</v>
      </c>
    </row>
    <row r="24" spans="1:46">
      <c r="A24" s="118"/>
      <c r="B24" s="130" t="s">
        <v>43</v>
      </c>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v>0</v>
      </c>
      <c r="AI24" s="132">
        <v>0</v>
      </c>
      <c r="AJ24" s="132">
        <v>0</v>
      </c>
      <c r="AK24" s="132">
        <v>0</v>
      </c>
      <c r="AL24" s="132">
        <v>0</v>
      </c>
      <c r="AM24" s="132">
        <v>0</v>
      </c>
      <c r="AN24" s="132">
        <v>0</v>
      </c>
      <c r="AO24" s="132">
        <v>0</v>
      </c>
      <c r="AP24" s="132">
        <v>0</v>
      </c>
      <c r="AQ24" s="132">
        <v>0</v>
      </c>
      <c r="AR24" s="132">
        <v>0</v>
      </c>
      <c r="AS24" s="132">
        <v>0</v>
      </c>
      <c r="AT24" s="132">
        <v>0</v>
      </c>
    </row>
    <row r="25" spans="1:46">
      <c r="A25" s="134"/>
      <c r="B25" s="127" t="s">
        <v>19</v>
      </c>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v>-2516</v>
      </c>
      <c r="AI25" s="133">
        <v>-2789</v>
      </c>
      <c r="AJ25" s="133">
        <v>-4403</v>
      </c>
      <c r="AK25" s="133">
        <v>-3718</v>
      </c>
      <c r="AL25" s="133">
        <v>-2134</v>
      </c>
      <c r="AM25" s="133">
        <v>-1500</v>
      </c>
      <c r="AN25" s="133">
        <v>-2009</v>
      </c>
      <c r="AO25" s="133">
        <v>-1883</v>
      </c>
      <c r="AP25" s="133">
        <v>-2133</v>
      </c>
      <c r="AQ25" s="133">
        <v>-2311.5508300000001</v>
      </c>
      <c r="AR25" s="133">
        <f>SUM(AR26:AR31)</f>
        <v>-1132.5619299999994</v>
      </c>
      <c r="AS25" s="133">
        <f>SUM(AS26:AS31)</f>
        <v>-2538.1728700000008</v>
      </c>
      <c r="AT25" s="133">
        <f>SUM(AT26:AT31)</f>
        <v>-2993.8477199999988</v>
      </c>
    </row>
    <row r="26" spans="1:46">
      <c r="A26" s="118"/>
      <c r="B26" s="130" t="s">
        <v>14</v>
      </c>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v>-930</v>
      </c>
      <c r="AI26" s="132">
        <v>-1584</v>
      </c>
      <c r="AJ26" s="132">
        <v>-663</v>
      </c>
      <c r="AK26" s="132">
        <v>-1080</v>
      </c>
      <c r="AL26" s="132">
        <v>211</v>
      </c>
      <c r="AM26" s="132">
        <v>208</v>
      </c>
      <c r="AN26" s="132">
        <v>-36</v>
      </c>
      <c r="AO26" s="132">
        <v>0</v>
      </c>
      <c r="AP26" s="132">
        <v>-76</v>
      </c>
      <c r="AQ26" s="132">
        <v>0</v>
      </c>
      <c r="AR26" s="132">
        <v>-32.162779999999998</v>
      </c>
      <c r="AS26" s="132">
        <v>0</v>
      </c>
      <c r="AT26" s="132">
        <v>0</v>
      </c>
    </row>
    <row r="27" spans="1:46">
      <c r="A27" s="118"/>
      <c r="B27" s="130" t="s">
        <v>16</v>
      </c>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v>-933</v>
      </c>
      <c r="AI27" s="132">
        <v>-416</v>
      </c>
      <c r="AJ27" s="132">
        <v>-3141</v>
      </c>
      <c r="AK27" s="132">
        <v>-1811</v>
      </c>
      <c r="AL27" s="132">
        <v>-1840</v>
      </c>
      <c r="AM27" s="132">
        <v>-947</v>
      </c>
      <c r="AN27" s="132">
        <v>-1263</v>
      </c>
      <c r="AO27" s="132">
        <v>-1771</v>
      </c>
      <c r="AP27" s="132">
        <v>-1594</v>
      </c>
      <c r="AQ27" s="132">
        <v>0</v>
      </c>
      <c r="AR27" s="132">
        <v>-2530.8821599999992</v>
      </c>
      <c r="AS27" s="132">
        <v>-1915.6577800000014</v>
      </c>
      <c r="AT27" s="132">
        <v>-2280.981499999999</v>
      </c>
    </row>
    <row r="28" spans="1:46">
      <c r="A28" s="118"/>
      <c r="B28" s="130" t="s">
        <v>252</v>
      </c>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v>-653</v>
      </c>
      <c r="AI28" s="132">
        <v>-770</v>
      </c>
      <c r="AJ28" s="132">
        <v>-599</v>
      </c>
      <c r="AK28" s="132">
        <v>-827</v>
      </c>
      <c r="AL28" s="132">
        <v>-505</v>
      </c>
      <c r="AM28" s="132">
        <v>-761</v>
      </c>
      <c r="AN28" s="132">
        <v>-710</v>
      </c>
      <c r="AO28" s="132">
        <v>-112</v>
      </c>
      <c r="AP28" s="132">
        <v>-463</v>
      </c>
      <c r="AQ28" s="132">
        <v>-2311.5508300000001</v>
      </c>
      <c r="AR28" s="132">
        <v>1430.4830099999999</v>
      </c>
      <c r="AS28" s="132">
        <v>-622.51508999999942</v>
      </c>
      <c r="AT28" s="132">
        <v>-712.86621999999988</v>
      </c>
    </row>
    <row r="29" spans="1:46">
      <c r="A29" s="134"/>
      <c r="B29" s="130" t="s">
        <v>253</v>
      </c>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v>0</v>
      </c>
      <c r="AI29" s="132">
        <v>-19</v>
      </c>
      <c r="AJ29" s="132">
        <v>0</v>
      </c>
      <c r="AK29" s="132">
        <v>0</v>
      </c>
      <c r="AL29" s="132">
        <v>0</v>
      </c>
      <c r="AM29" s="132">
        <v>0</v>
      </c>
      <c r="AN29" s="132">
        <v>0</v>
      </c>
      <c r="AO29" s="132">
        <v>0</v>
      </c>
      <c r="AP29" s="132">
        <v>0</v>
      </c>
      <c r="AQ29" s="132">
        <v>0</v>
      </c>
      <c r="AR29" s="132">
        <v>0</v>
      </c>
      <c r="AS29" s="132">
        <v>0</v>
      </c>
      <c r="AT29" s="132">
        <v>0</v>
      </c>
    </row>
    <row r="30" spans="1:46">
      <c r="A30" s="134"/>
      <c r="B30" s="130" t="s">
        <v>345</v>
      </c>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v>0</v>
      </c>
      <c r="AI30" s="132">
        <v>0</v>
      </c>
      <c r="AJ30" s="132">
        <v>0</v>
      </c>
      <c r="AK30" s="132">
        <v>0</v>
      </c>
      <c r="AL30" s="132">
        <v>0</v>
      </c>
      <c r="AM30" s="132">
        <v>0</v>
      </c>
      <c r="AN30" s="132">
        <v>0</v>
      </c>
      <c r="AO30" s="132">
        <v>0</v>
      </c>
      <c r="AP30" s="132">
        <v>0</v>
      </c>
      <c r="AQ30" s="132">
        <v>0</v>
      </c>
      <c r="AR30" s="132">
        <v>0</v>
      </c>
      <c r="AS30" s="132">
        <v>0</v>
      </c>
      <c r="AT30" s="132">
        <v>0</v>
      </c>
    </row>
    <row r="31" spans="1:46">
      <c r="A31" s="134"/>
      <c r="B31" s="130" t="s">
        <v>186</v>
      </c>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v>0</v>
      </c>
      <c r="AI31" s="132">
        <v>0</v>
      </c>
      <c r="AJ31" s="132">
        <v>0</v>
      </c>
      <c r="AK31" s="132">
        <v>0</v>
      </c>
      <c r="AL31" s="132">
        <v>0</v>
      </c>
      <c r="AM31" s="132">
        <v>0</v>
      </c>
      <c r="AN31" s="132">
        <v>0</v>
      </c>
      <c r="AO31" s="132">
        <v>0</v>
      </c>
      <c r="AP31" s="132">
        <v>0</v>
      </c>
      <c r="AQ31" s="132">
        <v>0</v>
      </c>
      <c r="AR31" s="132">
        <v>0</v>
      </c>
      <c r="AS31" s="132">
        <v>0</v>
      </c>
      <c r="AT31" s="132">
        <v>0</v>
      </c>
    </row>
    <row r="32" spans="1:46">
      <c r="A32" s="189"/>
      <c r="B32" s="123" t="s">
        <v>20</v>
      </c>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v>-303</v>
      </c>
      <c r="AI32" s="133">
        <v>-314</v>
      </c>
      <c r="AJ32" s="133">
        <v>-338</v>
      </c>
      <c r="AK32" s="133">
        <v>-335</v>
      </c>
      <c r="AL32" s="133">
        <v>-335</v>
      </c>
      <c r="AM32" s="133">
        <v>-335</v>
      </c>
      <c r="AN32" s="133">
        <v>-335</v>
      </c>
      <c r="AO32" s="133">
        <v>-340</v>
      </c>
      <c r="AP32" s="133">
        <v>-350</v>
      </c>
      <c r="AQ32" s="133">
        <v>-440.89365000000004</v>
      </c>
      <c r="AR32" s="133">
        <f>SUM(AR33:AR34)</f>
        <v>-502.21626999999995</v>
      </c>
      <c r="AS32" s="133">
        <f>SUM(AS33:AS34)</f>
        <v>-526.41871000000003</v>
      </c>
      <c r="AT32" s="133">
        <f>SUM(AT33:AT34)</f>
        <v>-831.50243999999998</v>
      </c>
    </row>
    <row r="33" spans="1:46">
      <c r="A33" s="118"/>
      <c r="B33" s="130" t="s">
        <v>21</v>
      </c>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v>0</v>
      </c>
      <c r="AI33" s="132">
        <v>0</v>
      </c>
      <c r="AJ33" s="132">
        <v>0</v>
      </c>
      <c r="AK33" s="132">
        <v>0</v>
      </c>
      <c r="AL33" s="132">
        <v>0</v>
      </c>
      <c r="AM33" s="132">
        <v>0</v>
      </c>
      <c r="AN33" s="132">
        <v>0</v>
      </c>
      <c r="AO33" s="132">
        <v>0</v>
      </c>
      <c r="AP33" s="132">
        <v>0</v>
      </c>
      <c r="AQ33" s="132">
        <v>0</v>
      </c>
      <c r="AR33" s="132">
        <v>0</v>
      </c>
      <c r="AS33" s="132">
        <v>0</v>
      </c>
      <c r="AT33" s="132">
        <v>0</v>
      </c>
    </row>
    <row r="34" spans="1:46">
      <c r="A34" s="118"/>
      <c r="B34" s="130" t="s">
        <v>22</v>
      </c>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v>-303</v>
      </c>
      <c r="AI34" s="132">
        <v>-314</v>
      </c>
      <c r="AJ34" s="132">
        <v>-338</v>
      </c>
      <c r="AK34" s="132">
        <v>-335</v>
      </c>
      <c r="AL34" s="132">
        <v>-335</v>
      </c>
      <c r="AM34" s="132">
        <v>-335</v>
      </c>
      <c r="AN34" s="132">
        <v>-335</v>
      </c>
      <c r="AO34" s="132">
        <v>-340</v>
      </c>
      <c r="AP34" s="132">
        <v>-350</v>
      </c>
      <c r="AQ34" s="132">
        <v>-440.89365000000004</v>
      </c>
      <c r="AR34" s="132">
        <v>-502.21626999999995</v>
      </c>
      <c r="AS34" s="132">
        <v>-526.41871000000003</v>
      </c>
      <c r="AT34" s="132">
        <v>-831.50243999999998</v>
      </c>
    </row>
    <row r="35" spans="1:46">
      <c r="A35" s="134"/>
      <c r="B35" s="127" t="s">
        <v>23</v>
      </c>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v>-75</v>
      </c>
      <c r="AI35" s="133">
        <v>-8</v>
      </c>
      <c r="AJ35" s="133">
        <v>265</v>
      </c>
      <c r="AK35" s="133">
        <v>509</v>
      </c>
      <c r="AL35" s="133">
        <v>378</v>
      </c>
      <c r="AM35" s="133">
        <v>1662</v>
      </c>
      <c r="AN35" s="133">
        <v>581</v>
      </c>
      <c r="AO35" s="133">
        <v>629</v>
      </c>
      <c r="AP35" s="133">
        <v>1250</v>
      </c>
      <c r="AQ35" s="133">
        <v>-233.9694300000001</v>
      </c>
      <c r="AR35" s="133">
        <f>SUM(AR36,AR42)</f>
        <v>1058.0081500000003</v>
      </c>
      <c r="AS35" s="133">
        <f>SUM(AS36,AS42)</f>
        <v>1344.2829299999996</v>
      </c>
      <c r="AT35" s="133">
        <f>SUM(AT36,AT42)</f>
        <v>-3832.3605199999993</v>
      </c>
    </row>
    <row r="36" spans="1:46">
      <c r="A36" s="190"/>
      <c r="B36" s="137" t="s">
        <v>24</v>
      </c>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v>94</v>
      </c>
      <c r="AI36" s="133">
        <v>397</v>
      </c>
      <c r="AJ36" s="133">
        <v>734</v>
      </c>
      <c r="AK36" s="133">
        <v>772</v>
      </c>
      <c r="AL36" s="133">
        <v>879</v>
      </c>
      <c r="AM36" s="133">
        <v>2161</v>
      </c>
      <c r="AN36" s="133">
        <v>1633</v>
      </c>
      <c r="AO36" s="133">
        <v>1182</v>
      </c>
      <c r="AP36" s="133">
        <v>1504</v>
      </c>
      <c r="AQ36" s="133">
        <v>1470.2740200000001</v>
      </c>
      <c r="AR36" s="133">
        <f>SUM(AR37:AR41)</f>
        <v>1481.9883800000002</v>
      </c>
      <c r="AS36" s="133">
        <f>SUM(AS37:AS41)</f>
        <v>1512.5620899999997</v>
      </c>
      <c r="AT36" s="133">
        <f>SUM(AT37:AT41)</f>
        <v>-3481.1228599999995</v>
      </c>
    </row>
    <row r="37" spans="1:46">
      <c r="A37" s="191"/>
      <c r="B37" s="138" t="s">
        <v>346</v>
      </c>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v>0</v>
      </c>
      <c r="AI37" s="132">
        <v>8</v>
      </c>
      <c r="AJ37" s="132">
        <v>1</v>
      </c>
      <c r="AK37" s="132">
        <v>0</v>
      </c>
      <c r="AL37" s="132">
        <v>0</v>
      </c>
      <c r="AM37" s="132">
        <v>25</v>
      </c>
      <c r="AN37" s="132">
        <v>0</v>
      </c>
      <c r="AO37" s="132">
        <v>3</v>
      </c>
      <c r="AP37" s="132">
        <v>23</v>
      </c>
      <c r="AQ37" s="132">
        <v>22.831619999999997</v>
      </c>
      <c r="AR37" s="132">
        <v>9.6087500000000041</v>
      </c>
      <c r="AS37" s="132">
        <v>2.9699999999976967E-3</v>
      </c>
      <c r="AT37" s="132">
        <v>0.67589999999999861</v>
      </c>
    </row>
    <row r="38" spans="1:46">
      <c r="A38" s="191"/>
      <c r="B38" s="138" t="s">
        <v>26</v>
      </c>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v>85</v>
      </c>
      <c r="AI38" s="132">
        <v>194</v>
      </c>
      <c r="AJ38" s="132">
        <v>364</v>
      </c>
      <c r="AK38" s="132">
        <v>315</v>
      </c>
      <c r="AL38" s="132">
        <v>263</v>
      </c>
      <c r="AM38" s="132">
        <v>380</v>
      </c>
      <c r="AN38" s="132">
        <v>267</v>
      </c>
      <c r="AO38" s="132">
        <v>202</v>
      </c>
      <c r="AP38" s="132">
        <v>528</v>
      </c>
      <c r="AQ38" s="132">
        <v>694.68862999999999</v>
      </c>
      <c r="AR38" s="132">
        <v>564.35048000000018</v>
      </c>
      <c r="AS38" s="132">
        <v>516.83524999999986</v>
      </c>
      <c r="AT38" s="132">
        <v>1192.4903400000001</v>
      </c>
    </row>
    <row r="39" spans="1:46">
      <c r="A39" s="191"/>
      <c r="B39" s="138" t="s">
        <v>347</v>
      </c>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v>0</v>
      </c>
      <c r="AI39" s="132">
        <v>0</v>
      </c>
      <c r="AJ39" s="132">
        <v>32</v>
      </c>
      <c r="AK39" s="132">
        <v>0</v>
      </c>
      <c r="AL39" s="132">
        <v>0</v>
      </c>
      <c r="AM39" s="132">
        <v>0</v>
      </c>
      <c r="AN39" s="132">
        <v>0</v>
      </c>
      <c r="AO39" s="132">
        <v>0</v>
      </c>
      <c r="AP39" s="132">
        <v>0</v>
      </c>
      <c r="AQ39" s="132">
        <v>0</v>
      </c>
      <c r="AR39" s="132">
        <v>0</v>
      </c>
      <c r="AS39" s="132">
        <v>0</v>
      </c>
      <c r="AT39" s="132">
        <v>0</v>
      </c>
    </row>
    <row r="40" spans="1:46">
      <c r="A40" s="191"/>
      <c r="B40" s="138" t="s">
        <v>28</v>
      </c>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v>0</v>
      </c>
      <c r="AI40" s="132">
        <v>0</v>
      </c>
      <c r="AJ40" s="132">
        <v>0</v>
      </c>
      <c r="AK40" s="132">
        <v>0</v>
      </c>
      <c r="AL40" s="132">
        <v>66</v>
      </c>
      <c r="AM40" s="132">
        <v>197</v>
      </c>
      <c r="AN40" s="132">
        <v>667</v>
      </c>
      <c r="AO40" s="132">
        <v>624</v>
      </c>
      <c r="AP40" s="132">
        <v>646</v>
      </c>
      <c r="AQ40" s="132">
        <v>727.61499000000003</v>
      </c>
      <c r="AR40" s="132">
        <v>825.52613999999994</v>
      </c>
      <c r="AS40" s="132">
        <v>952.22928999999976</v>
      </c>
      <c r="AT40" s="132">
        <v>-4705.2456899999997</v>
      </c>
    </row>
    <row r="41" spans="1:46">
      <c r="A41" s="191"/>
      <c r="B41" s="138" t="s">
        <v>10</v>
      </c>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v>9</v>
      </c>
      <c r="AI41" s="132">
        <v>195</v>
      </c>
      <c r="AJ41" s="132">
        <v>337</v>
      </c>
      <c r="AK41" s="132">
        <v>457</v>
      </c>
      <c r="AL41" s="132">
        <v>550</v>
      </c>
      <c r="AM41" s="132">
        <v>1559</v>
      </c>
      <c r="AN41" s="132">
        <v>699</v>
      </c>
      <c r="AO41" s="132">
        <v>353</v>
      </c>
      <c r="AP41" s="132">
        <v>307</v>
      </c>
      <c r="AQ41" s="132">
        <v>25.138780000000004</v>
      </c>
      <c r="AR41" s="132">
        <v>82.503010000000017</v>
      </c>
      <c r="AS41" s="132">
        <v>43.494579999999985</v>
      </c>
      <c r="AT41" s="132">
        <v>30.956590000000006</v>
      </c>
    </row>
    <row r="42" spans="1:46">
      <c r="A42" s="190"/>
      <c r="B42" s="137" t="s">
        <v>30</v>
      </c>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v>-169</v>
      </c>
      <c r="AI42" s="133">
        <v>-405</v>
      </c>
      <c r="AJ42" s="133">
        <v>-469</v>
      </c>
      <c r="AK42" s="133">
        <v>-263</v>
      </c>
      <c r="AL42" s="133">
        <v>-501</v>
      </c>
      <c r="AM42" s="133">
        <v>-499</v>
      </c>
      <c r="AN42" s="133">
        <v>-1052</v>
      </c>
      <c r="AO42" s="133">
        <v>-553</v>
      </c>
      <c r="AP42" s="133">
        <v>-254</v>
      </c>
      <c r="AQ42" s="133">
        <v>-1704.2434500000002</v>
      </c>
      <c r="AR42" s="133">
        <f>SUM(AR43:AR45)</f>
        <v>-423.98022999999989</v>
      </c>
      <c r="AS42" s="133">
        <f>SUM(AS43:AS45)</f>
        <v>-168.27916000000005</v>
      </c>
      <c r="AT42" s="133">
        <f>SUM(AT43:AT45)</f>
        <v>-351.23765999999978</v>
      </c>
    </row>
    <row r="43" spans="1:46">
      <c r="A43" s="191"/>
      <c r="B43" s="138" t="s">
        <v>346</v>
      </c>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v>0</v>
      </c>
      <c r="AI43" s="132">
        <v>0</v>
      </c>
      <c r="AJ43" s="132">
        <v>0</v>
      </c>
      <c r="AK43" s="132">
        <v>0</v>
      </c>
      <c r="AL43" s="132">
        <v>0</v>
      </c>
      <c r="AM43" s="132">
        <v>0</v>
      </c>
      <c r="AN43" s="132">
        <v>0</v>
      </c>
      <c r="AO43" s="132">
        <v>0</v>
      </c>
      <c r="AP43" s="132">
        <v>0</v>
      </c>
      <c r="AQ43" s="132">
        <v>0</v>
      </c>
      <c r="AR43" s="132">
        <v>0</v>
      </c>
      <c r="AS43" s="132">
        <v>0</v>
      </c>
      <c r="AT43" s="132">
        <v>0</v>
      </c>
    </row>
    <row r="44" spans="1:46">
      <c r="A44" s="191"/>
      <c r="B44" s="138" t="s">
        <v>31</v>
      </c>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v>0</v>
      </c>
      <c r="AI44" s="132">
        <v>0</v>
      </c>
      <c r="AJ44" s="132">
        <v>0</v>
      </c>
      <c r="AK44" s="132">
        <v>0</v>
      </c>
      <c r="AL44" s="132">
        <v>0</v>
      </c>
      <c r="AM44" s="132">
        <v>0</v>
      </c>
      <c r="AN44" s="132">
        <v>0</v>
      </c>
      <c r="AO44" s="132">
        <v>0</v>
      </c>
      <c r="AP44" s="132">
        <v>0</v>
      </c>
      <c r="AQ44" s="132">
        <v>0</v>
      </c>
      <c r="AR44" s="132">
        <v>0</v>
      </c>
      <c r="AS44" s="132">
        <v>0</v>
      </c>
      <c r="AT44" s="132">
        <v>0</v>
      </c>
    </row>
    <row r="45" spans="1:46">
      <c r="A45" s="191"/>
      <c r="B45" s="138" t="s">
        <v>10</v>
      </c>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v>-169</v>
      </c>
      <c r="AI45" s="132">
        <v>-405</v>
      </c>
      <c r="AJ45" s="132">
        <v>-469</v>
      </c>
      <c r="AK45" s="132">
        <v>-263</v>
      </c>
      <c r="AL45" s="132">
        <v>-501</v>
      </c>
      <c r="AM45" s="132">
        <v>-499</v>
      </c>
      <c r="AN45" s="132">
        <v>-1052</v>
      </c>
      <c r="AO45" s="132">
        <v>-553</v>
      </c>
      <c r="AP45" s="132">
        <v>-254</v>
      </c>
      <c r="AQ45" s="132">
        <v>-1704.2434500000002</v>
      </c>
      <c r="AR45" s="132">
        <v>-423.98022999999989</v>
      </c>
      <c r="AS45" s="132">
        <v>-168.27916000000005</v>
      </c>
      <c r="AT45" s="132">
        <v>-351.23765999999978</v>
      </c>
    </row>
    <row r="46" spans="1:46">
      <c r="A46" s="189"/>
      <c r="B46" s="123" t="s">
        <v>32</v>
      </c>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v>0</v>
      </c>
      <c r="AI46" s="133">
        <v>182</v>
      </c>
      <c r="AJ46" s="133">
        <v>2</v>
      </c>
      <c r="AK46" s="133">
        <v>-57</v>
      </c>
      <c r="AL46" s="133">
        <v>66</v>
      </c>
      <c r="AM46" s="133">
        <v>-54</v>
      </c>
      <c r="AN46" s="133">
        <v>-478</v>
      </c>
      <c r="AO46" s="133">
        <v>-288</v>
      </c>
      <c r="AP46" s="133">
        <v>-4203</v>
      </c>
      <c r="AQ46" s="133">
        <v>-325.90292999999997</v>
      </c>
      <c r="AR46" s="133">
        <v>-9752.3401099999992</v>
      </c>
      <c r="AS46" s="133">
        <v>3.6937099999995553</v>
      </c>
      <c r="AT46" s="133">
        <v>-66.951929999999265</v>
      </c>
    </row>
    <row r="47" spans="1:46">
      <c r="A47" s="189"/>
      <c r="B47" s="123" t="s">
        <v>44</v>
      </c>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v>0</v>
      </c>
      <c r="AI47" s="133">
        <v>0</v>
      </c>
      <c r="AJ47" s="133">
        <v>0</v>
      </c>
      <c r="AK47" s="133">
        <v>0</v>
      </c>
      <c r="AL47" s="133">
        <v>0</v>
      </c>
      <c r="AM47" s="133">
        <v>0</v>
      </c>
      <c r="AN47" s="133">
        <v>0</v>
      </c>
      <c r="AO47" s="133">
        <v>0</v>
      </c>
      <c r="AP47" s="133">
        <v>0</v>
      </c>
      <c r="AQ47" s="133">
        <v>0</v>
      </c>
      <c r="AR47" s="133">
        <v>0</v>
      </c>
      <c r="AS47" s="133">
        <v>0</v>
      </c>
      <c r="AT47" s="133">
        <v>0</v>
      </c>
    </row>
    <row r="48" spans="1:46">
      <c r="A48" s="189"/>
      <c r="B48" s="123" t="s">
        <v>33</v>
      </c>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v>-57050</v>
      </c>
      <c r="AI48" s="133">
        <v>-156005</v>
      </c>
      <c r="AJ48" s="133">
        <v>34862</v>
      </c>
      <c r="AK48" s="133">
        <v>44246</v>
      </c>
      <c r="AL48" s="133">
        <v>123459</v>
      </c>
      <c r="AM48" s="133">
        <v>328105</v>
      </c>
      <c r="AN48" s="133">
        <v>176540</v>
      </c>
      <c r="AO48" s="133">
        <v>184663</v>
      </c>
      <c r="AP48" s="133">
        <v>-502447</v>
      </c>
      <c r="AQ48" s="133">
        <v>110329.30885999999</v>
      </c>
      <c r="AR48" s="133">
        <f>SUM(AR11,AR12,AR25,AR46,AR47,AR32,AR35)</f>
        <v>-49659.879810000079</v>
      </c>
      <c r="AS48" s="133">
        <f>SUM(AS11,AS12,AS25,AS46,AS47,AS32,AS35)</f>
        <v>-93349.581410000086</v>
      </c>
      <c r="AT48" s="133">
        <f>SUM(AT11,AT12,AT25,AT46,AT47,AT32,AT35)</f>
        <v>-58261.735519999755</v>
      </c>
    </row>
    <row r="49" spans="1:46">
      <c r="A49" s="189"/>
      <c r="B49" s="123" t="s">
        <v>34</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v>0</v>
      </c>
      <c r="AI49" s="133">
        <v>0</v>
      </c>
      <c r="AJ49" s="133">
        <v>-1311</v>
      </c>
      <c r="AK49" s="133">
        <v>1311</v>
      </c>
      <c r="AL49" s="133">
        <v>0</v>
      </c>
      <c r="AM49" s="133">
        <v>-1195</v>
      </c>
      <c r="AN49" s="133">
        <v>1195</v>
      </c>
      <c r="AO49" s="133">
        <v>0</v>
      </c>
      <c r="AP49" s="133">
        <v>0</v>
      </c>
      <c r="AQ49" s="133">
        <v>-17443.831699999999</v>
      </c>
      <c r="AR49" s="133">
        <v>6681.5309599999982</v>
      </c>
      <c r="AS49" s="133">
        <v>0</v>
      </c>
      <c r="AT49" s="133">
        <v>0</v>
      </c>
    </row>
    <row r="50" spans="1:46">
      <c r="A50" s="189"/>
      <c r="B50" s="123" t="s">
        <v>35</v>
      </c>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v>19397</v>
      </c>
      <c r="AI50" s="133">
        <v>53018</v>
      </c>
      <c r="AJ50" s="133">
        <v>-10525</v>
      </c>
      <c r="AK50" s="133">
        <v>-16391</v>
      </c>
      <c r="AL50" s="133">
        <v>-41976</v>
      </c>
      <c r="AM50" s="133">
        <v>-110355</v>
      </c>
      <c r="AN50" s="133">
        <v>-61220</v>
      </c>
      <c r="AO50" s="133">
        <v>-62767</v>
      </c>
      <c r="AP50" s="133">
        <v>170840</v>
      </c>
      <c r="AQ50" s="133">
        <v>-20033.74641</v>
      </c>
      <c r="AR50" s="133">
        <v>9986.3276099999985</v>
      </c>
      <c r="AS50" s="133">
        <v>31736.776710000006</v>
      </c>
      <c r="AT50" s="133">
        <v>19761.050879999995</v>
      </c>
    </row>
    <row r="51" spans="1:46">
      <c r="A51" s="189"/>
      <c r="B51" s="123" t="s">
        <v>45</v>
      </c>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v>0</v>
      </c>
      <c r="AI51" s="133">
        <v>0</v>
      </c>
      <c r="AJ51" s="133">
        <v>0</v>
      </c>
      <c r="AK51" s="133">
        <v>0</v>
      </c>
      <c r="AL51" s="133">
        <v>0</v>
      </c>
      <c r="AM51" s="133">
        <v>0</v>
      </c>
      <c r="AN51" s="133">
        <v>0</v>
      </c>
      <c r="AO51" s="133">
        <v>0</v>
      </c>
      <c r="AP51" s="133">
        <v>0</v>
      </c>
      <c r="AQ51" s="133">
        <v>0</v>
      </c>
      <c r="AR51" s="133">
        <v>0</v>
      </c>
      <c r="AS51" s="133">
        <v>0</v>
      </c>
      <c r="AT51" s="133">
        <v>0</v>
      </c>
    </row>
    <row r="52" spans="1:46">
      <c r="A52" s="189"/>
      <c r="B52" s="123" t="s">
        <v>46</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v>-37653</v>
      </c>
      <c r="AI52" s="133">
        <v>-102987</v>
      </c>
      <c r="AJ52" s="133">
        <v>23026</v>
      </c>
      <c r="AK52" s="133">
        <v>29166</v>
      </c>
      <c r="AL52" s="133">
        <v>81483</v>
      </c>
      <c r="AM52" s="133">
        <v>216555</v>
      </c>
      <c r="AN52" s="133">
        <v>116515</v>
      </c>
      <c r="AO52" s="133">
        <v>121896</v>
      </c>
      <c r="AP52" s="133">
        <v>-331607</v>
      </c>
      <c r="AQ52" s="133">
        <v>72851.730749999988</v>
      </c>
      <c r="AR52" s="133">
        <f>SUM(AR48,AR49,AR50)-AR51</f>
        <v>-32992.021240000082</v>
      </c>
      <c r="AS52" s="133">
        <f>SUM(AS48,AS49,AS50)-AS51</f>
        <v>-61612.804700000081</v>
      </c>
      <c r="AT52" s="133">
        <f>SUM(AT48,AT49,AT50)-AT51</f>
        <v>-38500.684639999759</v>
      </c>
    </row>
    <row r="53" spans="1:46">
      <c r="A53" s="189"/>
      <c r="B53" s="139" t="s">
        <v>47</v>
      </c>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v>-37653</v>
      </c>
      <c r="AI53" s="141">
        <v>-102987</v>
      </c>
      <c r="AJ53" s="141">
        <v>23026</v>
      </c>
      <c r="AK53" s="141">
        <v>29166</v>
      </c>
      <c r="AL53" s="141">
        <v>81483</v>
      </c>
      <c r="AM53" s="141">
        <v>216555</v>
      </c>
      <c r="AN53" s="141">
        <v>116515</v>
      </c>
      <c r="AO53" s="141">
        <v>121896</v>
      </c>
      <c r="AP53" s="141">
        <v>-331607</v>
      </c>
      <c r="AQ53" s="141">
        <v>72851.730749999988</v>
      </c>
      <c r="AR53" s="141">
        <f>SUM(AR48,AR49,AR50)</f>
        <v>-32992.021240000082</v>
      </c>
      <c r="AS53" s="141">
        <f>SUM(AS48,AS49,AS50)</f>
        <v>-61612.804700000081</v>
      </c>
      <c r="AT53" s="141">
        <f>SUM(AT48,AT49,AT50)</f>
        <v>-38500.684639999759</v>
      </c>
    </row>
    <row r="54" spans="1:46" ht="9" customHeight="1">
      <c r="A54" s="122"/>
      <c r="B54" s="123"/>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v>0</v>
      </c>
      <c r="AI54" s="186">
        <v>0</v>
      </c>
      <c r="AJ54" s="186">
        <v>0</v>
      </c>
      <c r="AK54" s="186">
        <v>0</v>
      </c>
      <c r="AL54" s="186">
        <v>0</v>
      </c>
      <c r="AM54" s="186">
        <v>0</v>
      </c>
      <c r="AN54" s="186">
        <v>0</v>
      </c>
      <c r="AO54" s="186">
        <v>0</v>
      </c>
      <c r="AP54" s="186">
        <v>0</v>
      </c>
      <c r="AQ54" s="186">
        <v>0</v>
      </c>
      <c r="AR54" s="186"/>
      <c r="AS54" s="186"/>
      <c r="AT54" s="186"/>
    </row>
    <row r="55" spans="1:46">
      <c r="A55" s="122"/>
      <c r="B55" s="143" t="s">
        <v>189</v>
      </c>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v>-56672</v>
      </c>
      <c r="AI55" s="187">
        <v>-155683</v>
      </c>
      <c r="AJ55" s="187">
        <v>34935</v>
      </c>
      <c r="AK55" s="187">
        <v>44072</v>
      </c>
      <c r="AL55" s="187">
        <v>123416</v>
      </c>
      <c r="AM55" s="187">
        <v>326778</v>
      </c>
      <c r="AN55" s="187">
        <v>176294</v>
      </c>
      <c r="AO55" s="187">
        <v>184374</v>
      </c>
      <c r="AP55" s="187">
        <v>-503347</v>
      </c>
      <c r="AQ55" s="187">
        <v>111004.17193999997</v>
      </c>
      <c r="AR55" s="187">
        <v>-50215.671689999981</v>
      </c>
      <c r="AS55" s="187">
        <v>-94167.445630000002</v>
      </c>
      <c r="AT55" s="187">
        <v>-53597.872559999982</v>
      </c>
    </row>
    <row r="56" spans="1:46" ht="16.5">
      <c r="A56" s="122"/>
      <c r="B56" s="139" t="s">
        <v>439</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v>-56672</v>
      </c>
      <c r="AI56" s="141">
        <v>-155683</v>
      </c>
      <c r="AJ56" s="141">
        <v>34935</v>
      </c>
      <c r="AK56" s="141">
        <v>44072</v>
      </c>
      <c r="AL56" s="141">
        <v>123416</v>
      </c>
      <c r="AM56" s="141">
        <v>326778</v>
      </c>
      <c r="AN56" s="141">
        <v>176294</v>
      </c>
      <c r="AO56" s="141">
        <v>184374</v>
      </c>
      <c r="AP56" s="141">
        <v>-503347</v>
      </c>
      <c r="AQ56" s="141">
        <v>111004.17193999997</v>
      </c>
      <c r="AR56" s="141">
        <f>AR55</f>
        <v>-50215.671689999981</v>
      </c>
      <c r="AS56" s="141">
        <f>AS55</f>
        <v>-94167.445630000002</v>
      </c>
      <c r="AT56" s="141">
        <f>AT55</f>
        <v>-53597.872559999982</v>
      </c>
    </row>
    <row r="57" spans="1:46">
      <c r="B57" s="130" t="s">
        <v>190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spans="1:46">
      <c r="B58" s="130" t="s">
        <v>191</v>
      </c>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c r="A59" s="122"/>
      <c r="B59" s="130" t="s">
        <v>192</v>
      </c>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c r="A60" s="122"/>
      <c r="B60" s="119"/>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spans="1:46" ht="15" thickBot="1">
      <c r="A61" s="122"/>
      <c r="B61" s="119"/>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row>
    <row r="62" spans="1:46" ht="16" customHeight="1" thickTop="1" thickBot="1">
      <c r="A62" s="185"/>
      <c r="B62" s="27" t="s">
        <v>94</v>
      </c>
      <c r="C62" s="400">
        <v>2015</v>
      </c>
      <c r="D62" s="391"/>
      <c r="E62" s="391"/>
      <c r="F62" s="399"/>
      <c r="G62" s="392">
        <v>2016</v>
      </c>
      <c r="H62" s="391"/>
      <c r="I62" s="391"/>
      <c r="J62" s="399"/>
      <c r="K62" s="392">
        <v>2017</v>
      </c>
      <c r="L62" s="391"/>
      <c r="M62" s="391"/>
      <c r="N62" s="399"/>
      <c r="O62" s="392">
        <v>2018</v>
      </c>
      <c r="P62" s="391"/>
      <c r="Q62" s="391"/>
      <c r="R62" s="399"/>
      <c r="S62" s="392">
        <v>2019</v>
      </c>
      <c r="T62" s="391"/>
      <c r="U62" s="391"/>
      <c r="V62" s="399"/>
      <c r="W62" s="392">
        <v>2020</v>
      </c>
      <c r="X62" s="391"/>
      <c r="Y62" s="391"/>
      <c r="Z62" s="399"/>
      <c r="AA62" s="392">
        <v>2021</v>
      </c>
      <c r="AB62" s="391"/>
      <c r="AC62" s="391"/>
      <c r="AD62" s="399"/>
      <c r="AE62" s="392">
        <v>2022</v>
      </c>
      <c r="AF62" s="391"/>
      <c r="AG62" s="391"/>
      <c r="AH62" s="399"/>
      <c r="AI62" s="392">
        <v>2023</v>
      </c>
      <c r="AJ62" s="391"/>
      <c r="AK62" s="391"/>
      <c r="AL62" s="399"/>
      <c r="AM62" s="392">
        <v>2024</v>
      </c>
      <c r="AN62" s="391"/>
      <c r="AO62" s="391"/>
      <c r="AP62" s="399"/>
      <c r="AQ62" s="393">
        <v>2025</v>
      </c>
      <c r="AR62" s="394"/>
      <c r="AS62" s="394"/>
      <c r="AT62" s="394"/>
    </row>
    <row r="63" spans="1:46" ht="16" customHeight="1" thickTop="1">
      <c r="A63" s="185"/>
      <c r="B63" s="28" t="s">
        <v>97</v>
      </c>
      <c r="C63" s="29" t="s">
        <v>0</v>
      </c>
      <c r="D63" s="29" t="s">
        <v>1</v>
      </c>
      <c r="E63" s="29" t="s">
        <v>2</v>
      </c>
      <c r="F63" s="29" t="s">
        <v>3</v>
      </c>
      <c r="G63" s="29" t="s">
        <v>4</v>
      </c>
      <c r="H63" s="29" t="s">
        <v>5</v>
      </c>
      <c r="I63" s="29" t="s">
        <v>6</v>
      </c>
      <c r="J63" s="29" t="s">
        <v>7</v>
      </c>
      <c r="K63" s="29" t="s">
        <v>8</v>
      </c>
      <c r="L63" s="29" t="s">
        <v>90</v>
      </c>
      <c r="M63" s="29" t="s">
        <v>102</v>
      </c>
      <c r="N63" s="29" t="s">
        <v>103</v>
      </c>
      <c r="O63" s="29" t="s">
        <v>104</v>
      </c>
      <c r="P63" s="29" t="s">
        <v>106</v>
      </c>
      <c r="Q63" s="29" t="s">
        <v>107</v>
      </c>
      <c r="R63" s="29" t="s">
        <v>108</v>
      </c>
      <c r="S63" s="29" t="s">
        <v>109</v>
      </c>
      <c r="T63" s="29" t="s">
        <v>111</v>
      </c>
      <c r="U63" s="29" t="s">
        <v>116</v>
      </c>
      <c r="V63" s="29" t="s">
        <v>117</v>
      </c>
      <c r="W63" s="29" t="s">
        <v>159</v>
      </c>
      <c r="X63" s="29" t="s">
        <v>178</v>
      </c>
      <c r="Y63" s="29" t="s">
        <v>181</v>
      </c>
      <c r="Z63" s="29" t="s">
        <v>197</v>
      </c>
      <c r="AA63" s="29" t="s">
        <v>199</v>
      </c>
      <c r="AB63" s="29" t="s">
        <v>201</v>
      </c>
      <c r="AC63" s="29" t="s">
        <v>204</v>
      </c>
      <c r="AD63" s="29" t="s">
        <v>206</v>
      </c>
      <c r="AE63" s="29" t="s">
        <v>209</v>
      </c>
      <c r="AF63" s="29" t="s">
        <v>214</v>
      </c>
      <c r="AG63" s="29" t="s">
        <v>222</v>
      </c>
      <c r="AH63" s="29" t="s">
        <v>226</v>
      </c>
      <c r="AI63" s="29" t="s">
        <v>244</v>
      </c>
      <c r="AJ63" s="29" t="s">
        <v>248</v>
      </c>
      <c r="AK63" s="29" t="s">
        <v>266</v>
      </c>
      <c r="AL63" s="29" t="s">
        <v>275</v>
      </c>
      <c r="AM63" s="29" t="s">
        <v>287</v>
      </c>
      <c r="AN63" s="29" t="s">
        <v>291</v>
      </c>
      <c r="AO63" s="29" t="s">
        <v>303</v>
      </c>
      <c r="AP63" s="29" t="s">
        <v>306</v>
      </c>
      <c r="AQ63" s="29" t="s">
        <v>341</v>
      </c>
      <c r="AR63" s="29" t="s">
        <v>348</v>
      </c>
      <c r="AS63" s="29" t="s">
        <v>440</v>
      </c>
      <c r="AT63" s="29" t="s">
        <v>447</v>
      </c>
    </row>
    <row r="64" spans="1:46">
      <c r="A64" s="192"/>
      <c r="B64" s="148" t="s">
        <v>48</v>
      </c>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v>480975.53948000004</v>
      </c>
      <c r="AI64" s="149">
        <v>626113</v>
      </c>
      <c r="AJ64" s="149">
        <v>626687</v>
      </c>
      <c r="AK64" s="149">
        <v>650533</v>
      </c>
      <c r="AL64" s="149">
        <v>612089</v>
      </c>
      <c r="AM64" s="149">
        <v>589333</v>
      </c>
      <c r="AN64" s="149">
        <v>858489</v>
      </c>
      <c r="AO64" s="149">
        <v>1802597</v>
      </c>
      <c r="AP64" s="149">
        <v>500024</v>
      </c>
      <c r="AQ64" s="149">
        <v>1354283.7376100002</v>
      </c>
      <c r="AR64" s="149">
        <f>SUM(AR65:AR79)</f>
        <v>937277.72623000015</v>
      </c>
      <c r="AS64" s="149">
        <f>SUM(AS65:AS79)</f>
        <v>925990.39360999991</v>
      </c>
      <c r="AT64" s="149">
        <f>SUM(AT65:AT79)</f>
        <v>978679.25399999996</v>
      </c>
    </row>
    <row r="65" spans="1:46">
      <c r="A65" s="192"/>
      <c r="B65" s="151" t="s">
        <v>49</v>
      </c>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v>645</v>
      </c>
      <c r="AI65" s="152">
        <v>5233</v>
      </c>
      <c r="AJ65" s="152">
        <v>2179</v>
      </c>
      <c r="AK65" s="152">
        <v>3304</v>
      </c>
      <c r="AL65" s="152">
        <v>1563</v>
      </c>
      <c r="AM65" s="152">
        <v>13140</v>
      </c>
      <c r="AN65" s="152">
        <v>3426</v>
      </c>
      <c r="AO65" s="152">
        <v>13990</v>
      </c>
      <c r="AP65" s="152">
        <v>6244</v>
      </c>
      <c r="AQ65" s="152">
        <v>20941.426319999999</v>
      </c>
      <c r="AR65" s="152">
        <v>8943.3174699999981</v>
      </c>
      <c r="AS65" s="152">
        <v>12756.56271</v>
      </c>
      <c r="AT65" s="152">
        <v>5306.9878799999997</v>
      </c>
    </row>
    <row r="66" spans="1:46">
      <c r="A66" s="192"/>
      <c r="B66" s="151" t="s">
        <v>118</v>
      </c>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52"/>
      <c r="AA66" s="152"/>
      <c r="AB66" s="152"/>
      <c r="AC66" s="152"/>
      <c r="AD66" s="152"/>
      <c r="AE66" s="152"/>
      <c r="AF66" s="152"/>
      <c r="AG66" s="152"/>
      <c r="AH66" s="152">
        <v>918</v>
      </c>
      <c r="AI66" s="152">
        <v>5148</v>
      </c>
      <c r="AJ66" s="152">
        <v>578</v>
      </c>
      <c r="AK66" s="152">
        <v>2487</v>
      </c>
      <c r="AL66" s="152">
        <v>5</v>
      </c>
      <c r="AM66" s="152">
        <v>7842</v>
      </c>
      <c r="AN66" s="152">
        <v>99</v>
      </c>
      <c r="AO66" s="152">
        <v>5983</v>
      </c>
      <c r="AP66" s="152">
        <v>2376</v>
      </c>
      <c r="AQ66" s="152">
        <v>10703.60931</v>
      </c>
      <c r="AR66" s="152">
        <v>6608.4148600000008</v>
      </c>
      <c r="AS66" s="152">
        <v>9204.3450699999994</v>
      </c>
      <c r="AT66" s="152">
        <v>1543.2938200000001</v>
      </c>
    </row>
    <row r="67" spans="1:46">
      <c r="A67" s="192"/>
      <c r="B67" s="151" t="s">
        <v>98</v>
      </c>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52"/>
      <c r="AA67" s="152"/>
      <c r="AB67" s="152"/>
      <c r="AC67" s="152"/>
      <c r="AD67" s="152"/>
      <c r="AE67" s="152"/>
      <c r="AF67" s="152"/>
      <c r="AG67" s="152"/>
      <c r="AH67" s="152">
        <v>87541</v>
      </c>
      <c r="AI67" s="152">
        <v>154960</v>
      </c>
      <c r="AJ67" s="152">
        <v>139433</v>
      </c>
      <c r="AK67" s="152">
        <v>191978</v>
      </c>
      <c r="AL67" s="152">
        <v>173459</v>
      </c>
      <c r="AM67" s="152">
        <v>114726</v>
      </c>
      <c r="AN67" s="152">
        <v>108626</v>
      </c>
      <c r="AO67" s="152">
        <v>137851</v>
      </c>
      <c r="AP67" s="152">
        <v>127084</v>
      </c>
      <c r="AQ67" s="152">
        <v>93987.688660000087</v>
      </c>
      <c r="AR67" s="152">
        <v>87836.227429999999</v>
      </c>
      <c r="AS67" s="152">
        <v>141100.53351999997</v>
      </c>
      <c r="AT67" s="152">
        <v>153820.4639</v>
      </c>
    </row>
    <row r="68" spans="1:46">
      <c r="A68" s="192"/>
      <c r="B68" s="151" t="s">
        <v>207</v>
      </c>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52"/>
      <c r="AA68" s="152"/>
      <c r="AB68" s="152"/>
      <c r="AC68" s="152"/>
      <c r="AD68" s="152"/>
      <c r="AE68" s="152"/>
      <c r="AF68" s="152"/>
      <c r="AG68" s="152"/>
      <c r="AH68" s="152">
        <v>389009.53948000004</v>
      </c>
      <c r="AI68" s="152">
        <v>452462</v>
      </c>
      <c r="AJ68" s="152">
        <v>465212</v>
      </c>
      <c r="AK68" s="152">
        <v>423797</v>
      </c>
      <c r="AL68" s="152">
        <v>409756</v>
      </c>
      <c r="AM68" s="152">
        <v>403398</v>
      </c>
      <c r="AN68" s="152">
        <v>704372</v>
      </c>
      <c r="AO68" s="152">
        <v>1579854</v>
      </c>
      <c r="AP68" s="152">
        <v>294966</v>
      </c>
      <c r="AQ68" s="152">
        <v>1136717.10732</v>
      </c>
      <c r="AR68" s="152">
        <v>656604.15621000004</v>
      </c>
      <c r="AS68" s="152">
        <v>534009.30643</v>
      </c>
      <c r="AT68" s="152">
        <v>586412.95539999998</v>
      </c>
    </row>
    <row r="69" spans="1:46">
      <c r="A69" s="192"/>
      <c r="B69" s="151" t="s">
        <v>52</v>
      </c>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v>0</v>
      </c>
      <c r="AI69" s="152">
        <v>0</v>
      </c>
      <c r="AJ69" s="152">
        <v>0</v>
      </c>
      <c r="AK69" s="152">
        <v>0</v>
      </c>
      <c r="AL69" s="152">
        <v>0</v>
      </c>
      <c r="AM69" s="152">
        <v>0</v>
      </c>
      <c r="AN69" s="152">
        <v>0</v>
      </c>
      <c r="AO69" s="152">
        <v>0</v>
      </c>
      <c r="AP69" s="152">
        <v>0</v>
      </c>
      <c r="AQ69" s="152">
        <v>0</v>
      </c>
      <c r="AR69" s="152">
        <v>0</v>
      </c>
      <c r="AS69" s="152">
        <v>0</v>
      </c>
      <c r="AT69" s="152">
        <v>0</v>
      </c>
    </row>
    <row r="70" spans="1:46">
      <c r="A70" s="192"/>
      <c r="B70" s="151" t="s">
        <v>50</v>
      </c>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v>40</v>
      </c>
      <c r="AI70" s="152">
        <v>36</v>
      </c>
      <c r="AJ70" s="152">
        <v>32</v>
      </c>
      <c r="AK70" s="152">
        <v>12218</v>
      </c>
      <c r="AL70" s="152">
        <v>968</v>
      </c>
      <c r="AM70" s="152">
        <v>0</v>
      </c>
      <c r="AN70" s="152">
        <v>0</v>
      </c>
      <c r="AO70" s="152">
        <v>0</v>
      </c>
      <c r="AP70" s="152">
        <v>0</v>
      </c>
      <c r="AQ70" s="152">
        <v>0</v>
      </c>
      <c r="AR70" s="152">
        <v>0</v>
      </c>
      <c r="AS70" s="152">
        <v>0</v>
      </c>
      <c r="AT70" s="152">
        <v>0</v>
      </c>
    </row>
    <row r="71" spans="1:46">
      <c r="A71" s="192"/>
      <c r="B71" s="151" t="s">
        <v>55</v>
      </c>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v>229</v>
      </c>
      <c r="AI71" s="152">
        <v>295</v>
      </c>
      <c r="AJ71" s="152">
        <v>282</v>
      </c>
      <c r="AK71" s="152">
        <v>271</v>
      </c>
      <c r="AL71" s="152">
        <v>265</v>
      </c>
      <c r="AM71" s="152">
        <v>270</v>
      </c>
      <c r="AN71" s="152">
        <v>252</v>
      </c>
      <c r="AO71" s="152">
        <v>240</v>
      </c>
      <c r="AP71" s="152">
        <v>223</v>
      </c>
      <c r="AQ71" s="152">
        <v>222.82170000000002</v>
      </c>
      <c r="AR71" s="152">
        <v>215.46134000000001</v>
      </c>
      <c r="AS71" s="152">
        <v>211.31966</v>
      </c>
      <c r="AT71" s="152">
        <v>203.68351999999996</v>
      </c>
    </row>
    <row r="72" spans="1:46">
      <c r="A72" s="192"/>
      <c r="B72" s="151" t="s">
        <v>119</v>
      </c>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v>2537</v>
      </c>
      <c r="AI72" s="152">
        <v>2761</v>
      </c>
      <c r="AJ72" s="152">
        <v>3184</v>
      </c>
      <c r="AK72" s="152">
        <v>4050</v>
      </c>
      <c r="AL72" s="152">
        <v>4062</v>
      </c>
      <c r="AM72" s="152">
        <v>3820</v>
      </c>
      <c r="AN72" s="152">
        <v>6329</v>
      </c>
      <c r="AO72" s="152">
        <v>5750</v>
      </c>
      <c r="AP72" s="152">
        <v>4096</v>
      </c>
      <c r="AQ72" s="152">
        <v>15897.968849999999</v>
      </c>
      <c r="AR72" s="152">
        <v>17769.074720000001</v>
      </c>
      <c r="AS72" s="152">
        <v>20276.53573</v>
      </c>
      <c r="AT72" s="152">
        <v>21155.19112</v>
      </c>
    </row>
    <row r="73" spans="1:46">
      <c r="A73" s="192"/>
      <c r="B73" s="151" t="s">
        <v>51</v>
      </c>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v>0</v>
      </c>
      <c r="AI73" s="152">
        <v>0</v>
      </c>
      <c r="AJ73" s="152">
        <v>0</v>
      </c>
      <c r="AK73" s="152">
        <v>0</v>
      </c>
      <c r="AL73" s="152">
        <v>0</v>
      </c>
      <c r="AM73" s="152">
        <v>0</v>
      </c>
      <c r="AN73" s="152">
        <v>0</v>
      </c>
      <c r="AO73" s="152">
        <v>0</v>
      </c>
      <c r="AP73" s="152">
        <v>0</v>
      </c>
      <c r="AQ73" s="152">
        <v>0</v>
      </c>
      <c r="AR73" s="152">
        <v>0</v>
      </c>
      <c r="AS73" s="152">
        <v>0</v>
      </c>
      <c r="AT73" s="152">
        <v>0</v>
      </c>
    </row>
    <row r="74" spans="1:46">
      <c r="A74" s="192"/>
      <c r="B74" s="151" t="s">
        <v>54</v>
      </c>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v>0</v>
      </c>
      <c r="AI74" s="152">
        <v>0</v>
      </c>
      <c r="AJ74" s="152">
        <v>0</v>
      </c>
      <c r="AK74" s="152">
        <v>0</v>
      </c>
      <c r="AL74" s="152">
        <v>0</v>
      </c>
      <c r="AM74" s="152">
        <v>0</v>
      </c>
      <c r="AN74" s="152">
        <v>0</v>
      </c>
      <c r="AO74" s="152">
        <v>0</v>
      </c>
      <c r="AP74" s="152">
        <v>0</v>
      </c>
      <c r="AQ74" s="152">
        <v>1717.5912800000001</v>
      </c>
      <c r="AR74" s="152">
        <v>1774.7055600000001</v>
      </c>
      <c r="AS74" s="152">
        <v>2181.6577599999996</v>
      </c>
      <c r="AT74" s="152">
        <v>2142.7642700000001</v>
      </c>
    </row>
    <row r="75" spans="1:46">
      <c r="A75" s="192"/>
      <c r="B75" s="151" t="s">
        <v>120</v>
      </c>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v>0</v>
      </c>
      <c r="AI75" s="152">
        <v>0</v>
      </c>
      <c r="AJ75" s="152">
        <v>0</v>
      </c>
      <c r="AK75" s="152">
        <v>0</v>
      </c>
      <c r="AL75" s="152">
        <v>115</v>
      </c>
      <c r="AM75" s="152">
        <v>30649</v>
      </c>
      <c r="AN75" s="152">
        <v>30479</v>
      </c>
      <c r="AO75" s="152">
        <v>52798</v>
      </c>
      <c r="AP75" s="152">
        <v>63385</v>
      </c>
      <c r="AQ75" s="152">
        <v>72279.065749999994</v>
      </c>
      <c r="AR75" s="152">
        <v>151197.69312000001</v>
      </c>
      <c r="AS75" s="152">
        <v>198915.09985</v>
      </c>
      <c r="AT75" s="152">
        <v>202411.69983</v>
      </c>
    </row>
    <row r="76" spans="1:46">
      <c r="A76" s="192"/>
      <c r="B76" s="151" t="s">
        <v>56</v>
      </c>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v>0</v>
      </c>
      <c r="AI76" s="152">
        <v>0</v>
      </c>
      <c r="AJ76" s="152">
        <v>0</v>
      </c>
      <c r="AK76" s="152">
        <v>0</v>
      </c>
      <c r="AL76" s="152">
        <v>0</v>
      </c>
      <c r="AM76" s="152">
        <v>0</v>
      </c>
      <c r="AN76" s="152">
        <v>0</v>
      </c>
      <c r="AO76" s="152">
        <v>0</v>
      </c>
      <c r="AP76" s="152">
        <v>0</v>
      </c>
      <c r="AQ76" s="152">
        <v>0</v>
      </c>
      <c r="AR76" s="152">
        <v>0</v>
      </c>
      <c r="AS76" s="152">
        <v>0</v>
      </c>
      <c r="AT76" s="152">
        <v>0</v>
      </c>
    </row>
    <row r="77" spans="1:46">
      <c r="A77" s="192"/>
      <c r="B77" s="151" t="s">
        <v>224</v>
      </c>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52">
        <v>56</v>
      </c>
      <c r="AI77" s="152">
        <v>5218</v>
      </c>
      <c r="AJ77" s="152">
        <v>15787</v>
      </c>
      <c r="AK77" s="152">
        <v>12428</v>
      </c>
      <c r="AL77" s="152">
        <v>21874</v>
      </c>
      <c r="AM77" s="152">
        <v>15488</v>
      </c>
      <c r="AN77" s="152">
        <v>4906</v>
      </c>
      <c r="AO77" s="152">
        <v>6131</v>
      </c>
      <c r="AP77" s="152">
        <v>0</v>
      </c>
      <c r="AQ77" s="152">
        <v>1816.4584199999999</v>
      </c>
      <c r="AR77" s="152">
        <v>6328.6755199999998</v>
      </c>
      <c r="AS77" s="152">
        <v>7335.0328799999997</v>
      </c>
      <c r="AT77" s="152">
        <v>5682.2142599999997</v>
      </c>
    </row>
    <row r="78" spans="1:46">
      <c r="A78" s="192"/>
      <c r="B78" s="151" t="s">
        <v>53</v>
      </c>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v>0</v>
      </c>
      <c r="AI78" s="152">
        <v>0</v>
      </c>
      <c r="AJ78" s="152">
        <v>0</v>
      </c>
      <c r="AK78" s="152">
        <v>0</v>
      </c>
      <c r="AL78" s="152">
        <v>22</v>
      </c>
      <c r="AM78" s="152">
        <v>0</v>
      </c>
      <c r="AN78" s="152">
        <v>0</v>
      </c>
      <c r="AO78" s="152">
        <v>0</v>
      </c>
      <c r="AP78" s="152">
        <v>1650</v>
      </c>
      <c r="AQ78" s="152">
        <v>0</v>
      </c>
      <c r="AR78" s="152">
        <v>0</v>
      </c>
      <c r="AS78" s="152">
        <v>0</v>
      </c>
      <c r="AT78" s="152">
        <v>0</v>
      </c>
    </row>
    <row r="79" spans="1:46">
      <c r="A79" s="192"/>
      <c r="B79" s="151" t="s">
        <v>57</v>
      </c>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2"/>
      <c r="AG79" s="152"/>
      <c r="AH79" s="152">
        <v>0</v>
      </c>
      <c r="AI79" s="152">
        <v>0</v>
      </c>
      <c r="AJ79" s="152">
        <v>0</v>
      </c>
      <c r="AK79" s="152">
        <v>0</v>
      </c>
      <c r="AL79" s="152">
        <v>0</v>
      </c>
      <c r="AM79" s="152">
        <v>0</v>
      </c>
      <c r="AN79" s="152">
        <v>0</v>
      </c>
      <c r="AO79" s="152">
        <v>0</v>
      </c>
      <c r="AP79" s="152">
        <v>0</v>
      </c>
      <c r="AQ79" s="152">
        <v>0</v>
      </c>
      <c r="AR79" s="152">
        <v>0</v>
      </c>
      <c r="AS79" s="152">
        <v>0</v>
      </c>
      <c r="AT79" s="152">
        <v>0</v>
      </c>
    </row>
    <row r="80" spans="1:46">
      <c r="A80" s="193"/>
      <c r="B80" s="154" t="s">
        <v>58</v>
      </c>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c r="AG80" s="149"/>
      <c r="AH80" s="149">
        <v>455161.95991000003</v>
      </c>
      <c r="AI80" s="149">
        <v>811656</v>
      </c>
      <c r="AJ80" s="149">
        <v>887982</v>
      </c>
      <c r="AK80" s="149">
        <v>798820</v>
      </c>
      <c r="AL80" s="149">
        <v>700795</v>
      </c>
      <c r="AM80" s="149">
        <v>828144</v>
      </c>
      <c r="AN80" s="149">
        <v>898099</v>
      </c>
      <c r="AO80" s="149">
        <v>832670</v>
      </c>
      <c r="AP80" s="149">
        <v>489907</v>
      </c>
      <c r="AQ80" s="149">
        <v>562158.03905999998</v>
      </c>
      <c r="AR80" s="149">
        <f>AR81+AR94</f>
        <v>488353.58987000003</v>
      </c>
      <c r="AS80" s="149">
        <f>AS81+AS94</f>
        <v>459588.27774000011</v>
      </c>
      <c r="AT80" s="149">
        <f>AT81+AT94</f>
        <v>602645.79449999996</v>
      </c>
    </row>
    <row r="81" spans="1:46">
      <c r="A81" s="192"/>
      <c r="B81" s="148" t="s">
        <v>59</v>
      </c>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v>447761.95991000003</v>
      </c>
      <c r="AI81" s="149">
        <v>804500</v>
      </c>
      <c r="AJ81" s="149">
        <v>868271</v>
      </c>
      <c r="AK81" s="149">
        <v>790394</v>
      </c>
      <c r="AL81" s="149">
        <v>690244</v>
      </c>
      <c r="AM81" s="149">
        <v>816003</v>
      </c>
      <c r="AN81" s="149">
        <v>879650</v>
      </c>
      <c r="AO81" s="149">
        <v>813965</v>
      </c>
      <c r="AP81" s="149">
        <v>471089</v>
      </c>
      <c r="AQ81" s="149">
        <v>543574.95293000003</v>
      </c>
      <c r="AR81" s="149">
        <f>SUM(AR82:AR93)</f>
        <v>470046.14798000001</v>
      </c>
      <c r="AS81" s="149">
        <f>SUM(AS82:AS93)</f>
        <v>441807.25456000009</v>
      </c>
      <c r="AT81" s="149">
        <f>SUM(AT82:AT93)</f>
        <v>585590.06015999999</v>
      </c>
    </row>
    <row r="82" spans="1:46">
      <c r="A82" s="192"/>
      <c r="B82" s="151" t="s">
        <v>118</v>
      </c>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52">
        <v>0</v>
      </c>
      <c r="AI82" s="152">
        <v>0</v>
      </c>
      <c r="AJ82" s="152">
        <v>0</v>
      </c>
      <c r="AK82" s="152">
        <v>0</v>
      </c>
      <c r="AL82" s="152">
        <v>0</v>
      </c>
      <c r="AM82" s="152">
        <v>0</v>
      </c>
      <c r="AN82" s="152">
        <v>0</v>
      </c>
      <c r="AO82" s="152">
        <v>0</v>
      </c>
      <c r="AP82" s="152">
        <v>0</v>
      </c>
      <c r="AQ82" s="152">
        <v>0</v>
      </c>
      <c r="AR82" s="152">
        <v>0</v>
      </c>
      <c r="AS82" s="152">
        <v>0</v>
      </c>
      <c r="AT82" s="152">
        <v>0</v>
      </c>
    </row>
    <row r="83" spans="1:46">
      <c r="A83" s="192"/>
      <c r="B83" s="151" t="s">
        <v>98</v>
      </c>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c r="AH83" s="152">
        <v>-10366</v>
      </c>
      <c r="AI83" s="152">
        <v>-10366</v>
      </c>
      <c r="AJ83" s="152">
        <v>-10366</v>
      </c>
      <c r="AK83" s="152">
        <v>-10366</v>
      </c>
      <c r="AL83" s="152">
        <v>-10366</v>
      </c>
      <c r="AM83" s="152">
        <v>-10366</v>
      </c>
      <c r="AN83" s="152">
        <v>-10366</v>
      </c>
      <c r="AO83" s="152">
        <v>-10366</v>
      </c>
      <c r="AP83" s="152">
        <v>-10366</v>
      </c>
      <c r="AQ83" s="152">
        <v>-10365.6</v>
      </c>
      <c r="AR83" s="152">
        <v>-10365.6</v>
      </c>
      <c r="AS83" s="152">
        <v>-10365.6</v>
      </c>
      <c r="AT83" s="152">
        <v>-10365.6</v>
      </c>
    </row>
    <row r="84" spans="1:46">
      <c r="A84" s="192"/>
      <c r="B84" s="151" t="s">
        <v>207</v>
      </c>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c r="AH84" s="152">
        <v>293641.95991000003</v>
      </c>
      <c r="AI84" s="152">
        <v>625273</v>
      </c>
      <c r="AJ84" s="152">
        <v>698776</v>
      </c>
      <c r="AK84" s="152">
        <v>601580</v>
      </c>
      <c r="AL84" s="152">
        <v>492943</v>
      </c>
      <c r="AM84" s="152">
        <v>719175</v>
      </c>
      <c r="AN84" s="152">
        <v>774014</v>
      </c>
      <c r="AO84" s="152">
        <v>692070</v>
      </c>
      <c r="AP84" s="152">
        <v>365746</v>
      </c>
      <c r="AQ84" s="152">
        <v>463092.20748000004</v>
      </c>
      <c r="AR84" s="152">
        <v>395897.08369</v>
      </c>
      <c r="AS84" s="152">
        <v>359986.03691000002</v>
      </c>
      <c r="AT84" s="152">
        <v>502772.32299000002</v>
      </c>
    </row>
    <row r="85" spans="1:46">
      <c r="A85" s="192"/>
      <c r="B85" s="151" t="s">
        <v>50</v>
      </c>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v>0</v>
      </c>
      <c r="AI85" s="155">
        <v>0</v>
      </c>
      <c r="AJ85" s="155">
        <v>0</v>
      </c>
      <c r="AK85" s="155">
        <v>0</v>
      </c>
      <c r="AL85" s="155">
        <v>0</v>
      </c>
      <c r="AM85" s="155">
        <v>0</v>
      </c>
      <c r="AN85" s="155">
        <v>0</v>
      </c>
      <c r="AO85" s="155">
        <v>0</v>
      </c>
      <c r="AP85" s="155">
        <v>0</v>
      </c>
      <c r="AQ85" s="155">
        <v>0</v>
      </c>
      <c r="AR85" s="155">
        <v>0</v>
      </c>
      <c r="AS85" s="155">
        <v>0</v>
      </c>
      <c r="AT85" s="155">
        <v>0</v>
      </c>
    </row>
    <row r="86" spans="1:46">
      <c r="A86" s="192"/>
      <c r="B86" s="151" t="s">
        <v>63</v>
      </c>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v>0</v>
      </c>
      <c r="AI86" s="155">
        <v>0</v>
      </c>
      <c r="AJ86" s="155">
        <v>0</v>
      </c>
      <c r="AK86" s="155">
        <v>0</v>
      </c>
      <c r="AL86" s="155">
        <v>0</v>
      </c>
      <c r="AM86" s="155">
        <v>0</v>
      </c>
      <c r="AN86" s="155">
        <v>0</v>
      </c>
      <c r="AO86" s="155">
        <v>0</v>
      </c>
      <c r="AP86" s="155">
        <v>0</v>
      </c>
      <c r="AQ86" s="155">
        <v>0</v>
      </c>
      <c r="AR86" s="155">
        <v>0</v>
      </c>
      <c r="AS86" s="155">
        <v>0</v>
      </c>
      <c r="AT86" s="155">
        <v>0</v>
      </c>
    </row>
    <row r="87" spans="1:46">
      <c r="A87" s="192"/>
      <c r="B87" s="151" t="s">
        <v>119</v>
      </c>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c r="AG87" s="149"/>
      <c r="AH87" s="152">
        <v>162</v>
      </c>
      <c r="AI87" s="152">
        <v>162</v>
      </c>
      <c r="AJ87" s="152">
        <v>162</v>
      </c>
      <c r="AK87" s="152">
        <v>162</v>
      </c>
      <c r="AL87" s="152">
        <v>162</v>
      </c>
      <c r="AM87" s="152">
        <v>162</v>
      </c>
      <c r="AN87" s="152">
        <v>162</v>
      </c>
      <c r="AO87" s="152">
        <v>163</v>
      </c>
      <c r="AP87" s="152">
        <v>162</v>
      </c>
      <c r="AQ87" s="152">
        <v>161.98582000000002</v>
      </c>
      <c r="AR87" s="152">
        <v>161.98582000000002</v>
      </c>
      <c r="AS87" s="152">
        <v>161.98582000000002</v>
      </c>
      <c r="AT87" s="152">
        <v>161.98582000000002</v>
      </c>
    </row>
    <row r="88" spans="1:46">
      <c r="A88" s="192"/>
      <c r="B88" s="151" t="s">
        <v>54</v>
      </c>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v>0</v>
      </c>
      <c r="AI88" s="155">
        <v>0</v>
      </c>
      <c r="AJ88" s="155">
        <v>0</v>
      </c>
      <c r="AK88" s="155">
        <v>0</v>
      </c>
      <c r="AL88" s="155">
        <v>0</v>
      </c>
      <c r="AM88" s="155">
        <v>0</v>
      </c>
      <c r="AN88" s="155">
        <v>0</v>
      </c>
      <c r="AO88" s="155">
        <v>0</v>
      </c>
      <c r="AP88" s="155">
        <v>0</v>
      </c>
      <c r="AQ88" s="155">
        <v>0</v>
      </c>
      <c r="AR88" s="155">
        <v>0</v>
      </c>
      <c r="AS88" s="155">
        <v>0</v>
      </c>
      <c r="AT88" s="155">
        <v>0</v>
      </c>
    </row>
    <row r="89" spans="1:46">
      <c r="A89" s="192"/>
      <c r="B89" s="151" t="s">
        <v>120</v>
      </c>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v>89381</v>
      </c>
      <c r="AI89" s="152">
        <v>18194</v>
      </c>
      <c r="AJ89" s="152">
        <v>19852</v>
      </c>
      <c r="AK89" s="152">
        <v>41709</v>
      </c>
      <c r="AL89" s="152">
        <v>85590</v>
      </c>
      <c r="AM89" s="152">
        <v>12686</v>
      </c>
      <c r="AN89" s="152">
        <v>19353</v>
      </c>
      <c r="AO89" s="152">
        <v>19977</v>
      </c>
      <c r="AP89" s="152">
        <v>20623</v>
      </c>
      <c r="AQ89" s="152">
        <v>21350.84994</v>
      </c>
      <c r="AR89" s="152">
        <v>308.61515000000003</v>
      </c>
      <c r="AS89" s="152">
        <v>308.61515000000003</v>
      </c>
      <c r="AT89" s="152">
        <v>308.61515000000003</v>
      </c>
    </row>
    <row r="90" spans="1:46">
      <c r="A90" s="192"/>
      <c r="B90" s="151" t="s">
        <v>62</v>
      </c>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v>74943</v>
      </c>
      <c r="AI90" s="155">
        <v>171237</v>
      </c>
      <c r="AJ90" s="155">
        <v>159847</v>
      </c>
      <c r="AK90" s="155">
        <v>157309</v>
      </c>
      <c r="AL90" s="155">
        <v>121915</v>
      </c>
      <c r="AM90" s="155">
        <v>94346</v>
      </c>
      <c r="AN90" s="155">
        <v>96487</v>
      </c>
      <c r="AO90" s="155">
        <v>112121</v>
      </c>
      <c r="AP90" s="155">
        <v>94924</v>
      </c>
      <c r="AQ90" s="155">
        <v>69335.509689999992</v>
      </c>
      <c r="AR90" s="155">
        <v>62291.045549999995</v>
      </c>
      <c r="AS90" s="155">
        <v>69010.969620000003</v>
      </c>
      <c r="AT90" s="155">
        <v>74712.734830000016</v>
      </c>
    </row>
    <row r="91" spans="1:46">
      <c r="A91" s="192"/>
      <c r="B91" s="151" t="s">
        <v>93</v>
      </c>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149"/>
      <c r="AC91" s="149"/>
      <c r="AD91" s="149"/>
      <c r="AE91" s="149"/>
      <c r="AF91" s="149"/>
      <c r="AG91" s="149"/>
      <c r="AH91" s="149">
        <v>0</v>
      </c>
      <c r="AI91" s="149">
        <v>0</v>
      </c>
      <c r="AJ91" s="149">
        <v>0</v>
      </c>
      <c r="AK91" s="149">
        <v>0</v>
      </c>
      <c r="AL91" s="149">
        <v>0</v>
      </c>
      <c r="AM91" s="149">
        <v>0</v>
      </c>
      <c r="AN91" s="149">
        <v>0</v>
      </c>
      <c r="AO91" s="149">
        <v>0</v>
      </c>
      <c r="AP91" s="149">
        <v>0</v>
      </c>
      <c r="AQ91" s="149">
        <v>0</v>
      </c>
      <c r="AR91" s="152">
        <v>0</v>
      </c>
      <c r="AS91" s="152">
        <v>0</v>
      </c>
      <c r="AT91" s="152">
        <v>0</v>
      </c>
    </row>
    <row r="92" spans="1:46">
      <c r="A92" s="192"/>
      <c r="B92" s="151" t="s">
        <v>53</v>
      </c>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v>0</v>
      </c>
      <c r="AI92" s="155">
        <v>0</v>
      </c>
      <c r="AJ92" s="155">
        <v>0</v>
      </c>
      <c r="AK92" s="155">
        <v>0</v>
      </c>
      <c r="AL92" s="155">
        <v>0</v>
      </c>
      <c r="AM92" s="155">
        <v>0</v>
      </c>
      <c r="AN92" s="155">
        <v>0</v>
      </c>
      <c r="AO92" s="155">
        <v>0</v>
      </c>
      <c r="AP92" s="155">
        <v>0</v>
      </c>
      <c r="AQ92" s="155">
        <v>0</v>
      </c>
      <c r="AR92" s="155">
        <v>21753.017769999999</v>
      </c>
      <c r="AS92" s="155">
        <v>22705.247059999998</v>
      </c>
      <c r="AT92" s="155">
        <v>18000.001370000002</v>
      </c>
    </row>
    <row r="93" spans="1:46">
      <c r="A93" s="192"/>
      <c r="B93" s="151" t="s">
        <v>60</v>
      </c>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c r="AH93" s="149">
        <v>0</v>
      </c>
      <c r="AI93" s="149">
        <v>0</v>
      </c>
      <c r="AJ93" s="149">
        <v>0</v>
      </c>
      <c r="AK93" s="149">
        <v>0</v>
      </c>
      <c r="AL93" s="149">
        <v>0</v>
      </c>
      <c r="AM93" s="149">
        <v>0</v>
      </c>
      <c r="AN93" s="149">
        <v>0</v>
      </c>
      <c r="AO93" s="149">
        <v>0</v>
      </c>
      <c r="AP93" s="149">
        <v>0</v>
      </c>
      <c r="AQ93" s="149">
        <v>0</v>
      </c>
      <c r="AR93" s="152">
        <v>0</v>
      </c>
      <c r="AS93" s="152">
        <v>0</v>
      </c>
      <c r="AT93" s="152">
        <v>0</v>
      </c>
    </row>
    <row r="94" spans="1:46">
      <c r="A94" s="193"/>
      <c r="B94" s="154" t="s">
        <v>64</v>
      </c>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149"/>
      <c r="AC94" s="149"/>
      <c r="AD94" s="149"/>
      <c r="AE94" s="149"/>
      <c r="AF94" s="149"/>
      <c r="AG94" s="149"/>
      <c r="AH94" s="149">
        <v>7400</v>
      </c>
      <c r="AI94" s="149">
        <v>7156</v>
      </c>
      <c r="AJ94" s="149">
        <v>19711</v>
      </c>
      <c r="AK94" s="149">
        <v>8426</v>
      </c>
      <c r="AL94" s="149">
        <v>10551</v>
      </c>
      <c r="AM94" s="149">
        <v>12141</v>
      </c>
      <c r="AN94" s="149">
        <v>18449</v>
      </c>
      <c r="AO94" s="149">
        <v>18705</v>
      </c>
      <c r="AP94" s="149">
        <v>18818</v>
      </c>
      <c r="AQ94" s="149">
        <v>18583.08613</v>
      </c>
      <c r="AR94" s="149">
        <f>SUM(AR95:AR98)</f>
        <v>18307.441890000002</v>
      </c>
      <c r="AS94" s="149">
        <f>SUM(AS95:AS98)</f>
        <v>17781.023179999997</v>
      </c>
      <c r="AT94" s="149">
        <f>SUM(AT95:AT98)</f>
        <v>17055.734340000003</v>
      </c>
    </row>
    <row r="95" spans="1:46">
      <c r="A95" s="194"/>
      <c r="B95" s="158" t="s">
        <v>65</v>
      </c>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v>0</v>
      </c>
      <c r="AI95" s="152">
        <v>0</v>
      </c>
      <c r="AJ95" s="152">
        <v>0</v>
      </c>
      <c r="AK95" s="152">
        <v>0</v>
      </c>
      <c r="AL95" s="152">
        <v>0</v>
      </c>
      <c r="AM95" s="152">
        <v>0</v>
      </c>
      <c r="AN95" s="152">
        <v>0</v>
      </c>
      <c r="AO95" s="152">
        <v>0</v>
      </c>
      <c r="AP95" s="152">
        <v>0</v>
      </c>
      <c r="AQ95" s="152">
        <v>3.993E-2</v>
      </c>
      <c r="AR95" s="152">
        <v>3.993E-2</v>
      </c>
      <c r="AS95" s="152">
        <v>3.993E-2</v>
      </c>
      <c r="AT95" s="152">
        <v>3.993E-2</v>
      </c>
    </row>
    <row r="96" spans="1:46">
      <c r="A96" s="194"/>
      <c r="B96" s="158" t="s">
        <v>66</v>
      </c>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v>7386</v>
      </c>
      <c r="AI96" s="152">
        <v>7102</v>
      </c>
      <c r="AJ96" s="152">
        <v>19557</v>
      </c>
      <c r="AK96" s="152">
        <v>8280</v>
      </c>
      <c r="AL96" s="152">
        <v>10413</v>
      </c>
      <c r="AM96" s="152">
        <v>12011</v>
      </c>
      <c r="AN96" s="152">
        <v>18327</v>
      </c>
      <c r="AO96" s="152">
        <v>18530</v>
      </c>
      <c r="AP96" s="152">
        <v>18654</v>
      </c>
      <c r="AQ96" s="152">
        <v>18429.731350000002</v>
      </c>
      <c r="AR96" s="152">
        <v>18165.153100000003</v>
      </c>
      <c r="AS96" s="152">
        <v>8704.8596099999995</v>
      </c>
      <c r="AT96" s="152">
        <v>8341.020919999999</v>
      </c>
    </row>
    <row r="97" spans="1:46">
      <c r="A97" s="194"/>
      <c r="B97" s="158" t="s">
        <v>67</v>
      </c>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v>14</v>
      </c>
      <c r="AI97" s="152">
        <v>54</v>
      </c>
      <c r="AJ97" s="152">
        <v>154</v>
      </c>
      <c r="AK97" s="152">
        <v>146</v>
      </c>
      <c r="AL97" s="152">
        <v>138</v>
      </c>
      <c r="AM97" s="152">
        <v>130</v>
      </c>
      <c r="AN97" s="152">
        <v>122</v>
      </c>
      <c r="AO97" s="152">
        <v>175</v>
      </c>
      <c r="AP97" s="152">
        <v>164</v>
      </c>
      <c r="AQ97" s="152">
        <v>153.31485000000001</v>
      </c>
      <c r="AR97" s="152">
        <v>142.24886000000004</v>
      </c>
      <c r="AS97" s="152">
        <v>9076.123639999998</v>
      </c>
      <c r="AT97" s="152">
        <v>8714.673490000001</v>
      </c>
    </row>
    <row r="98" spans="1:46">
      <c r="A98" s="195"/>
      <c r="B98" s="318" t="s">
        <v>68</v>
      </c>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c r="AG98" s="152"/>
      <c r="AH98" s="152">
        <v>0</v>
      </c>
      <c r="AI98" s="152">
        <v>0</v>
      </c>
      <c r="AJ98" s="152">
        <v>0</v>
      </c>
      <c r="AK98" s="152">
        <v>0</v>
      </c>
      <c r="AL98" s="152">
        <v>0</v>
      </c>
      <c r="AM98" s="152">
        <v>0</v>
      </c>
      <c r="AN98" s="152">
        <v>0</v>
      </c>
      <c r="AO98" s="152">
        <v>0</v>
      </c>
      <c r="AP98" s="152">
        <v>0</v>
      </c>
      <c r="AQ98" s="152">
        <v>0</v>
      </c>
      <c r="AR98" s="152">
        <v>0</v>
      </c>
      <c r="AS98" s="152">
        <v>0</v>
      </c>
      <c r="AT98" s="152">
        <v>0</v>
      </c>
    </row>
    <row r="99" spans="1:46">
      <c r="A99" s="193"/>
      <c r="B99" s="161" t="s">
        <v>69</v>
      </c>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v>936137.49939000001</v>
      </c>
      <c r="AI99" s="162">
        <v>1437769</v>
      </c>
      <c r="AJ99" s="162">
        <v>1514669</v>
      </c>
      <c r="AK99" s="162">
        <v>1449353</v>
      </c>
      <c r="AL99" s="162">
        <v>1312884</v>
      </c>
      <c r="AM99" s="162">
        <v>1417477</v>
      </c>
      <c r="AN99" s="162">
        <v>1756588</v>
      </c>
      <c r="AO99" s="162">
        <v>2635267</v>
      </c>
      <c r="AP99" s="162">
        <v>989931</v>
      </c>
      <c r="AQ99" s="162">
        <v>1916441.7766700001</v>
      </c>
      <c r="AR99" s="162">
        <f>AR80+AR64</f>
        <v>1425631.3161000002</v>
      </c>
      <c r="AS99" s="162">
        <f>AS80+AS64</f>
        <v>1385578.67135</v>
      </c>
      <c r="AT99" s="162">
        <f>AT80+AT64</f>
        <v>1581325.0485</v>
      </c>
    </row>
    <row r="100" spans="1:46" ht="15" thickBot="1"/>
    <row r="101" spans="1:46" ht="16" customHeight="1" thickTop="1" thickBot="1">
      <c r="A101" s="185"/>
      <c r="B101" s="27" t="s">
        <v>95</v>
      </c>
      <c r="C101" s="400">
        <v>2015</v>
      </c>
      <c r="D101" s="391"/>
      <c r="E101" s="391"/>
      <c r="F101" s="399"/>
      <c r="G101" s="392">
        <v>2016</v>
      </c>
      <c r="H101" s="391"/>
      <c r="I101" s="391"/>
      <c r="J101" s="399"/>
      <c r="K101" s="392">
        <v>2017</v>
      </c>
      <c r="L101" s="391"/>
      <c r="M101" s="391"/>
      <c r="N101" s="399"/>
      <c r="O101" s="392">
        <v>2018</v>
      </c>
      <c r="P101" s="391"/>
      <c r="Q101" s="391"/>
      <c r="R101" s="399"/>
      <c r="S101" s="392">
        <v>2019</v>
      </c>
      <c r="T101" s="391"/>
      <c r="U101" s="391"/>
      <c r="V101" s="399"/>
      <c r="W101" s="392">
        <v>2020</v>
      </c>
      <c r="X101" s="391"/>
      <c r="Y101" s="391"/>
      <c r="Z101" s="399"/>
      <c r="AA101" s="392">
        <v>2021</v>
      </c>
      <c r="AB101" s="391"/>
      <c r="AC101" s="391"/>
      <c r="AD101" s="399"/>
      <c r="AE101" s="392">
        <v>2022</v>
      </c>
      <c r="AF101" s="391"/>
      <c r="AG101" s="391"/>
      <c r="AH101" s="399"/>
      <c r="AI101" s="392">
        <v>2023</v>
      </c>
      <c r="AJ101" s="391"/>
      <c r="AK101" s="391"/>
      <c r="AL101" s="399"/>
      <c r="AM101" s="392">
        <v>2024</v>
      </c>
      <c r="AN101" s="391"/>
      <c r="AO101" s="391"/>
      <c r="AP101" s="399"/>
      <c r="AQ101" s="393">
        <v>2025</v>
      </c>
      <c r="AR101" s="394"/>
      <c r="AS101" s="394"/>
      <c r="AT101" s="394"/>
    </row>
    <row r="102" spans="1:46" ht="16" customHeight="1" thickTop="1">
      <c r="A102" s="185"/>
      <c r="B102" s="28" t="s">
        <v>97</v>
      </c>
      <c r="C102" s="29" t="s">
        <v>0</v>
      </c>
      <c r="D102" s="29" t="s">
        <v>1</v>
      </c>
      <c r="E102" s="29" t="s">
        <v>2</v>
      </c>
      <c r="F102" s="29" t="s">
        <v>3</v>
      </c>
      <c r="G102" s="29" t="s">
        <v>4</v>
      </c>
      <c r="H102" s="29" t="s">
        <v>5</v>
      </c>
      <c r="I102" s="29" t="s">
        <v>6</v>
      </c>
      <c r="J102" s="29" t="s">
        <v>7</v>
      </c>
      <c r="K102" s="29" t="s">
        <v>8</v>
      </c>
      <c r="L102" s="29" t="s">
        <v>90</v>
      </c>
      <c r="M102" s="29" t="s">
        <v>102</v>
      </c>
      <c r="N102" s="29" t="s">
        <v>103</v>
      </c>
      <c r="O102" s="29" t="s">
        <v>104</v>
      </c>
      <c r="P102" s="29" t="s">
        <v>106</v>
      </c>
      <c r="Q102" s="29" t="s">
        <v>107</v>
      </c>
      <c r="R102" s="29" t="s">
        <v>108</v>
      </c>
      <c r="S102" s="29" t="s">
        <v>109</v>
      </c>
      <c r="T102" s="29" t="s">
        <v>111</v>
      </c>
      <c r="U102" s="29" t="s">
        <v>116</v>
      </c>
      <c r="V102" s="29" t="s">
        <v>117</v>
      </c>
      <c r="W102" s="29" t="s">
        <v>159</v>
      </c>
      <c r="X102" s="29" t="s">
        <v>178</v>
      </c>
      <c r="Y102" s="29" t="s">
        <v>181</v>
      </c>
      <c r="Z102" s="29" t="s">
        <v>197</v>
      </c>
      <c r="AA102" s="29" t="s">
        <v>199</v>
      </c>
      <c r="AB102" s="29" t="s">
        <v>201</v>
      </c>
      <c r="AC102" s="29" t="s">
        <v>204</v>
      </c>
      <c r="AD102" s="29" t="s">
        <v>206</v>
      </c>
      <c r="AE102" s="29" t="s">
        <v>209</v>
      </c>
      <c r="AF102" s="29" t="s">
        <v>214</v>
      </c>
      <c r="AG102" s="29" t="s">
        <v>222</v>
      </c>
      <c r="AH102" s="29" t="s">
        <v>226</v>
      </c>
      <c r="AI102" s="29" t="s">
        <v>244</v>
      </c>
      <c r="AJ102" s="29" t="s">
        <v>248</v>
      </c>
      <c r="AK102" s="29" t="s">
        <v>266</v>
      </c>
      <c r="AL102" s="29" t="s">
        <v>275</v>
      </c>
      <c r="AM102" s="29" t="s">
        <v>287</v>
      </c>
      <c r="AN102" s="29" t="s">
        <v>291</v>
      </c>
      <c r="AO102" s="29" t="s">
        <v>303</v>
      </c>
      <c r="AP102" s="29" t="s">
        <v>306</v>
      </c>
      <c r="AQ102" s="29" t="s">
        <v>341</v>
      </c>
      <c r="AR102" s="29" t="s">
        <v>348</v>
      </c>
      <c r="AS102" s="29" t="s">
        <v>440</v>
      </c>
      <c r="AT102" s="29" t="s">
        <v>447</v>
      </c>
    </row>
    <row r="103" spans="1:46">
      <c r="A103" s="193"/>
      <c r="B103" s="154" t="s">
        <v>71</v>
      </c>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v>606498.73387</v>
      </c>
      <c r="AI103" s="149">
        <v>768550</v>
      </c>
      <c r="AJ103" s="149">
        <v>735278</v>
      </c>
      <c r="AK103" s="149">
        <v>748969</v>
      </c>
      <c r="AL103" s="149">
        <v>753683</v>
      </c>
      <c r="AM103" s="149">
        <v>545581</v>
      </c>
      <c r="AN103" s="149">
        <v>758058</v>
      </c>
      <c r="AO103" s="149">
        <v>1440051</v>
      </c>
      <c r="AP103" s="149">
        <v>545268</v>
      </c>
      <c r="AQ103" s="149">
        <v>1274471.8992899996</v>
      </c>
      <c r="AR103" s="149">
        <f>SUM(AR104:AR121)</f>
        <v>880773.09678999986</v>
      </c>
      <c r="AS103" s="149">
        <f>SUM(AS104:AS121)</f>
        <v>813642.16650999989</v>
      </c>
      <c r="AT103" s="149">
        <f>SUM(AT104:AT121)</f>
        <v>756040.67535999999</v>
      </c>
    </row>
    <row r="104" spans="1:46">
      <c r="A104" s="193"/>
      <c r="B104" s="163" t="s">
        <v>72</v>
      </c>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49"/>
      <c r="AB104" s="149"/>
      <c r="AC104" s="149"/>
      <c r="AD104" s="149"/>
      <c r="AE104" s="149"/>
      <c r="AF104" s="149"/>
      <c r="AG104" s="149"/>
      <c r="AH104" s="152">
        <v>88153</v>
      </c>
      <c r="AI104" s="152">
        <v>146562</v>
      </c>
      <c r="AJ104" s="152">
        <v>139122</v>
      </c>
      <c r="AK104" s="152">
        <v>189744</v>
      </c>
      <c r="AL104" s="152">
        <v>177671</v>
      </c>
      <c r="AM104" s="152">
        <v>116862</v>
      </c>
      <c r="AN104" s="152">
        <v>114584</v>
      </c>
      <c r="AO104" s="152">
        <v>157563</v>
      </c>
      <c r="AP104" s="152">
        <v>137395</v>
      </c>
      <c r="AQ104" s="152">
        <v>95883.023879999877</v>
      </c>
      <c r="AR104" s="152">
        <v>94573.703050000011</v>
      </c>
      <c r="AS104" s="152">
        <v>88016.461740000013</v>
      </c>
      <c r="AT104" s="152">
        <v>86743.377190000014</v>
      </c>
    </row>
    <row r="105" spans="1:46">
      <c r="A105" s="193"/>
      <c r="B105" s="163" t="s">
        <v>207</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49"/>
      <c r="AB105" s="149"/>
      <c r="AC105" s="149"/>
      <c r="AD105" s="149"/>
      <c r="AE105" s="149"/>
      <c r="AF105" s="149"/>
      <c r="AG105" s="149"/>
      <c r="AH105" s="152">
        <v>484197.73387</v>
      </c>
      <c r="AI105" s="152">
        <v>610655</v>
      </c>
      <c r="AJ105" s="152">
        <v>582916</v>
      </c>
      <c r="AK105" s="152">
        <v>511823</v>
      </c>
      <c r="AL105" s="152">
        <v>477931</v>
      </c>
      <c r="AM105" s="152">
        <v>389705</v>
      </c>
      <c r="AN105" s="152">
        <v>592646</v>
      </c>
      <c r="AO105" s="152">
        <v>1215855</v>
      </c>
      <c r="AP105" s="152">
        <v>225033</v>
      </c>
      <c r="AQ105" s="152">
        <v>1047103.38124</v>
      </c>
      <c r="AR105" s="152">
        <v>572646.69819000002</v>
      </c>
      <c r="AS105" s="152">
        <v>439461.93744999997</v>
      </c>
      <c r="AT105" s="152">
        <v>350901.80562</v>
      </c>
    </row>
    <row r="106" spans="1:46">
      <c r="A106" s="193"/>
      <c r="B106" s="163" t="s">
        <v>74</v>
      </c>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v>170</v>
      </c>
      <c r="AI106" s="152">
        <v>2742</v>
      </c>
      <c r="AJ106" s="152">
        <v>1609</v>
      </c>
      <c r="AK106" s="152">
        <v>317</v>
      </c>
      <c r="AL106" s="152">
        <v>-439</v>
      </c>
      <c r="AM106" s="152">
        <v>3286</v>
      </c>
      <c r="AN106" s="152">
        <v>1357</v>
      </c>
      <c r="AO106" s="152">
        <v>2431</v>
      </c>
      <c r="AP106" s="152">
        <v>3223</v>
      </c>
      <c r="AQ106" s="152">
        <v>7910.1334999999999</v>
      </c>
      <c r="AR106" s="152">
        <v>2306.3252600000005</v>
      </c>
      <c r="AS106" s="152">
        <v>1360.8118499999998</v>
      </c>
      <c r="AT106" s="152">
        <v>1364.8011000000001</v>
      </c>
    </row>
    <row r="107" spans="1:46">
      <c r="A107" s="193"/>
      <c r="B107" s="163" t="s">
        <v>105</v>
      </c>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v>1982</v>
      </c>
      <c r="AI107" s="152">
        <v>963</v>
      </c>
      <c r="AJ107" s="152">
        <v>871</v>
      </c>
      <c r="AK107" s="152">
        <v>1289</v>
      </c>
      <c r="AL107" s="152">
        <v>273</v>
      </c>
      <c r="AM107" s="152">
        <v>-64</v>
      </c>
      <c r="AN107" s="152">
        <v>-81</v>
      </c>
      <c r="AO107" s="152">
        <v>-81</v>
      </c>
      <c r="AP107" s="152">
        <v>-81</v>
      </c>
      <c r="AQ107" s="152">
        <v>-84.34975</v>
      </c>
      <c r="AR107" s="152">
        <v>-84.34975</v>
      </c>
      <c r="AS107" s="152">
        <v>-84.34975</v>
      </c>
      <c r="AT107" s="152">
        <v>-84.34975</v>
      </c>
    </row>
    <row r="108" spans="1:46">
      <c r="A108" s="193"/>
      <c r="B108" s="163" t="s">
        <v>122</v>
      </c>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c r="AG108" s="149"/>
      <c r="AH108" s="149">
        <v>0</v>
      </c>
      <c r="AI108" s="149">
        <v>0</v>
      </c>
      <c r="AJ108" s="149">
        <v>0</v>
      </c>
      <c r="AK108" s="149">
        <v>0</v>
      </c>
      <c r="AL108" s="149">
        <v>0</v>
      </c>
      <c r="AM108" s="149">
        <v>0</v>
      </c>
      <c r="AN108" s="149">
        <v>0</v>
      </c>
      <c r="AO108" s="149">
        <v>0</v>
      </c>
      <c r="AP108" s="149">
        <v>0</v>
      </c>
      <c r="AQ108" s="149">
        <v>0</v>
      </c>
      <c r="AR108" s="152">
        <v>0</v>
      </c>
      <c r="AS108" s="152">
        <v>0</v>
      </c>
      <c r="AT108" s="152">
        <v>0</v>
      </c>
    </row>
    <row r="109" spans="1:46">
      <c r="A109" s="193"/>
      <c r="B109" s="163" t="s">
        <v>124</v>
      </c>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v>0</v>
      </c>
      <c r="AI109" s="152">
        <v>0</v>
      </c>
      <c r="AJ109" s="152">
        <v>0</v>
      </c>
      <c r="AK109" s="152">
        <v>0</v>
      </c>
      <c r="AL109" s="152">
        <v>0</v>
      </c>
      <c r="AM109" s="152">
        <v>0</v>
      </c>
      <c r="AN109" s="152">
        <v>0</v>
      </c>
      <c r="AO109" s="152">
        <v>0</v>
      </c>
      <c r="AP109" s="152">
        <v>0</v>
      </c>
      <c r="AQ109" s="152">
        <v>0</v>
      </c>
      <c r="AR109" s="152">
        <v>0</v>
      </c>
      <c r="AS109" s="152">
        <v>0</v>
      </c>
      <c r="AT109" s="152">
        <v>0</v>
      </c>
    </row>
    <row r="110" spans="1:46">
      <c r="A110" s="193"/>
      <c r="B110" s="163" t="s">
        <v>125</v>
      </c>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v>0</v>
      </c>
      <c r="AI110" s="152">
        <v>0</v>
      </c>
      <c r="AJ110" s="152">
        <v>0</v>
      </c>
      <c r="AK110" s="152">
        <v>0</v>
      </c>
      <c r="AL110" s="152">
        <v>0</v>
      </c>
      <c r="AM110" s="152">
        <v>0</v>
      </c>
      <c r="AN110" s="152">
        <v>0</v>
      </c>
      <c r="AO110" s="152">
        <v>0</v>
      </c>
      <c r="AP110" s="152">
        <v>0</v>
      </c>
      <c r="AQ110" s="152">
        <v>0</v>
      </c>
      <c r="AR110" s="152">
        <v>0</v>
      </c>
      <c r="AS110" s="152">
        <v>0</v>
      </c>
      <c r="AT110" s="152">
        <v>0</v>
      </c>
    </row>
    <row r="111" spans="1:46">
      <c r="A111" s="193"/>
      <c r="B111" s="163" t="s">
        <v>126</v>
      </c>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v>0</v>
      </c>
      <c r="AI111" s="119">
        <v>0</v>
      </c>
      <c r="AJ111" s="119">
        <v>0</v>
      </c>
      <c r="AK111" s="119">
        <v>0</v>
      </c>
      <c r="AL111" s="119">
        <v>0</v>
      </c>
      <c r="AM111" s="119">
        <v>0</v>
      </c>
      <c r="AN111" s="119">
        <v>0</v>
      </c>
      <c r="AO111" s="119">
        <v>0</v>
      </c>
      <c r="AP111" s="119">
        <v>0</v>
      </c>
      <c r="AQ111" s="119">
        <v>0</v>
      </c>
      <c r="AR111" s="152">
        <v>0</v>
      </c>
      <c r="AS111" s="152">
        <v>0</v>
      </c>
      <c r="AT111" s="152">
        <v>0</v>
      </c>
    </row>
    <row r="112" spans="1:46">
      <c r="A112" s="193"/>
      <c r="B112" s="163" t="s">
        <v>127</v>
      </c>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v>0</v>
      </c>
      <c r="AI112" s="149">
        <v>0</v>
      </c>
      <c r="AJ112" s="149">
        <v>0</v>
      </c>
      <c r="AK112" s="149">
        <v>0</v>
      </c>
      <c r="AL112" s="149">
        <v>0</v>
      </c>
      <c r="AM112" s="149">
        <v>0</v>
      </c>
      <c r="AN112" s="149">
        <v>0</v>
      </c>
      <c r="AO112" s="149">
        <v>0</v>
      </c>
      <c r="AP112" s="149">
        <v>0</v>
      </c>
      <c r="AQ112" s="149">
        <v>0</v>
      </c>
      <c r="AR112" s="152">
        <v>0</v>
      </c>
      <c r="AS112" s="152">
        <v>0</v>
      </c>
      <c r="AT112" s="152">
        <v>0</v>
      </c>
    </row>
    <row r="113" spans="1:46">
      <c r="A113" s="193"/>
      <c r="B113" s="163" t="s">
        <v>128</v>
      </c>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v>0</v>
      </c>
      <c r="AI113" s="168">
        <v>0</v>
      </c>
      <c r="AJ113" s="168">
        <v>0</v>
      </c>
      <c r="AK113" s="168">
        <v>0</v>
      </c>
      <c r="AL113" s="168">
        <v>0</v>
      </c>
      <c r="AM113" s="168">
        <v>0</v>
      </c>
      <c r="AN113" s="168">
        <v>0</v>
      </c>
      <c r="AO113" s="168">
        <v>0</v>
      </c>
      <c r="AP113" s="168">
        <v>0</v>
      </c>
      <c r="AQ113" s="168">
        <v>0</v>
      </c>
      <c r="AR113" s="152">
        <v>0</v>
      </c>
      <c r="AS113" s="152">
        <v>0</v>
      </c>
      <c r="AT113" s="152">
        <v>0</v>
      </c>
    </row>
    <row r="114" spans="1:46">
      <c r="A114" s="193"/>
      <c r="B114" s="163" t="s">
        <v>129</v>
      </c>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c r="AH114" s="149">
        <v>0</v>
      </c>
      <c r="AI114" s="149">
        <v>0</v>
      </c>
      <c r="AJ114" s="149">
        <v>0</v>
      </c>
      <c r="AK114" s="149">
        <v>0</v>
      </c>
      <c r="AL114" s="149">
        <v>0</v>
      </c>
      <c r="AM114" s="149">
        <v>0</v>
      </c>
      <c r="AN114" s="149">
        <v>0</v>
      </c>
      <c r="AO114" s="149">
        <v>0</v>
      </c>
      <c r="AP114" s="149">
        <v>0</v>
      </c>
      <c r="AQ114" s="149">
        <v>0</v>
      </c>
      <c r="AR114" s="152">
        <v>0</v>
      </c>
      <c r="AS114" s="152">
        <v>0</v>
      </c>
      <c r="AT114" s="152">
        <v>0</v>
      </c>
    </row>
    <row r="115" spans="1:46">
      <c r="A115" s="193"/>
      <c r="B115" s="163" t="s">
        <v>130</v>
      </c>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c r="AF115" s="149"/>
      <c r="AG115" s="149"/>
      <c r="AH115" s="152">
        <v>0</v>
      </c>
      <c r="AI115" s="152">
        <v>0</v>
      </c>
      <c r="AJ115" s="152">
        <v>0</v>
      </c>
      <c r="AK115" s="152">
        <v>0</v>
      </c>
      <c r="AL115" s="152">
        <v>0</v>
      </c>
      <c r="AM115" s="152">
        <v>0</v>
      </c>
      <c r="AN115" s="152">
        <v>0</v>
      </c>
      <c r="AO115" s="152">
        <v>0</v>
      </c>
      <c r="AP115" s="152">
        <v>0</v>
      </c>
      <c r="AQ115" s="152">
        <v>0</v>
      </c>
      <c r="AR115" s="152">
        <v>0</v>
      </c>
      <c r="AS115" s="152">
        <v>0</v>
      </c>
      <c r="AT115" s="152">
        <v>0</v>
      </c>
    </row>
    <row r="116" spans="1:46">
      <c r="A116" s="193"/>
      <c r="B116" s="163" t="s">
        <v>110</v>
      </c>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c r="AF116" s="149"/>
      <c r="AG116" s="149"/>
      <c r="AH116" s="152">
        <v>1042</v>
      </c>
      <c r="AI116" s="152">
        <v>1089</v>
      </c>
      <c r="AJ116" s="152">
        <v>1120</v>
      </c>
      <c r="AK116" s="152">
        <v>1150</v>
      </c>
      <c r="AL116" s="152">
        <v>1181</v>
      </c>
      <c r="AM116" s="152">
        <v>1213</v>
      </c>
      <c r="AN116" s="152">
        <v>1246</v>
      </c>
      <c r="AO116" s="152">
        <v>1280</v>
      </c>
      <c r="AP116" s="152">
        <v>1317</v>
      </c>
      <c r="AQ116" s="152">
        <v>1416.12646</v>
      </c>
      <c r="AR116" s="152">
        <v>1597.23155</v>
      </c>
      <c r="AS116" s="152">
        <v>1638.95982</v>
      </c>
      <c r="AT116" s="152">
        <v>1701.0574299999998</v>
      </c>
    </row>
    <row r="117" spans="1:46">
      <c r="A117" s="193"/>
      <c r="B117" s="163" t="s">
        <v>176</v>
      </c>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c r="AF117" s="149"/>
      <c r="AG117" s="149"/>
      <c r="AH117" s="152">
        <v>1103</v>
      </c>
      <c r="AI117" s="152">
        <v>0</v>
      </c>
      <c r="AJ117" s="152">
        <v>0</v>
      </c>
      <c r="AK117" s="152">
        <v>8895</v>
      </c>
      <c r="AL117" s="152">
        <v>0</v>
      </c>
      <c r="AM117" s="152">
        <v>407</v>
      </c>
      <c r="AN117" s="152">
        <v>29358</v>
      </c>
      <c r="AO117" s="152">
        <v>29358</v>
      </c>
      <c r="AP117" s="152">
        <v>147923</v>
      </c>
      <c r="AQ117" s="152">
        <v>50953.206789999997</v>
      </c>
      <c r="AR117" s="152">
        <v>25345.86203</v>
      </c>
      <c r="AS117" s="152">
        <v>18697.1423</v>
      </c>
      <c r="AT117" s="152">
        <v>20718.702859999998</v>
      </c>
    </row>
    <row r="118" spans="1:46">
      <c r="A118" s="193"/>
      <c r="B118" s="163" t="s">
        <v>120</v>
      </c>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v>25207</v>
      </c>
      <c r="AI118" s="152">
        <v>1839</v>
      </c>
      <c r="AJ118" s="152">
        <v>4421</v>
      </c>
      <c r="AK118" s="152">
        <v>30758</v>
      </c>
      <c r="AL118" s="152">
        <v>64089</v>
      </c>
      <c r="AM118" s="152">
        <v>12427</v>
      </c>
      <c r="AN118" s="152">
        <v>12165</v>
      </c>
      <c r="AO118" s="152">
        <v>32170</v>
      </c>
      <c r="AP118" s="152">
        <v>28986</v>
      </c>
      <c r="AQ118" s="152">
        <v>69821.354040000006</v>
      </c>
      <c r="AR118" s="152">
        <v>94894.076879999993</v>
      </c>
      <c r="AS118" s="152">
        <v>175057.60710999998</v>
      </c>
      <c r="AT118" s="152">
        <v>205209.01634</v>
      </c>
    </row>
    <row r="119" spans="1:46">
      <c r="A119" s="193"/>
      <c r="B119" s="163" t="s">
        <v>75</v>
      </c>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v>0</v>
      </c>
      <c r="AI119" s="119">
        <v>0</v>
      </c>
      <c r="AJ119" s="119">
        <v>0</v>
      </c>
      <c r="AK119" s="119">
        <v>0</v>
      </c>
      <c r="AL119" s="119">
        <v>0</v>
      </c>
      <c r="AM119" s="119">
        <v>0</v>
      </c>
      <c r="AN119" s="119">
        <v>0</v>
      </c>
      <c r="AO119" s="119">
        <v>0</v>
      </c>
      <c r="AP119" s="119">
        <v>0</v>
      </c>
      <c r="AQ119" s="119">
        <v>0</v>
      </c>
      <c r="AR119" s="152">
        <v>88035.182769999999</v>
      </c>
      <c r="AS119" s="152">
        <v>88035.182769999999</v>
      </c>
      <c r="AT119" s="152">
        <v>88035.182769999999</v>
      </c>
    </row>
    <row r="120" spans="1:46">
      <c r="A120" s="193"/>
      <c r="B120" s="163" t="s">
        <v>10</v>
      </c>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v>4644</v>
      </c>
      <c r="AI120" s="152">
        <v>4700</v>
      </c>
      <c r="AJ120" s="152">
        <v>5219</v>
      </c>
      <c r="AK120" s="152">
        <v>4993</v>
      </c>
      <c r="AL120" s="152">
        <v>32977</v>
      </c>
      <c r="AM120" s="152">
        <v>21745</v>
      </c>
      <c r="AN120" s="152">
        <v>6783</v>
      </c>
      <c r="AO120" s="152">
        <v>1475</v>
      </c>
      <c r="AP120" s="152">
        <v>1472</v>
      </c>
      <c r="AQ120" s="152">
        <v>1469.02313</v>
      </c>
      <c r="AR120" s="152">
        <v>1458.3668099999998</v>
      </c>
      <c r="AS120" s="152">
        <v>1458.4132199999999</v>
      </c>
      <c r="AT120" s="152">
        <v>1451.0817999999997</v>
      </c>
    </row>
    <row r="121" spans="1:46">
      <c r="A121" s="193"/>
      <c r="B121" s="163" t="s">
        <v>76</v>
      </c>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v>0</v>
      </c>
      <c r="AI121" s="168">
        <v>0</v>
      </c>
      <c r="AJ121" s="168">
        <v>0</v>
      </c>
      <c r="AK121" s="168">
        <v>0</v>
      </c>
      <c r="AL121" s="168">
        <v>0</v>
      </c>
      <c r="AM121" s="168">
        <v>0</v>
      </c>
      <c r="AN121" s="168">
        <v>0</v>
      </c>
      <c r="AO121" s="168">
        <v>0</v>
      </c>
      <c r="AP121" s="168">
        <v>0</v>
      </c>
      <c r="AQ121" s="168">
        <v>0</v>
      </c>
      <c r="AR121" s="152">
        <v>0</v>
      </c>
      <c r="AS121" s="152">
        <v>0</v>
      </c>
      <c r="AT121" s="152">
        <v>0</v>
      </c>
    </row>
    <row r="122" spans="1:46">
      <c r="A122" s="196"/>
      <c r="B122" s="167" t="s">
        <v>77</v>
      </c>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v>319628.30340999999</v>
      </c>
      <c r="AI122" s="149">
        <v>755929</v>
      </c>
      <c r="AJ122" s="149">
        <v>832508</v>
      </c>
      <c r="AK122" s="149">
        <v>736589</v>
      </c>
      <c r="AL122" s="149">
        <v>495582</v>
      </c>
      <c r="AM122" s="149">
        <v>569904</v>
      </c>
      <c r="AN122" s="149">
        <v>594114</v>
      </c>
      <c r="AO122" s="149">
        <v>668905</v>
      </c>
      <c r="AP122" s="149">
        <v>249960</v>
      </c>
      <c r="AQ122" s="149">
        <v>374415.27956</v>
      </c>
      <c r="AR122" s="149">
        <f>AR123</f>
        <v>398330.82550000004</v>
      </c>
      <c r="AS122" s="149">
        <f>AS123</f>
        <v>487021.91573000001</v>
      </c>
      <c r="AT122" s="149">
        <f>AT123</f>
        <v>778870.46867000009</v>
      </c>
    </row>
    <row r="123" spans="1:46">
      <c r="A123" s="193"/>
      <c r="B123" s="154" t="s">
        <v>78</v>
      </c>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c r="AH123" s="149">
        <v>319628.30340999999</v>
      </c>
      <c r="AI123" s="149">
        <v>755929</v>
      </c>
      <c r="AJ123" s="149">
        <v>832508</v>
      </c>
      <c r="AK123" s="149">
        <v>736589</v>
      </c>
      <c r="AL123" s="149">
        <v>495582</v>
      </c>
      <c r="AM123" s="149">
        <v>569904</v>
      </c>
      <c r="AN123" s="149">
        <v>594114</v>
      </c>
      <c r="AO123" s="149">
        <v>668905</v>
      </c>
      <c r="AP123" s="149">
        <v>249960</v>
      </c>
      <c r="AQ123" s="149">
        <v>374415.27956</v>
      </c>
      <c r="AR123" s="149">
        <f>SUM(AR124:AR140)</f>
        <v>398330.82550000004</v>
      </c>
      <c r="AS123" s="149">
        <f>SUM(AS124:AS140)</f>
        <v>487021.91573000001</v>
      </c>
      <c r="AT123" s="149">
        <f>SUM(AT124:AT140)</f>
        <v>778870.46867000009</v>
      </c>
    </row>
    <row r="124" spans="1:46">
      <c r="A124" s="193"/>
      <c r="B124" s="163" t="s">
        <v>72</v>
      </c>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v>0</v>
      </c>
      <c r="AI124" s="152">
        <v>128</v>
      </c>
      <c r="AJ124" s="152">
        <v>10</v>
      </c>
      <c r="AK124" s="152">
        <v>333</v>
      </c>
      <c r="AL124" s="152">
        <v>6982</v>
      </c>
      <c r="AM124" s="152">
        <v>1048</v>
      </c>
      <c r="AN124" s="152">
        <v>809</v>
      </c>
      <c r="AO124" s="152">
        <v>8</v>
      </c>
      <c r="AP124" s="152">
        <v>8</v>
      </c>
      <c r="AQ124" s="152">
        <v>12.746729999959468</v>
      </c>
      <c r="AR124" s="152">
        <v>11.2277</v>
      </c>
      <c r="AS124" s="152">
        <v>9.2260799999999996</v>
      </c>
      <c r="AT124" s="152">
        <v>9.7467399999999991</v>
      </c>
    </row>
    <row r="125" spans="1:46">
      <c r="A125" s="193"/>
      <c r="B125" s="163" t="s">
        <v>207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v>247776.30340999999</v>
      </c>
      <c r="AI125" s="152">
        <v>680842</v>
      </c>
      <c r="AJ125" s="152">
        <v>758718</v>
      </c>
      <c r="AK125" s="152">
        <v>633667</v>
      </c>
      <c r="AL125" s="152">
        <v>411175</v>
      </c>
      <c r="AM125" s="152">
        <v>415342</v>
      </c>
      <c r="AN125" s="152">
        <v>371020</v>
      </c>
      <c r="AO125" s="152">
        <v>362023</v>
      </c>
      <c r="AP125" s="152">
        <v>141087</v>
      </c>
      <c r="AQ125" s="152">
        <v>274354.00098000001</v>
      </c>
      <c r="AR125" s="152">
        <v>251373.30887000001</v>
      </c>
      <c r="AS125" s="152">
        <v>299203.18567000004</v>
      </c>
      <c r="AT125" s="152">
        <v>623983.11846000003</v>
      </c>
    </row>
    <row r="126" spans="1:46">
      <c r="A126" s="193"/>
      <c r="B126" s="163" t="s">
        <v>131</v>
      </c>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49"/>
      <c r="AF126" s="149"/>
      <c r="AG126" s="149"/>
      <c r="AH126" s="149">
        <v>0</v>
      </c>
      <c r="AI126" s="149">
        <v>0</v>
      </c>
      <c r="AJ126" s="149">
        <v>0</v>
      </c>
      <c r="AK126" s="149">
        <v>0</v>
      </c>
      <c r="AL126" s="149">
        <v>0</v>
      </c>
      <c r="AM126" s="149">
        <v>0</v>
      </c>
      <c r="AN126" s="149">
        <v>0</v>
      </c>
      <c r="AO126" s="149">
        <v>0</v>
      </c>
      <c r="AP126" s="149">
        <v>0</v>
      </c>
      <c r="AQ126" s="149">
        <v>0</v>
      </c>
      <c r="AR126" s="152">
        <v>0</v>
      </c>
      <c r="AS126" s="152">
        <v>0</v>
      </c>
      <c r="AT126" s="152">
        <v>0</v>
      </c>
    </row>
    <row r="127" spans="1:46">
      <c r="A127" s="193"/>
      <c r="B127" s="163" t="s">
        <v>132</v>
      </c>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c r="AG127" s="149"/>
      <c r="AH127" s="152">
        <v>1713</v>
      </c>
      <c r="AI127" s="152">
        <v>44990</v>
      </c>
      <c r="AJ127" s="152">
        <v>44125</v>
      </c>
      <c r="AK127" s="152">
        <v>57977</v>
      </c>
      <c r="AL127" s="152">
        <v>64560</v>
      </c>
      <c r="AM127" s="152">
        <v>147345</v>
      </c>
      <c r="AN127" s="152">
        <v>210706</v>
      </c>
      <c r="AO127" s="152">
        <v>289106</v>
      </c>
      <c r="AP127" s="152">
        <v>101069</v>
      </c>
      <c r="AQ127" s="152">
        <v>95514.706849999988</v>
      </c>
      <c r="AR127" s="152">
        <v>78483.915099999998</v>
      </c>
      <c r="AS127" s="152">
        <v>53467.062460000001</v>
      </c>
      <c r="AT127" s="152">
        <v>39407.776789999996</v>
      </c>
    </row>
    <row r="128" spans="1:46">
      <c r="A128" s="193"/>
      <c r="B128" s="163" t="s">
        <v>123</v>
      </c>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v>0</v>
      </c>
      <c r="AI128" s="152">
        <v>0</v>
      </c>
      <c r="AJ128" s="152">
        <v>0</v>
      </c>
      <c r="AK128" s="152">
        <v>0</v>
      </c>
      <c r="AL128" s="152">
        <v>0</v>
      </c>
      <c r="AM128" s="152">
        <v>0</v>
      </c>
      <c r="AN128" s="152">
        <v>0</v>
      </c>
      <c r="AO128" s="152">
        <v>0</v>
      </c>
      <c r="AP128" s="152">
        <v>0</v>
      </c>
      <c r="AQ128" s="152">
        <v>0</v>
      </c>
      <c r="AR128" s="152">
        <v>0</v>
      </c>
      <c r="AS128" s="152">
        <v>0</v>
      </c>
      <c r="AT128" s="152">
        <v>0</v>
      </c>
    </row>
    <row r="129" spans="1:46">
      <c r="A129" s="193"/>
      <c r="B129" s="163" t="s">
        <v>139</v>
      </c>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v>0</v>
      </c>
      <c r="AI129" s="152">
        <v>0</v>
      </c>
      <c r="AJ129" s="152">
        <v>0</v>
      </c>
      <c r="AK129" s="152">
        <v>0</v>
      </c>
      <c r="AL129" s="152">
        <v>0</v>
      </c>
      <c r="AM129" s="152">
        <v>0</v>
      </c>
      <c r="AN129" s="152">
        <v>0</v>
      </c>
      <c r="AO129" s="152">
        <v>0</v>
      </c>
      <c r="AP129" s="152">
        <v>0</v>
      </c>
      <c r="AQ129" s="152">
        <v>0</v>
      </c>
      <c r="AR129" s="152">
        <v>0</v>
      </c>
      <c r="AS129" s="152">
        <v>0</v>
      </c>
      <c r="AT129" s="152">
        <v>0</v>
      </c>
    </row>
    <row r="130" spans="1:46">
      <c r="A130" s="193"/>
      <c r="B130" s="163" t="s">
        <v>133</v>
      </c>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c r="AG130" s="149"/>
      <c r="AH130" s="149">
        <v>0</v>
      </c>
      <c r="AI130" s="149">
        <v>0</v>
      </c>
      <c r="AJ130" s="149">
        <v>0</v>
      </c>
      <c r="AK130" s="149">
        <v>0</v>
      </c>
      <c r="AL130" s="149">
        <v>0</v>
      </c>
      <c r="AM130" s="149">
        <v>0</v>
      </c>
      <c r="AN130" s="149">
        <v>0</v>
      </c>
      <c r="AO130" s="149">
        <v>0</v>
      </c>
      <c r="AP130" s="149">
        <v>0</v>
      </c>
      <c r="AQ130" s="149">
        <v>0</v>
      </c>
      <c r="AR130" s="152">
        <v>0</v>
      </c>
      <c r="AS130" s="152">
        <v>0</v>
      </c>
      <c r="AT130" s="152">
        <v>0</v>
      </c>
    </row>
    <row r="131" spans="1:46">
      <c r="A131" s="193"/>
      <c r="B131" s="163" t="s">
        <v>134</v>
      </c>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c r="AH131" s="149">
        <v>0</v>
      </c>
      <c r="AI131" s="149">
        <v>0</v>
      </c>
      <c r="AJ131" s="149">
        <v>0</v>
      </c>
      <c r="AK131" s="149">
        <v>0</v>
      </c>
      <c r="AL131" s="149">
        <v>0</v>
      </c>
      <c r="AM131" s="149">
        <v>0</v>
      </c>
      <c r="AN131" s="149">
        <v>0</v>
      </c>
      <c r="AO131" s="149">
        <v>0</v>
      </c>
      <c r="AP131" s="149">
        <v>0</v>
      </c>
      <c r="AQ131" s="149">
        <v>0</v>
      </c>
      <c r="AR131" s="152">
        <v>0</v>
      </c>
      <c r="AS131" s="152">
        <v>0</v>
      </c>
      <c r="AT131" s="152">
        <v>0</v>
      </c>
    </row>
    <row r="132" spans="1:46">
      <c r="A132" s="193"/>
      <c r="B132" s="163" t="s">
        <v>135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v>0</v>
      </c>
      <c r="AI132" s="152">
        <v>0</v>
      </c>
      <c r="AJ132" s="152">
        <v>0</v>
      </c>
      <c r="AK132" s="152">
        <v>0</v>
      </c>
      <c r="AL132" s="152">
        <v>0</v>
      </c>
      <c r="AM132" s="152">
        <v>0</v>
      </c>
      <c r="AN132" s="152">
        <v>0</v>
      </c>
      <c r="AO132" s="152">
        <v>0</v>
      </c>
      <c r="AP132" s="152">
        <v>0</v>
      </c>
      <c r="AQ132" s="152">
        <v>0</v>
      </c>
      <c r="AR132" s="152">
        <v>0</v>
      </c>
      <c r="AS132" s="152">
        <v>0</v>
      </c>
      <c r="AT132" s="152">
        <v>0</v>
      </c>
    </row>
    <row r="133" spans="1:46">
      <c r="A133" s="193"/>
      <c r="B133" s="163" t="s">
        <v>210</v>
      </c>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v>0</v>
      </c>
      <c r="AI133" s="152">
        <v>0</v>
      </c>
      <c r="AJ133" s="152">
        <v>0</v>
      </c>
      <c r="AK133" s="152">
        <v>0</v>
      </c>
      <c r="AL133" s="152">
        <v>0</v>
      </c>
      <c r="AM133" s="152">
        <v>0</v>
      </c>
      <c r="AN133" s="152">
        <v>0</v>
      </c>
      <c r="AO133" s="152">
        <v>0</v>
      </c>
      <c r="AP133" s="152">
        <v>0</v>
      </c>
      <c r="AQ133" s="152"/>
      <c r="AR133" s="152">
        <v>0</v>
      </c>
      <c r="AS133" s="152">
        <v>0</v>
      </c>
      <c r="AT133" s="152">
        <v>0</v>
      </c>
    </row>
    <row r="134" spans="1:46">
      <c r="A134" s="193"/>
      <c r="B134" s="163" t="s">
        <v>136</v>
      </c>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c r="AG134" s="149"/>
      <c r="AH134" s="149">
        <v>0</v>
      </c>
      <c r="AI134" s="149">
        <v>0</v>
      </c>
      <c r="AJ134" s="149">
        <v>0</v>
      </c>
      <c r="AK134" s="149">
        <v>0</v>
      </c>
      <c r="AL134" s="149">
        <v>0</v>
      </c>
      <c r="AM134" s="149">
        <v>0</v>
      </c>
      <c r="AN134" s="149">
        <v>0</v>
      </c>
      <c r="AO134" s="149">
        <v>0</v>
      </c>
      <c r="AP134" s="149">
        <v>0</v>
      </c>
      <c r="AQ134" s="149">
        <v>0</v>
      </c>
      <c r="AR134" s="152">
        <v>0</v>
      </c>
      <c r="AS134" s="152">
        <v>0</v>
      </c>
      <c r="AT134" s="152">
        <v>0</v>
      </c>
    </row>
    <row r="135" spans="1:46">
      <c r="A135" s="193"/>
      <c r="B135" s="163" t="s">
        <v>137</v>
      </c>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v>0</v>
      </c>
      <c r="AI135" s="149">
        <v>0</v>
      </c>
      <c r="AJ135" s="149">
        <v>0</v>
      </c>
      <c r="AK135" s="149">
        <v>0</v>
      </c>
      <c r="AL135" s="149">
        <v>0</v>
      </c>
      <c r="AM135" s="149">
        <v>0</v>
      </c>
      <c r="AN135" s="149">
        <v>0</v>
      </c>
      <c r="AO135" s="149">
        <v>0</v>
      </c>
      <c r="AP135" s="149">
        <v>0</v>
      </c>
      <c r="AQ135" s="149">
        <v>0</v>
      </c>
      <c r="AR135" s="152">
        <v>0</v>
      </c>
      <c r="AS135" s="152">
        <v>0</v>
      </c>
      <c r="AT135" s="152">
        <v>0</v>
      </c>
    </row>
    <row r="136" spans="1:46">
      <c r="A136" s="193"/>
      <c r="B136" s="163" t="s">
        <v>138</v>
      </c>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c r="AH136" s="149">
        <v>0</v>
      </c>
      <c r="AI136" s="149">
        <v>0</v>
      </c>
      <c r="AJ136" s="149">
        <v>0</v>
      </c>
      <c r="AK136" s="149">
        <v>0</v>
      </c>
      <c r="AL136" s="149">
        <v>0</v>
      </c>
      <c r="AM136" s="149">
        <v>0</v>
      </c>
      <c r="AN136" s="149">
        <v>0</v>
      </c>
      <c r="AO136" s="149">
        <v>0</v>
      </c>
      <c r="AP136" s="149">
        <v>0</v>
      </c>
      <c r="AQ136" s="149">
        <v>0</v>
      </c>
      <c r="AR136" s="152">
        <v>0</v>
      </c>
      <c r="AS136" s="152">
        <v>0</v>
      </c>
      <c r="AT136" s="152">
        <v>0</v>
      </c>
    </row>
    <row r="137" spans="1:46">
      <c r="A137" s="193"/>
      <c r="B137" s="163" t="s">
        <v>110</v>
      </c>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c r="AG137" s="149"/>
      <c r="AH137" s="152">
        <v>4267</v>
      </c>
      <c r="AI137" s="152">
        <v>3966</v>
      </c>
      <c r="AJ137" s="152">
        <v>3679</v>
      </c>
      <c r="AK137" s="152">
        <v>3379</v>
      </c>
      <c r="AL137" s="152">
        <v>3071</v>
      </c>
      <c r="AM137" s="152">
        <v>2755</v>
      </c>
      <c r="AN137" s="152">
        <v>2431</v>
      </c>
      <c r="AO137" s="152">
        <v>2097</v>
      </c>
      <c r="AP137" s="152">
        <v>1755</v>
      </c>
      <c r="AQ137" s="152">
        <v>1524.9106999999999</v>
      </c>
      <c r="AR137" s="152">
        <v>1223.5286299999998</v>
      </c>
      <c r="AS137" s="152">
        <v>826.96814000000006</v>
      </c>
      <c r="AT137" s="152">
        <v>419.23027000000002</v>
      </c>
    </row>
    <row r="138" spans="1:46">
      <c r="A138" s="193"/>
      <c r="B138" s="163" t="s">
        <v>120</v>
      </c>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v>65872</v>
      </c>
      <c r="AI138" s="168">
        <v>26003</v>
      </c>
      <c r="AJ138" s="168">
        <v>25976</v>
      </c>
      <c r="AK138" s="168">
        <v>41233</v>
      </c>
      <c r="AL138" s="168">
        <v>9456</v>
      </c>
      <c r="AM138" s="168">
        <v>3017</v>
      </c>
      <c r="AN138" s="168">
        <v>8734</v>
      </c>
      <c r="AO138" s="168">
        <v>15256</v>
      </c>
      <c r="AP138" s="168">
        <v>5626</v>
      </c>
      <c r="AQ138" s="168">
        <v>2413.6564399999997</v>
      </c>
      <c r="AR138" s="152">
        <v>66643.587339999998</v>
      </c>
      <c r="AS138" s="152">
        <v>132920.21552</v>
      </c>
      <c r="AT138" s="152">
        <v>114455.33855</v>
      </c>
    </row>
    <row r="139" spans="1:46">
      <c r="A139" s="193"/>
      <c r="B139" s="163" t="s">
        <v>79</v>
      </c>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v>0</v>
      </c>
      <c r="AI139" s="152">
        <v>0</v>
      </c>
      <c r="AJ139" s="152">
        <v>0</v>
      </c>
      <c r="AK139" s="152">
        <v>0</v>
      </c>
      <c r="AL139" s="152">
        <v>0</v>
      </c>
      <c r="AM139" s="152">
        <v>0</v>
      </c>
      <c r="AN139" s="152">
        <v>0</v>
      </c>
      <c r="AO139" s="152">
        <v>0</v>
      </c>
      <c r="AP139" s="152">
        <v>0</v>
      </c>
      <c r="AQ139" s="152">
        <v>0</v>
      </c>
      <c r="AR139" s="152">
        <v>0</v>
      </c>
      <c r="AS139" s="152">
        <v>0</v>
      </c>
      <c r="AT139" s="152">
        <v>0</v>
      </c>
    </row>
    <row r="140" spans="1:46">
      <c r="A140" s="193"/>
      <c r="B140" s="163" t="s">
        <v>10</v>
      </c>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v>0</v>
      </c>
      <c r="AI140" s="152">
        <v>0</v>
      </c>
      <c r="AJ140" s="152">
        <v>0</v>
      </c>
      <c r="AK140" s="152">
        <v>0</v>
      </c>
      <c r="AL140" s="152">
        <v>338</v>
      </c>
      <c r="AM140" s="152">
        <v>397</v>
      </c>
      <c r="AN140" s="152">
        <v>414</v>
      </c>
      <c r="AO140" s="152">
        <v>415</v>
      </c>
      <c r="AP140" s="152">
        <v>415</v>
      </c>
      <c r="AQ140" s="152">
        <v>595.25785999999994</v>
      </c>
      <c r="AR140" s="152">
        <v>595.25785999999994</v>
      </c>
      <c r="AS140" s="152">
        <v>595.25785999999994</v>
      </c>
      <c r="AT140" s="152">
        <v>595.25785999999994</v>
      </c>
    </row>
    <row r="141" spans="1:46" s="115" customFormat="1">
      <c r="A141" s="193"/>
      <c r="B141" s="154" t="s">
        <v>80</v>
      </c>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c r="AG141" s="149"/>
      <c r="AH141" s="149">
        <v>0</v>
      </c>
      <c r="AI141" s="149">
        <v>0</v>
      </c>
      <c r="AJ141" s="149">
        <v>0</v>
      </c>
      <c r="AK141" s="149">
        <v>0</v>
      </c>
      <c r="AL141" s="149">
        <v>0</v>
      </c>
      <c r="AM141" s="149">
        <v>0</v>
      </c>
      <c r="AN141" s="149">
        <v>0</v>
      </c>
      <c r="AO141" s="149">
        <v>0</v>
      </c>
      <c r="AP141" s="149">
        <v>0</v>
      </c>
      <c r="AQ141" s="149">
        <v>0</v>
      </c>
      <c r="AR141" s="319"/>
      <c r="AS141" s="319"/>
      <c r="AT141" s="319"/>
    </row>
    <row r="142" spans="1:46" s="115" customFormat="1">
      <c r="A142" s="192"/>
      <c r="B142" s="148" t="s">
        <v>81</v>
      </c>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D142" s="149"/>
      <c r="AE142" s="149"/>
      <c r="AF142" s="149"/>
      <c r="AG142" s="149"/>
      <c r="AH142" s="149">
        <v>10010</v>
      </c>
      <c r="AI142" s="149">
        <v>-86711</v>
      </c>
      <c r="AJ142" s="149">
        <v>-53117</v>
      </c>
      <c r="AK142" s="149">
        <v>-36205</v>
      </c>
      <c r="AL142" s="149">
        <v>63619</v>
      </c>
      <c r="AM142" s="149">
        <v>301992</v>
      </c>
      <c r="AN142" s="149">
        <v>404416</v>
      </c>
      <c r="AO142" s="149">
        <v>526311</v>
      </c>
      <c r="AP142" s="149">
        <v>194703</v>
      </c>
      <c r="AQ142" s="149">
        <v>267554.59782000002</v>
      </c>
      <c r="AR142" s="149">
        <f>SUM(AR143:AR153)</f>
        <v>146527.39381000001</v>
      </c>
      <c r="AS142" s="149">
        <f>SUM(AS143:AS153)</f>
        <v>84914.589110000015</v>
      </c>
      <c r="AT142" s="149">
        <f>SUM(AT143:AT153)</f>
        <v>46413.904470000009</v>
      </c>
    </row>
    <row r="143" spans="1:46">
      <c r="A143" s="198"/>
      <c r="B143" s="150" t="s">
        <v>82</v>
      </c>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v>63151</v>
      </c>
      <c r="AI143" s="152">
        <v>66941</v>
      </c>
      <c r="AJ143" s="152">
        <v>66941</v>
      </c>
      <c r="AK143" s="152">
        <v>66941</v>
      </c>
      <c r="AL143" s="152">
        <v>66941</v>
      </c>
      <c r="AM143" s="152">
        <v>89551</v>
      </c>
      <c r="AN143" s="152">
        <v>96517</v>
      </c>
      <c r="AO143" s="152">
        <v>96517</v>
      </c>
      <c r="AP143" s="152">
        <v>96517</v>
      </c>
      <c r="AQ143" s="152">
        <v>96517.353029999998</v>
      </c>
      <c r="AR143" s="152">
        <v>96517.353029999998</v>
      </c>
      <c r="AS143" s="152">
        <v>96517.353029999998</v>
      </c>
      <c r="AT143" s="152">
        <v>96517.353029999998</v>
      </c>
    </row>
    <row r="144" spans="1:46">
      <c r="A144" s="198"/>
      <c r="B144" s="150" t="s">
        <v>200</v>
      </c>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v>0</v>
      </c>
      <c r="AI144" s="152">
        <v>0</v>
      </c>
      <c r="AJ144" s="152">
        <v>0</v>
      </c>
      <c r="AK144" s="152">
        <v>0</v>
      </c>
      <c r="AL144" s="152">
        <v>0</v>
      </c>
      <c r="AM144" s="152">
        <v>0</v>
      </c>
      <c r="AN144" s="152">
        <v>0</v>
      </c>
      <c r="AO144" s="152">
        <v>0</v>
      </c>
      <c r="AP144" s="152">
        <v>0</v>
      </c>
      <c r="AQ144" s="152">
        <v>0</v>
      </c>
      <c r="AR144" s="152">
        <v>0</v>
      </c>
      <c r="AS144" s="152">
        <v>0</v>
      </c>
      <c r="AT144" s="152">
        <v>0</v>
      </c>
    </row>
    <row r="145" spans="1:46">
      <c r="A145" s="195"/>
      <c r="B145" s="150" t="s">
        <v>83</v>
      </c>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v>0</v>
      </c>
      <c r="AI145" s="152">
        <v>0</v>
      </c>
      <c r="AJ145" s="152">
        <v>0</v>
      </c>
      <c r="AK145" s="152">
        <v>0</v>
      </c>
      <c r="AL145" s="152">
        <v>0</v>
      </c>
      <c r="AM145" s="152">
        <v>0</v>
      </c>
      <c r="AN145" s="152">
        <v>0</v>
      </c>
      <c r="AO145" s="152">
        <v>0</v>
      </c>
      <c r="AP145" s="152">
        <v>0</v>
      </c>
      <c r="AQ145" s="152">
        <v>0</v>
      </c>
      <c r="AR145" s="152">
        <v>0</v>
      </c>
      <c r="AS145" s="152">
        <v>0</v>
      </c>
      <c r="AT145" s="152">
        <v>0</v>
      </c>
    </row>
    <row r="146" spans="1:46">
      <c r="A146" s="195"/>
      <c r="B146" s="150" t="s">
        <v>85</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v>25342</v>
      </c>
      <c r="AI146" s="152">
        <v>25342</v>
      </c>
      <c r="AJ146" s="152">
        <v>25342</v>
      </c>
      <c r="AK146" s="152">
        <v>25342</v>
      </c>
      <c r="AL146" s="152">
        <v>25342</v>
      </c>
      <c r="AM146" s="152">
        <v>25342</v>
      </c>
      <c r="AN146" s="152">
        <v>25342</v>
      </c>
      <c r="AO146" s="152">
        <v>25341</v>
      </c>
      <c r="AP146" s="152">
        <v>0</v>
      </c>
      <c r="AQ146" s="152">
        <v>0</v>
      </c>
      <c r="AR146" s="152">
        <v>4633.4306699999997</v>
      </c>
      <c r="AS146" s="152">
        <v>4633.4306699999997</v>
      </c>
      <c r="AT146" s="152">
        <v>4633.4306699999997</v>
      </c>
    </row>
    <row r="147" spans="1:46">
      <c r="A147" s="197"/>
      <c r="B147" s="170" t="s">
        <v>88</v>
      </c>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v>-43573</v>
      </c>
      <c r="AI147" s="152">
        <v>-81225</v>
      </c>
      <c r="AJ147" s="152">
        <v>-81226</v>
      </c>
      <c r="AK147" s="152">
        <v>-81226</v>
      </c>
      <c r="AL147" s="152">
        <v>-81226</v>
      </c>
      <c r="AM147" s="152">
        <v>-184212</v>
      </c>
      <c r="AN147" s="152">
        <v>-161186</v>
      </c>
      <c r="AO147" s="152">
        <v>-161186</v>
      </c>
      <c r="AP147" s="152">
        <v>-25197</v>
      </c>
      <c r="AQ147" s="152">
        <v>98161.996350000001</v>
      </c>
      <c r="AR147" s="152">
        <v>78345.11366000009</v>
      </c>
      <c r="AS147" s="152">
        <v>45353.092420000095</v>
      </c>
      <c r="AT147" s="152">
        <v>-16259.712280000225</v>
      </c>
    </row>
    <row r="148" spans="1:46">
      <c r="A148" s="195"/>
      <c r="B148" s="150" t="s">
        <v>140</v>
      </c>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v>0</v>
      </c>
      <c r="AI148" s="152">
        <v>0</v>
      </c>
      <c r="AJ148" s="152">
        <v>0</v>
      </c>
      <c r="AK148" s="152">
        <v>0</v>
      </c>
      <c r="AL148" s="152">
        <v>0</v>
      </c>
      <c r="AM148" s="152">
        <v>0</v>
      </c>
      <c r="AN148" s="152">
        <v>0</v>
      </c>
      <c r="AO148" s="152">
        <v>0</v>
      </c>
      <c r="AP148" s="152">
        <v>0</v>
      </c>
      <c r="AQ148" s="152">
        <v>0</v>
      </c>
      <c r="AR148" s="152">
        <v>0</v>
      </c>
      <c r="AS148" s="152">
        <v>0</v>
      </c>
      <c r="AT148" s="152">
        <v>0</v>
      </c>
    </row>
    <row r="149" spans="1:46">
      <c r="A149" s="197"/>
      <c r="B149" s="170" t="s">
        <v>84</v>
      </c>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v>-1047</v>
      </c>
      <c r="AI149" s="152">
        <v>5218</v>
      </c>
      <c r="AJ149" s="152">
        <v>15787</v>
      </c>
      <c r="AK149" s="152">
        <v>3533</v>
      </c>
      <c r="AL149" s="152">
        <v>21874</v>
      </c>
      <c r="AM149" s="152">
        <v>15081</v>
      </c>
      <c r="AN149" s="152">
        <v>24</v>
      </c>
      <c r="AO149" s="152">
        <v>24</v>
      </c>
      <c r="AP149" s="152">
        <v>24</v>
      </c>
      <c r="AQ149" s="152">
        <v>23.517689999999998</v>
      </c>
      <c r="AR149" s="152">
        <v>23.517689999999998</v>
      </c>
      <c r="AS149" s="152">
        <v>23.517689999999998</v>
      </c>
      <c r="AT149" s="152">
        <v>23.517689999999998</v>
      </c>
    </row>
    <row r="150" spans="1:46">
      <c r="A150" s="195"/>
      <c r="B150" s="150" t="s">
        <v>86</v>
      </c>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v>3790</v>
      </c>
      <c r="AI150" s="152">
        <v>0</v>
      </c>
      <c r="AJ150" s="152">
        <v>0</v>
      </c>
      <c r="AK150" s="152">
        <v>0</v>
      </c>
      <c r="AL150" s="152">
        <v>0</v>
      </c>
      <c r="AM150" s="152">
        <v>6000</v>
      </c>
      <c r="AN150" s="152">
        <v>0</v>
      </c>
      <c r="AO150" s="152">
        <v>0</v>
      </c>
      <c r="AP150" s="152">
        <v>0</v>
      </c>
      <c r="AQ150" s="152">
        <v>0</v>
      </c>
      <c r="AR150" s="152">
        <v>0</v>
      </c>
      <c r="AS150" s="152">
        <v>0</v>
      </c>
      <c r="AT150" s="152">
        <v>0</v>
      </c>
    </row>
    <row r="151" spans="1:46">
      <c r="A151" s="195"/>
      <c r="B151" s="150" t="s">
        <v>89</v>
      </c>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c r="AH151" s="152">
        <v>-37653</v>
      </c>
      <c r="AI151" s="152">
        <v>-102987</v>
      </c>
      <c r="AJ151" s="152">
        <v>-79961</v>
      </c>
      <c r="AK151" s="152">
        <v>-50795</v>
      </c>
      <c r="AL151" s="152">
        <v>30688</v>
      </c>
      <c r="AM151" s="152">
        <v>350230</v>
      </c>
      <c r="AN151" s="152">
        <v>443719</v>
      </c>
      <c r="AO151" s="152">
        <v>565615</v>
      </c>
      <c r="AP151" s="152">
        <v>123359</v>
      </c>
      <c r="AQ151" s="152">
        <v>72851.730749999988</v>
      </c>
      <c r="AR151" s="152">
        <f>AR52</f>
        <v>-32992.021240000082</v>
      </c>
      <c r="AS151" s="152">
        <f>AS52</f>
        <v>-61612.804700000081</v>
      </c>
      <c r="AT151" s="152">
        <f>AT52</f>
        <v>-38500.684639999759</v>
      </c>
    </row>
    <row r="152" spans="1:46">
      <c r="A152" s="195"/>
      <c r="B152" s="150" t="s">
        <v>87</v>
      </c>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v>0</v>
      </c>
      <c r="AI152" s="152">
        <v>0</v>
      </c>
      <c r="AJ152" s="152">
        <v>0</v>
      </c>
      <c r="AK152" s="152">
        <v>0</v>
      </c>
      <c r="AL152" s="152">
        <v>0</v>
      </c>
      <c r="AM152" s="152">
        <v>0</v>
      </c>
      <c r="AN152" s="152">
        <v>0</v>
      </c>
      <c r="AO152" s="152">
        <v>0</v>
      </c>
      <c r="AP152" s="152">
        <v>0</v>
      </c>
      <c r="AQ152" s="152">
        <v>0</v>
      </c>
      <c r="AR152" s="152">
        <v>0</v>
      </c>
      <c r="AS152" s="152">
        <v>0</v>
      </c>
      <c r="AT152" s="152">
        <v>0</v>
      </c>
    </row>
    <row r="153" spans="1:46">
      <c r="A153" s="193"/>
      <c r="B153" s="150" t="s">
        <v>91</v>
      </c>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152"/>
      <c r="AG153" s="152"/>
      <c r="AH153" s="152">
        <v>0</v>
      </c>
      <c r="AI153" s="152">
        <v>0</v>
      </c>
      <c r="AJ153" s="152">
        <v>0</v>
      </c>
      <c r="AK153" s="152">
        <v>0</v>
      </c>
      <c r="AL153" s="152">
        <v>0</v>
      </c>
      <c r="AM153" s="152">
        <v>0</v>
      </c>
      <c r="AN153" s="152">
        <v>0</v>
      </c>
      <c r="AO153" s="152">
        <v>0</v>
      </c>
      <c r="AP153" s="152">
        <v>0</v>
      </c>
      <c r="AQ153" s="152">
        <v>0</v>
      </c>
      <c r="AR153" s="152">
        <v>0</v>
      </c>
      <c r="AS153" s="152">
        <v>0</v>
      </c>
      <c r="AT153" s="152">
        <v>0</v>
      </c>
    </row>
    <row r="154" spans="1:46" s="115" customFormat="1">
      <c r="A154" s="31"/>
      <c r="B154" s="161" t="s">
        <v>344</v>
      </c>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v>936137.03728000005</v>
      </c>
      <c r="AI154" s="162">
        <v>1437768</v>
      </c>
      <c r="AJ154" s="162">
        <v>1514669</v>
      </c>
      <c r="AK154" s="162">
        <v>1449353</v>
      </c>
      <c r="AL154" s="162">
        <v>1312884</v>
      </c>
      <c r="AM154" s="162">
        <v>1417477</v>
      </c>
      <c r="AN154" s="162">
        <v>1756588</v>
      </c>
      <c r="AO154" s="162">
        <v>2635267</v>
      </c>
      <c r="AP154" s="162">
        <v>989931</v>
      </c>
      <c r="AQ154" s="162">
        <v>1916441.7766699996</v>
      </c>
      <c r="AR154" s="162">
        <f>AR141+AR142+AR123+AR103</f>
        <v>1425631.3160999999</v>
      </c>
      <c r="AS154" s="162">
        <f>AS141+AS142+AS123+AS103</f>
        <v>1385578.67135</v>
      </c>
      <c r="AT154" s="162">
        <f>AT141+AT142+AT123+AT103</f>
        <v>1581325.0485</v>
      </c>
    </row>
    <row r="155" spans="1:46">
      <c r="B155" s="119"/>
      <c r="C155" s="119"/>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19"/>
      <c r="AQ155" s="119"/>
      <c r="AR155" s="119"/>
      <c r="AS155" s="119"/>
      <c r="AT155" s="119"/>
    </row>
    <row r="156" spans="1:46">
      <c r="B156" s="119"/>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20"/>
      <c r="AI156" s="120"/>
      <c r="AJ156" s="120"/>
      <c r="AK156" s="120"/>
      <c r="AL156" s="120"/>
      <c r="AM156" s="120"/>
      <c r="AN156" s="120"/>
      <c r="AO156" s="120"/>
      <c r="AP156" s="120"/>
      <c r="AQ156" s="120"/>
      <c r="AR156" s="120"/>
      <c r="AS156" s="120"/>
      <c r="AT156" s="120"/>
    </row>
    <row r="157" spans="1:46"/>
    <row r="158" spans="1:46"/>
    <row r="159" spans="1:46"/>
    <row r="160" spans="1:46"/>
  </sheetData>
  <mergeCells count="33">
    <mergeCell ref="AQ101:AT101"/>
    <mergeCell ref="W101:Z101"/>
    <mergeCell ref="AA101:AD101"/>
    <mergeCell ref="AE101:AH101"/>
    <mergeCell ref="AI101:AL101"/>
    <mergeCell ref="AM101:AP101"/>
    <mergeCell ref="C101:F101"/>
    <mergeCell ref="G101:J101"/>
    <mergeCell ref="K101:N101"/>
    <mergeCell ref="O101:R101"/>
    <mergeCell ref="S101:V101"/>
    <mergeCell ref="AA62:AD62"/>
    <mergeCell ref="AE62:AH62"/>
    <mergeCell ref="AI62:AL62"/>
    <mergeCell ref="AM62:AP62"/>
    <mergeCell ref="AQ62:AT62"/>
    <mergeCell ref="O7:R7"/>
    <mergeCell ref="S7:V7"/>
    <mergeCell ref="W7:Z7"/>
    <mergeCell ref="C62:F62"/>
    <mergeCell ref="G62:J62"/>
    <mergeCell ref="K62:N62"/>
    <mergeCell ref="O62:R62"/>
    <mergeCell ref="S62:V62"/>
    <mergeCell ref="W62:Z62"/>
    <mergeCell ref="C7:F7"/>
    <mergeCell ref="G7:J7"/>
    <mergeCell ref="K7:N7"/>
    <mergeCell ref="AA7:AD7"/>
    <mergeCell ref="AE7:AH7"/>
    <mergeCell ref="AI7:AL7"/>
    <mergeCell ref="AM7:AP7"/>
    <mergeCell ref="AQ7:AT7"/>
  </mergeCells>
  <phoneticPr fontId="18" type="noConversion"/>
  <pageMargins left="0.511811024" right="0.511811024" top="0.78740157499999996" bottom="0.78740157499999996" header="0.31496062000000002" footer="0.31496062000000002"/>
  <pageSetup paperSize="9" orientation="portrait" horizontalDpi="300" verticalDpi="300"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294CF-389B-458A-B044-5134C1C3A665}">
  <sheetPr>
    <tabColor rgb="FF9CC4C0"/>
  </sheetPr>
  <dimension ref="A1:AW160"/>
  <sheetViews>
    <sheetView showGridLines="0" zoomScale="80" zoomScaleNormal="80" workbookViewId="0">
      <pane xSplit="2" ySplit="8" topLeftCell="AN9" activePane="bottomRight" state="frozen"/>
      <selection activeCell="AP22" sqref="AP22"/>
      <selection pane="topRight" activeCell="AP22" sqref="AP22"/>
      <selection pane="bottomLeft" activeCell="AP22" sqref="AP22"/>
      <selection pane="bottomRight" activeCell="B5" sqref="B5"/>
    </sheetView>
  </sheetViews>
  <sheetFormatPr defaultColWidth="0" defaultRowHeight="14.5" zeroHeight="1"/>
  <cols>
    <col min="1" max="1" width="7.26953125" style="220" customWidth="1"/>
    <col min="2" max="2" width="57.453125" style="31" customWidth="1"/>
    <col min="3" max="34" width="16.1796875" style="31" hidden="1" customWidth="1"/>
    <col min="35" max="46" width="16.1796875" style="31" customWidth="1"/>
    <col min="47" max="49" width="8.7265625" style="31" customWidth="1"/>
    <col min="50" max="16384" width="8.7265625" style="31" hidden="1"/>
  </cols>
  <sheetData>
    <row r="1" spans="1:46"/>
    <row r="2" spans="1:46"/>
    <row r="3" spans="1:46"/>
    <row r="4" spans="1:46"/>
    <row r="5" spans="1:46" s="119" customFormat="1" ht="36.5" customHeight="1" thickBot="1">
      <c r="A5" s="178"/>
      <c r="B5" s="236" t="s">
        <v>251</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c r="AP5" s="238"/>
      <c r="AQ5" s="238"/>
      <c r="AR5" s="238"/>
      <c r="AS5" s="238"/>
      <c r="AT5" s="238"/>
    </row>
    <row r="6" spans="1:46" s="182" customFormat="1" ht="22.5" customHeight="1" thickBot="1">
      <c r="A6" s="179"/>
      <c r="B6" s="180"/>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row>
    <row r="7" spans="1:46" ht="16" customHeight="1" thickTop="1" thickBot="1">
      <c r="A7" s="178"/>
      <c r="B7" s="27" t="s">
        <v>96</v>
      </c>
      <c r="C7" s="400">
        <v>2015</v>
      </c>
      <c r="D7" s="391"/>
      <c r="E7" s="391"/>
      <c r="F7" s="399"/>
      <c r="G7" s="392">
        <v>2016</v>
      </c>
      <c r="H7" s="391"/>
      <c r="I7" s="391"/>
      <c r="J7" s="399"/>
      <c r="K7" s="392">
        <v>2017</v>
      </c>
      <c r="L7" s="391"/>
      <c r="M7" s="391"/>
      <c r="N7" s="399"/>
      <c r="O7" s="392">
        <v>2018</v>
      </c>
      <c r="P7" s="391"/>
      <c r="Q7" s="391"/>
      <c r="R7" s="399"/>
      <c r="S7" s="392">
        <v>2019</v>
      </c>
      <c r="T7" s="391"/>
      <c r="U7" s="391"/>
      <c r="V7" s="399"/>
      <c r="W7" s="392">
        <v>2020</v>
      </c>
      <c r="X7" s="391"/>
      <c r="Y7" s="391"/>
      <c r="Z7" s="399"/>
      <c r="AA7" s="392">
        <v>2021</v>
      </c>
      <c r="AB7" s="391"/>
      <c r="AC7" s="391"/>
      <c r="AD7" s="399"/>
      <c r="AE7" s="392">
        <v>2022</v>
      </c>
      <c r="AF7" s="391"/>
      <c r="AG7" s="391"/>
      <c r="AH7" s="399"/>
      <c r="AI7" s="392">
        <v>2023</v>
      </c>
      <c r="AJ7" s="391"/>
      <c r="AK7" s="391"/>
      <c r="AL7" s="399"/>
      <c r="AM7" s="392">
        <v>2024</v>
      </c>
      <c r="AN7" s="391"/>
      <c r="AO7" s="391"/>
      <c r="AP7" s="399"/>
      <c r="AQ7" s="395">
        <v>2025</v>
      </c>
      <c r="AR7" s="396"/>
      <c r="AS7" s="396"/>
      <c r="AT7" s="396"/>
    </row>
    <row r="8" spans="1:46" ht="16" customHeight="1" thickTop="1">
      <c r="A8" s="178"/>
      <c r="B8" s="276" t="s">
        <v>97</v>
      </c>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t="s">
        <v>244</v>
      </c>
      <c r="AJ8" s="25" t="s">
        <v>248</v>
      </c>
      <c r="AK8" s="25" t="s">
        <v>266</v>
      </c>
      <c r="AL8" s="25" t="s">
        <v>275</v>
      </c>
      <c r="AM8" s="25" t="s">
        <v>287</v>
      </c>
      <c r="AN8" s="25" t="str">
        <f>Consolidado!AN8</f>
        <v>2T24</v>
      </c>
      <c r="AO8" s="25" t="str">
        <f>Consolidado!AO8</f>
        <v>3T24</v>
      </c>
      <c r="AP8" s="25" t="str">
        <f>Consolidado!AP8</f>
        <v>4T24</v>
      </c>
      <c r="AQ8" s="25" t="str">
        <f>Consolidado!AQ8</f>
        <v>1T25</v>
      </c>
      <c r="AR8" s="25" t="s">
        <v>348</v>
      </c>
      <c r="AS8" s="25" t="s">
        <v>440</v>
      </c>
      <c r="AT8" s="25" t="str">
        <f>Consolidado!AT8</f>
        <v>4T25</v>
      </c>
    </row>
    <row r="9" spans="1:46">
      <c r="A9" s="36"/>
      <c r="B9" s="123" t="s">
        <v>9</v>
      </c>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v>0</v>
      </c>
      <c r="AJ9" s="133">
        <v>19422</v>
      </c>
      <c r="AK9" s="133">
        <v>18601</v>
      </c>
      <c r="AL9" s="133">
        <v>18344</v>
      </c>
      <c r="AM9" s="133">
        <v>13215</v>
      </c>
      <c r="AN9" s="133">
        <v>13206</v>
      </c>
      <c r="AO9" s="133">
        <v>13596</v>
      </c>
      <c r="AP9" s="133">
        <v>14561</v>
      </c>
      <c r="AQ9" s="133">
        <v>16428.5939</v>
      </c>
      <c r="AR9" s="133">
        <v>23134.303760000003</v>
      </c>
      <c r="AS9" s="133">
        <v>19157.431199999999</v>
      </c>
      <c r="AT9" s="133">
        <v>14831.13200000002</v>
      </c>
    </row>
    <row r="10" spans="1:46">
      <c r="A10" s="36"/>
      <c r="B10" s="123" t="s">
        <v>11</v>
      </c>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v>0</v>
      </c>
      <c r="AJ10" s="133">
        <v>-1832</v>
      </c>
      <c r="AK10" s="133">
        <v>-1824</v>
      </c>
      <c r="AL10" s="133">
        <v>-1697</v>
      </c>
      <c r="AM10" s="133">
        <v>-482</v>
      </c>
      <c r="AN10" s="133">
        <v>-851</v>
      </c>
      <c r="AO10" s="133">
        <v>-738</v>
      </c>
      <c r="AP10" s="133">
        <v>-739</v>
      </c>
      <c r="AQ10" s="133">
        <v>-759.27619000000004</v>
      </c>
      <c r="AR10" s="133">
        <v>-1054.2284400000001</v>
      </c>
      <c r="AS10" s="133">
        <v>-871.05287000000021</v>
      </c>
      <c r="AT10" s="133">
        <v>-677.04678999999942</v>
      </c>
    </row>
    <row r="11" spans="1:46">
      <c r="B11" s="123" t="s">
        <v>12</v>
      </c>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v>0</v>
      </c>
      <c r="AJ11" s="128">
        <v>17590</v>
      </c>
      <c r="AK11" s="128">
        <v>16777</v>
      </c>
      <c r="AL11" s="128">
        <v>16647</v>
      </c>
      <c r="AM11" s="128">
        <v>12733</v>
      </c>
      <c r="AN11" s="128">
        <v>12355</v>
      </c>
      <c r="AO11" s="128">
        <v>12858</v>
      </c>
      <c r="AP11" s="128">
        <v>13822</v>
      </c>
      <c r="AQ11" s="128">
        <v>15669.317709999999</v>
      </c>
      <c r="AR11" s="128">
        <f>SUM(AR9:AR10)</f>
        <v>22080.075320000004</v>
      </c>
      <c r="AS11" s="128">
        <f>SUM(AS9:AS10)</f>
        <v>18286.37833</v>
      </c>
      <c r="AT11" s="128">
        <f>SUM(AT9:AT10)</f>
        <v>14154.085210000019</v>
      </c>
    </row>
    <row r="12" spans="1:46">
      <c r="B12" s="127" t="s">
        <v>13</v>
      </c>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v>-1961</v>
      </c>
      <c r="AJ12" s="128">
        <v>-12940</v>
      </c>
      <c r="AK12" s="128">
        <v>-10733</v>
      </c>
      <c r="AL12" s="128">
        <v>-5064</v>
      </c>
      <c r="AM12" s="128">
        <v>-5922</v>
      </c>
      <c r="AN12" s="128">
        <v>-7359</v>
      </c>
      <c r="AO12" s="128">
        <v>-12247</v>
      </c>
      <c r="AP12" s="128">
        <v>-14663</v>
      </c>
      <c r="AQ12" s="128">
        <v>-18706.428789999998</v>
      </c>
      <c r="AR12" s="128">
        <f>SUM(AR13:AR24)</f>
        <v>-20579.156360000001</v>
      </c>
      <c r="AS12" s="128">
        <f>SUM(AS13:AS24)</f>
        <v>-22354.137980000007</v>
      </c>
      <c r="AT12" s="128">
        <f>SUM(AT13:AT24)</f>
        <v>-17371.463759999999</v>
      </c>
    </row>
    <row r="13" spans="1:46">
      <c r="A13" s="36"/>
      <c r="B13" s="130" t="s">
        <v>14</v>
      </c>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v>0</v>
      </c>
      <c r="AJ13" s="132">
        <v>0</v>
      </c>
      <c r="AK13" s="132">
        <v>-1127</v>
      </c>
      <c r="AL13" s="132">
        <v>-299</v>
      </c>
      <c r="AM13" s="132">
        <v>-254</v>
      </c>
      <c r="AN13" s="132">
        <v>-295</v>
      </c>
      <c r="AO13" s="132">
        <v>-400</v>
      </c>
      <c r="AP13" s="132">
        <v>-372</v>
      </c>
      <c r="AQ13" s="132">
        <v>-485.19475</v>
      </c>
      <c r="AR13" s="132">
        <v>-336.23569999999995</v>
      </c>
      <c r="AS13" s="132">
        <v>-176.21310000000005</v>
      </c>
      <c r="AT13" s="132">
        <v>-250.07210999999984</v>
      </c>
    </row>
    <row r="14" spans="1:46">
      <c r="B14" s="130" t="s">
        <v>15</v>
      </c>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v>0</v>
      </c>
      <c r="AJ14" s="132">
        <v>0</v>
      </c>
      <c r="AK14" s="132">
        <v>0</v>
      </c>
      <c r="AL14" s="132">
        <v>0</v>
      </c>
      <c r="AM14" s="132">
        <v>0</v>
      </c>
      <c r="AN14" s="132">
        <v>0</v>
      </c>
      <c r="AO14" s="132">
        <v>0</v>
      </c>
      <c r="AP14" s="132">
        <v>0</v>
      </c>
      <c r="AQ14" s="132">
        <v>0</v>
      </c>
      <c r="AR14" s="132">
        <v>0</v>
      </c>
      <c r="AS14" s="132">
        <v>0</v>
      </c>
      <c r="AT14" s="132">
        <v>0</v>
      </c>
    </row>
    <row r="15" spans="1:46">
      <c r="B15" s="130" t="s">
        <v>16</v>
      </c>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v>0</v>
      </c>
      <c r="AJ15" s="132">
        <v>0</v>
      </c>
      <c r="AK15" s="132">
        <v>0</v>
      </c>
      <c r="AL15" s="132">
        <v>0</v>
      </c>
      <c r="AM15" s="132">
        <v>0</v>
      </c>
      <c r="AN15" s="132">
        <v>0</v>
      </c>
      <c r="AO15" s="132">
        <v>0</v>
      </c>
      <c r="AP15" s="132">
        <v>0</v>
      </c>
      <c r="AQ15" s="132">
        <v>-893.89481000000001</v>
      </c>
      <c r="AR15" s="132">
        <v>-491.14817999999991</v>
      </c>
      <c r="AS15" s="132">
        <v>-907.69967000000042</v>
      </c>
      <c r="AT15" s="132">
        <v>-805.11846999999943</v>
      </c>
    </row>
    <row r="16" spans="1:46">
      <c r="B16" s="130" t="s">
        <v>17</v>
      </c>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v>0</v>
      </c>
      <c r="AJ16" s="132">
        <v>0</v>
      </c>
      <c r="AK16" s="132">
        <v>0</v>
      </c>
      <c r="AL16" s="132">
        <v>0</v>
      </c>
      <c r="AM16" s="132">
        <v>0</v>
      </c>
      <c r="AN16" s="132">
        <v>0</v>
      </c>
      <c r="AO16" s="132">
        <v>-3</v>
      </c>
      <c r="AP16" s="132">
        <v>-8</v>
      </c>
      <c r="AQ16" s="132">
        <v>-20.217470000000002</v>
      </c>
      <c r="AR16" s="132">
        <v>-32.696820000000002</v>
      </c>
      <c r="AS16" s="132">
        <v>-22.523399999999995</v>
      </c>
      <c r="AT16" s="132">
        <v>-45.10042</v>
      </c>
    </row>
    <row r="17" spans="2:46">
      <c r="B17" s="130" t="s">
        <v>18</v>
      </c>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v>0</v>
      </c>
      <c r="AJ17" s="132">
        <v>-5667</v>
      </c>
      <c r="AK17" s="132">
        <v>-3289</v>
      </c>
      <c r="AL17" s="132">
        <v>-666</v>
      </c>
      <c r="AM17" s="132">
        <v>-1371</v>
      </c>
      <c r="AN17" s="132">
        <v>-1667</v>
      </c>
      <c r="AO17" s="132">
        <v>-5694</v>
      </c>
      <c r="AP17" s="132">
        <v>-7729</v>
      </c>
      <c r="AQ17" s="132">
        <v>-11901.18014</v>
      </c>
      <c r="AR17" s="132">
        <v>-14470.795109999999</v>
      </c>
      <c r="AS17" s="132">
        <v>-15140.665490000003</v>
      </c>
      <c r="AT17" s="132">
        <v>-9982.4622899999958</v>
      </c>
    </row>
    <row r="18" spans="2:46">
      <c r="B18" s="130" t="s">
        <v>10</v>
      </c>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v>-1961</v>
      </c>
      <c r="AJ18" s="132">
        <v>-7273</v>
      </c>
      <c r="AK18" s="132">
        <v>-6317</v>
      </c>
      <c r="AL18" s="132">
        <v>-4099</v>
      </c>
      <c r="AM18" s="132">
        <v>-4297</v>
      </c>
      <c r="AN18" s="132">
        <v>-5397</v>
      </c>
      <c r="AO18" s="132">
        <v>-6150</v>
      </c>
      <c r="AP18" s="132">
        <v>-6554</v>
      </c>
      <c r="AQ18" s="132">
        <v>-5405.9416199999969</v>
      </c>
      <c r="AR18" s="132">
        <v>-5248.2805500000022</v>
      </c>
      <c r="AS18" s="132">
        <v>-6107.0363200000011</v>
      </c>
      <c r="AT18" s="132">
        <v>-6288.7104700000054</v>
      </c>
    </row>
    <row r="19" spans="2:46">
      <c r="B19" s="130" t="s">
        <v>38</v>
      </c>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v>0</v>
      </c>
      <c r="AJ19" s="132">
        <v>0</v>
      </c>
      <c r="AK19" s="132">
        <v>0</v>
      </c>
      <c r="AL19" s="132">
        <v>0</v>
      </c>
      <c r="AM19" s="132">
        <v>0</v>
      </c>
      <c r="AN19" s="132">
        <v>0</v>
      </c>
      <c r="AO19" s="132">
        <v>0</v>
      </c>
      <c r="AP19" s="132">
        <v>0</v>
      </c>
      <c r="AQ19" s="132">
        <v>0</v>
      </c>
      <c r="AR19" s="132">
        <v>0</v>
      </c>
      <c r="AS19" s="132">
        <v>0</v>
      </c>
      <c r="AT19" s="132">
        <v>0</v>
      </c>
    </row>
    <row r="20" spans="2:46">
      <c r="B20" s="130" t="s">
        <v>39</v>
      </c>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v>0</v>
      </c>
      <c r="AJ20" s="132">
        <v>0</v>
      </c>
      <c r="AK20" s="132">
        <v>0</v>
      </c>
      <c r="AL20" s="132">
        <v>0</v>
      </c>
      <c r="AM20" s="132">
        <v>0</v>
      </c>
      <c r="AN20" s="132">
        <v>0</v>
      </c>
      <c r="AO20" s="132">
        <v>0</v>
      </c>
      <c r="AP20" s="132">
        <v>0</v>
      </c>
      <c r="AQ20" s="132">
        <v>0</v>
      </c>
      <c r="AR20" s="132">
        <v>0</v>
      </c>
      <c r="AS20" s="132">
        <v>0</v>
      </c>
      <c r="AT20" s="132">
        <v>0</v>
      </c>
    </row>
    <row r="21" spans="2:46">
      <c r="B21" s="130" t="s">
        <v>40</v>
      </c>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v>0</v>
      </c>
      <c r="AJ21" s="132">
        <v>0</v>
      </c>
      <c r="AK21" s="132">
        <v>0</v>
      </c>
      <c r="AL21" s="132">
        <v>0</v>
      </c>
      <c r="AM21" s="132">
        <v>0</v>
      </c>
      <c r="AN21" s="132">
        <v>0</v>
      </c>
      <c r="AO21" s="132">
        <v>0</v>
      </c>
      <c r="AP21" s="132">
        <v>0</v>
      </c>
      <c r="AQ21" s="132">
        <v>0</v>
      </c>
      <c r="AR21" s="132">
        <v>0</v>
      </c>
      <c r="AS21" s="132">
        <v>0</v>
      </c>
      <c r="AT21" s="132">
        <v>0</v>
      </c>
    </row>
    <row r="22" spans="2:46">
      <c r="B22" s="130" t="s">
        <v>41</v>
      </c>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v>0</v>
      </c>
      <c r="AJ22" s="132">
        <v>0</v>
      </c>
      <c r="AK22" s="132">
        <v>0</v>
      </c>
      <c r="AL22" s="132">
        <v>0</v>
      </c>
      <c r="AM22" s="132">
        <v>0</v>
      </c>
      <c r="AN22" s="132">
        <v>0</v>
      </c>
      <c r="AO22" s="132">
        <v>0</v>
      </c>
      <c r="AP22" s="132">
        <v>0</v>
      </c>
      <c r="AQ22" s="132">
        <v>0</v>
      </c>
      <c r="AR22" s="132">
        <v>0</v>
      </c>
      <c r="AS22" s="132">
        <v>0</v>
      </c>
      <c r="AT22" s="132">
        <v>0</v>
      </c>
    </row>
    <row r="23" spans="2:46">
      <c r="B23" s="130" t="s">
        <v>42</v>
      </c>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v>0</v>
      </c>
      <c r="AJ23" s="132">
        <v>0</v>
      </c>
      <c r="AK23" s="132">
        <v>0</v>
      </c>
      <c r="AL23" s="132">
        <v>0</v>
      </c>
      <c r="AM23" s="132">
        <v>0</v>
      </c>
      <c r="AN23" s="132">
        <v>0</v>
      </c>
      <c r="AO23" s="132">
        <v>0</v>
      </c>
      <c r="AP23" s="132">
        <v>0</v>
      </c>
      <c r="AQ23" s="132">
        <v>0</v>
      </c>
      <c r="AR23" s="132">
        <v>0</v>
      </c>
      <c r="AS23" s="132">
        <v>0</v>
      </c>
      <c r="AT23" s="132">
        <v>0</v>
      </c>
    </row>
    <row r="24" spans="2:46">
      <c r="B24" s="130" t="s">
        <v>43</v>
      </c>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v>0</v>
      </c>
      <c r="AJ24" s="132">
        <v>0</v>
      </c>
      <c r="AK24" s="132">
        <v>0</v>
      </c>
      <c r="AL24" s="132">
        <v>0</v>
      </c>
      <c r="AM24" s="132">
        <v>0</v>
      </c>
      <c r="AN24" s="132">
        <v>0</v>
      </c>
      <c r="AO24" s="132">
        <v>0</v>
      </c>
      <c r="AP24" s="132">
        <v>0</v>
      </c>
      <c r="AQ24" s="132">
        <v>0</v>
      </c>
      <c r="AR24" s="132">
        <v>0</v>
      </c>
      <c r="AS24" s="132">
        <v>0</v>
      </c>
      <c r="AT24" s="132">
        <v>0</v>
      </c>
    </row>
    <row r="25" spans="2:46">
      <c r="B25" s="127" t="s">
        <v>19</v>
      </c>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v>-31</v>
      </c>
      <c r="AJ25" s="133">
        <v>-1352</v>
      </c>
      <c r="AK25" s="133">
        <v>-956</v>
      </c>
      <c r="AL25" s="133">
        <v>-1112</v>
      </c>
      <c r="AM25" s="133">
        <v>-647</v>
      </c>
      <c r="AN25" s="133">
        <v>-430</v>
      </c>
      <c r="AO25" s="133">
        <v>-625</v>
      </c>
      <c r="AP25" s="133">
        <v>-585</v>
      </c>
      <c r="AQ25" s="133">
        <v>-564.69020999999998</v>
      </c>
      <c r="AR25" s="133">
        <f>SUM(AR26:AR31)</f>
        <v>-664.79250999999999</v>
      </c>
      <c r="AS25" s="133">
        <f>SUM(AS26:AS31)</f>
        <v>-263.67980999999975</v>
      </c>
      <c r="AT25" s="133">
        <f>SUM(AT26:AT31)</f>
        <v>-326.00527000000017</v>
      </c>
    </row>
    <row r="26" spans="2:46">
      <c r="B26" s="130" t="s">
        <v>14</v>
      </c>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v>0</v>
      </c>
      <c r="AJ26" s="132">
        <v>0</v>
      </c>
      <c r="AK26" s="132">
        <v>25</v>
      </c>
      <c r="AL26" s="132">
        <v>-9</v>
      </c>
      <c r="AM26" s="132">
        <v>0</v>
      </c>
      <c r="AN26" s="132">
        <v>0</v>
      </c>
      <c r="AO26" s="132">
        <v>-1</v>
      </c>
      <c r="AP26" s="132">
        <v>-32</v>
      </c>
      <c r="AQ26" s="132">
        <v>0</v>
      </c>
      <c r="AR26" s="132">
        <v>-39.989380000000004</v>
      </c>
      <c r="AS26" s="132">
        <v>4.3232900000000001</v>
      </c>
      <c r="AT26" s="132">
        <v>0</v>
      </c>
    </row>
    <row r="27" spans="2:46">
      <c r="B27" s="130" t="s">
        <v>16</v>
      </c>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v>-29</v>
      </c>
      <c r="AJ27" s="132">
        <v>-1290</v>
      </c>
      <c r="AK27" s="132">
        <v>-957</v>
      </c>
      <c r="AL27" s="132">
        <v>-1051</v>
      </c>
      <c r="AM27" s="132">
        <v>-633</v>
      </c>
      <c r="AN27" s="132">
        <v>-421</v>
      </c>
      <c r="AO27" s="132">
        <v>-620</v>
      </c>
      <c r="AP27" s="132">
        <v>-558</v>
      </c>
      <c r="AQ27" s="132">
        <v>0</v>
      </c>
      <c r="AR27" s="132">
        <v>-1152.99236</v>
      </c>
      <c r="AS27" s="132">
        <v>-257.27639999999974</v>
      </c>
      <c r="AT27" s="132">
        <v>-340.94914000000017</v>
      </c>
    </row>
    <row r="28" spans="2:46">
      <c r="B28" s="130" t="s">
        <v>252</v>
      </c>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v>-2</v>
      </c>
      <c r="AJ28" s="132">
        <v>-62</v>
      </c>
      <c r="AK28" s="132">
        <v>-24</v>
      </c>
      <c r="AL28" s="132">
        <v>-52</v>
      </c>
      <c r="AM28" s="132">
        <v>-14</v>
      </c>
      <c r="AN28" s="132">
        <v>-9</v>
      </c>
      <c r="AO28" s="132">
        <v>-4</v>
      </c>
      <c r="AP28" s="132">
        <v>5</v>
      </c>
      <c r="AQ28" s="132">
        <v>-564.69020999999998</v>
      </c>
      <c r="AR28" s="132">
        <v>528.18922999999995</v>
      </c>
      <c r="AS28" s="132">
        <v>-10.72669999999998</v>
      </c>
      <c r="AT28" s="132">
        <v>14.943870000000004</v>
      </c>
    </row>
    <row r="29" spans="2:46">
      <c r="B29" s="130" t="s">
        <v>253</v>
      </c>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v>0</v>
      </c>
      <c r="AJ29" s="132">
        <v>0</v>
      </c>
      <c r="AK29" s="132">
        <v>0</v>
      </c>
      <c r="AL29" s="132">
        <v>0</v>
      </c>
      <c r="AM29" s="132">
        <v>0</v>
      </c>
      <c r="AN29" s="132">
        <v>0</v>
      </c>
      <c r="AO29" s="132">
        <v>0</v>
      </c>
      <c r="AP29" s="132">
        <v>0</v>
      </c>
      <c r="AQ29" s="132">
        <v>0</v>
      </c>
      <c r="AR29" s="132">
        <v>0</v>
      </c>
      <c r="AS29" s="132">
        <v>0</v>
      </c>
      <c r="AT29" s="132">
        <v>0</v>
      </c>
    </row>
    <row r="30" spans="2:46">
      <c r="B30" s="130" t="s">
        <v>254</v>
      </c>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v>0</v>
      </c>
      <c r="AJ30" s="132">
        <v>0</v>
      </c>
      <c r="AK30" s="132">
        <v>0</v>
      </c>
      <c r="AL30" s="132">
        <v>0</v>
      </c>
      <c r="AM30" s="132">
        <v>0</v>
      </c>
      <c r="AN30" s="132">
        <v>0</v>
      </c>
      <c r="AO30" s="132">
        <v>0</v>
      </c>
      <c r="AP30" s="132">
        <v>0</v>
      </c>
      <c r="AQ30" s="132">
        <v>0</v>
      </c>
      <c r="AR30" s="132">
        <v>0</v>
      </c>
      <c r="AS30" s="132">
        <v>0</v>
      </c>
      <c r="AT30" s="132">
        <v>0</v>
      </c>
    </row>
    <row r="31" spans="2:46">
      <c r="B31" s="130" t="s">
        <v>255</v>
      </c>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v>0</v>
      </c>
      <c r="AJ31" s="132">
        <v>0</v>
      </c>
      <c r="AK31" s="132">
        <v>0</v>
      </c>
      <c r="AL31" s="132">
        <v>0</v>
      </c>
      <c r="AM31" s="132">
        <v>0</v>
      </c>
      <c r="AN31" s="132">
        <v>0</v>
      </c>
      <c r="AO31" s="132">
        <v>0</v>
      </c>
      <c r="AP31" s="132">
        <v>0</v>
      </c>
      <c r="AQ31" s="132">
        <v>0</v>
      </c>
      <c r="AR31" s="132">
        <v>0</v>
      </c>
      <c r="AS31" s="132">
        <v>0</v>
      </c>
      <c r="AT31" s="132">
        <v>0</v>
      </c>
    </row>
    <row r="32" spans="2:46">
      <c r="B32" s="123" t="s">
        <v>20</v>
      </c>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v>0</v>
      </c>
      <c r="AJ32" s="133">
        <v>-3215</v>
      </c>
      <c r="AK32" s="133">
        <v>-4839</v>
      </c>
      <c r="AL32" s="133">
        <v>-4825</v>
      </c>
      <c r="AM32" s="133">
        <v>-4823</v>
      </c>
      <c r="AN32" s="133">
        <v>-4919</v>
      </c>
      <c r="AO32" s="133">
        <v>-5079</v>
      </c>
      <c r="AP32" s="133">
        <v>-5078</v>
      </c>
      <c r="AQ32" s="133">
        <v>-5077.5783600000004</v>
      </c>
      <c r="AR32" s="133">
        <f>SUM(AR33:AR34)</f>
        <v>-5077.5780699999987</v>
      </c>
      <c r="AS32" s="133">
        <f>SUM(AS33:AS34)</f>
        <v>-5131.0170500000022</v>
      </c>
      <c r="AT32" s="133">
        <f>SUM(AT33:AT34)</f>
        <v>-6771.8038000000015</v>
      </c>
    </row>
    <row r="33" spans="1:46">
      <c r="B33" s="130" t="s">
        <v>21</v>
      </c>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v>0</v>
      </c>
      <c r="AJ33" s="132">
        <v>-3215</v>
      </c>
      <c r="AK33" s="132">
        <v>-4839</v>
      </c>
      <c r="AL33" s="132">
        <v>-4825</v>
      </c>
      <c r="AM33" s="132">
        <v>-4823</v>
      </c>
      <c r="AN33" s="132">
        <v>-4919</v>
      </c>
      <c r="AO33" s="132">
        <v>-5079</v>
      </c>
      <c r="AP33" s="132">
        <v>-5078</v>
      </c>
      <c r="AQ33" s="132">
        <v>-5077.5783600000004</v>
      </c>
      <c r="AR33" s="132">
        <v>-5077.5780699999987</v>
      </c>
      <c r="AS33" s="132">
        <v>-5131.0170500000022</v>
      </c>
      <c r="AT33" s="132">
        <v>-6771.8038000000015</v>
      </c>
    </row>
    <row r="34" spans="1:46">
      <c r="B34" s="130" t="s">
        <v>22</v>
      </c>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v>0</v>
      </c>
      <c r="AJ34" s="132">
        <v>0</v>
      </c>
      <c r="AK34" s="132">
        <v>0</v>
      </c>
      <c r="AL34" s="132">
        <v>0</v>
      </c>
      <c r="AM34" s="132">
        <v>0</v>
      </c>
      <c r="AN34" s="132">
        <v>0</v>
      </c>
      <c r="AO34" s="132">
        <v>0</v>
      </c>
      <c r="AP34" s="132">
        <v>0</v>
      </c>
      <c r="AQ34" s="132">
        <v>0</v>
      </c>
      <c r="AR34" s="132">
        <v>0</v>
      </c>
      <c r="AS34" s="132">
        <v>0</v>
      </c>
      <c r="AT34" s="132">
        <v>0</v>
      </c>
    </row>
    <row r="35" spans="1:46">
      <c r="B35" s="127" t="s">
        <v>23</v>
      </c>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v>21</v>
      </c>
      <c r="AJ35" s="133">
        <v>-366</v>
      </c>
      <c r="AK35" s="133">
        <v>-641</v>
      </c>
      <c r="AL35" s="133">
        <v>-303</v>
      </c>
      <c r="AM35" s="133">
        <v>38</v>
      </c>
      <c r="AN35" s="133">
        <v>-73</v>
      </c>
      <c r="AO35" s="133">
        <v>142</v>
      </c>
      <c r="AP35" s="133">
        <v>109</v>
      </c>
      <c r="AQ35" s="133">
        <v>171.43894</v>
      </c>
      <c r="AR35" s="133">
        <f>SUM(AR36,AR42)</f>
        <v>470.00330999999994</v>
      </c>
      <c r="AS35" s="133">
        <f>SUM(AS36,AS42)</f>
        <v>473.21726000000012</v>
      </c>
      <c r="AT35" s="133">
        <f>SUM(AT36,AT42)</f>
        <v>351.83667999999989</v>
      </c>
    </row>
    <row r="36" spans="1:46">
      <c r="B36" s="137" t="s">
        <v>24</v>
      </c>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v>24</v>
      </c>
      <c r="AJ36" s="133">
        <v>85</v>
      </c>
      <c r="AK36" s="133">
        <v>1017</v>
      </c>
      <c r="AL36" s="133">
        <v>489</v>
      </c>
      <c r="AM36" s="133">
        <v>147</v>
      </c>
      <c r="AN36" s="133">
        <v>159</v>
      </c>
      <c r="AO36" s="133">
        <v>179</v>
      </c>
      <c r="AP36" s="133">
        <v>135</v>
      </c>
      <c r="AQ36" s="133">
        <v>201.11427</v>
      </c>
      <c r="AR36" s="133">
        <f>SUM(AR37:AR41)</f>
        <v>496.87979999999993</v>
      </c>
      <c r="AS36" s="133">
        <f>SUM(AS37:AS41)</f>
        <v>493.8288500000001</v>
      </c>
      <c r="AT36" s="133">
        <f>SUM(AT37:AT41)</f>
        <v>373.57340999999991</v>
      </c>
    </row>
    <row r="37" spans="1:46">
      <c r="B37" s="138" t="s">
        <v>346</v>
      </c>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v>0</v>
      </c>
      <c r="AJ37" s="132">
        <v>0</v>
      </c>
      <c r="AK37" s="132">
        <v>18</v>
      </c>
      <c r="AL37" s="132">
        <v>16</v>
      </c>
      <c r="AM37" s="132">
        <v>2</v>
      </c>
      <c r="AN37" s="132">
        <v>0</v>
      </c>
      <c r="AO37" s="132">
        <v>0</v>
      </c>
      <c r="AP37" s="132">
        <v>0</v>
      </c>
      <c r="AQ37" s="132">
        <v>0</v>
      </c>
      <c r="AR37" s="132">
        <v>2.0476099999999997</v>
      </c>
      <c r="AS37" s="132">
        <v>0.74194000000000049</v>
      </c>
      <c r="AT37" s="132">
        <v>8.8739999999999597E-2</v>
      </c>
    </row>
    <row r="38" spans="1:46">
      <c r="B38" s="138" t="s">
        <v>26</v>
      </c>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v>2</v>
      </c>
      <c r="AJ38" s="132">
        <v>53</v>
      </c>
      <c r="AK38" s="132">
        <v>112</v>
      </c>
      <c r="AL38" s="132">
        <v>86</v>
      </c>
      <c r="AM38" s="132">
        <v>145</v>
      </c>
      <c r="AN38" s="132">
        <v>159</v>
      </c>
      <c r="AO38" s="132">
        <v>179</v>
      </c>
      <c r="AP38" s="132">
        <v>125</v>
      </c>
      <c r="AQ38" s="132">
        <v>163.76406</v>
      </c>
      <c r="AR38" s="132">
        <v>452.19675999999993</v>
      </c>
      <c r="AS38" s="132">
        <v>433.80908000000011</v>
      </c>
      <c r="AT38" s="132">
        <v>312.27702999999997</v>
      </c>
    </row>
    <row r="39" spans="1:46">
      <c r="B39" s="138" t="s">
        <v>347</v>
      </c>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v>0</v>
      </c>
      <c r="AJ39" s="132">
        <v>9</v>
      </c>
      <c r="AK39" s="132">
        <v>821</v>
      </c>
      <c r="AL39" s="132">
        <v>385</v>
      </c>
      <c r="AM39" s="132">
        <v>0</v>
      </c>
      <c r="AN39" s="132">
        <v>0</v>
      </c>
      <c r="AO39" s="132">
        <v>0</v>
      </c>
      <c r="AP39" s="132">
        <v>0</v>
      </c>
      <c r="AQ39" s="132">
        <v>0</v>
      </c>
      <c r="AR39" s="132">
        <v>0</v>
      </c>
      <c r="AS39" s="132">
        <v>0</v>
      </c>
      <c r="AT39" s="132">
        <v>0</v>
      </c>
    </row>
    <row r="40" spans="1:46">
      <c r="B40" s="138" t="s">
        <v>28</v>
      </c>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v>0</v>
      </c>
      <c r="AJ40" s="132">
        <v>0</v>
      </c>
      <c r="AK40" s="132">
        <v>0</v>
      </c>
      <c r="AL40" s="132">
        <v>0</v>
      </c>
      <c r="AM40" s="132">
        <v>0</v>
      </c>
      <c r="AN40" s="132">
        <v>0</v>
      </c>
      <c r="AO40" s="132">
        <v>0</v>
      </c>
      <c r="AP40" s="132">
        <v>0</v>
      </c>
      <c r="AQ40" s="132">
        <v>0</v>
      </c>
      <c r="AR40" s="132">
        <v>0</v>
      </c>
      <c r="AS40" s="132">
        <v>0</v>
      </c>
      <c r="AT40" s="132">
        <v>0</v>
      </c>
    </row>
    <row r="41" spans="1:46">
      <c r="B41" s="138" t="s">
        <v>10</v>
      </c>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v>22</v>
      </c>
      <c r="AJ41" s="132">
        <v>23</v>
      </c>
      <c r="AK41" s="132">
        <v>66</v>
      </c>
      <c r="AL41" s="132">
        <v>2</v>
      </c>
      <c r="AM41" s="132">
        <v>0</v>
      </c>
      <c r="AN41" s="132">
        <v>0</v>
      </c>
      <c r="AO41" s="132">
        <v>0</v>
      </c>
      <c r="AP41" s="132">
        <v>10</v>
      </c>
      <c r="AQ41" s="132">
        <v>37.350209999999997</v>
      </c>
      <c r="AR41" s="132">
        <v>42.635430000000007</v>
      </c>
      <c r="AS41" s="132">
        <v>59.277830000000009</v>
      </c>
      <c r="AT41" s="132">
        <v>61.207639999999969</v>
      </c>
    </row>
    <row r="42" spans="1:46">
      <c r="B42" s="137" t="s">
        <v>30</v>
      </c>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v>-3</v>
      </c>
      <c r="AJ42" s="133">
        <v>-451</v>
      </c>
      <c r="AK42" s="133">
        <v>-1658</v>
      </c>
      <c r="AL42" s="133">
        <v>-792</v>
      </c>
      <c r="AM42" s="133">
        <v>-109</v>
      </c>
      <c r="AN42" s="133">
        <v>-232</v>
      </c>
      <c r="AO42" s="133">
        <v>-37</v>
      </c>
      <c r="AP42" s="133">
        <v>-26</v>
      </c>
      <c r="AQ42" s="133">
        <v>-29.675329999999999</v>
      </c>
      <c r="AR42" s="133">
        <f>SUM(AR43:AR45)</f>
        <v>-26.876489999999997</v>
      </c>
      <c r="AS42" s="133">
        <f>SUM(AS43:AS45)</f>
        <v>-20.61159</v>
      </c>
      <c r="AT42" s="133">
        <f>SUM(AT43:AT45)</f>
        <v>-21.736730000000009</v>
      </c>
    </row>
    <row r="43" spans="1:46">
      <c r="B43" s="138" t="s">
        <v>346</v>
      </c>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v>0</v>
      </c>
      <c r="AJ43" s="132">
        <v>0</v>
      </c>
      <c r="AK43" s="132">
        <v>0</v>
      </c>
      <c r="AL43" s="132">
        <v>0</v>
      </c>
      <c r="AM43" s="132">
        <v>0</v>
      </c>
      <c r="AN43" s="132">
        <v>0</v>
      </c>
      <c r="AO43" s="132">
        <v>0</v>
      </c>
      <c r="AP43" s="132">
        <v>0</v>
      </c>
      <c r="AQ43" s="132">
        <v>0</v>
      </c>
      <c r="AR43" s="132">
        <v>-1.34E-2</v>
      </c>
      <c r="AS43" s="132">
        <v>0</v>
      </c>
      <c r="AT43" s="132">
        <v>0</v>
      </c>
    </row>
    <row r="44" spans="1:46">
      <c r="B44" s="138" t="s">
        <v>31</v>
      </c>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v>0</v>
      </c>
      <c r="AJ44" s="132">
        <v>0</v>
      </c>
      <c r="AK44" s="132">
        <v>0</v>
      </c>
      <c r="AL44" s="132">
        <v>0</v>
      </c>
      <c r="AM44" s="132">
        <v>0</v>
      </c>
      <c r="AN44" s="132">
        <v>0</v>
      </c>
      <c r="AO44" s="132">
        <v>0</v>
      </c>
      <c r="AP44" s="132">
        <v>0</v>
      </c>
      <c r="AQ44" s="132">
        <v>0</v>
      </c>
      <c r="AR44" s="132">
        <v>0</v>
      </c>
      <c r="AS44" s="132">
        <v>0</v>
      </c>
      <c r="AT44" s="132">
        <v>0</v>
      </c>
    </row>
    <row r="45" spans="1:46">
      <c r="B45" s="138" t="s">
        <v>10</v>
      </c>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v>-3</v>
      </c>
      <c r="AJ45" s="132">
        <v>-451</v>
      </c>
      <c r="AK45" s="132">
        <v>-1658</v>
      </c>
      <c r="AL45" s="132">
        <v>-792</v>
      </c>
      <c r="AM45" s="132">
        <v>-109</v>
      </c>
      <c r="AN45" s="132">
        <v>-232</v>
      </c>
      <c r="AO45" s="132">
        <v>-37</v>
      </c>
      <c r="AP45" s="132">
        <v>-26</v>
      </c>
      <c r="AQ45" s="132">
        <v>-29.675329999999999</v>
      </c>
      <c r="AR45" s="132">
        <v>-26.863089999999996</v>
      </c>
      <c r="AS45" s="132">
        <v>-20.61159</v>
      </c>
      <c r="AT45" s="132">
        <v>-21.736730000000009</v>
      </c>
    </row>
    <row r="46" spans="1:46">
      <c r="A46" s="189"/>
      <c r="B46" s="123" t="s">
        <v>32</v>
      </c>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v>0</v>
      </c>
      <c r="AJ46" s="133">
        <v>0</v>
      </c>
      <c r="AK46" s="133">
        <v>0</v>
      </c>
      <c r="AL46" s="133">
        <v>7</v>
      </c>
      <c r="AM46" s="133">
        <v>14</v>
      </c>
      <c r="AN46" s="133">
        <v>-3</v>
      </c>
      <c r="AO46" s="133">
        <v>-8</v>
      </c>
      <c r="AP46" s="133">
        <v>-1834</v>
      </c>
      <c r="AQ46" s="133">
        <v>-1.6000000000000001E-4</v>
      </c>
      <c r="AR46" s="133">
        <v>-3.0000000000000003E-4</v>
      </c>
      <c r="AS46" s="133">
        <v>-0.56862999999999986</v>
      </c>
      <c r="AT46" s="133">
        <v>-0.62404000000000015</v>
      </c>
    </row>
    <row r="47" spans="1:46">
      <c r="A47" s="189"/>
      <c r="B47" s="123" t="s">
        <v>44</v>
      </c>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v>0</v>
      </c>
      <c r="AJ47" s="133">
        <v>0</v>
      </c>
      <c r="AK47" s="133">
        <v>0</v>
      </c>
      <c r="AL47" s="133">
        <v>0</v>
      </c>
      <c r="AM47" s="133">
        <v>0</v>
      </c>
      <c r="AN47" s="133">
        <v>0</v>
      </c>
      <c r="AO47" s="133">
        <v>0</v>
      </c>
      <c r="AP47" s="133">
        <v>0</v>
      </c>
      <c r="AQ47" s="133">
        <v>0</v>
      </c>
      <c r="AR47" s="133">
        <v>0</v>
      </c>
      <c r="AS47" s="133">
        <v>0</v>
      </c>
      <c r="AT47" s="133">
        <v>0</v>
      </c>
    </row>
    <row r="48" spans="1:46">
      <c r="A48" s="189"/>
      <c r="B48" s="123" t="s">
        <v>33</v>
      </c>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v>-1971</v>
      </c>
      <c r="AJ48" s="133">
        <v>-283</v>
      </c>
      <c r="AK48" s="133">
        <v>-392</v>
      </c>
      <c r="AL48" s="133">
        <v>5350</v>
      </c>
      <c r="AM48" s="133">
        <v>1393</v>
      </c>
      <c r="AN48" s="133">
        <v>-429</v>
      </c>
      <c r="AO48" s="133">
        <v>-4959</v>
      </c>
      <c r="AP48" s="133">
        <v>-8229</v>
      </c>
      <c r="AQ48" s="133">
        <v>-8507.9408699999985</v>
      </c>
      <c r="AR48" s="133">
        <f>SUM(AR11,AR12,AR25,AR46,AR47,AR32,AR35)</f>
        <v>-3771.4486099999958</v>
      </c>
      <c r="AS48" s="133">
        <f>SUM(AS11,AS12,AS25,AS46,AS47,AS32,AS35)</f>
        <v>-8989.8078800000094</v>
      </c>
      <c r="AT48" s="133">
        <f>SUM(AT11,AT12,AT25,AT46,AT47,AT32,AT35)</f>
        <v>-9963.9749799999809</v>
      </c>
    </row>
    <row r="49" spans="1:46">
      <c r="A49" s="189"/>
      <c r="B49" s="123" t="s">
        <v>34</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v>0</v>
      </c>
      <c r="AJ49" s="133">
        <v>0</v>
      </c>
      <c r="AK49" s="133">
        <v>0</v>
      </c>
      <c r="AL49" s="133">
        <v>-737</v>
      </c>
      <c r="AM49" s="133">
        <v>-451</v>
      </c>
      <c r="AN49" s="133">
        <v>-455</v>
      </c>
      <c r="AO49" s="133">
        <v>-474</v>
      </c>
      <c r="AP49" s="133">
        <v>-472</v>
      </c>
      <c r="AQ49" s="133">
        <v>-568.33063000000004</v>
      </c>
      <c r="AR49" s="133">
        <v>-875.47568000000012</v>
      </c>
      <c r="AS49" s="133">
        <v>-751.95092</v>
      </c>
      <c r="AT49" s="133">
        <v>-577.81381999999985</v>
      </c>
    </row>
    <row r="50" spans="1:46">
      <c r="A50" s="189"/>
      <c r="B50" s="123" t="s">
        <v>35</v>
      </c>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v>670</v>
      </c>
      <c r="AJ50" s="133">
        <v>96</v>
      </c>
      <c r="AK50" s="133">
        <v>133</v>
      </c>
      <c r="AL50" s="133">
        <v>-1086</v>
      </c>
      <c r="AM50" s="133">
        <v>-3293</v>
      </c>
      <c r="AN50" s="133">
        <v>0</v>
      </c>
      <c r="AO50" s="133">
        <v>0</v>
      </c>
      <c r="AP50" s="133">
        <v>0</v>
      </c>
      <c r="AQ50" s="133">
        <v>0</v>
      </c>
      <c r="AR50" s="133">
        <v>0</v>
      </c>
      <c r="AS50" s="133">
        <v>0</v>
      </c>
      <c r="AT50" s="133">
        <v>0</v>
      </c>
    </row>
    <row r="51" spans="1:46">
      <c r="A51" s="189"/>
      <c r="B51" s="123" t="s">
        <v>45</v>
      </c>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v>0</v>
      </c>
      <c r="AJ51" s="133">
        <v>0</v>
      </c>
      <c r="AK51" s="133">
        <v>0</v>
      </c>
      <c r="AL51" s="133">
        <v>0</v>
      </c>
      <c r="AM51" s="133">
        <v>0</v>
      </c>
      <c r="AN51" s="133">
        <v>0</v>
      </c>
      <c r="AO51" s="133">
        <v>0</v>
      </c>
      <c r="AP51" s="133">
        <v>0</v>
      </c>
      <c r="AQ51" s="133">
        <v>0</v>
      </c>
      <c r="AR51" s="133">
        <v>0</v>
      </c>
      <c r="AS51" s="133">
        <v>0</v>
      </c>
      <c r="AT51" s="133">
        <v>0</v>
      </c>
    </row>
    <row r="52" spans="1:46">
      <c r="A52" s="189"/>
      <c r="B52" s="123" t="s">
        <v>46</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v>-1301</v>
      </c>
      <c r="AJ52" s="133">
        <v>-187</v>
      </c>
      <c r="AK52" s="133">
        <v>-259</v>
      </c>
      <c r="AL52" s="133">
        <v>3527</v>
      </c>
      <c r="AM52" s="133">
        <v>-2351</v>
      </c>
      <c r="AN52" s="133">
        <v>-884</v>
      </c>
      <c r="AO52" s="133">
        <v>-5433</v>
      </c>
      <c r="AP52" s="133">
        <v>-8701</v>
      </c>
      <c r="AQ52" s="133">
        <v>-9076.2714999999989</v>
      </c>
      <c r="AR52" s="133">
        <f>SUM(AR48,AR49,AR50)-AR51</f>
        <v>-4646.9242899999963</v>
      </c>
      <c r="AS52" s="133">
        <f>SUM(AS48,AS49,AS50)-AS51</f>
        <v>-9741.7588000000087</v>
      </c>
      <c r="AT52" s="133">
        <f>SUM(AT48,AT49,AT50)-AT51</f>
        <v>-10541.78879999998</v>
      </c>
    </row>
    <row r="53" spans="1:46">
      <c r="A53" s="189"/>
      <c r="B53" s="139" t="s">
        <v>47</v>
      </c>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v>-1301</v>
      </c>
      <c r="AJ53" s="141">
        <v>-187</v>
      </c>
      <c r="AK53" s="141">
        <v>-259</v>
      </c>
      <c r="AL53" s="141">
        <v>3527</v>
      </c>
      <c r="AM53" s="141">
        <v>-2351</v>
      </c>
      <c r="AN53" s="141">
        <v>-884</v>
      </c>
      <c r="AO53" s="141">
        <v>-5433</v>
      </c>
      <c r="AP53" s="141">
        <v>-8701</v>
      </c>
      <c r="AQ53" s="141">
        <v>-9076.2714999999989</v>
      </c>
      <c r="AR53" s="141">
        <f>SUM(AR48,AR49,AR50)</f>
        <v>-4646.9242899999963</v>
      </c>
      <c r="AS53" s="141">
        <f>SUM(AS48,AS49,AS50)</f>
        <v>-9741.7588000000087</v>
      </c>
      <c r="AT53" s="141">
        <f>SUM(AT48,AT49,AT50)</f>
        <v>-10541.78879999998</v>
      </c>
    </row>
    <row r="54" spans="1:46" ht="9" customHeight="1">
      <c r="A54" s="122"/>
      <c r="B54" s="123"/>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v>0</v>
      </c>
      <c r="AJ54" s="186">
        <v>0</v>
      </c>
      <c r="AK54" s="186">
        <v>0</v>
      </c>
      <c r="AL54" s="186">
        <v>0</v>
      </c>
      <c r="AM54" s="186">
        <v>0</v>
      </c>
      <c r="AN54" s="186">
        <v>0</v>
      </c>
      <c r="AO54" s="186">
        <v>0</v>
      </c>
      <c r="AP54" s="186">
        <v>0</v>
      </c>
      <c r="AQ54" s="186">
        <v>0</v>
      </c>
      <c r="AR54" s="186"/>
      <c r="AS54" s="186"/>
      <c r="AT54" s="186"/>
    </row>
    <row r="55" spans="1:46">
      <c r="A55" s="122"/>
      <c r="B55" s="143" t="s">
        <v>189</v>
      </c>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v>-1992</v>
      </c>
      <c r="AJ55" s="187">
        <v>3298</v>
      </c>
      <c r="AK55" s="187">
        <v>5088</v>
      </c>
      <c r="AL55" s="187">
        <v>10478</v>
      </c>
      <c r="AM55" s="187">
        <v>6178</v>
      </c>
      <c r="AN55" s="187">
        <v>4563</v>
      </c>
      <c r="AO55" s="187">
        <v>-22</v>
      </c>
      <c r="AP55" s="187">
        <v>-3260</v>
      </c>
      <c r="AQ55" s="187">
        <v>-3601.8014499999986</v>
      </c>
      <c r="AR55" s="187">
        <v>836.12614999999914</v>
      </c>
      <c r="AS55" s="187">
        <v>-4332.0080899999994</v>
      </c>
      <c r="AT55" s="187">
        <v>-3544.0078600000015</v>
      </c>
    </row>
    <row r="56" spans="1:46">
      <c r="A56" s="122"/>
      <c r="B56" s="139" t="s">
        <v>325</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c r="AI56" s="141">
        <v>-1992</v>
      </c>
      <c r="AJ56" s="141">
        <v>3298</v>
      </c>
      <c r="AK56" s="141">
        <v>5088</v>
      </c>
      <c r="AL56" s="141">
        <v>10478</v>
      </c>
      <c r="AM56" s="141">
        <v>6178</v>
      </c>
      <c r="AN56" s="141">
        <v>4563</v>
      </c>
      <c r="AO56" s="141">
        <v>-22</v>
      </c>
      <c r="AP56" s="141">
        <v>-3260</v>
      </c>
      <c r="AQ56" s="141">
        <v>-3601.8014499999986</v>
      </c>
      <c r="AR56" s="141">
        <f>AR55</f>
        <v>836.12614999999914</v>
      </c>
      <c r="AS56" s="141">
        <f>AS55</f>
        <v>-4332.0080899999994</v>
      </c>
      <c r="AT56" s="141">
        <f>AT55</f>
        <v>-3544.0078600000015</v>
      </c>
    </row>
    <row r="57" spans="1:46">
      <c r="B57" s="145"/>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spans="1:46">
      <c r="B58" s="145"/>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c r="B59" s="145"/>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ht="15" thickBot="1">
      <c r="B60" s="88"/>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spans="1:46" ht="16" customHeight="1" thickTop="1" thickBot="1">
      <c r="A61" s="185"/>
      <c r="B61" s="27" t="s">
        <v>94</v>
      </c>
      <c r="C61" s="391"/>
      <c r="D61" s="391"/>
      <c r="E61" s="391"/>
      <c r="F61" s="391"/>
      <c r="G61" s="392"/>
      <c r="H61" s="391"/>
      <c r="I61" s="391"/>
      <c r="J61" s="391"/>
      <c r="K61" s="392"/>
      <c r="L61" s="391"/>
      <c r="M61" s="391"/>
      <c r="N61" s="391"/>
      <c r="O61" s="392"/>
      <c r="P61" s="391"/>
      <c r="Q61" s="391"/>
      <c r="R61" s="391"/>
      <c r="S61" s="392"/>
      <c r="T61" s="391"/>
      <c r="U61" s="391"/>
      <c r="V61" s="391"/>
      <c r="W61" s="392"/>
      <c r="X61" s="391"/>
      <c r="Y61" s="391"/>
      <c r="Z61" s="391"/>
      <c r="AA61" s="392"/>
      <c r="AB61" s="391"/>
      <c r="AC61" s="391"/>
      <c r="AD61" s="391"/>
      <c r="AE61" s="392"/>
      <c r="AF61" s="391"/>
      <c r="AG61" s="391"/>
      <c r="AH61" s="391"/>
      <c r="AI61" s="392">
        <v>2023</v>
      </c>
      <c r="AJ61" s="391"/>
      <c r="AK61" s="391"/>
      <c r="AL61" s="399"/>
      <c r="AM61" s="392">
        <v>2024</v>
      </c>
      <c r="AN61" s="391"/>
      <c r="AO61" s="391"/>
      <c r="AP61" s="399"/>
      <c r="AQ61" s="393">
        <v>2025</v>
      </c>
      <c r="AR61" s="394"/>
      <c r="AS61" s="394"/>
      <c r="AT61" s="394"/>
    </row>
    <row r="62" spans="1:46" ht="16" customHeight="1" thickTop="1">
      <c r="A62" s="185"/>
      <c r="B62" s="28" t="s">
        <v>97</v>
      </c>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t="s">
        <v>244</v>
      </c>
      <c r="AJ62" s="29" t="s">
        <v>248</v>
      </c>
      <c r="AK62" s="29" t="s">
        <v>266</v>
      </c>
      <c r="AL62" s="29" t="str">
        <f t="shared" ref="AL62:AQ62" si="0">AL8</f>
        <v>4T23</v>
      </c>
      <c r="AM62" s="29" t="str">
        <f t="shared" si="0"/>
        <v>1T24</v>
      </c>
      <c r="AN62" s="29" t="str">
        <f t="shared" si="0"/>
        <v>2T24</v>
      </c>
      <c r="AO62" s="29" t="str">
        <f t="shared" si="0"/>
        <v>3T24</v>
      </c>
      <c r="AP62" s="29" t="str">
        <f t="shared" si="0"/>
        <v>4T24</v>
      </c>
      <c r="AQ62" s="29" t="str">
        <f t="shared" si="0"/>
        <v>1T25</v>
      </c>
      <c r="AR62" s="29" t="str">
        <f>AR8</f>
        <v>2T25</v>
      </c>
      <c r="AS62" s="29" t="str">
        <f>AS8</f>
        <v>3T25</v>
      </c>
      <c r="AT62" s="29" t="str">
        <f>AT8</f>
        <v>4T25</v>
      </c>
    </row>
    <row r="63" spans="1:46">
      <c r="B63" s="148" t="s">
        <v>48</v>
      </c>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v>7200</v>
      </c>
      <c r="AJ63" s="149">
        <v>14943</v>
      </c>
      <c r="AK63" s="149">
        <v>18440</v>
      </c>
      <c r="AL63" s="149">
        <v>12385</v>
      </c>
      <c r="AM63" s="149">
        <v>14173</v>
      </c>
      <c r="AN63" s="149">
        <v>15937</v>
      </c>
      <c r="AO63" s="149">
        <v>20269</v>
      </c>
      <c r="AP63" s="149">
        <v>13444</v>
      </c>
      <c r="AQ63" s="149">
        <v>22598.36191</v>
      </c>
      <c r="AR63" s="149">
        <f>SUM(AR64:AR78)</f>
        <v>30937.896289999997</v>
      </c>
      <c r="AS63" s="149">
        <f>SUM(AS64:AS78)</f>
        <v>22893.202840000002</v>
      </c>
      <c r="AT63" s="149">
        <f>SUM(AT64:AT78)</f>
        <v>16457.399559999998</v>
      </c>
    </row>
    <row r="64" spans="1:46">
      <c r="B64" s="151" t="s">
        <v>49</v>
      </c>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52">
        <v>41</v>
      </c>
      <c r="AJ64" s="152">
        <v>1705</v>
      </c>
      <c r="AK64" s="152">
        <v>2521</v>
      </c>
      <c r="AL64" s="152">
        <v>522</v>
      </c>
      <c r="AM64" s="152">
        <v>2775</v>
      </c>
      <c r="AN64" s="152">
        <v>4115</v>
      </c>
      <c r="AO64" s="152">
        <v>5083</v>
      </c>
      <c r="AP64" s="152">
        <v>2052</v>
      </c>
      <c r="AQ64" s="152">
        <v>6041.6970999999994</v>
      </c>
      <c r="AR64" s="152">
        <v>9563.8968799999984</v>
      </c>
      <c r="AS64" s="152">
        <v>5197.93102</v>
      </c>
      <c r="AT64" s="152">
        <v>3541.9532000000004</v>
      </c>
    </row>
    <row r="65" spans="1:46">
      <c r="A65" s="175"/>
      <c r="B65" s="151" t="s">
        <v>118</v>
      </c>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v>2</v>
      </c>
      <c r="AJ65" s="152">
        <v>1399</v>
      </c>
      <c r="AK65" s="152">
        <v>1875</v>
      </c>
      <c r="AL65" s="152">
        <v>235</v>
      </c>
      <c r="AM65" s="152">
        <v>2004</v>
      </c>
      <c r="AN65" s="152">
        <v>2757</v>
      </c>
      <c r="AO65" s="152">
        <v>3132</v>
      </c>
      <c r="AP65" s="152">
        <v>730</v>
      </c>
      <c r="AQ65" s="152">
        <v>2788.1029800000001</v>
      </c>
      <c r="AR65" s="152">
        <v>7047.5472599999994</v>
      </c>
      <c r="AS65" s="152">
        <v>4997.5400099999997</v>
      </c>
      <c r="AT65" s="152">
        <v>1487.1455000000001</v>
      </c>
    </row>
    <row r="66" spans="1:46">
      <c r="A66" s="175"/>
      <c r="B66" s="151" t="s">
        <v>98</v>
      </c>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52">
        <v>4746</v>
      </c>
      <c r="AJ66" s="152">
        <v>9398</v>
      </c>
      <c r="AK66" s="152">
        <v>8637</v>
      </c>
      <c r="AL66" s="152">
        <v>6178</v>
      </c>
      <c r="AM66" s="152">
        <v>4499</v>
      </c>
      <c r="AN66" s="152">
        <v>4354</v>
      </c>
      <c r="AO66" s="152">
        <v>4354</v>
      </c>
      <c r="AP66" s="152">
        <v>4604</v>
      </c>
      <c r="AQ66" s="152">
        <v>5454.54666</v>
      </c>
      <c r="AR66" s="152">
        <v>5094.5766499999991</v>
      </c>
      <c r="AS66" s="152">
        <v>4686.6239999999998</v>
      </c>
      <c r="AT66" s="152">
        <v>4829.4528</v>
      </c>
    </row>
    <row r="67" spans="1:46">
      <c r="A67" s="175"/>
      <c r="B67" s="151" t="s">
        <v>207</v>
      </c>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52">
        <v>0</v>
      </c>
      <c r="AJ67" s="152">
        <v>0</v>
      </c>
      <c r="AK67" s="152">
        <v>0</v>
      </c>
      <c r="AL67" s="152">
        <v>0</v>
      </c>
      <c r="AM67" s="152">
        <v>0</v>
      </c>
      <c r="AN67" s="152">
        <v>0</v>
      </c>
      <c r="AO67" s="152">
        <v>0</v>
      </c>
      <c r="AP67" s="152">
        <v>0</v>
      </c>
      <c r="AQ67" s="152">
        <v>0</v>
      </c>
      <c r="AR67" s="152">
        <v>0</v>
      </c>
      <c r="AS67" s="152">
        <v>0</v>
      </c>
      <c r="AT67" s="152">
        <v>0</v>
      </c>
    </row>
    <row r="68" spans="1:46">
      <c r="B68" s="151" t="s">
        <v>52</v>
      </c>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52">
        <v>0</v>
      </c>
      <c r="AJ68" s="152">
        <v>7</v>
      </c>
      <c r="AK68" s="152">
        <v>21</v>
      </c>
      <c r="AL68" s="152">
        <v>20</v>
      </c>
      <c r="AM68" s="152">
        <v>20</v>
      </c>
      <c r="AN68" s="152">
        <v>74</v>
      </c>
      <c r="AO68" s="152">
        <v>460</v>
      </c>
      <c r="AP68" s="152">
        <v>447</v>
      </c>
      <c r="AQ68" s="152">
        <v>437.34247999999997</v>
      </c>
      <c r="AR68" s="152">
        <v>467.27868000000007</v>
      </c>
      <c r="AS68" s="152">
        <v>608.91872000000012</v>
      </c>
      <c r="AT68" s="152">
        <v>569.14267000000007</v>
      </c>
    </row>
    <row r="69" spans="1:46">
      <c r="A69" s="175"/>
      <c r="B69" s="151" t="s">
        <v>50</v>
      </c>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v>21</v>
      </c>
      <c r="AJ69" s="152">
        <v>21</v>
      </c>
      <c r="AK69" s="152">
        <v>19</v>
      </c>
      <c r="AL69" s="152">
        <v>-2</v>
      </c>
      <c r="AM69" s="152">
        <v>0</v>
      </c>
      <c r="AN69" s="152">
        <v>0</v>
      </c>
      <c r="AO69" s="152">
        <v>0</v>
      </c>
      <c r="AP69" s="152">
        <v>0</v>
      </c>
      <c r="AQ69" s="152">
        <v>0</v>
      </c>
      <c r="AR69" s="152">
        <v>0</v>
      </c>
      <c r="AS69" s="152">
        <v>0</v>
      </c>
      <c r="AT69" s="152">
        <v>-43.809620000000002</v>
      </c>
    </row>
    <row r="70" spans="1:46">
      <c r="B70" s="151" t="s">
        <v>55</v>
      </c>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v>1643</v>
      </c>
      <c r="AJ70" s="152">
        <v>1641</v>
      </c>
      <c r="AK70" s="152">
        <v>2610</v>
      </c>
      <c r="AL70" s="152">
        <v>2368</v>
      </c>
      <c r="AM70" s="152">
        <v>2139</v>
      </c>
      <c r="AN70" s="152">
        <v>1897</v>
      </c>
      <c r="AO70" s="152">
        <v>1654</v>
      </c>
      <c r="AP70" s="152">
        <v>8</v>
      </c>
      <c r="AQ70" s="152">
        <v>647.15508999999997</v>
      </c>
      <c r="AR70" s="152">
        <v>407.84363999999999</v>
      </c>
      <c r="AS70" s="152">
        <v>167.54849999999999</v>
      </c>
      <c r="AT70" s="152">
        <v>476.40902</v>
      </c>
    </row>
    <row r="71" spans="1:46">
      <c r="A71" s="175"/>
      <c r="B71" s="151" t="s">
        <v>119</v>
      </c>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v>747</v>
      </c>
      <c r="AJ71" s="152">
        <v>772</v>
      </c>
      <c r="AK71" s="152">
        <v>21</v>
      </c>
      <c r="AL71" s="152">
        <v>328</v>
      </c>
      <c r="AM71" s="152">
        <v>0</v>
      </c>
      <c r="AN71" s="152">
        <v>0</v>
      </c>
      <c r="AO71" s="152">
        <v>-1</v>
      </c>
      <c r="AP71" s="152">
        <v>16</v>
      </c>
      <c r="AQ71" s="152">
        <v>6.8999999999999997E-4</v>
      </c>
      <c r="AR71" s="152">
        <v>6.8999999999999997E-4</v>
      </c>
      <c r="AS71" s="152">
        <v>0</v>
      </c>
      <c r="AT71" s="152">
        <v>0</v>
      </c>
    </row>
    <row r="72" spans="1:46">
      <c r="B72" s="151" t="s">
        <v>51</v>
      </c>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v>0</v>
      </c>
      <c r="AJ72" s="152">
        <v>0</v>
      </c>
      <c r="AK72" s="152">
        <v>0</v>
      </c>
      <c r="AL72" s="152">
        <v>0</v>
      </c>
      <c r="AM72" s="152">
        <v>0</v>
      </c>
      <c r="AN72" s="152">
        <v>0</v>
      </c>
      <c r="AO72" s="152">
        <v>0</v>
      </c>
      <c r="AP72" s="152">
        <v>0</v>
      </c>
      <c r="AQ72" s="152">
        <v>0</v>
      </c>
      <c r="AR72" s="152">
        <v>0</v>
      </c>
      <c r="AS72" s="152">
        <v>0</v>
      </c>
      <c r="AT72" s="152">
        <v>0</v>
      </c>
    </row>
    <row r="73" spans="1:46">
      <c r="B73" s="151" t="s">
        <v>54</v>
      </c>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v>0</v>
      </c>
      <c r="AJ73" s="152">
        <v>0</v>
      </c>
      <c r="AK73" s="152">
        <v>0</v>
      </c>
      <c r="AL73" s="152">
        <v>0</v>
      </c>
      <c r="AM73" s="152">
        <v>0</v>
      </c>
      <c r="AN73" s="152">
        <v>0</v>
      </c>
      <c r="AO73" s="152">
        <v>0</v>
      </c>
      <c r="AP73" s="152">
        <v>0</v>
      </c>
      <c r="AQ73" s="152">
        <v>0</v>
      </c>
      <c r="AR73" s="152">
        <v>0</v>
      </c>
      <c r="AS73" s="152">
        <v>0</v>
      </c>
      <c r="AT73" s="152">
        <v>0</v>
      </c>
    </row>
    <row r="74" spans="1:46">
      <c r="A74" s="175"/>
      <c r="B74" s="151" t="s">
        <v>120</v>
      </c>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v>0</v>
      </c>
      <c r="AJ74" s="152">
        <v>0</v>
      </c>
      <c r="AK74" s="152">
        <v>2736</v>
      </c>
      <c r="AL74" s="152">
        <v>2736</v>
      </c>
      <c r="AM74" s="152">
        <v>2736</v>
      </c>
      <c r="AN74" s="152">
        <v>2740</v>
      </c>
      <c r="AO74" s="152">
        <v>5587</v>
      </c>
      <c r="AP74" s="152">
        <v>5587</v>
      </c>
      <c r="AQ74" s="152">
        <v>7229.5169100000003</v>
      </c>
      <c r="AR74" s="152">
        <v>8356.7524900000008</v>
      </c>
      <c r="AS74" s="152">
        <v>7234.64059</v>
      </c>
      <c r="AT74" s="152">
        <v>5597.10599</v>
      </c>
    </row>
    <row r="75" spans="1:46">
      <c r="B75" s="151" t="s">
        <v>56</v>
      </c>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v>0</v>
      </c>
      <c r="AJ75" s="152">
        <v>0</v>
      </c>
      <c r="AK75" s="152">
        <v>0</v>
      </c>
      <c r="AL75" s="152">
        <v>0</v>
      </c>
      <c r="AM75" s="152">
        <v>0</v>
      </c>
      <c r="AN75" s="152">
        <v>0</v>
      </c>
      <c r="AO75" s="152">
        <v>0</v>
      </c>
      <c r="AP75" s="152">
        <v>0</v>
      </c>
      <c r="AQ75" s="152">
        <v>0</v>
      </c>
      <c r="AR75" s="152">
        <v>0</v>
      </c>
      <c r="AS75" s="152">
        <v>0</v>
      </c>
      <c r="AT75" s="152">
        <v>0</v>
      </c>
    </row>
    <row r="76" spans="1:46">
      <c r="A76" s="175"/>
      <c r="B76" s="151" t="s">
        <v>224</v>
      </c>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v>0</v>
      </c>
      <c r="AJ76" s="152">
        <v>0</v>
      </c>
      <c r="AK76" s="152">
        <v>0</v>
      </c>
      <c r="AL76" s="152">
        <v>0</v>
      </c>
      <c r="AM76" s="152">
        <v>0</v>
      </c>
      <c r="AN76" s="152">
        <v>0</v>
      </c>
      <c r="AO76" s="152">
        <v>0</v>
      </c>
      <c r="AP76" s="152">
        <v>0</v>
      </c>
      <c r="AQ76" s="152">
        <v>0</v>
      </c>
      <c r="AR76" s="152">
        <v>0</v>
      </c>
      <c r="AS76" s="152">
        <v>0</v>
      </c>
      <c r="AT76" s="152">
        <v>0</v>
      </c>
    </row>
    <row r="77" spans="1:46">
      <c r="A77" s="175"/>
      <c r="B77" s="151" t="s">
        <v>53</v>
      </c>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v>0</v>
      </c>
      <c r="AJ77" s="149">
        <v>0</v>
      </c>
      <c r="AK77" s="149">
        <v>0</v>
      </c>
      <c r="AL77" s="149">
        <v>0</v>
      </c>
      <c r="AM77" s="149">
        <v>0</v>
      </c>
      <c r="AN77" s="149">
        <v>0</v>
      </c>
      <c r="AO77" s="149">
        <v>0</v>
      </c>
      <c r="AP77" s="149">
        <v>0</v>
      </c>
      <c r="AQ77" s="149">
        <v>0</v>
      </c>
      <c r="AR77" s="152">
        <v>0</v>
      </c>
      <c r="AS77" s="152">
        <v>0</v>
      </c>
      <c r="AT77" s="152">
        <v>0</v>
      </c>
    </row>
    <row r="78" spans="1:46">
      <c r="B78" s="151" t="s">
        <v>57</v>
      </c>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v>0</v>
      </c>
      <c r="AJ78" s="152">
        <v>0</v>
      </c>
      <c r="AK78" s="152">
        <v>0</v>
      </c>
      <c r="AL78" s="152">
        <v>0</v>
      </c>
      <c r="AM78" s="152">
        <v>0</v>
      </c>
      <c r="AN78" s="152">
        <v>0</v>
      </c>
      <c r="AO78" s="152">
        <v>0</v>
      </c>
      <c r="AP78" s="152">
        <v>0</v>
      </c>
      <c r="AQ78" s="152">
        <v>0</v>
      </c>
      <c r="AR78" s="152">
        <v>0</v>
      </c>
      <c r="AS78" s="152">
        <v>0</v>
      </c>
      <c r="AT78" s="152">
        <v>0</v>
      </c>
    </row>
    <row r="79" spans="1:46">
      <c r="B79" s="154" t="s">
        <v>58</v>
      </c>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v>554023</v>
      </c>
      <c r="AJ79" s="149">
        <v>570692</v>
      </c>
      <c r="AK79" s="149">
        <v>569723</v>
      </c>
      <c r="AL79" s="149">
        <v>551319</v>
      </c>
      <c r="AM79" s="149">
        <v>542994</v>
      </c>
      <c r="AN79" s="149">
        <v>537948</v>
      </c>
      <c r="AO79" s="149">
        <v>533725</v>
      </c>
      <c r="AP79" s="149">
        <v>531413</v>
      </c>
      <c r="AQ79" s="149">
        <v>526361.36656999995</v>
      </c>
      <c r="AR79" s="149">
        <f>AR80+AR93</f>
        <v>521587.90214999986</v>
      </c>
      <c r="AS79" s="149">
        <f>AS80+AS93</f>
        <v>516582.36933999998</v>
      </c>
      <c r="AT79" s="149">
        <f>AT80+AT93</f>
        <v>510395.69582000002</v>
      </c>
    </row>
    <row r="80" spans="1:46">
      <c r="B80" s="148" t="s">
        <v>59</v>
      </c>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c r="AG80" s="149"/>
      <c r="AH80" s="149"/>
      <c r="AI80" s="149">
        <v>4149</v>
      </c>
      <c r="AJ80" s="149">
        <v>4696</v>
      </c>
      <c r="AK80" s="149">
        <v>5209</v>
      </c>
      <c r="AL80" s="149">
        <v>3392</v>
      </c>
      <c r="AM80" s="149">
        <v>6</v>
      </c>
      <c r="AN80" s="149">
        <v>0</v>
      </c>
      <c r="AO80" s="149">
        <v>1</v>
      </c>
      <c r="AP80" s="149">
        <v>2009</v>
      </c>
      <c r="AQ80" s="149">
        <v>2046.1516299999998</v>
      </c>
      <c r="AR80" s="149">
        <f>SUM(AR81:AR92)</f>
        <v>2088.3572899999999</v>
      </c>
      <c r="AS80" s="149">
        <f>SUM(AS81:AS92)</f>
        <v>2147.1480400000005</v>
      </c>
      <c r="AT80" s="149">
        <f>SUM(AT81:AT92)</f>
        <v>2214.8857699999999</v>
      </c>
    </row>
    <row r="81" spans="1:46">
      <c r="B81" s="151" t="s">
        <v>118</v>
      </c>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152">
        <v>0</v>
      </c>
      <c r="AJ81" s="152">
        <v>0</v>
      </c>
      <c r="AK81" s="152">
        <v>0</v>
      </c>
      <c r="AL81" s="152">
        <v>0</v>
      </c>
      <c r="AM81" s="152">
        <v>0</v>
      </c>
      <c r="AN81" s="152">
        <v>0</v>
      </c>
      <c r="AO81" s="152">
        <v>0</v>
      </c>
      <c r="AP81" s="152">
        <v>0</v>
      </c>
      <c r="AQ81" s="152">
        <v>0</v>
      </c>
      <c r="AR81" s="152">
        <v>0</v>
      </c>
      <c r="AS81" s="152">
        <v>0</v>
      </c>
      <c r="AT81" s="152">
        <v>0</v>
      </c>
    </row>
    <row r="82" spans="1:46">
      <c r="B82" s="151" t="s">
        <v>98</v>
      </c>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52">
        <v>0</v>
      </c>
      <c r="AJ82" s="152">
        <v>0</v>
      </c>
      <c r="AK82" s="152">
        <v>0</v>
      </c>
      <c r="AL82" s="152">
        <v>0</v>
      </c>
      <c r="AM82" s="152">
        <v>0</v>
      </c>
      <c r="AN82" s="152">
        <v>0</v>
      </c>
      <c r="AO82" s="152">
        <v>0</v>
      </c>
      <c r="AP82" s="152">
        <v>0</v>
      </c>
      <c r="AQ82" s="152">
        <v>0</v>
      </c>
      <c r="AR82" s="152">
        <v>0</v>
      </c>
      <c r="AS82" s="152">
        <v>0</v>
      </c>
      <c r="AT82" s="152">
        <v>0</v>
      </c>
    </row>
    <row r="83" spans="1:46">
      <c r="B83" s="151" t="s">
        <v>207</v>
      </c>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c r="AH83" s="149"/>
      <c r="AI83" s="152">
        <v>0</v>
      </c>
      <c r="AJ83" s="152">
        <v>0</v>
      </c>
      <c r="AK83" s="152">
        <v>0</v>
      </c>
      <c r="AL83" s="152">
        <v>0</v>
      </c>
      <c r="AM83" s="152">
        <v>0</v>
      </c>
      <c r="AN83" s="152">
        <v>0</v>
      </c>
      <c r="AO83" s="152">
        <v>0</v>
      </c>
      <c r="AP83" s="152">
        <v>0</v>
      </c>
      <c r="AQ83" s="152">
        <v>0</v>
      </c>
      <c r="AR83" s="152">
        <v>0</v>
      </c>
      <c r="AS83" s="152">
        <v>0</v>
      </c>
      <c r="AT83" s="152">
        <v>0</v>
      </c>
    </row>
    <row r="84" spans="1:46">
      <c r="A84" s="175"/>
      <c r="B84" s="151" t="s">
        <v>50</v>
      </c>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c r="AH84" s="149"/>
      <c r="AI84" s="152">
        <v>0</v>
      </c>
      <c r="AJ84" s="152">
        <v>0</v>
      </c>
      <c r="AK84" s="152">
        <v>0</v>
      </c>
      <c r="AL84" s="152">
        <v>0</v>
      </c>
      <c r="AM84" s="152">
        <v>0</v>
      </c>
      <c r="AN84" s="152">
        <v>0</v>
      </c>
      <c r="AO84" s="152">
        <v>0</v>
      </c>
      <c r="AP84" s="152">
        <v>0</v>
      </c>
      <c r="AQ84" s="152">
        <v>0</v>
      </c>
      <c r="AR84" s="152">
        <v>0</v>
      </c>
      <c r="AS84" s="152">
        <v>0</v>
      </c>
      <c r="AT84" s="152">
        <v>0</v>
      </c>
    </row>
    <row r="85" spans="1:46">
      <c r="B85" s="151" t="s">
        <v>63</v>
      </c>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v>0</v>
      </c>
      <c r="AJ85" s="155">
        <v>0</v>
      </c>
      <c r="AK85" s="155">
        <v>0</v>
      </c>
      <c r="AL85" s="155">
        <v>0</v>
      </c>
      <c r="AM85" s="155">
        <v>0</v>
      </c>
      <c r="AN85" s="155">
        <v>0</v>
      </c>
      <c r="AO85" s="155">
        <v>0</v>
      </c>
      <c r="AP85" s="155">
        <v>0</v>
      </c>
      <c r="AQ85" s="155">
        <v>0</v>
      </c>
      <c r="AR85" s="152">
        <v>0</v>
      </c>
      <c r="AS85" s="152">
        <v>0</v>
      </c>
      <c r="AT85" s="152">
        <v>0</v>
      </c>
    </row>
    <row r="86" spans="1:46">
      <c r="A86" s="175"/>
      <c r="B86" s="151" t="s">
        <v>119</v>
      </c>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v>0</v>
      </c>
      <c r="AJ86" s="155">
        <v>0</v>
      </c>
      <c r="AK86" s="155">
        <v>0</v>
      </c>
      <c r="AL86" s="155">
        <v>0</v>
      </c>
      <c r="AM86" s="155">
        <v>0</v>
      </c>
      <c r="AN86" s="155">
        <v>0</v>
      </c>
      <c r="AO86" s="155">
        <v>0</v>
      </c>
      <c r="AP86" s="155">
        <v>0</v>
      </c>
      <c r="AQ86" s="155">
        <v>0</v>
      </c>
      <c r="AR86" s="152">
        <v>0</v>
      </c>
      <c r="AS86" s="152">
        <v>0</v>
      </c>
      <c r="AT86" s="152">
        <v>0</v>
      </c>
    </row>
    <row r="87" spans="1:46">
      <c r="A87" s="221"/>
      <c r="B87" s="151" t="s">
        <v>99</v>
      </c>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c r="AG87" s="149"/>
      <c r="AH87" s="149"/>
      <c r="AI87" s="152">
        <v>0</v>
      </c>
      <c r="AJ87" s="152">
        <v>0</v>
      </c>
      <c r="AK87" s="152">
        <v>0</v>
      </c>
      <c r="AL87" s="152">
        <v>0</v>
      </c>
      <c r="AM87" s="152">
        <v>0</v>
      </c>
      <c r="AN87" s="152">
        <v>0</v>
      </c>
      <c r="AO87" s="152">
        <v>0</v>
      </c>
      <c r="AP87" s="152">
        <v>0</v>
      </c>
      <c r="AQ87" s="152">
        <v>0</v>
      </c>
      <c r="AR87" s="152">
        <v>0</v>
      </c>
      <c r="AS87" s="152">
        <v>0</v>
      </c>
      <c r="AT87" s="152">
        <v>0</v>
      </c>
    </row>
    <row r="88" spans="1:46">
      <c r="A88" s="175"/>
      <c r="B88" s="151" t="s">
        <v>120</v>
      </c>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v>0</v>
      </c>
      <c r="AJ88" s="155">
        <v>451</v>
      </c>
      <c r="AK88" s="155">
        <v>831</v>
      </c>
      <c r="AL88" s="155">
        <v>99</v>
      </c>
      <c r="AM88" s="155">
        <v>6</v>
      </c>
      <c r="AN88" s="155">
        <v>0</v>
      </c>
      <c r="AO88" s="155">
        <v>1</v>
      </c>
      <c r="AP88" s="155">
        <v>1</v>
      </c>
      <c r="AQ88" s="155">
        <v>0.67762999999999995</v>
      </c>
      <c r="AR88" s="152">
        <v>0.67762999999999995</v>
      </c>
      <c r="AS88" s="152">
        <v>0.67762999999999995</v>
      </c>
      <c r="AT88" s="152">
        <v>0.67762999999999995</v>
      </c>
    </row>
    <row r="89" spans="1:46">
      <c r="A89" s="222"/>
      <c r="B89" s="151" t="s">
        <v>62</v>
      </c>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v>4149</v>
      </c>
      <c r="AJ89" s="152">
        <v>4245</v>
      </c>
      <c r="AK89" s="152">
        <v>4378</v>
      </c>
      <c r="AL89" s="152">
        <v>3293</v>
      </c>
      <c r="AM89" s="152">
        <v>0</v>
      </c>
      <c r="AN89" s="152">
        <v>0</v>
      </c>
      <c r="AO89" s="152">
        <v>0</v>
      </c>
      <c r="AP89" s="152">
        <v>0</v>
      </c>
      <c r="AQ89" s="152">
        <v>0</v>
      </c>
      <c r="AR89" s="152">
        <v>0</v>
      </c>
      <c r="AS89" s="152">
        <v>0</v>
      </c>
      <c r="AT89" s="152">
        <v>0</v>
      </c>
    </row>
    <row r="90" spans="1:46">
      <c r="B90" s="151" t="s">
        <v>93</v>
      </c>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v>0</v>
      </c>
      <c r="AJ90" s="155">
        <v>0</v>
      </c>
      <c r="AK90" s="155">
        <v>0</v>
      </c>
      <c r="AL90" s="155">
        <v>0</v>
      </c>
      <c r="AM90" s="155">
        <v>0</v>
      </c>
      <c r="AN90" s="155">
        <v>0</v>
      </c>
      <c r="AO90" s="155">
        <v>0</v>
      </c>
      <c r="AP90" s="155">
        <v>2008</v>
      </c>
      <c r="AQ90" s="155">
        <v>2045.4739999999999</v>
      </c>
      <c r="AR90" s="152">
        <v>2087.6796599999998</v>
      </c>
      <c r="AS90" s="152">
        <v>2146.4704100000004</v>
      </c>
      <c r="AT90" s="152">
        <v>2207.5711699999997</v>
      </c>
    </row>
    <row r="91" spans="1:46">
      <c r="B91" s="151" t="s">
        <v>53</v>
      </c>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149"/>
      <c r="AC91" s="149"/>
      <c r="AD91" s="149"/>
      <c r="AE91" s="149"/>
      <c r="AF91" s="149"/>
      <c r="AG91" s="149"/>
      <c r="AH91" s="149"/>
      <c r="AI91" s="152">
        <v>0</v>
      </c>
      <c r="AJ91" s="152">
        <v>0</v>
      </c>
      <c r="AK91" s="152">
        <v>0</v>
      </c>
      <c r="AL91" s="152">
        <v>0</v>
      </c>
      <c r="AM91" s="152">
        <v>0</v>
      </c>
      <c r="AN91" s="152">
        <v>0</v>
      </c>
      <c r="AO91" s="152">
        <v>0</v>
      </c>
      <c r="AP91" s="152">
        <v>0</v>
      </c>
      <c r="AQ91" s="152">
        <v>0</v>
      </c>
      <c r="AR91" s="152">
        <v>0</v>
      </c>
      <c r="AS91" s="152">
        <v>0</v>
      </c>
      <c r="AT91" s="152">
        <v>6.6369699999999998</v>
      </c>
    </row>
    <row r="92" spans="1:46">
      <c r="B92" s="151" t="s">
        <v>60</v>
      </c>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v>0</v>
      </c>
      <c r="AJ92" s="155">
        <v>0</v>
      </c>
      <c r="AK92" s="155">
        <v>0</v>
      </c>
      <c r="AL92" s="155">
        <v>0</v>
      </c>
      <c r="AM92" s="155">
        <v>0</v>
      </c>
      <c r="AN92" s="155">
        <v>0</v>
      </c>
      <c r="AO92" s="155">
        <v>0</v>
      </c>
      <c r="AP92" s="155">
        <v>0</v>
      </c>
      <c r="AQ92" s="155">
        <v>0</v>
      </c>
      <c r="AR92" s="152">
        <v>0</v>
      </c>
      <c r="AS92" s="152">
        <v>0</v>
      </c>
      <c r="AT92" s="152">
        <v>0</v>
      </c>
    </row>
    <row r="93" spans="1:46">
      <c r="B93" s="154" t="s">
        <v>64</v>
      </c>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c r="AH93" s="149"/>
      <c r="AI93" s="149">
        <v>549874</v>
      </c>
      <c r="AJ93" s="149">
        <v>565996</v>
      </c>
      <c r="AK93" s="149">
        <v>564514</v>
      </c>
      <c r="AL93" s="149">
        <v>547927</v>
      </c>
      <c r="AM93" s="149">
        <v>542988</v>
      </c>
      <c r="AN93" s="149">
        <v>537948</v>
      </c>
      <c r="AO93" s="149">
        <v>533724</v>
      </c>
      <c r="AP93" s="149">
        <v>529404</v>
      </c>
      <c r="AQ93" s="149">
        <v>524315.21493999998</v>
      </c>
      <c r="AR93" s="149">
        <f>SUM(AR94:AR97)</f>
        <v>519499.54485999985</v>
      </c>
      <c r="AS93" s="149">
        <f>SUM(AS94:AS97)</f>
        <v>514435.22129999998</v>
      </c>
      <c r="AT93" s="149">
        <f>SUM(AT94:AT97)</f>
        <v>508180.81005000003</v>
      </c>
    </row>
    <row r="94" spans="1:46">
      <c r="B94" s="158" t="s">
        <v>65</v>
      </c>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v>0</v>
      </c>
      <c r="AJ94" s="152">
        <v>0</v>
      </c>
      <c r="AK94" s="152">
        <v>0</v>
      </c>
      <c r="AL94" s="152">
        <v>0</v>
      </c>
      <c r="AM94" s="152">
        <v>0</v>
      </c>
      <c r="AN94" s="152">
        <v>0</v>
      </c>
      <c r="AO94" s="152">
        <v>0</v>
      </c>
      <c r="AP94" s="152">
        <v>0</v>
      </c>
      <c r="AQ94" s="152">
        <v>1E-3</v>
      </c>
      <c r="AR94" s="152">
        <v>1E-3</v>
      </c>
      <c r="AS94" s="152">
        <v>1E-3</v>
      </c>
      <c r="AT94" s="152">
        <v>1E-3</v>
      </c>
    </row>
    <row r="95" spans="1:46">
      <c r="B95" s="158" t="s">
        <v>66</v>
      </c>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v>549707</v>
      </c>
      <c r="AJ95" s="152">
        <v>565829</v>
      </c>
      <c r="AK95" s="152">
        <v>564347</v>
      </c>
      <c r="AL95" s="152">
        <v>547760</v>
      </c>
      <c r="AM95" s="152">
        <v>542821</v>
      </c>
      <c r="AN95" s="152">
        <v>537788</v>
      </c>
      <c r="AO95" s="152">
        <v>533571</v>
      </c>
      <c r="AP95" s="152">
        <v>529258</v>
      </c>
      <c r="AQ95" s="152">
        <v>524176.15148</v>
      </c>
      <c r="AR95" s="152">
        <v>519367.35700999986</v>
      </c>
      <c r="AS95" s="152">
        <v>514309.90906999999</v>
      </c>
      <c r="AT95" s="152">
        <v>508062.37343000004</v>
      </c>
    </row>
    <row r="96" spans="1:46">
      <c r="B96" s="158" t="s">
        <v>67</v>
      </c>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v>167</v>
      </c>
      <c r="AJ96" s="152">
        <v>167</v>
      </c>
      <c r="AK96" s="152">
        <v>167</v>
      </c>
      <c r="AL96" s="152">
        <v>167</v>
      </c>
      <c r="AM96" s="152">
        <v>167</v>
      </c>
      <c r="AN96" s="152">
        <v>160</v>
      </c>
      <c r="AO96" s="152">
        <v>153</v>
      </c>
      <c r="AP96" s="152">
        <v>146</v>
      </c>
      <c r="AQ96" s="152">
        <v>139.06245999999999</v>
      </c>
      <c r="AR96" s="152">
        <v>132.18684999999996</v>
      </c>
      <c r="AS96" s="152">
        <v>125.31122999999999</v>
      </c>
      <c r="AT96" s="152">
        <v>118.43562</v>
      </c>
    </row>
    <row r="97" spans="1:46">
      <c r="B97" s="158" t="s">
        <v>68</v>
      </c>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v>0</v>
      </c>
      <c r="AJ97" s="152">
        <v>0</v>
      </c>
      <c r="AK97" s="152">
        <v>0</v>
      </c>
      <c r="AL97" s="152">
        <v>0</v>
      </c>
      <c r="AM97" s="152">
        <v>0</v>
      </c>
      <c r="AN97" s="152">
        <v>0</v>
      </c>
      <c r="AO97" s="152">
        <v>0</v>
      </c>
      <c r="AP97" s="152">
        <v>0</v>
      </c>
      <c r="AQ97" s="152">
        <v>0</v>
      </c>
      <c r="AR97" s="152">
        <v>0</v>
      </c>
      <c r="AS97" s="152">
        <v>0</v>
      </c>
      <c r="AT97" s="152">
        <v>0</v>
      </c>
    </row>
    <row r="98" spans="1:46">
      <c r="A98" s="193"/>
      <c r="B98" s="161" t="s">
        <v>69</v>
      </c>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v>561223</v>
      </c>
      <c r="AJ98" s="162">
        <v>585635</v>
      </c>
      <c r="AK98" s="162">
        <v>588163</v>
      </c>
      <c r="AL98" s="162">
        <v>563704</v>
      </c>
      <c r="AM98" s="162">
        <v>557167</v>
      </c>
      <c r="AN98" s="162">
        <v>553885</v>
      </c>
      <c r="AO98" s="162">
        <v>553994</v>
      </c>
      <c r="AP98" s="162">
        <v>544857</v>
      </c>
      <c r="AQ98" s="162">
        <v>548959.72847999993</v>
      </c>
      <c r="AR98" s="162">
        <f>AR79+AR63</f>
        <v>552525.79843999981</v>
      </c>
      <c r="AS98" s="162">
        <f>AS79+AS63</f>
        <v>539475.57218000002</v>
      </c>
      <c r="AT98" s="162">
        <f>AT79+AT63</f>
        <v>526853.09538000007</v>
      </c>
    </row>
    <row r="99" spans="1:46" ht="15" thickBot="1">
      <c r="A99" s="31"/>
    </row>
    <row r="100" spans="1:46" ht="16" customHeight="1" thickTop="1" thickBot="1">
      <c r="A100" s="185"/>
      <c r="B100" s="27" t="s">
        <v>95</v>
      </c>
      <c r="C100" s="391"/>
      <c r="D100" s="391"/>
      <c r="E100" s="391"/>
      <c r="F100" s="391"/>
      <c r="G100" s="392"/>
      <c r="H100" s="391"/>
      <c r="I100" s="391"/>
      <c r="J100" s="391"/>
      <c r="K100" s="392"/>
      <c r="L100" s="391"/>
      <c r="M100" s="391"/>
      <c r="N100" s="391"/>
      <c r="O100" s="392"/>
      <c r="P100" s="391"/>
      <c r="Q100" s="391"/>
      <c r="R100" s="391"/>
      <c r="S100" s="392"/>
      <c r="T100" s="391"/>
      <c r="U100" s="391"/>
      <c r="V100" s="391"/>
      <c r="W100" s="392"/>
      <c r="X100" s="391"/>
      <c r="Y100" s="391"/>
      <c r="Z100" s="391"/>
      <c r="AA100" s="392"/>
      <c r="AB100" s="391"/>
      <c r="AC100" s="391"/>
      <c r="AD100" s="391"/>
      <c r="AE100" s="392"/>
      <c r="AF100" s="391"/>
      <c r="AG100" s="391"/>
      <c r="AH100" s="391"/>
      <c r="AI100" s="392">
        <v>2023</v>
      </c>
      <c r="AJ100" s="391"/>
      <c r="AK100" s="391"/>
      <c r="AL100" s="399"/>
      <c r="AM100" s="392">
        <v>2024</v>
      </c>
      <c r="AN100" s="391"/>
      <c r="AO100" s="391"/>
      <c r="AP100" s="399"/>
      <c r="AQ100" s="393">
        <v>2025</v>
      </c>
      <c r="AR100" s="394"/>
      <c r="AS100" s="394"/>
      <c r="AT100" s="394"/>
    </row>
    <row r="101" spans="1:46" ht="16" customHeight="1" thickTop="1" thickBot="1">
      <c r="A101" s="185"/>
      <c r="B101" s="28" t="s">
        <v>97</v>
      </c>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t="s">
        <v>244</v>
      </c>
      <c r="AJ101" s="29" t="s">
        <v>248</v>
      </c>
      <c r="AK101" s="29" t="s">
        <v>266</v>
      </c>
      <c r="AL101" s="29" t="str">
        <f t="shared" ref="AL101:AQ101" si="1">AL62</f>
        <v>4T23</v>
      </c>
      <c r="AM101" s="29" t="str">
        <f t="shared" si="1"/>
        <v>1T24</v>
      </c>
      <c r="AN101" s="29" t="str">
        <f t="shared" si="1"/>
        <v>2T24</v>
      </c>
      <c r="AO101" s="29" t="str">
        <f t="shared" si="1"/>
        <v>3T24</v>
      </c>
      <c r="AP101" s="29" t="str">
        <f t="shared" si="1"/>
        <v>4T24</v>
      </c>
      <c r="AQ101" s="29" t="str">
        <f t="shared" si="1"/>
        <v>1T25</v>
      </c>
      <c r="AR101" s="29" t="str">
        <f>AR8</f>
        <v>2T25</v>
      </c>
      <c r="AS101" s="29" t="str">
        <f>AS8</f>
        <v>3T25</v>
      </c>
      <c r="AT101" s="29" t="str">
        <f>AT8</f>
        <v>4T25</v>
      </c>
    </row>
    <row r="102" spans="1:46" ht="15" thickTop="1">
      <c r="B102" s="154" t="s">
        <v>71</v>
      </c>
      <c r="C102" s="343"/>
      <c r="D102" s="343"/>
      <c r="E102" s="343"/>
      <c r="F102" s="343"/>
      <c r="G102" s="343"/>
      <c r="H102" s="343"/>
      <c r="I102" s="343"/>
      <c r="J102" s="343"/>
      <c r="K102" s="343"/>
      <c r="L102" s="343"/>
      <c r="M102" s="343"/>
      <c r="N102" s="343"/>
      <c r="O102" s="343"/>
      <c r="P102" s="343"/>
      <c r="Q102" s="343"/>
      <c r="R102" s="343"/>
      <c r="S102" s="343"/>
      <c r="T102" s="343"/>
      <c r="U102" s="343"/>
      <c r="V102" s="343"/>
      <c r="W102" s="343"/>
      <c r="X102" s="343"/>
      <c r="Y102" s="343"/>
      <c r="Z102" s="343"/>
      <c r="AA102" s="343"/>
      <c r="AB102" s="343"/>
      <c r="AC102" s="343"/>
      <c r="AD102" s="343"/>
      <c r="AE102" s="343"/>
      <c r="AF102" s="343"/>
      <c r="AG102" s="343"/>
      <c r="AH102" s="343"/>
      <c r="AI102" s="154">
        <v>74155</v>
      </c>
      <c r="AJ102" s="154">
        <v>69541</v>
      </c>
      <c r="AK102" s="154">
        <v>62155</v>
      </c>
      <c r="AL102" s="154">
        <v>14772</v>
      </c>
      <c r="AM102" s="154">
        <v>9169</v>
      </c>
      <c r="AN102" s="154">
        <v>10404</v>
      </c>
      <c r="AO102" s="154">
        <v>15754</v>
      </c>
      <c r="AP102" s="154">
        <v>15506</v>
      </c>
      <c r="AQ102" s="154">
        <v>28975.85324</v>
      </c>
      <c r="AR102" s="154">
        <f>SUM(AR103:AR120)</f>
        <v>36283.505109999991</v>
      </c>
      <c r="AS102" s="154">
        <f>SUM(AS103:AS120)</f>
        <v>33772.648779999996</v>
      </c>
      <c r="AT102" s="154">
        <f>SUM(AT103:AT120)</f>
        <v>31767.051419999996</v>
      </c>
    </row>
    <row r="103" spans="1:46">
      <c r="B103" s="163" t="s">
        <v>72</v>
      </c>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52">
        <v>59757</v>
      </c>
      <c r="AJ103" s="152">
        <v>53906</v>
      </c>
      <c r="AK103" s="152">
        <v>47557</v>
      </c>
      <c r="AL103" s="152">
        <v>10288</v>
      </c>
      <c r="AM103" s="152">
        <v>4973</v>
      </c>
      <c r="AN103" s="152">
        <v>5439</v>
      </c>
      <c r="AO103" s="152">
        <v>9442</v>
      </c>
      <c r="AP103" s="152">
        <v>10150</v>
      </c>
      <c r="AQ103" s="152">
        <v>13084.18563</v>
      </c>
      <c r="AR103" s="152">
        <v>14532.373979999998</v>
      </c>
      <c r="AS103" s="152">
        <v>17978.864359999996</v>
      </c>
      <c r="AT103" s="152">
        <v>13782.675059999998</v>
      </c>
    </row>
    <row r="104" spans="1:46">
      <c r="B104" s="163" t="s">
        <v>207</v>
      </c>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v>0</v>
      </c>
      <c r="AJ104" s="152">
        <v>0</v>
      </c>
      <c r="AK104" s="152">
        <v>0</v>
      </c>
      <c r="AL104" s="152">
        <v>0</v>
      </c>
      <c r="AM104" s="152">
        <v>0</v>
      </c>
      <c r="AN104" s="152">
        <v>0</v>
      </c>
      <c r="AO104" s="152">
        <v>0</v>
      </c>
      <c r="AP104" s="152">
        <v>0</v>
      </c>
      <c r="AQ104" s="152">
        <v>0</v>
      </c>
      <c r="AR104" s="152">
        <v>0</v>
      </c>
      <c r="AS104" s="152">
        <v>0</v>
      </c>
      <c r="AT104" s="152">
        <v>0</v>
      </c>
    </row>
    <row r="105" spans="1:46">
      <c r="B105" s="163" t="s">
        <v>74</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v>143</v>
      </c>
      <c r="AJ105" s="152">
        <v>497</v>
      </c>
      <c r="AK105" s="152">
        <v>554</v>
      </c>
      <c r="AL105" s="152">
        <v>2200</v>
      </c>
      <c r="AM105" s="152">
        <v>1367</v>
      </c>
      <c r="AN105" s="152">
        <v>1489</v>
      </c>
      <c r="AO105" s="152">
        <v>1586</v>
      </c>
      <c r="AP105" s="152">
        <v>1596</v>
      </c>
      <c r="AQ105" s="152">
        <v>1560.7487599999999</v>
      </c>
      <c r="AR105" s="152">
        <v>1964.90524</v>
      </c>
      <c r="AS105" s="152">
        <v>1266.09367</v>
      </c>
      <c r="AT105" s="152">
        <v>1067.8779000000002</v>
      </c>
    </row>
    <row r="106" spans="1:46">
      <c r="B106" s="163" t="s">
        <v>105</v>
      </c>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v>8</v>
      </c>
      <c r="AJ106" s="152">
        <v>0</v>
      </c>
      <c r="AK106" s="152">
        <v>0</v>
      </c>
      <c r="AL106" s="152">
        <v>0</v>
      </c>
      <c r="AM106" s="152">
        <v>0</v>
      </c>
      <c r="AN106" s="152">
        <v>0</v>
      </c>
      <c r="AO106" s="152">
        <v>0</v>
      </c>
      <c r="AP106" s="152">
        <v>0</v>
      </c>
      <c r="AQ106" s="152">
        <v>0</v>
      </c>
      <c r="AR106" s="152">
        <v>0</v>
      </c>
      <c r="AS106" s="152">
        <v>0</v>
      </c>
      <c r="AT106" s="152">
        <v>0</v>
      </c>
    </row>
    <row r="107" spans="1:46">
      <c r="A107" s="175"/>
      <c r="B107" s="163" t="s">
        <v>122</v>
      </c>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v>0</v>
      </c>
      <c r="AJ107" s="152">
        <v>0</v>
      </c>
      <c r="AK107" s="152">
        <v>0</v>
      </c>
      <c r="AL107" s="152">
        <v>0</v>
      </c>
      <c r="AM107" s="152">
        <v>0</v>
      </c>
      <c r="AN107" s="152">
        <v>0</v>
      </c>
      <c r="AO107" s="152">
        <v>0</v>
      </c>
      <c r="AP107" s="152">
        <v>0</v>
      </c>
      <c r="AQ107" s="152">
        <v>0</v>
      </c>
      <c r="AR107" s="152">
        <v>0</v>
      </c>
      <c r="AS107" s="152">
        <v>0</v>
      </c>
      <c r="AT107" s="152">
        <v>0</v>
      </c>
    </row>
    <row r="108" spans="1:46">
      <c r="A108" s="175"/>
      <c r="B108" s="163" t="s">
        <v>124</v>
      </c>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c r="AG108" s="149"/>
      <c r="AH108" s="149"/>
      <c r="AI108" s="152">
        <v>0</v>
      </c>
      <c r="AJ108" s="152">
        <v>0</v>
      </c>
      <c r="AK108" s="152">
        <v>0</v>
      </c>
      <c r="AL108" s="152">
        <v>0</v>
      </c>
      <c r="AM108" s="152">
        <v>0</v>
      </c>
      <c r="AN108" s="152">
        <v>0</v>
      </c>
      <c r="AO108" s="152">
        <v>0</v>
      </c>
      <c r="AP108" s="152">
        <v>0</v>
      </c>
      <c r="AQ108" s="152">
        <v>0</v>
      </c>
      <c r="AR108" s="152">
        <v>0</v>
      </c>
      <c r="AS108" s="152">
        <v>0</v>
      </c>
      <c r="AT108" s="152">
        <v>0</v>
      </c>
    </row>
    <row r="109" spans="1:46">
      <c r="A109" s="175"/>
      <c r="B109" s="163" t="s">
        <v>125</v>
      </c>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c r="AI109" s="152">
        <v>0</v>
      </c>
      <c r="AJ109" s="152">
        <v>0</v>
      </c>
      <c r="AK109" s="152">
        <v>0</v>
      </c>
      <c r="AL109" s="152">
        <v>0</v>
      </c>
      <c r="AM109" s="152">
        <v>0</v>
      </c>
      <c r="AN109" s="152">
        <v>0</v>
      </c>
      <c r="AO109" s="152">
        <v>0</v>
      </c>
      <c r="AP109" s="152">
        <v>0</v>
      </c>
      <c r="AQ109" s="152">
        <v>0</v>
      </c>
      <c r="AR109" s="152">
        <v>0</v>
      </c>
      <c r="AS109" s="152">
        <v>0</v>
      </c>
      <c r="AT109" s="152">
        <v>0</v>
      </c>
    </row>
    <row r="110" spans="1:46">
      <c r="A110" s="175"/>
      <c r="B110" s="163" t="s">
        <v>126</v>
      </c>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c r="AI110" s="152">
        <v>0</v>
      </c>
      <c r="AJ110" s="152">
        <v>0</v>
      </c>
      <c r="AK110" s="152">
        <v>0</v>
      </c>
      <c r="AL110" s="152">
        <v>0</v>
      </c>
      <c r="AM110" s="152">
        <v>0</v>
      </c>
      <c r="AN110" s="152">
        <v>0</v>
      </c>
      <c r="AO110" s="152">
        <v>0</v>
      </c>
      <c r="AP110" s="152">
        <v>0</v>
      </c>
      <c r="AQ110" s="152">
        <v>0</v>
      </c>
      <c r="AR110" s="152">
        <v>0</v>
      </c>
      <c r="AS110" s="152">
        <v>0</v>
      </c>
      <c r="AT110" s="152">
        <v>0</v>
      </c>
    </row>
    <row r="111" spans="1:46">
      <c r="A111" s="175"/>
      <c r="B111" s="163" t="s">
        <v>127</v>
      </c>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52">
        <v>0</v>
      </c>
      <c r="AJ111" s="152">
        <v>0</v>
      </c>
      <c r="AK111" s="152">
        <v>0</v>
      </c>
      <c r="AL111" s="152">
        <v>0</v>
      </c>
      <c r="AM111" s="152">
        <v>0</v>
      </c>
      <c r="AN111" s="152">
        <v>0</v>
      </c>
      <c r="AO111" s="152">
        <v>0</v>
      </c>
      <c r="AP111" s="152">
        <v>0</v>
      </c>
      <c r="AQ111" s="152">
        <v>0</v>
      </c>
      <c r="AR111" s="152">
        <v>0</v>
      </c>
      <c r="AS111" s="152">
        <v>0</v>
      </c>
      <c r="AT111" s="152">
        <v>0</v>
      </c>
    </row>
    <row r="112" spans="1:46">
      <c r="A112" s="175"/>
      <c r="B112" s="163" t="s">
        <v>128</v>
      </c>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c r="AI112" s="152">
        <v>0</v>
      </c>
      <c r="AJ112" s="152">
        <v>0</v>
      </c>
      <c r="AK112" s="152">
        <v>0</v>
      </c>
      <c r="AL112" s="152">
        <v>0</v>
      </c>
      <c r="AM112" s="152">
        <v>0</v>
      </c>
      <c r="AN112" s="152">
        <v>0</v>
      </c>
      <c r="AO112" s="152">
        <v>0</v>
      </c>
      <c r="AP112" s="152">
        <v>0</v>
      </c>
      <c r="AQ112" s="152">
        <v>0</v>
      </c>
      <c r="AR112" s="152">
        <v>0</v>
      </c>
      <c r="AS112" s="152">
        <v>0</v>
      </c>
      <c r="AT112" s="152">
        <v>0</v>
      </c>
    </row>
    <row r="113" spans="1:46">
      <c r="A113" s="175"/>
      <c r="B113" s="163" t="s">
        <v>129</v>
      </c>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52">
        <v>0</v>
      </c>
      <c r="AJ113" s="152">
        <v>0</v>
      </c>
      <c r="AK113" s="152">
        <v>0</v>
      </c>
      <c r="AL113" s="152">
        <v>0</v>
      </c>
      <c r="AM113" s="152">
        <v>0</v>
      </c>
      <c r="AN113" s="152">
        <v>0</v>
      </c>
      <c r="AO113" s="152">
        <v>0</v>
      </c>
      <c r="AP113" s="152">
        <v>0</v>
      </c>
      <c r="AQ113" s="152">
        <v>0</v>
      </c>
      <c r="AR113" s="152">
        <v>0</v>
      </c>
      <c r="AS113" s="152">
        <v>0</v>
      </c>
      <c r="AT113" s="152">
        <v>0</v>
      </c>
    </row>
    <row r="114" spans="1:46">
      <c r="A114" s="175"/>
      <c r="B114" s="163" t="s">
        <v>130</v>
      </c>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c r="AH114" s="149"/>
      <c r="AI114" s="152">
        <v>0</v>
      </c>
      <c r="AJ114" s="152">
        <v>0</v>
      </c>
      <c r="AK114" s="152">
        <v>0</v>
      </c>
      <c r="AL114" s="152">
        <v>0</v>
      </c>
      <c r="AM114" s="152">
        <v>0</v>
      </c>
      <c r="AN114" s="152">
        <v>0</v>
      </c>
      <c r="AO114" s="152">
        <v>0</v>
      </c>
      <c r="AP114" s="152">
        <v>0</v>
      </c>
      <c r="AQ114" s="152">
        <v>0</v>
      </c>
      <c r="AR114" s="152">
        <v>0</v>
      </c>
      <c r="AS114" s="152">
        <v>0</v>
      </c>
      <c r="AT114" s="152">
        <v>0</v>
      </c>
    </row>
    <row r="115" spans="1:46">
      <c r="A115" s="175"/>
      <c r="B115" s="163" t="s">
        <v>110</v>
      </c>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c r="AF115" s="149"/>
      <c r="AG115" s="149"/>
      <c r="AH115" s="149"/>
      <c r="AI115" s="152">
        <v>0</v>
      </c>
      <c r="AJ115" s="152">
        <v>0</v>
      </c>
      <c r="AK115" s="152">
        <v>0</v>
      </c>
      <c r="AL115" s="152">
        <v>0</v>
      </c>
      <c r="AM115" s="152">
        <v>0</v>
      </c>
      <c r="AN115" s="152">
        <v>0</v>
      </c>
      <c r="AO115" s="152">
        <v>0</v>
      </c>
      <c r="AP115" s="152">
        <v>0</v>
      </c>
      <c r="AQ115" s="152">
        <v>0</v>
      </c>
      <c r="AR115" s="152">
        <v>0</v>
      </c>
      <c r="AS115" s="152">
        <v>0</v>
      </c>
      <c r="AT115" s="152">
        <v>0</v>
      </c>
    </row>
    <row r="116" spans="1:46">
      <c r="A116" s="175"/>
      <c r="B116" s="163" t="s">
        <v>176</v>
      </c>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c r="AF116" s="149"/>
      <c r="AG116" s="149"/>
      <c r="AH116" s="149"/>
      <c r="AI116" s="152">
        <v>0</v>
      </c>
      <c r="AJ116" s="152">
        <v>0</v>
      </c>
      <c r="AK116" s="152">
        <v>0</v>
      </c>
      <c r="AL116" s="152">
        <v>0</v>
      </c>
      <c r="AM116" s="152">
        <v>0</v>
      </c>
      <c r="AN116" s="152">
        <v>0</v>
      </c>
      <c r="AO116" s="152">
        <v>0</v>
      </c>
      <c r="AP116" s="152">
        <v>0</v>
      </c>
      <c r="AQ116" s="152">
        <v>0</v>
      </c>
      <c r="AR116" s="152">
        <v>0</v>
      </c>
      <c r="AS116" s="152">
        <v>0</v>
      </c>
      <c r="AT116" s="152">
        <v>0</v>
      </c>
    </row>
    <row r="117" spans="1:46">
      <c r="A117" s="175"/>
      <c r="B117" s="163" t="s">
        <v>120</v>
      </c>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c r="AF117" s="149"/>
      <c r="AG117" s="149"/>
      <c r="AH117" s="149"/>
      <c r="AI117" s="152">
        <v>14064</v>
      </c>
      <c r="AJ117" s="152">
        <v>14841</v>
      </c>
      <c r="AK117" s="152">
        <v>13862</v>
      </c>
      <c r="AL117" s="152">
        <v>2100</v>
      </c>
      <c r="AM117" s="152">
        <v>2645</v>
      </c>
      <c r="AN117" s="152">
        <v>3293</v>
      </c>
      <c r="AO117" s="152">
        <v>4544</v>
      </c>
      <c r="AP117" s="152">
        <v>3577</v>
      </c>
      <c r="AQ117" s="152">
        <v>14147.857970000001</v>
      </c>
      <c r="AR117" s="152">
        <v>19603.115750000001</v>
      </c>
      <c r="AS117" s="152">
        <v>14344.580610000001</v>
      </c>
      <c r="AT117" s="152">
        <v>16733.412939999998</v>
      </c>
    </row>
    <row r="118" spans="1:46">
      <c r="B118" s="163" t="s">
        <v>75</v>
      </c>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v>180</v>
      </c>
      <c r="AJ118" s="152">
        <v>180</v>
      </c>
      <c r="AK118" s="152">
        <v>180</v>
      </c>
      <c r="AL118" s="152">
        <v>180</v>
      </c>
      <c r="AM118" s="152">
        <v>180</v>
      </c>
      <c r="AN118" s="152">
        <v>180</v>
      </c>
      <c r="AO118" s="152">
        <v>180</v>
      </c>
      <c r="AP118" s="152">
        <v>180</v>
      </c>
      <c r="AQ118" s="152">
        <v>179.87517000000003</v>
      </c>
      <c r="AR118" s="152">
        <v>179.87517000000003</v>
      </c>
      <c r="AS118" s="152">
        <v>179.87517000000003</v>
      </c>
      <c r="AT118" s="152">
        <v>179.87517000000003</v>
      </c>
    </row>
    <row r="119" spans="1:46">
      <c r="A119" s="175"/>
      <c r="B119" s="163" t="s">
        <v>10</v>
      </c>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52">
        <v>3</v>
      </c>
      <c r="AJ119" s="152">
        <v>117</v>
      </c>
      <c r="AK119" s="152">
        <v>2</v>
      </c>
      <c r="AL119" s="152">
        <v>4</v>
      </c>
      <c r="AM119" s="152">
        <v>4</v>
      </c>
      <c r="AN119" s="152">
        <v>3</v>
      </c>
      <c r="AO119" s="152">
        <v>2</v>
      </c>
      <c r="AP119" s="152">
        <v>3</v>
      </c>
      <c r="AQ119" s="152">
        <v>3.1857099999999998</v>
      </c>
      <c r="AR119" s="152">
        <v>3.2349699999999997</v>
      </c>
      <c r="AS119" s="152">
        <v>3.2349699999999997</v>
      </c>
      <c r="AT119" s="152">
        <v>3.21035</v>
      </c>
    </row>
    <row r="120" spans="1:46">
      <c r="B120" s="163" t="s">
        <v>76</v>
      </c>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v>0</v>
      </c>
      <c r="AJ120" s="152">
        <v>0</v>
      </c>
      <c r="AK120" s="152">
        <v>0</v>
      </c>
      <c r="AL120" s="152">
        <v>0</v>
      </c>
      <c r="AM120" s="152">
        <v>0</v>
      </c>
      <c r="AN120" s="152">
        <v>0</v>
      </c>
      <c r="AO120" s="152">
        <v>0</v>
      </c>
      <c r="AP120" s="152">
        <v>0</v>
      </c>
      <c r="AQ120" s="152">
        <v>0</v>
      </c>
      <c r="AR120" s="152">
        <v>0</v>
      </c>
      <c r="AS120" s="152">
        <v>0</v>
      </c>
      <c r="AT120" s="152">
        <v>0</v>
      </c>
    </row>
    <row r="121" spans="1:46">
      <c r="B121" s="167" t="s">
        <v>77</v>
      </c>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7">
        <v>5010</v>
      </c>
      <c r="AJ121" s="167">
        <v>1978</v>
      </c>
      <c r="AK121" s="167">
        <v>4941</v>
      </c>
      <c r="AL121" s="167">
        <v>3597</v>
      </c>
      <c r="AM121" s="167">
        <v>3630</v>
      </c>
      <c r="AN121" s="167">
        <v>-3</v>
      </c>
      <c r="AO121" s="167">
        <v>189</v>
      </c>
      <c r="AP121" s="167">
        <v>2</v>
      </c>
      <c r="AQ121" s="167">
        <v>-288.54962</v>
      </c>
      <c r="AR121" s="167">
        <f>AR122</f>
        <v>616.79276000000004</v>
      </c>
      <c r="AS121" s="167">
        <f>AS122</f>
        <v>-180.81837000000002</v>
      </c>
      <c r="AT121" s="167">
        <f>AT122</f>
        <v>-255.90901000000002</v>
      </c>
    </row>
    <row r="122" spans="1:46">
      <c r="B122" s="154" t="s">
        <v>78</v>
      </c>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c r="AI122" s="154">
        <v>5010</v>
      </c>
      <c r="AJ122" s="154">
        <v>1978</v>
      </c>
      <c r="AK122" s="154">
        <v>4941</v>
      </c>
      <c r="AL122" s="154">
        <v>3597</v>
      </c>
      <c r="AM122" s="154">
        <v>3630</v>
      </c>
      <c r="AN122" s="154">
        <v>-3</v>
      </c>
      <c r="AO122" s="154">
        <v>189</v>
      </c>
      <c r="AP122" s="154">
        <v>2</v>
      </c>
      <c r="AQ122" s="154">
        <v>-288.54962</v>
      </c>
      <c r="AR122" s="154">
        <f>SUM(AR123:AR139)</f>
        <v>616.79276000000004</v>
      </c>
      <c r="AS122" s="154">
        <f>SUM(AS123:AS139)</f>
        <v>-180.81837000000002</v>
      </c>
      <c r="AT122" s="154">
        <f>SUM(AT123:AT139)</f>
        <v>-255.90901000000002</v>
      </c>
    </row>
    <row r="123" spans="1:46">
      <c r="B123" s="163" t="s">
        <v>72</v>
      </c>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c r="AH123" s="149"/>
      <c r="AI123" s="152">
        <v>45</v>
      </c>
      <c r="AJ123" s="152">
        <v>6</v>
      </c>
      <c r="AK123" s="152">
        <v>1807</v>
      </c>
      <c r="AL123" s="152">
        <v>574</v>
      </c>
      <c r="AM123" s="152">
        <v>0</v>
      </c>
      <c r="AN123" s="152">
        <v>0</v>
      </c>
      <c r="AO123" s="152">
        <v>0</v>
      </c>
      <c r="AP123" s="152">
        <v>2</v>
      </c>
      <c r="AQ123" s="152">
        <v>5.3007700000000009</v>
      </c>
      <c r="AR123" s="152">
        <v>110.39924999999999</v>
      </c>
      <c r="AS123" s="152">
        <v>113.03202</v>
      </c>
      <c r="AT123" s="152">
        <v>37.941379999999995</v>
      </c>
    </row>
    <row r="124" spans="1:46">
      <c r="B124" s="163" t="s">
        <v>207</v>
      </c>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v>0</v>
      </c>
      <c r="AJ124" s="152">
        <v>0</v>
      </c>
      <c r="AK124" s="152">
        <v>0</v>
      </c>
      <c r="AL124" s="152">
        <v>0</v>
      </c>
      <c r="AM124" s="152">
        <v>0</v>
      </c>
      <c r="AN124" s="152">
        <v>0</v>
      </c>
      <c r="AO124" s="152">
        <v>0</v>
      </c>
      <c r="AP124" s="152">
        <v>0</v>
      </c>
      <c r="AQ124" s="152">
        <v>0</v>
      </c>
      <c r="AR124" s="152">
        <v>0</v>
      </c>
      <c r="AS124" s="152">
        <v>0</v>
      </c>
      <c r="AT124" s="152">
        <v>0</v>
      </c>
    </row>
    <row r="125" spans="1:46">
      <c r="A125" s="175"/>
      <c r="B125" s="163" t="s">
        <v>131</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v>0</v>
      </c>
      <c r="AJ125" s="152">
        <v>0</v>
      </c>
      <c r="AK125" s="152">
        <v>0</v>
      </c>
      <c r="AL125" s="152">
        <v>0</v>
      </c>
      <c r="AM125" s="152">
        <v>0</v>
      </c>
      <c r="AN125" s="152">
        <v>0</v>
      </c>
      <c r="AO125" s="152">
        <v>0</v>
      </c>
      <c r="AP125" s="152">
        <v>0</v>
      </c>
      <c r="AQ125" s="152">
        <v>0</v>
      </c>
      <c r="AR125" s="152">
        <v>0</v>
      </c>
      <c r="AS125" s="152">
        <v>0</v>
      </c>
      <c r="AT125" s="152">
        <v>0</v>
      </c>
    </row>
    <row r="126" spans="1:46">
      <c r="A126" s="175"/>
      <c r="B126" s="163" t="s">
        <v>132</v>
      </c>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49"/>
      <c r="AF126" s="149"/>
      <c r="AG126" s="149"/>
      <c r="AH126" s="149"/>
      <c r="AI126" s="152">
        <v>0</v>
      </c>
      <c r="AJ126" s="152">
        <v>0</v>
      </c>
      <c r="AK126" s="152">
        <v>0</v>
      </c>
      <c r="AL126" s="152">
        <v>0</v>
      </c>
      <c r="AM126" s="152">
        <v>0</v>
      </c>
      <c r="AN126" s="152">
        <v>0</v>
      </c>
      <c r="AO126" s="152">
        <v>0</v>
      </c>
      <c r="AP126" s="152">
        <v>0</v>
      </c>
      <c r="AQ126" s="152">
        <v>0</v>
      </c>
      <c r="AR126" s="152">
        <v>0</v>
      </c>
      <c r="AS126" s="152">
        <v>0</v>
      </c>
      <c r="AT126" s="152">
        <v>0</v>
      </c>
    </row>
    <row r="127" spans="1:46">
      <c r="A127" s="175"/>
      <c r="B127" s="163" t="s">
        <v>123</v>
      </c>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c r="AG127" s="149"/>
      <c r="AH127" s="149"/>
      <c r="AI127" s="152">
        <v>0</v>
      </c>
      <c r="AJ127" s="152">
        <v>0</v>
      </c>
      <c r="AK127" s="152">
        <v>0</v>
      </c>
      <c r="AL127" s="152">
        <v>0</v>
      </c>
      <c r="AM127" s="152">
        <v>0</v>
      </c>
      <c r="AN127" s="152">
        <v>0</v>
      </c>
      <c r="AO127" s="152">
        <v>0</v>
      </c>
      <c r="AP127" s="152">
        <v>0</v>
      </c>
      <c r="AQ127" s="152">
        <v>0</v>
      </c>
      <c r="AR127" s="152">
        <v>0</v>
      </c>
      <c r="AS127" s="152">
        <v>0</v>
      </c>
      <c r="AT127" s="152">
        <v>0</v>
      </c>
    </row>
    <row r="128" spans="1:46">
      <c r="A128" s="175"/>
      <c r="B128" s="163" t="s">
        <v>139</v>
      </c>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v>0</v>
      </c>
      <c r="AJ128" s="152">
        <v>0</v>
      </c>
      <c r="AK128" s="152">
        <v>0</v>
      </c>
      <c r="AL128" s="152">
        <v>0</v>
      </c>
      <c r="AM128" s="152">
        <v>0</v>
      </c>
      <c r="AN128" s="152">
        <v>0</v>
      </c>
      <c r="AO128" s="152">
        <v>0</v>
      </c>
      <c r="AP128" s="152">
        <v>0</v>
      </c>
      <c r="AQ128" s="152">
        <v>0</v>
      </c>
      <c r="AR128" s="152">
        <v>0</v>
      </c>
      <c r="AS128" s="152">
        <v>0</v>
      </c>
      <c r="AT128" s="152">
        <v>0</v>
      </c>
    </row>
    <row r="129" spans="1:46">
      <c r="A129" s="175"/>
      <c r="B129" s="163" t="s">
        <v>133</v>
      </c>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v>0</v>
      </c>
      <c r="AJ129" s="152">
        <v>0</v>
      </c>
      <c r="AK129" s="152">
        <v>0</v>
      </c>
      <c r="AL129" s="152">
        <v>0</v>
      </c>
      <c r="AM129" s="152">
        <v>0</v>
      </c>
      <c r="AN129" s="152">
        <v>0</v>
      </c>
      <c r="AO129" s="152">
        <v>0</v>
      </c>
      <c r="AP129" s="152">
        <v>0</v>
      </c>
      <c r="AQ129" s="152">
        <v>0</v>
      </c>
      <c r="AR129" s="152">
        <v>0</v>
      </c>
      <c r="AS129" s="152">
        <v>0</v>
      </c>
      <c r="AT129" s="152">
        <v>0</v>
      </c>
    </row>
    <row r="130" spans="1:46">
      <c r="A130" s="175"/>
      <c r="B130" s="163" t="s">
        <v>134</v>
      </c>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c r="AG130" s="149"/>
      <c r="AH130" s="149"/>
      <c r="AI130" s="152">
        <v>0</v>
      </c>
      <c r="AJ130" s="152">
        <v>0</v>
      </c>
      <c r="AK130" s="152">
        <v>0</v>
      </c>
      <c r="AL130" s="152">
        <v>0</v>
      </c>
      <c r="AM130" s="152">
        <v>0</v>
      </c>
      <c r="AN130" s="152">
        <v>0</v>
      </c>
      <c r="AO130" s="152">
        <v>0</v>
      </c>
      <c r="AP130" s="152">
        <v>0</v>
      </c>
      <c r="AQ130" s="152">
        <v>0</v>
      </c>
      <c r="AR130" s="152">
        <v>0</v>
      </c>
      <c r="AS130" s="152">
        <v>0</v>
      </c>
      <c r="AT130" s="152">
        <v>0</v>
      </c>
    </row>
    <row r="131" spans="1:46">
      <c r="A131" s="175"/>
      <c r="B131" s="163" t="s">
        <v>135</v>
      </c>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c r="AH131" s="149"/>
      <c r="AI131" s="152">
        <v>0</v>
      </c>
      <c r="AJ131" s="152">
        <v>0</v>
      </c>
      <c r="AK131" s="152">
        <v>0</v>
      </c>
      <c r="AL131" s="152">
        <v>0</v>
      </c>
      <c r="AM131" s="152">
        <v>0</v>
      </c>
      <c r="AN131" s="152">
        <v>0</v>
      </c>
      <c r="AO131" s="152">
        <v>0</v>
      </c>
      <c r="AP131" s="152">
        <v>0</v>
      </c>
      <c r="AQ131" s="152">
        <v>0</v>
      </c>
      <c r="AR131" s="152">
        <v>0</v>
      </c>
      <c r="AS131" s="152">
        <v>0</v>
      </c>
      <c r="AT131" s="152">
        <v>0</v>
      </c>
    </row>
    <row r="132" spans="1:46">
      <c r="A132" s="175"/>
      <c r="B132" s="163" t="s">
        <v>210</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v>0</v>
      </c>
      <c r="AJ132" s="152">
        <v>0</v>
      </c>
      <c r="AK132" s="152">
        <v>0</v>
      </c>
      <c r="AL132" s="152">
        <v>0</v>
      </c>
      <c r="AM132" s="152">
        <v>0</v>
      </c>
      <c r="AN132" s="152">
        <v>0</v>
      </c>
      <c r="AO132" s="152">
        <v>0</v>
      </c>
      <c r="AP132" s="152">
        <v>0</v>
      </c>
      <c r="AQ132" s="152"/>
      <c r="AR132" s="152">
        <v>0</v>
      </c>
      <c r="AS132" s="152">
        <v>0</v>
      </c>
      <c r="AT132" s="152">
        <v>0</v>
      </c>
    </row>
    <row r="133" spans="1:46">
      <c r="A133" s="175"/>
      <c r="B133" s="163" t="s">
        <v>136</v>
      </c>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v>0</v>
      </c>
      <c r="AJ133" s="152">
        <v>0</v>
      </c>
      <c r="AK133" s="152">
        <v>0</v>
      </c>
      <c r="AL133" s="152">
        <v>0</v>
      </c>
      <c r="AM133" s="152">
        <v>0</v>
      </c>
      <c r="AN133" s="152">
        <v>0</v>
      </c>
      <c r="AO133" s="152">
        <v>0</v>
      </c>
      <c r="AP133" s="152">
        <v>0</v>
      </c>
      <c r="AQ133" s="152">
        <v>0</v>
      </c>
      <c r="AR133" s="152">
        <v>0</v>
      </c>
      <c r="AS133" s="152">
        <v>0</v>
      </c>
      <c r="AT133" s="152">
        <v>0</v>
      </c>
    </row>
    <row r="134" spans="1:46">
      <c r="A134" s="175"/>
      <c r="B134" s="163" t="s">
        <v>137</v>
      </c>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c r="AG134" s="149"/>
      <c r="AH134" s="149"/>
      <c r="AI134" s="152">
        <v>0</v>
      </c>
      <c r="AJ134" s="152">
        <v>0</v>
      </c>
      <c r="AK134" s="152">
        <v>0</v>
      </c>
      <c r="AL134" s="152">
        <v>0</v>
      </c>
      <c r="AM134" s="152">
        <v>0</v>
      </c>
      <c r="AN134" s="152">
        <v>0</v>
      </c>
      <c r="AO134" s="152">
        <v>0</v>
      </c>
      <c r="AP134" s="152">
        <v>0</v>
      </c>
      <c r="AQ134" s="152">
        <v>0</v>
      </c>
      <c r="AR134" s="152">
        <v>0</v>
      </c>
      <c r="AS134" s="152">
        <v>0</v>
      </c>
      <c r="AT134" s="152">
        <v>0</v>
      </c>
    </row>
    <row r="135" spans="1:46">
      <c r="A135" s="175"/>
      <c r="B135" s="163" t="s">
        <v>138</v>
      </c>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52">
        <v>0</v>
      </c>
      <c r="AJ135" s="152">
        <v>0</v>
      </c>
      <c r="AK135" s="152">
        <v>0</v>
      </c>
      <c r="AL135" s="152">
        <v>0</v>
      </c>
      <c r="AM135" s="152">
        <v>0</v>
      </c>
      <c r="AN135" s="152">
        <v>0</v>
      </c>
      <c r="AO135" s="152">
        <v>0</v>
      </c>
      <c r="AP135" s="152">
        <v>0</v>
      </c>
      <c r="AQ135" s="152">
        <v>0</v>
      </c>
      <c r="AR135" s="152">
        <v>0</v>
      </c>
      <c r="AS135" s="152">
        <v>0</v>
      </c>
      <c r="AT135" s="152">
        <v>0</v>
      </c>
    </row>
    <row r="136" spans="1:46">
      <c r="B136" s="163" t="s">
        <v>110</v>
      </c>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c r="AH136" s="149"/>
      <c r="AI136" s="152">
        <v>0</v>
      </c>
      <c r="AJ136" s="152">
        <v>0</v>
      </c>
      <c r="AK136" s="152">
        <v>0</v>
      </c>
      <c r="AL136" s="152">
        <v>0</v>
      </c>
      <c r="AM136" s="152">
        <v>0</v>
      </c>
      <c r="AN136" s="152">
        <v>0</v>
      </c>
      <c r="AO136" s="152">
        <v>0</v>
      </c>
      <c r="AP136" s="152">
        <v>0</v>
      </c>
      <c r="AQ136" s="152">
        <v>0</v>
      </c>
      <c r="AR136" s="152">
        <v>0</v>
      </c>
      <c r="AS136" s="152">
        <v>0</v>
      </c>
      <c r="AT136" s="152">
        <v>0</v>
      </c>
    </row>
    <row r="137" spans="1:46">
      <c r="A137" s="175"/>
      <c r="B137" s="163" t="s">
        <v>120</v>
      </c>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c r="AG137" s="149"/>
      <c r="AH137" s="149"/>
      <c r="AI137" s="152">
        <v>4964</v>
      </c>
      <c r="AJ137" s="152">
        <v>1972</v>
      </c>
      <c r="AK137" s="152">
        <v>3134</v>
      </c>
      <c r="AL137" s="152">
        <v>3023</v>
      </c>
      <c r="AM137" s="152">
        <v>3630</v>
      </c>
      <c r="AN137" s="152">
        <v>-3</v>
      </c>
      <c r="AO137" s="152">
        <v>189</v>
      </c>
      <c r="AP137" s="152">
        <v>0</v>
      </c>
      <c r="AQ137" s="152">
        <v>-293.85039</v>
      </c>
      <c r="AR137" s="152">
        <v>506.39350999999999</v>
      </c>
      <c r="AS137" s="152">
        <v>-293.85039</v>
      </c>
      <c r="AT137" s="152">
        <v>-293.85039</v>
      </c>
    </row>
    <row r="138" spans="1:46">
      <c r="B138" s="163" t="s">
        <v>79</v>
      </c>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52">
        <v>1</v>
      </c>
      <c r="AJ138" s="152">
        <v>0</v>
      </c>
      <c r="AK138" s="152">
        <v>0</v>
      </c>
      <c r="AL138" s="152">
        <v>0</v>
      </c>
      <c r="AM138" s="152">
        <v>0</v>
      </c>
      <c r="AN138" s="152">
        <v>0</v>
      </c>
      <c r="AO138" s="152">
        <v>0</v>
      </c>
      <c r="AP138" s="152">
        <v>0</v>
      </c>
      <c r="AQ138" s="152">
        <v>0</v>
      </c>
      <c r="AR138" s="152">
        <v>0</v>
      </c>
      <c r="AS138" s="152">
        <v>0</v>
      </c>
      <c r="AT138" s="152">
        <v>0</v>
      </c>
    </row>
    <row r="139" spans="1:46">
      <c r="A139" s="175"/>
      <c r="B139" s="163" t="s">
        <v>10</v>
      </c>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v>0</v>
      </c>
      <c r="AJ139" s="152">
        <v>0</v>
      </c>
      <c r="AK139" s="152">
        <v>0</v>
      </c>
      <c r="AL139" s="152">
        <v>0</v>
      </c>
      <c r="AM139" s="152">
        <v>0</v>
      </c>
      <c r="AN139" s="152">
        <v>0</v>
      </c>
      <c r="AO139" s="152">
        <v>0</v>
      </c>
      <c r="AP139" s="152">
        <v>0</v>
      </c>
      <c r="AQ139" s="152">
        <v>0</v>
      </c>
      <c r="AR139" s="152">
        <v>0</v>
      </c>
      <c r="AS139" s="152">
        <v>0</v>
      </c>
      <c r="AT139" s="152">
        <v>0</v>
      </c>
    </row>
    <row r="140" spans="1:46">
      <c r="B140" s="154" t="s">
        <v>80</v>
      </c>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49">
        <v>0</v>
      </c>
      <c r="AJ140" s="149">
        <v>0</v>
      </c>
      <c r="AK140" s="149">
        <v>0</v>
      </c>
      <c r="AL140" s="149">
        <v>0</v>
      </c>
      <c r="AM140" s="149">
        <v>0</v>
      </c>
      <c r="AN140" s="149">
        <v>0</v>
      </c>
      <c r="AO140" s="149">
        <v>0</v>
      </c>
      <c r="AP140" s="149">
        <v>0</v>
      </c>
      <c r="AQ140" s="149">
        <v>0</v>
      </c>
      <c r="AR140" s="152">
        <v>0</v>
      </c>
      <c r="AS140" s="152">
        <v>0</v>
      </c>
      <c r="AT140" s="152">
        <v>0</v>
      </c>
    </row>
    <row r="141" spans="1:46">
      <c r="B141" s="148" t="s">
        <v>81</v>
      </c>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c r="AG141" s="149"/>
      <c r="AH141" s="149"/>
      <c r="AI141" s="149">
        <v>482057</v>
      </c>
      <c r="AJ141" s="149">
        <v>514116</v>
      </c>
      <c r="AK141" s="149">
        <v>521067</v>
      </c>
      <c r="AL141" s="149">
        <v>545335</v>
      </c>
      <c r="AM141" s="149">
        <v>544368</v>
      </c>
      <c r="AN141" s="149">
        <v>543484</v>
      </c>
      <c r="AO141" s="149">
        <v>538051</v>
      </c>
      <c r="AP141" s="149">
        <v>529349</v>
      </c>
      <c r="AQ141" s="149">
        <v>520272.4248600002</v>
      </c>
      <c r="AR141" s="149">
        <f>SUM(AR142:AR151)</f>
        <v>515625.50057000009</v>
      </c>
      <c r="AS141" s="149">
        <f>SUM(AS142:AS151)</f>
        <v>505883.74177000008</v>
      </c>
      <c r="AT141" s="149">
        <f>SUM(AT142:AT151)</f>
        <v>495341.95297000004</v>
      </c>
    </row>
    <row r="142" spans="1:46">
      <c r="B142" s="163" t="s">
        <v>82</v>
      </c>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D142" s="149"/>
      <c r="AE142" s="149"/>
      <c r="AF142" s="149"/>
      <c r="AG142" s="149"/>
      <c r="AH142" s="149"/>
      <c r="AI142" s="152">
        <v>479463</v>
      </c>
      <c r="AJ142" s="152">
        <v>479463</v>
      </c>
      <c r="AK142" s="152">
        <v>479463</v>
      </c>
      <c r="AL142" s="152">
        <v>479463</v>
      </c>
      <c r="AM142" s="152">
        <v>479463</v>
      </c>
      <c r="AN142" s="152">
        <v>547809</v>
      </c>
      <c r="AO142" s="152">
        <v>547809</v>
      </c>
      <c r="AP142" s="152">
        <v>547809</v>
      </c>
      <c r="AQ142" s="152">
        <v>547808.87100000004</v>
      </c>
      <c r="AR142" s="152">
        <v>547808.87100000004</v>
      </c>
      <c r="AS142" s="152">
        <v>547808.87100000004</v>
      </c>
      <c r="AT142" s="152">
        <v>547808.87100000004</v>
      </c>
    </row>
    <row r="143" spans="1:46">
      <c r="B143" s="163" t="s">
        <v>246</v>
      </c>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c r="AI143" s="152">
        <v>0</v>
      </c>
      <c r="AJ143" s="152">
        <v>0</v>
      </c>
      <c r="AK143" s="152">
        <v>0</v>
      </c>
      <c r="AL143" s="152">
        <v>0</v>
      </c>
      <c r="AM143" s="152">
        <v>0</v>
      </c>
      <c r="AN143" s="152">
        <v>0</v>
      </c>
      <c r="AO143" s="152">
        <v>0</v>
      </c>
      <c r="AP143" s="152">
        <v>0</v>
      </c>
      <c r="AQ143" s="152">
        <v>0</v>
      </c>
      <c r="AR143" s="152">
        <v>0</v>
      </c>
      <c r="AS143" s="152">
        <v>0</v>
      </c>
      <c r="AT143" s="152">
        <v>0</v>
      </c>
    </row>
    <row r="144" spans="1:46">
      <c r="B144" s="163" t="s">
        <v>83</v>
      </c>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c r="AI144" s="152">
        <v>0</v>
      </c>
      <c r="AJ144" s="152">
        <v>0</v>
      </c>
      <c r="AK144" s="152">
        <v>0</v>
      </c>
      <c r="AL144" s="152">
        <v>0</v>
      </c>
      <c r="AM144" s="152">
        <v>0</v>
      </c>
      <c r="AN144" s="152">
        <v>0</v>
      </c>
      <c r="AO144" s="152">
        <v>0</v>
      </c>
      <c r="AP144" s="152">
        <v>0</v>
      </c>
      <c r="AQ144" s="152">
        <v>0</v>
      </c>
      <c r="AR144" s="152">
        <v>0</v>
      </c>
      <c r="AS144" s="152">
        <v>0</v>
      </c>
      <c r="AT144" s="152">
        <v>0</v>
      </c>
    </row>
    <row r="145" spans="1:46">
      <c r="B145" s="163" t="s">
        <v>85</v>
      </c>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c r="AI145" s="152">
        <v>578</v>
      </c>
      <c r="AJ145" s="152">
        <v>578</v>
      </c>
      <c r="AK145" s="152">
        <v>578</v>
      </c>
      <c r="AL145" s="152">
        <v>578</v>
      </c>
      <c r="AM145" s="152">
        <v>578</v>
      </c>
      <c r="AN145" s="152">
        <v>578</v>
      </c>
      <c r="AO145" s="152">
        <v>578</v>
      </c>
      <c r="AP145" s="152">
        <v>578</v>
      </c>
      <c r="AQ145" s="152">
        <v>577.49394999999993</v>
      </c>
      <c r="AR145" s="152">
        <v>577.49394999999993</v>
      </c>
      <c r="AS145" s="152">
        <v>577.49394999999993</v>
      </c>
      <c r="AT145" s="152">
        <v>577.49394999999993</v>
      </c>
    </row>
    <row r="146" spans="1:46">
      <c r="A146" s="175"/>
      <c r="B146" s="163" t="s">
        <v>88</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v>-3448</v>
      </c>
      <c r="AJ146" s="152">
        <v>-3448</v>
      </c>
      <c r="AK146" s="152">
        <v>-3448</v>
      </c>
      <c r="AL146" s="152">
        <v>-3448</v>
      </c>
      <c r="AM146" s="152">
        <v>-1668</v>
      </c>
      <c r="AN146" s="152">
        <v>-4019</v>
      </c>
      <c r="AO146" s="152">
        <v>-4903</v>
      </c>
      <c r="AP146" s="152">
        <v>-1669</v>
      </c>
      <c r="AQ146" s="152">
        <v>-19037.669040000001</v>
      </c>
      <c r="AR146" s="152">
        <v>-28113.940540000003</v>
      </c>
      <c r="AS146" s="152">
        <v>-32760.864829999984</v>
      </c>
      <c r="AT146" s="152">
        <v>-42502.623630000016</v>
      </c>
    </row>
    <row r="147" spans="1:46">
      <c r="B147" s="163" t="s">
        <v>140</v>
      </c>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c r="AI147" s="152">
        <v>0</v>
      </c>
      <c r="AJ147" s="152">
        <v>0</v>
      </c>
      <c r="AK147" s="152">
        <v>0</v>
      </c>
      <c r="AL147" s="152">
        <v>0</v>
      </c>
      <c r="AM147" s="152">
        <v>0</v>
      </c>
      <c r="AN147" s="152">
        <v>0</v>
      </c>
      <c r="AO147" s="152">
        <v>0</v>
      </c>
      <c r="AP147" s="152">
        <v>0</v>
      </c>
      <c r="AQ147" s="152">
        <v>0</v>
      </c>
      <c r="AR147" s="152">
        <v>0</v>
      </c>
      <c r="AS147" s="152">
        <v>0</v>
      </c>
      <c r="AT147" s="152">
        <v>0</v>
      </c>
    </row>
    <row r="148" spans="1:46">
      <c r="B148" s="163" t="s">
        <v>84</v>
      </c>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c r="AI148" s="152">
        <v>0</v>
      </c>
      <c r="AJ148" s="152">
        <v>0</v>
      </c>
      <c r="AK148" s="152">
        <v>0</v>
      </c>
      <c r="AL148" s="152">
        <v>0</v>
      </c>
      <c r="AM148" s="152">
        <v>0</v>
      </c>
      <c r="AN148" s="152">
        <v>0</v>
      </c>
      <c r="AO148" s="152">
        <v>0</v>
      </c>
      <c r="AP148" s="152">
        <v>0</v>
      </c>
      <c r="AQ148" s="152">
        <v>0</v>
      </c>
      <c r="AR148" s="152">
        <v>0</v>
      </c>
      <c r="AS148" s="152">
        <v>0</v>
      </c>
      <c r="AT148" s="152">
        <v>0</v>
      </c>
    </row>
    <row r="149" spans="1:46">
      <c r="B149" s="163" t="s">
        <v>86</v>
      </c>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c r="AI149" s="152">
        <v>6765</v>
      </c>
      <c r="AJ149" s="152">
        <v>39011</v>
      </c>
      <c r="AK149" s="152">
        <v>46221</v>
      </c>
      <c r="AL149" s="152">
        <v>66962</v>
      </c>
      <c r="AM149" s="152">
        <v>68346</v>
      </c>
      <c r="AN149" s="152">
        <v>0</v>
      </c>
      <c r="AO149" s="152">
        <v>0</v>
      </c>
      <c r="AP149" s="152">
        <v>0</v>
      </c>
      <c r="AQ149" s="152">
        <v>4.4999999999999999E-4</v>
      </c>
      <c r="AR149" s="152">
        <v>4.4999999999999999E-4</v>
      </c>
      <c r="AS149" s="152">
        <v>4.4999999999999999E-4</v>
      </c>
      <c r="AT149" s="152">
        <v>4.4999999999999999E-4</v>
      </c>
    </row>
    <row r="150" spans="1:46">
      <c r="A150" s="175"/>
      <c r="B150" s="163" t="s">
        <v>89</v>
      </c>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c r="AI150" s="152">
        <v>-1301</v>
      </c>
      <c r="AJ150" s="152">
        <v>-1488</v>
      </c>
      <c r="AK150" s="152">
        <v>-1747</v>
      </c>
      <c r="AL150" s="152">
        <v>1780</v>
      </c>
      <c r="AM150" s="152">
        <v>-2351</v>
      </c>
      <c r="AN150" s="152">
        <v>-884</v>
      </c>
      <c r="AO150" s="152">
        <v>-5433</v>
      </c>
      <c r="AP150" s="152">
        <v>-17369</v>
      </c>
      <c r="AQ150" s="152">
        <v>-9076.2714999999989</v>
      </c>
      <c r="AR150" s="152">
        <f>AR52</f>
        <v>-4646.9242899999963</v>
      </c>
      <c r="AS150" s="152">
        <f>AS52</f>
        <v>-9741.7588000000087</v>
      </c>
      <c r="AT150" s="152">
        <f>AT52</f>
        <v>-10541.78879999998</v>
      </c>
    </row>
    <row r="151" spans="1:46">
      <c r="B151" s="163" t="s">
        <v>87</v>
      </c>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c r="AH151" s="152"/>
      <c r="AI151" s="152">
        <v>0</v>
      </c>
      <c r="AJ151" s="152">
        <v>0</v>
      </c>
      <c r="AK151" s="152">
        <v>0</v>
      </c>
      <c r="AL151" s="152">
        <v>0</v>
      </c>
      <c r="AM151" s="152">
        <v>0</v>
      </c>
      <c r="AN151" s="152">
        <v>0</v>
      </c>
      <c r="AO151" s="152">
        <v>0</v>
      </c>
      <c r="AP151" s="152">
        <v>0</v>
      </c>
      <c r="AQ151" s="152">
        <v>0</v>
      </c>
      <c r="AR151" s="152">
        <v>0</v>
      </c>
      <c r="AS151" s="152">
        <v>0</v>
      </c>
      <c r="AT151" s="152">
        <v>0</v>
      </c>
    </row>
    <row r="152" spans="1:46">
      <c r="B152" s="163" t="s">
        <v>91</v>
      </c>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v>0</v>
      </c>
      <c r="AJ152" s="152">
        <v>0</v>
      </c>
      <c r="AK152" s="152">
        <v>0</v>
      </c>
      <c r="AL152" s="152">
        <v>0</v>
      </c>
      <c r="AM152" s="152">
        <v>0</v>
      </c>
      <c r="AN152" s="152">
        <v>0</v>
      </c>
      <c r="AO152" s="152">
        <v>0</v>
      </c>
      <c r="AP152" s="152">
        <v>0</v>
      </c>
      <c r="AQ152" s="152">
        <v>0</v>
      </c>
      <c r="AR152" s="152">
        <v>0</v>
      </c>
      <c r="AS152" s="152">
        <v>0</v>
      </c>
      <c r="AT152" s="152">
        <v>0</v>
      </c>
    </row>
    <row r="153" spans="1:46">
      <c r="B153" s="161" t="s">
        <v>344</v>
      </c>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152"/>
      <c r="AG153" s="152"/>
      <c r="AH153" s="152"/>
      <c r="AI153" s="162">
        <v>561222</v>
      </c>
      <c r="AJ153" s="162">
        <v>585635</v>
      </c>
      <c r="AK153" s="162">
        <v>588163</v>
      </c>
      <c r="AL153" s="162">
        <v>563704</v>
      </c>
      <c r="AM153" s="162">
        <v>557167</v>
      </c>
      <c r="AN153" s="162">
        <v>553885</v>
      </c>
      <c r="AO153" s="162">
        <v>553994</v>
      </c>
      <c r="AP153" s="162">
        <v>544857</v>
      </c>
      <c r="AQ153" s="162">
        <v>548959.72848000017</v>
      </c>
      <c r="AR153" s="162">
        <f>AR139+AR141+AR122+AR102</f>
        <v>552525.79844000004</v>
      </c>
      <c r="AS153" s="162">
        <f>AS139+AS141+AS122+AS102</f>
        <v>539475.57218000013</v>
      </c>
      <c r="AT153" s="162">
        <f>AT139+AT141+AT122+AT102</f>
        <v>526853.09538000007</v>
      </c>
    </row>
    <row r="154" spans="1:46">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119"/>
      <c r="AJ154" s="119"/>
      <c r="AK154" s="119"/>
      <c r="AL154" s="119"/>
      <c r="AM154" s="119"/>
      <c r="AN154" s="119"/>
      <c r="AO154" s="119"/>
      <c r="AP154" s="119"/>
      <c r="AQ154" s="119"/>
      <c r="AR154" s="119"/>
      <c r="AS154" s="119"/>
      <c r="AT154" s="119"/>
    </row>
    <row r="155" spans="1:46">
      <c r="B155" s="119"/>
      <c r="C155" s="119"/>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19"/>
      <c r="AQ155" s="119"/>
      <c r="AR155" s="119"/>
      <c r="AS155" s="119"/>
      <c r="AT155" s="119"/>
    </row>
    <row r="156" spans="1:46">
      <c r="AK156" s="116"/>
      <c r="AL156" s="116"/>
      <c r="AM156" s="116"/>
      <c r="AN156" s="116"/>
      <c r="AO156" s="116"/>
      <c r="AP156" s="116"/>
      <c r="AQ156" s="116"/>
      <c r="AR156" s="116"/>
      <c r="AS156" s="120"/>
      <c r="AT156" s="120"/>
    </row>
    <row r="157" spans="1:46"/>
    <row r="158" spans="1:46"/>
    <row r="159" spans="1:46"/>
    <row r="160" spans="1:46"/>
  </sheetData>
  <mergeCells count="33">
    <mergeCell ref="AQ100:AT100"/>
    <mergeCell ref="W100:Z100"/>
    <mergeCell ref="AA100:AD100"/>
    <mergeCell ref="AE100:AH100"/>
    <mergeCell ref="AI100:AL100"/>
    <mergeCell ref="AM100:AP100"/>
    <mergeCell ref="C100:F100"/>
    <mergeCell ref="G100:J100"/>
    <mergeCell ref="K100:N100"/>
    <mergeCell ref="O100:R100"/>
    <mergeCell ref="S100:V100"/>
    <mergeCell ref="AA61:AD61"/>
    <mergeCell ref="AE61:AH61"/>
    <mergeCell ref="AI61:AL61"/>
    <mergeCell ref="AM61:AP61"/>
    <mergeCell ref="AQ61:AT61"/>
    <mergeCell ref="O7:R7"/>
    <mergeCell ref="S7:V7"/>
    <mergeCell ref="W7:Z7"/>
    <mergeCell ref="C61:F61"/>
    <mergeCell ref="G61:J61"/>
    <mergeCell ref="K61:N61"/>
    <mergeCell ref="O61:R61"/>
    <mergeCell ref="S61:V61"/>
    <mergeCell ref="W61:Z61"/>
    <mergeCell ref="C7:F7"/>
    <mergeCell ref="G7:J7"/>
    <mergeCell ref="K7:N7"/>
    <mergeCell ref="AA7:AD7"/>
    <mergeCell ref="AE7:AH7"/>
    <mergeCell ref="AI7:AL7"/>
    <mergeCell ref="AM7:AP7"/>
    <mergeCell ref="AQ7:AT7"/>
  </mergeCells>
  <phoneticPr fontId="18" type="noConversion"/>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D9E92-7908-477E-89A1-AAAE5EF7FE0F}">
  <sheetPr>
    <tabColor rgb="FF9CC4C0"/>
  </sheetPr>
  <dimension ref="A1:AV160"/>
  <sheetViews>
    <sheetView showGridLines="0" zoomScale="80" zoomScaleNormal="80" workbookViewId="0">
      <pane xSplit="2" ySplit="8" topLeftCell="AN9" activePane="bottomRight" state="frozen"/>
      <selection activeCell="AP22" sqref="AP22"/>
      <selection pane="topRight" activeCell="AP22" sqref="AP22"/>
      <selection pane="bottomLeft" activeCell="AP22" sqref="AP22"/>
      <selection pane="bottomRight" activeCell="B5" sqref="B5"/>
    </sheetView>
  </sheetViews>
  <sheetFormatPr defaultColWidth="0" defaultRowHeight="14.5" zeroHeight="1"/>
  <cols>
    <col min="1" max="1" width="7.26953125" style="220" customWidth="1"/>
    <col min="2" max="2" width="57.453125" style="31" customWidth="1"/>
    <col min="3" max="34" width="16.1796875" style="31" hidden="1" customWidth="1"/>
    <col min="35" max="46" width="16.1796875" style="31" customWidth="1"/>
    <col min="47" max="48" width="8.7265625" style="31" customWidth="1"/>
    <col min="49" max="16384" width="8.7265625" style="31" hidden="1"/>
  </cols>
  <sheetData>
    <row r="1" spans="1:46"/>
    <row r="2" spans="1:46"/>
    <row r="3" spans="1:46"/>
    <row r="4" spans="1:46"/>
    <row r="5" spans="1:46" s="119" customFormat="1" ht="40" customHeight="1" thickBot="1">
      <c r="A5" s="178"/>
      <c r="B5" s="236" t="s">
        <v>265</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c r="AP5" s="238"/>
      <c r="AQ5" s="238"/>
      <c r="AR5" s="238"/>
      <c r="AS5" s="238"/>
      <c r="AT5" s="238"/>
    </row>
    <row r="6" spans="1:46" s="182" customFormat="1" ht="22.5" customHeight="1" thickBot="1">
      <c r="A6" s="179"/>
      <c r="B6" s="180"/>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row>
    <row r="7" spans="1:46" ht="16" customHeight="1" thickTop="1" thickBot="1">
      <c r="A7" s="178"/>
      <c r="B7" s="27" t="s">
        <v>96</v>
      </c>
      <c r="C7" s="400">
        <v>2015</v>
      </c>
      <c r="D7" s="391"/>
      <c r="E7" s="391"/>
      <c r="F7" s="399"/>
      <c r="G7" s="392">
        <v>2016</v>
      </c>
      <c r="H7" s="391"/>
      <c r="I7" s="391"/>
      <c r="J7" s="399"/>
      <c r="K7" s="392">
        <v>2017</v>
      </c>
      <c r="L7" s="391"/>
      <c r="M7" s="391"/>
      <c r="N7" s="399"/>
      <c r="O7" s="392">
        <v>2018</v>
      </c>
      <c r="P7" s="391"/>
      <c r="Q7" s="391"/>
      <c r="R7" s="399"/>
      <c r="S7" s="392">
        <v>2019</v>
      </c>
      <c r="T7" s="391"/>
      <c r="U7" s="391"/>
      <c r="V7" s="399"/>
      <c r="W7" s="392">
        <v>2020</v>
      </c>
      <c r="X7" s="391"/>
      <c r="Y7" s="391"/>
      <c r="Z7" s="399"/>
      <c r="AA7" s="392">
        <v>2021</v>
      </c>
      <c r="AB7" s="391"/>
      <c r="AC7" s="391"/>
      <c r="AD7" s="399"/>
      <c r="AE7" s="392">
        <v>2022</v>
      </c>
      <c r="AF7" s="391"/>
      <c r="AG7" s="391"/>
      <c r="AH7" s="399"/>
      <c r="AI7" s="392">
        <v>2023</v>
      </c>
      <c r="AJ7" s="391"/>
      <c r="AK7" s="391"/>
      <c r="AL7" s="399"/>
      <c r="AM7" s="392">
        <v>2024</v>
      </c>
      <c r="AN7" s="391"/>
      <c r="AO7" s="391"/>
      <c r="AP7" s="399"/>
      <c r="AQ7" s="395">
        <v>2025</v>
      </c>
      <c r="AR7" s="396"/>
      <c r="AS7" s="396"/>
      <c r="AT7" s="396"/>
    </row>
    <row r="8" spans="1:46" ht="16" customHeight="1" thickTop="1">
      <c r="A8" s="178"/>
      <c r="B8" s="276" t="s">
        <v>97</v>
      </c>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t="s">
        <v>244</v>
      </c>
      <c r="AJ8" s="25" t="s">
        <v>248</v>
      </c>
      <c r="AK8" s="25" t="s">
        <v>266</v>
      </c>
      <c r="AL8" s="25" t="s">
        <v>275</v>
      </c>
      <c r="AM8" s="25" t="s">
        <v>287</v>
      </c>
      <c r="AN8" s="25" t="str">
        <f>Consolidado!AN8</f>
        <v>2T24</v>
      </c>
      <c r="AO8" s="25" t="str">
        <f>Consolidado!AO8</f>
        <v>3T24</v>
      </c>
      <c r="AP8" s="25" t="str">
        <f>Consolidado!AP8</f>
        <v>4T24</v>
      </c>
      <c r="AQ8" s="25" t="str">
        <f>Consolidado!AQ8</f>
        <v>1T25</v>
      </c>
      <c r="AR8" s="25" t="s">
        <v>348</v>
      </c>
      <c r="AS8" s="25" t="s">
        <v>440</v>
      </c>
      <c r="AT8" s="25" t="str">
        <f>Consolidado!AT8</f>
        <v>4T25</v>
      </c>
    </row>
    <row r="9" spans="1:46">
      <c r="A9" s="36"/>
      <c r="B9" s="123" t="s">
        <v>9</v>
      </c>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v>0</v>
      </c>
      <c r="AJ9" s="133">
        <v>8537</v>
      </c>
      <c r="AK9" s="133">
        <v>13406</v>
      </c>
      <c r="AL9" s="133">
        <v>15223</v>
      </c>
      <c r="AM9" s="133">
        <v>13930</v>
      </c>
      <c r="AN9" s="133">
        <v>11881</v>
      </c>
      <c r="AO9" s="133">
        <v>14045</v>
      </c>
      <c r="AP9" s="133">
        <v>15349</v>
      </c>
      <c r="AQ9" s="133">
        <v>15679.83001</v>
      </c>
      <c r="AR9" s="133">
        <v>20025.932270000005</v>
      </c>
      <c r="AS9" s="133">
        <v>21320.201909999996</v>
      </c>
      <c r="AT9" s="133">
        <v>16260.457009999998</v>
      </c>
    </row>
    <row r="10" spans="1:46">
      <c r="A10" s="36"/>
      <c r="B10" s="123" t="s">
        <v>11</v>
      </c>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v>0</v>
      </c>
      <c r="AJ10" s="133">
        <v>-312</v>
      </c>
      <c r="AK10" s="133">
        <v>-489</v>
      </c>
      <c r="AL10" s="133">
        <v>-556</v>
      </c>
      <c r="AM10" s="133">
        <v>-508</v>
      </c>
      <c r="AN10" s="133">
        <v>-803</v>
      </c>
      <c r="AO10" s="133">
        <v>-720</v>
      </c>
      <c r="AP10" s="133">
        <v>-768</v>
      </c>
      <c r="AQ10" s="133">
        <v>-731.88159999999993</v>
      </c>
      <c r="AR10" s="133">
        <v>-866.65708000000018</v>
      </c>
      <c r="AS10" s="133">
        <v>-913.89787999999999</v>
      </c>
      <c r="AT10" s="133">
        <v>-729.22380999999905</v>
      </c>
    </row>
    <row r="11" spans="1:46">
      <c r="B11" s="123" t="s">
        <v>12</v>
      </c>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v>0</v>
      </c>
      <c r="AJ11" s="128">
        <v>8225</v>
      </c>
      <c r="AK11" s="128">
        <v>12917</v>
      </c>
      <c r="AL11" s="128">
        <v>14667</v>
      </c>
      <c r="AM11" s="128">
        <v>13422</v>
      </c>
      <c r="AN11" s="128">
        <v>11078</v>
      </c>
      <c r="AO11" s="128">
        <v>13325</v>
      </c>
      <c r="AP11" s="128">
        <v>14581</v>
      </c>
      <c r="AQ11" s="128">
        <v>14947.948409999999</v>
      </c>
      <c r="AR11" s="128">
        <f>SUM(AR9:AR10)</f>
        <v>19159.275190000004</v>
      </c>
      <c r="AS11" s="128">
        <f>SUM(AS9:AS10)</f>
        <v>20406.304029999996</v>
      </c>
      <c r="AT11" s="128">
        <f>SUM(AT9:AT10)</f>
        <v>15531.233199999999</v>
      </c>
    </row>
    <row r="12" spans="1:46">
      <c r="B12" s="127" t="s">
        <v>13</v>
      </c>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v>-2957</v>
      </c>
      <c r="AJ12" s="128">
        <v>-5843</v>
      </c>
      <c r="AK12" s="128">
        <v>-7962</v>
      </c>
      <c r="AL12" s="128">
        <v>-4242</v>
      </c>
      <c r="AM12" s="128">
        <v>-4363</v>
      </c>
      <c r="AN12" s="128">
        <v>-5272</v>
      </c>
      <c r="AO12" s="128">
        <v>-12897</v>
      </c>
      <c r="AP12" s="128">
        <v>-10986</v>
      </c>
      <c r="AQ12" s="128">
        <v>-16028.288550000005</v>
      </c>
      <c r="AR12" s="128">
        <f>SUM(AR13:AR24)</f>
        <v>-15150.328379999995</v>
      </c>
      <c r="AS12" s="128">
        <f>SUM(AS13:AS24)</f>
        <v>-17091.142880000007</v>
      </c>
      <c r="AT12" s="128">
        <f>SUM(AT13:AT24)</f>
        <v>-12606.497389999993</v>
      </c>
    </row>
    <row r="13" spans="1:46">
      <c r="A13" s="36"/>
      <c r="B13" s="130" t="s">
        <v>14</v>
      </c>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v>0</v>
      </c>
      <c r="AJ13" s="132">
        <v>0</v>
      </c>
      <c r="AK13" s="132">
        <v>-1127</v>
      </c>
      <c r="AL13" s="132">
        <v>-299</v>
      </c>
      <c r="AM13" s="132">
        <v>-253</v>
      </c>
      <c r="AN13" s="132">
        <v>-295</v>
      </c>
      <c r="AO13" s="132">
        <v>-400</v>
      </c>
      <c r="AP13" s="132">
        <v>-372</v>
      </c>
      <c r="AQ13" s="132">
        <v>-484.48629999999997</v>
      </c>
      <c r="AR13" s="132">
        <v>-336.26528999999999</v>
      </c>
      <c r="AS13" s="132">
        <v>-176.25149999999996</v>
      </c>
      <c r="AT13" s="132">
        <v>-250.13913000000002</v>
      </c>
    </row>
    <row r="14" spans="1:46">
      <c r="B14" s="130" t="s">
        <v>15</v>
      </c>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v>0</v>
      </c>
      <c r="AJ14" s="132">
        <v>0</v>
      </c>
      <c r="AK14" s="132">
        <v>0</v>
      </c>
      <c r="AL14" s="132">
        <v>0</v>
      </c>
      <c r="AM14" s="132">
        <v>0</v>
      </c>
      <c r="AN14" s="132">
        <v>0</v>
      </c>
      <c r="AO14" s="132">
        <v>0</v>
      </c>
      <c r="AP14" s="132">
        <v>0</v>
      </c>
      <c r="AQ14" s="132">
        <v>0</v>
      </c>
      <c r="AR14" s="132">
        <v>0</v>
      </c>
      <c r="AS14" s="132">
        <v>0</v>
      </c>
      <c r="AT14" s="132">
        <v>0</v>
      </c>
    </row>
    <row r="15" spans="1:46">
      <c r="B15" s="130" t="s">
        <v>16</v>
      </c>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v>0</v>
      </c>
      <c r="AJ15" s="132">
        <v>0</v>
      </c>
      <c r="AK15" s="132">
        <v>0</v>
      </c>
      <c r="AL15" s="132">
        <v>0</v>
      </c>
      <c r="AM15" s="132">
        <v>0</v>
      </c>
      <c r="AN15" s="132">
        <v>0</v>
      </c>
      <c r="AO15" s="132">
        <v>0</v>
      </c>
      <c r="AP15" s="132">
        <v>0</v>
      </c>
      <c r="AQ15" s="132">
        <v>-884.28750000000002</v>
      </c>
      <c r="AR15" s="132">
        <v>-465.81163999999978</v>
      </c>
      <c r="AS15" s="132">
        <v>-816.45181000000048</v>
      </c>
      <c r="AT15" s="132">
        <v>-763.06849999999986</v>
      </c>
    </row>
    <row r="16" spans="1:46">
      <c r="B16" s="130" t="s">
        <v>17</v>
      </c>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v>0</v>
      </c>
      <c r="AJ16" s="132">
        <v>0</v>
      </c>
      <c r="AK16" s="132">
        <v>0</v>
      </c>
      <c r="AL16" s="132">
        <v>0</v>
      </c>
      <c r="AM16" s="132">
        <v>0</v>
      </c>
      <c r="AN16" s="132">
        <v>0</v>
      </c>
      <c r="AO16" s="132">
        <v>-3</v>
      </c>
      <c r="AP16" s="132">
        <v>-10</v>
      </c>
      <c r="AQ16" s="132">
        <v>-20.217470000000002</v>
      </c>
      <c r="AR16" s="132">
        <v>-32.696820000000002</v>
      </c>
      <c r="AS16" s="132">
        <v>-22.523399999999995</v>
      </c>
      <c r="AT16" s="132">
        <v>-45.10042</v>
      </c>
    </row>
    <row r="17" spans="2:46">
      <c r="B17" s="130" t="s">
        <v>18</v>
      </c>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v>0</v>
      </c>
      <c r="AJ17" s="132">
        <v>-1946</v>
      </c>
      <c r="AK17" s="132">
        <v>-1647</v>
      </c>
      <c r="AL17" s="132">
        <v>-279</v>
      </c>
      <c r="AM17" s="132">
        <v>-77</v>
      </c>
      <c r="AN17" s="132">
        <v>-455</v>
      </c>
      <c r="AO17" s="132">
        <v>-7123</v>
      </c>
      <c r="AP17" s="132">
        <v>-4048</v>
      </c>
      <c r="AQ17" s="132">
        <v>-10496.53299</v>
      </c>
      <c r="AR17" s="132">
        <v>-10528.277669999999</v>
      </c>
      <c r="AS17" s="132">
        <v>-10885.423510000004</v>
      </c>
      <c r="AT17" s="132">
        <v>-6478.5767599999963</v>
      </c>
    </row>
    <row r="18" spans="2:46">
      <c r="B18" s="130" t="s">
        <v>10</v>
      </c>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v>-2957</v>
      </c>
      <c r="AJ18" s="132">
        <v>-3897</v>
      </c>
      <c r="AK18" s="132">
        <v>-5188</v>
      </c>
      <c r="AL18" s="132">
        <v>-3664</v>
      </c>
      <c r="AM18" s="132">
        <v>-4033</v>
      </c>
      <c r="AN18" s="132">
        <v>-4522</v>
      </c>
      <c r="AO18" s="132">
        <v>-5371</v>
      </c>
      <c r="AP18" s="132">
        <v>-6556</v>
      </c>
      <c r="AQ18" s="132">
        <v>-4142.7642900000037</v>
      </c>
      <c r="AR18" s="132">
        <v>-3787.2769599999956</v>
      </c>
      <c r="AS18" s="132">
        <v>-5190.4926600000026</v>
      </c>
      <c r="AT18" s="132">
        <v>-5069.6125799999973</v>
      </c>
    </row>
    <row r="19" spans="2:46">
      <c r="B19" s="130" t="s">
        <v>38</v>
      </c>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v>0</v>
      </c>
      <c r="AJ19" s="132">
        <v>0</v>
      </c>
      <c r="AK19" s="132">
        <v>0</v>
      </c>
      <c r="AL19" s="132">
        <v>0</v>
      </c>
      <c r="AM19" s="132">
        <v>0</v>
      </c>
      <c r="AN19" s="132">
        <v>0</v>
      </c>
      <c r="AO19" s="132">
        <v>0</v>
      </c>
      <c r="AP19" s="132">
        <v>0</v>
      </c>
      <c r="AQ19" s="132">
        <v>0</v>
      </c>
      <c r="AR19" s="132">
        <v>0</v>
      </c>
      <c r="AS19" s="132">
        <v>0</v>
      </c>
      <c r="AT19" s="132">
        <v>0</v>
      </c>
    </row>
    <row r="20" spans="2:46">
      <c r="B20" s="130" t="s">
        <v>39</v>
      </c>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v>0</v>
      </c>
      <c r="AJ20" s="132">
        <v>0</v>
      </c>
      <c r="AK20" s="132">
        <v>0</v>
      </c>
      <c r="AL20" s="132">
        <v>0</v>
      </c>
      <c r="AM20" s="132">
        <v>0</v>
      </c>
      <c r="AN20" s="132">
        <v>0</v>
      </c>
      <c r="AO20" s="132">
        <v>0</v>
      </c>
      <c r="AP20" s="132">
        <v>0</v>
      </c>
      <c r="AQ20" s="132">
        <v>0</v>
      </c>
      <c r="AR20" s="132">
        <v>0</v>
      </c>
      <c r="AS20" s="132">
        <v>0</v>
      </c>
      <c r="AT20" s="132">
        <v>0</v>
      </c>
    </row>
    <row r="21" spans="2:46">
      <c r="B21" s="130" t="s">
        <v>40</v>
      </c>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v>0</v>
      </c>
      <c r="AJ21" s="132">
        <v>0</v>
      </c>
      <c r="AK21" s="132">
        <v>0</v>
      </c>
      <c r="AL21" s="132">
        <v>0</v>
      </c>
      <c r="AM21" s="132">
        <v>0</v>
      </c>
      <c r="AN21" s="132">
        <v>0</v>
      </c>
      <c r="AO21" s="132">
        <v>0</v>
      </c>
      <c r="AP21" s="132">
        <v>0</v>
      </c>
      <c r="AQ21" s="132">
        <v>0</v>
      </c>
      <c r="AR21" s="132">
        <v>0</v>
      </c>
      <c r="AS21" s="132">
        <v>0</v>
      </c>
      <c r="AT21" s="132">
        <v>0</v>
      </c>
    </row>
    <row r="22" spans="2:46">
      <c r="B22" s="130" t="s">
        <v>41</v>
      </c>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v>0</v>
      </c>
      <c r="AJ22" s="132">
        <v>0</v>
      </c>
      <c r="AK22" s="132">
        <v>0</v>
      </c>
      <c r="AL22" s="132">
        <v>0</v>
      </c>
      <c r="AM22" s="132">
        <v>0</v>
      </c>
      <c r="AN22" s="132">
        <v>0</v>
      </c>
      <c r="AO22" s="132">
        <v>0</v>
      </c>
      <c r="AP22" s="132">
        <v>0</v>
      </c>
      <c r="AQ22" s="132">
        <v>0</v>
      </c>
      <c r="AR22" s="132">
        <v>0</v>
      </c>
      <c r="AS22" s="132">
        <v>0</v>
      </c>
      <c r="AT22" s="132">
        <v>0</v>
      </c>
    </row>
    <row r="23" spans="2:46">
      <c r="B23" s="130" t="s">
        <v>42</v>
      </c>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v>0</v>
      </c>
      <c r="AJ23" s="132">
        <v>0</v>
      </c>
      <c r="AK23" s="132">
        <v>0</v>
      </c>
      <c r="AL23" s="132">
        <v>0</v>
      </c>
      <c r="AM23" s="132">
        <v>0</v>
      </c>
      <c r="AN23" s="132">
        <v>0</v>
      </c>
      <c r="AO23" s="132">
        <v>0</v>
      </c>
      <c r="AP23" s="132">
        <v>0</v>
      </c>
      <c r="AQ23" s="132">
        <v>0</v>
      </c>
      <c r="AR23" s="132">
        <v>0</v>
      </c>
      <c r="AS23" s="132">
        <v>0</v>
      </c>
      <c r="AT23" s="132">
        <v>0</v>
      </c>
    </row>
    <row r="24" spans="2:46">
      <c r="B24" s="130" t="s">
        <v>43</v>
      </c>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v>0</v>
      </c>
      <c r="AJ24" s="132">
        <v>0</v>
      </c>
      <c r="AK24" s="132">
        <v>0</v>
      </c>
      <c r="AL24" s="132">
        <v>0</v>
      </c>
      <c r="AM24" s="132">
        <v>0</v>
      </c>
      <c r="AN24" s="132">
        <v>0</v>
      </c>
      <c r="AO24" s="132">
        <v>0</v>
      </c>
      <c r="AP24" s="132">
        <v>0</v>
      </c>
      <c r="AQ24" s="132">
        <v>0</v>
      </c>
      <c r="AR24" s="132">
        <v>0</v>
      </c>
      <c r="AS24" s="132">
        <v>0</v>
      </c>
      <c r="AT24" s="132">
        <v>0</v>
      </c>
    </row>
    <row r="25" spans="2:46">
      <c r="B25" s="127" t="s">
        <v>19</v>
      </c>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v>-32</v>
      </c>
      <c r="AJ25" s="133">
        <v>-493</v>
      </c>
      <c r="AK25" s="133">
        <v>-419</v>
      </c>
      <c r="AL25" s="133">
        <v>-973</v>
      </c>
      <c r="AM25" s="133">
        <v>-413</v>
      </c>
      <c r="AN25" s="133">
        <v>-308</v>
      </c>
      <c r="AO25" s="133">
        <v>-389</v>
      </c>
      <c r="AP25" s="133">
        <v>-450</v>
      </c>
      <c r="AQ25" s="133">
        <v>-409.48772000000002</v>
      </c>
      <c r="AR25" s="133">
        <f>SUM(AR26:AR31)</f>
        <v>-465.39476999999977</v>
      </c>
      <c r="AS25" s="133">
        <f>SUM(AS26:AS31)</f>
        <v>-314.92896000000007</v>
      </c>
      <c r="AT25" s="133">
        <f>SUM(AT26:AT31)</f>
        <v>-256.9769300000001</v>
      </c>
    </row>
    <row r="26" spans="2:46">
      <c r="B26" s="130" t="s">
        <v>14</v>
      </c>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v>0</v>
      </c>
      <c r="AJ26" s="132">
        <v>0</v>
      </c>
      <c r="AK26" s="132">
        <v>19</v>
      </c>
      <c r="AL26" s="132">
        <v>-38</v>
      </c>
      <c r="AM26" s="132">
        <v>0</v>
      </c>
      <c r="AN26" s="132">
        <v>0</v>
      </c>
      <c r="AO26" s="132">
        <v>-1</v>
      </c>
      <c r="AP26" s="132">
        <v>-26</v>
      </c>
      <c r="AQ26" s="132">
        <v>0</v>
      </c>
      <c r="AR26" s="132">
        <v>-40.064940000000007</v>
      </c>
      <c r="AS26" s="132">
        <v>4.3232900000000072</v>
      </c>
      <c r="AT26" s="132">
        <v>0</v>
      </c>
    </row>
    <row r="27" spans="2:46">
      <c r="B27" s="130" t="s">
        <v>16</v>
      </c>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v>-29</v>
      </c>
      <c r="AJ27" s="132">
        <v>-438</v>
      </c>
      <c r="AK27" s="132">
        <v>-415</v>
      </c>
      <c r="AL27" s="132">
        <v>-950</v>
      </c>
      <c r="AM27" s="132">
        <v>-409</v>
      </c>
      <c r="AN27" s="132">
        <v>-296</v>
      </c>
      <c r="AO27" s="132">
        <v>-386</v>
      </c>
      <c r="AP27" s="132">
        <v>-422</v>
      </c>
      <c r="AQ27" s="132">
        <v>0</v>
      </c>
      <c r="AR27" s="132">
        <v>-774.43008999999984</v>
      </c>
      <c r="AS27" s="132">
        <v>-320.26709000000005</v>
      </c>
      <c r="AT27" s="132">
        <v>-285.73304000000007</v>
      </c>
    </row>
    <row r="28" spans="2:46">
      <c r="B28" s="130" t="s">
        <v>252</v>
      </c>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v>-3</v>
      </c>
      <c r="AJ28" s="132">
        <v>-55</v>
      </c>
      <c r="AK28" s="132">
        <v>-23</v>
      </c>
      <c r="AL28" s="132">
        <v>15</v>
      </c>
      <c r="AM28" s="132">
        <v>-4</v>
      </c>
      <c r="AN28" s="132">
        <v>-12</v>
      </c>
      <c r="AO28" s="132">
        <v>-2</v>
      </c>
      <c r="AP28" s="132">
        <v>-2</v>
      </c>
      <c r="AQ28" s="132">
        <v>-409.48772000000002</v>
      </c>
      <c r="AR28" s="132">
        <v>349.10026000000005</v>
      </c>
      <c r="AS28" s="132">
        <v>1.0148399999999711</v>
      </c>
      <c r="AT28" s="132">
        <v>28.756110000000003</v>
      </c>
    </row>
    <row r="29" spans="2:46">
      <c r="B29" s="130" t="s">
        <v>253</v>
      </c>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v>0</v>
      </c>
      <c r="AJ29" s="132">
        <v>0</v>
      </c>
      <c r="AK29" s="132">
        <v>0</v>
      </c>
      <c r="AL29" s="132">
        <v>0</v>
      </c>
      <c r="AM29" s="132">
        <v>0</v>
      </c>
      <c r="AN29" s="132">
        <v>0</v>
      </c>
      <c r="AO29" s="132">
        <v>0</v>
      </c>
      <c r="AP29" s="132">
        <v>0</v>
      </c>
      <c r="AQ29" s="132">
        <v>0</v>
      </c>
      <c r="AR29" s="132">
        <v>0</v>
      </c>
      <c r="AS29" s="132">
        <v>0</v>
      </c>
      <c r="AT29" s="132">
        <v>0</v>
      </c>
    </row>
    <row r="30" spans="2:46">
      <c r="B30" s="130" t="s">
        <v>254</v>
      </c>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v>0</v>
      </c>
      <c r="AJ30" s="132">
        <v>0</v>
      </c>
      <c r="AK30" s="132">
        <v>0</v>
      </c>
      <c r="AL30" s="132">
        <v>0</v>
      </c>
      <c r="AM30" s="132">
        <v>0</v>
      </c>
      <c r="AN30" s="132">
        <v>0</v>
      </c>
      <c r="AO30" s="132">
        <v>0</v>
      </c>
      <c r="AP30" s="132">
        <v>0</v>
      </c>
      <c r="AQ30" s="132">
        <v>0</v>
      </c>
      <c r="AR30" s="132">
        <v>0</v>
      </c>
      <c r="AS30" s="132">
        <v>0</v>
      </c>
      <c r="AT30" s="132">
        <v>0</v>
      </c>
    </row>
    <row r="31" spans="2:46">
      <c r="B31" s="130" t="s">
        <v>255</v>
      </c>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v>0</v>
      </c>
      <c r="AJ31" s="132">
        <v>0</v>
      </c>
      <c r="AK31" s="132">
        <v>0</v>
      </c>
      <c r="AL31" s="132">
        <v>0</v>
      </c>
      <c r="AM31" s="132">
        <v>0</v>
      </c>
      <c r="AN31" s="132">
        <v>0</v>
      </c>
      <c r="AO31" s="132">
        <v>0</v>
      </c>
      <c r="AP31" s="132">
        <v>0</v>
      </c>
      <c r="AQ31" s="132">
        <v>0</v>
      </c>
      <c r="AR31" s="132">
        <v>0</v>
      </c>
      <c r="AS31" s="132">
        <v>0</v>
      </c>
      <c r="AT31" s="132">
        <v>0</v>
      </c>
    </row>
    <row r="32" spans="2:46">
      <c r="B32" s="123" t="s">
        <v>20</v>
      </c>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v>0</v>
      </c>
      <c r="AJ32" s="133">
        <v>-3269</v>
      </c>
      <c r="AK32" s="133">
        <v>-4920</v>
      </c>
      <c r="AL32" s="133">
        <v>-4905</v>
      </c>
      <c r="AM32" s="133">
        <v>-4904</v>
      </c>
      <c r="AN32" s="133">
        <v>-5014</v>
      </c>
      <c r="AO32" s="133">
        <v>-5064</v>
      </c>
      <c r="AP32" s="133">
        <v>-5063</v>
      </c>
      <c r="AQ32" s="133">
        <v>-5062.7081900000003</v>
      </c>
      <c r="AR32" s="133">
        <f>SUM(AR33:AR34)</f>
        <v>-5062.7078199999987</v>
      </c>
      <c r="AS32" s="133">
        <f>SUM(AS33:AS34)</f>
        <v>-5124.6459200000008</v>
      </c>
      <c r="AT32" s="133">
        <f>SUM(AT33:AT34)</f>
        <v>-6384.051059999998</v>
      </c>
    </row>
    <row r="33" spans="1:46">
      <c r="B33" s="130" t="s">
        <v>21</v>
      </c>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v>0</v>
      </c>
      <c r="AJ33" s="132">
        <v>-3269</v>
      </c>
      <c r="AK33" s="132">
        <v>-4920</v>
      </c>
      <c r="AL33" s="132">
        <v>-4905</v>
      </c>
      <c r="AM33" s="132">
        <v>-4904</v>
      </c>
      <c r="AN33" s="132">
        <v>-5014</v>
      </c>
      <c r="AO33" s="132">
        <v>-5064</v>
      </c>
      <c r="AP33" s="132">
        <v>-5063</v>
      </c>
      <c r="AQ33" s="132">
        <v>-5062.7081900000003</v>
      </c>
      <c r="AR33" s="132">
        <v>-5062.7078199999987</v>
      </c>
      <c r="AS33" s="132">
        <v>-5124.6459200000008</v>
      </c>
      <c r="AT33" s="132">
        <v>-6384.051059999998</v>
      </c>
    </row>
    <row r="34" spans="1:46">
      <c r="B34" s="130" t="s">
        <v>22</v>
      </c>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v>0</v>
      </c>
      <c r="AJ34" s="132">
        <v>0</v>
      </c>
      <c r="AK34" s="132">
        <v>0</v>
      </c>
      <c r="AL34" s="132">
        <v>0</v>
      </c>
      <c r="AM34" s="132">
        <v>0</v>
      </c>
      <c r="AN34" s="132">
        <v>0</v>
      </c>
      <c r="AO34" s="132">
        <v>0</v>
      </c>
      <c r="AP34" s="132">
        <v>0</v>
      </c>
      <c r="AQ34" s="132">
        <v>0</v>
      </c>
      <c r="AR34" s="132">
        <v>0</v>
      </c>
      <c r="AS34" s="132">
        <v>0</v>
      </c>
      <c r="AT34" s="132">
        <v>0</v>
      </c>
    </row>
    <row r="35" spans="1:46">
      <c r="B35" s="127" t="s">
        <v>23</v>
      </c>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v>22</v>
      </c>
      <c r="AJ35" s="133">
        <v>-541</v>
      </c>
      <c r="AK35" s="133">
        <v>-698</v>
      </c>
      <c r="AL35" s="133">
        <v>204</v>
      </c>
      <c r="AM35" s="133">
        <v>40</v>
      </c>
      <c r="AN35" s="133">
        <v>-83</v>
      </c>
      <c r="AO35" s="133">
        <v>211</v>
      </c>
      <c r="AP35" s="133">
        <v>258</v>
      </c>
      <c r="AQ35" s="133">
        <v>232.54848000000001</v>
      </c>
      <c r="AR35" s="133">
        <f>SUM(AR36,AR42)</f>
        <v>455.70509999999996</v>
      </c>
      <c r="AS35" s="133">
        <f>SUM(AS36,AS42)</f>
        <v>899.16047000000003</v>
      </c>
      <c r="AT35" s="133">
        <f>SUM(AT36,AT42)</f>
        <v>1009.2447500000001</v>
      </c>
    </row>
    <row r="36" spans="1:46">
      <c r="B36" s="137" t="s">
        <v>24</v>
      </c>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v>22</v>
      </c>
      <c r="AJ36" s="133">
        <v>61</v>
      </c>
      <c r="AK36" s="133">
        <v>756</v>
      </c>
      <c r="AL36" s="133">
        <v>439</v>
      </c>
      <c r="AM36" s="133">
        <v>177</v>
      </c>
      <c r="AN36" s="133">
        <v>227</v>
      </c>
      <c r="AO36" s="133">
        <v>272</v>
      </c>
      <c r="AP36" s="133">
        <v>282</v>
      </c>
      <c r="AQ36" s="133">
        <v>271.72550000000001</v>
      </c>
      <c r="AR36" s="133">
        <f>SUM(AR37:AR41)</f>
        <v>479.92630999999994</v>
      </c>
      <c r="AS36" s="133">
        <f>SUM(AS37:AS41)</f>
        <v>941.23631</v>
      </c>
      <c r="AT36" s="133">
        <f>SUM(AT37:AT41)</f>
        <v>1065.5051100000001</v>
      </c>
    </row>
    <row r="37" spans="1:46">
      <c r="B37" s="138" t="s">
        <v>346</v>
      </c>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v>0</v>
      </c>
      <c r="AJ37" s="132">
        <v>0</v>
      </c>
      <c r="AK37" s="132">
        <v>18</v>
      </c>
      <c r="AL37" s="132">
        <v>17</v>
      </c>
      <c r="AM37" s="132">
        <v>11</v>
      </c>
      <c r="AN37" s="132">
        <v>3</v>
      </c>
      <c r="AO37" s="132">
        <v>1</v>
      </c>
      <c r="AP37" s="132">
        <v>0</v>
      </c>
      <c r="AQ37" s="132">
        <v>0.86005999999999994</v>
      </c>
      <c r="AR37" s="132">
        <v>0.21672999999999998</v>
      </c>
      <c r="AS37" s="132">
        <v>6.9016500000000001</v>
      </c>
      <c r="AT37" s="132">
        <v>2.7743799999999998</v>
      </c>
    </row>
    <row r="38" spans="1:46">
      <c r="B38" s="138" t="s">
        <v>26</v>
      </c>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v>0</v>
      </c>
      <c r="AJ38" s="132">
        <v>26</v>
      </c>
      <c r="AK38" s="132">
        <v>78</v>
      </c>
      <c r="AL38" s="132">
        <v>88</v>
      </c>
      <c r="AM38" s="132">
        <v>162</v>
      </c>
      <c r="AN38" s="132">
        <v>239</v>
      </c>
      <c r="AO38" s="132">
        <v>245</v>
      </c>
      <c r="AP38" s="132">
        <v>250</v>
      </c>
      <c r="AQ38" s="132">
        <v>158.83027999999999</v>
      </c>
      <c r="AR38" s="132">
        <v>350.12576999999999</v>
      </c>
      <c r="AS38" s="132">
        <v>391.83252999999991</v>
      </c>
      <c r="AT38" s="132">
        <v>429.48347000000012</v>
      </c>
    </row>
    <row r="39" spans="1:46">
      <c r="B39" s="138" t="s">
        <v>347</v>
      </c>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v>0</v>
      </c>
      <c r="AJ39" s="132">
        <v>9</v>
      </c>
      <c r="AK39" s="132">
        <v>590</v>
      </c>
      <c r="AL39" s="132">
        <v>277</v>
      </c>
      <c r="AM39" s="132">
        <v>0</v>
      </c>
      <c r="AN39" s="132">
        <v>0</v>
      </c>
      <c r="AO39" s="132">
        <v>0</v>
      </c>
      <c r="AP39" s="132">
        <v>0</v>
      </c>
      <c r="AQ39" s="132">
        <v>0</v>
      </c>
      <c r="AR39" s="132">
        <v>0</v>
      </c>
      <c r="AS39" s="132">
        <v>0</v>
      </c>
      <c r="AT39" s="132">
        <v>0</v>
      </c>
    </row>
    <row r="40" spans="1:46">
      <c r="B40" s="138" t="s">
        <v>28</v>
      </c>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v>0</v>
      </c>
      <c r="AJ40" s="132">
        <v>0</v>
      </c>
      <c r="AK40" s="132">
        <v>0</v>
      </c>
      <c r="AL40" s="132">
        <v>0</v>
      </c>
      <c r="AM40" s="132">
        <v>0</v>
      </c>
      <c r="AN40" s="132">
        <v>0</v>
      </c>
      <c r="AO40" s="132">
        <v>0</v>
      </c>
      <c r="AP40" s="132">
        <v>0</v>
      </c>
      <c r="AQ40" s="132">
        <v>0</v>
      </c>
      <c r="AR40" s="132">
        <v>0</v>
      </c>
      <c r="AS40" s="132">
        <v>0</v>
      </c>
      <c r="AT40" s="132">
        <v>0</v>
      </c>
    </row>
    <row r="41" spans="1:46">
      <c r="B41" s="138" t="s">
        <v>10</v>
      </c>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v>22</v>
      </c>
      <c r="AJ41" s="132">
        <v>26</v>
      </c>
      <c r="AK41" s="132">
        <v>70</v>
      </c>
      <c r="AL41" s="132">
        <v>57</v>
      </c>
      <c r="AM41" s="132">
        <v>4</v>
      </c>
      <c r="AN41" s="132">
        <v>-15</v>
      </c>
      <c r="AO41" s="132">
        <v>26</v>
      </c>
      <c r="AP41" s="132">
        <v>32</v>
      </c>
      <c r="AQ41" s="132">
        <v>112.03515999999999</v>
      </c>
      <c r="AR41" s="132">
        <v>129.58381</v>
      </c>
      <c r="AS41" s="132">
        <v>542.50213000000008</v>
      </c>
      <c r="AT41" s="132">
        <v>633.24725999999987</v>
      </c>
    </row>
    <row r="42" spans="1:46">
      <c r="B42" s="137" t="s">
        <v>30</v>
      </c>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v>0</v>
      </c>
      <c r="AJ42" s="133">
        <v>-602</v>
      </c>
      <c r="AK42" s="133">
        <v>-1454</v>
      </c>
      <c r="AL42" s="133">
        <v>-235</v>
      </c>
      <c r="AM42" s="133">
        <v>-137</v>
      </c>
      <c r="AN42" s="133">
        <v>-310</v>
      </c>
      <c r="AO42" s="133">
        <v>-61</v>
      </c>
      <c r="AP42" s="133">
        <v>-24</v>
      </c>
      <c r="AQ42" s="133">
        <v>-39.177019999999999</v>
      </c>
      <c r="AR42" s="133">
        <f>SUM(AR43:AR45)</f>
        <v>-24.22121000000001</v>
      </c>
      <c r="AS42" s="133">
        <f>SUM(AS43:AS45)</f>
        <v>-42.075839999999985</v>
      </c>
      <c r="AT42" s="133">
        <f>SUM(AT43:AT45)</f>
        <v>-56.260360000000006</v>
      </c>
    </row>
    <row r="43" spans="1:46">
      <c r="B43" s="138" t="s">
        <v>346</v>
      </c>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v>0</v>
      </c>
      <c r="AJ43" s="132">
        <v>0</v>
      </c>
      <c r="AK43" s="132">
        <v>0</v>
      </c>
      <c r="AL43" s="132">
        <v>0</v>
      </c>
      <c r="AM43" s="132">
        <v>0</v>
      </c>
      <c r="AN43" s="132">
        <v>0</v>
      </c>
      <c r="AO43" s="132">
        <v>0</v>
      </c>
      <c r="AP43" s="132">
        <v>0</v>
      </c>
      <c r="AQ43" s="132">
        <v>-5.1429999999999997E-2</v>
      </c>
      <c r="AR43" s="132">
        <v>-1.4200000000000046E-3</v>
      </c>
      <c r="AS43" s="132">
        <v>0</v>
      </c>
      <c r="AT43" s="132">
        <v>0</v>
      </c>
    </row>
    <row r="44" spans="1:46">
      <c r="B44" s="138" t="s">
        <v>31</v>
      </c>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v>0</v>
      </c>
      <c r="AJ44" s="132">
        <v>0</v>
      </c>
      <c r="AK44" s="132">
        <v>0</v>
      </c>
      <c r="AL44" s="132">
        <v>0</v>
      </c>
      <c r="AM44" s="132">
        <v>0</v>
      </c>
      <c r="AN44" s="132">
        <v>0</v>
      </c>
      <c r="AO44" s="132">
        <v>0</v>
      </c>
      <c r="AP44" s="132">
        <v>0</v>
      </c>
      <c r="AQ44" s="132">
        <v>0</v>
      </c>
      <c r="AR44" s="132">
        <v>0</v>
      </c>
      <c r="AS44" s="132">
        <v>0</v>
      </c>
      <c r="AT44" s="132">
        <v>0</v>
      </c>
    </row>
    <row r="45" spans="1:46">
      <c r="B45" s="138" t="s">
        <v>10</v>
      </c>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v>0</v>
      </c>
      <c r="AJ45" s="132">
        <v>-602</v>
      </c>
      <c r="AK45" s="132">
        <v>-1454</v>
      </c>
      <c r="AL45" s="132">
        <v>-235</v>
      </c>
      <c r="AM45" s="132">
        <v>-137</v>
      </c>
      <c r="AN45" s="132">
        <v>-310</v>
      </c>
      <c r="AO45" s="132">
        <v>-61</v>
      </c>
      <c r="AP45" s="132">
        <v>-24</v>
      </c>
      <c r="AQ45" s="132">
        <v>-39.125589999999995</v>
      </c>
      <c r="AR45" s="132">
        <v>-24.21979000000001</v>
      </c>
      <c r="AS45" s="132">
        <v>-42.075839999999985</v>
      </c>
      <c r="AT45" s="132">
        <v>-56.260360000000006</v>
      </c>
    </row>
    <row r="46" spans="1:46">
      <c r="A46" s="189"/>
      <c r="B46" s="123" t="s">
        <v>32</v>
      </c>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v>0</v>
      </c>
      <c r="AJ46" s="133">
        <v>0</v>
      </c>
      <c r="AK46" s="133">
        <v>0</v>
      </c>
      <c r="AL46" s="133">
        <v>19</v>
      </c>
      <c r="AM46" s="133">
        <v>15</v>
      </c>
      <c r="AN46" s="133">
        <v>-49</v>
      </c>
      <c r="AO46" s="133">
        <v>-22</v>
      </c>
      <c r="AP46" s="133">
        <v>-1834</v>
      </c>
      <c r="AQ46" s="133">
        <v>-14.00015</v>
      </c>
      <c r="AR46" s="133">
        <v>-1.5999999999927184E-4</v>
      </c>
      <c r="AS46" s="133">
        <v>-7.62087</v>
      </c>
      <c r="AT46" s="133">
        <v>-0.52401000000000053</v>
      </c>
    </row>
    <row r="47" spans="1:46">
      <c r="A47" s="189"/>
      <c r="B47" s="123" t="s">
        <v>44</v>
      </c>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v>0</v>
      </c>
      <c r="AJ47" s="133">
        <v>0</v>
      </c>
      <c r="AK47" s="133">
        <v>0</v>
      </c>
      <c r="AL47" s="133">
        <v>0</v>
      </c>
      <c r="AM47" s="133">
        <v>0</v>
      </c>
      <c r="AN47" s="133">
        <v>0</v>
      </c>
      <c r="AO47" s="133">
        <v>0</v>
      </c>
      <c r="AP47" s="133">
        <v>0</v>
      </c>
      <c r="AQ47" s="133">
        <v>0</v>
      </c>
      <c r="AR47" s="133">
        <v>0</v>
      </c>
      <c r="AS47" s="133">
        <v>0</v>
      </c>
      <c r="AT47" s="133">
        <v>0</v>
      </c>
    </row>
    <row r="48" spans="1:46">
      <c r="A48" s="189"/>
      <c r="B48" s="123" t="s">
        <v>33</v>
      </c>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v>-2967</v>
      </c>
      <c r="AJ48" s="133">
        <v>-1921</v>
      </c>
      <c r="AK48" s="133">
        <v>-1082</v>
      </c>
      <c r="AL48" s="133">
        <v>4770</v>
      </c>
      <c r="AM48" s="133">
        <v>3797</v>
      </c>
      <c r="AN48" s="133">
        <v>352</v>
      </c>
      <c r="AO48" s="133">
        <v>-4836</v>
      </c>
      <c r="AP48" s="133">
        <v>-3494</v>
      </c>
      <c r="AQ48" s="133">
        <v>-6333.9877200000055</v>
      </c>
      <c r="AR48" s="133">
        <f>SUM(AR11,AR12,AR25,AR46,AR47,AR32,AR35)</f>
        <v>-1063.4508399999902</v>
      </c>
      <c r="AS48" s="133">
        <f>SUM(AS11,AS12,AS25,AS46,AS47,AS32,AS35)</f>
        <v>-1232.8741300000122</v>
      </c>
      <c r="AT48" s="133">
        <f>SUM(AT11,AT12,AT25,AT46,AT47,AT32,AT35)</f>
        <v>-2707.5714399999924</v>
      </c>
    </row>
    <row r="49" spans="1:46">
      <c r="A49" s="189"/>
      <c r="B49" s="123" t="s">
        <v>34</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v>-5</v>
      </c>
      <c r="AJ49" s="133">
        <v>-277</v>
      </c>
      <c r="AK49" s="133">
        <v>-463</v>
      </c>
      <c r="AL49" s="133">
        <v>-594</v>
      </c>
      <c r="AM49" s="133">
        <v>-482</v>
      </c>
      <c r="AN49" s="133">
        <v>-442</v>
      </c>
      <c r="AO49" s="133">
        <v>-518</v>
      </c>
      <c r="AP49" s="133">
        <v>-519</v>
      </c>
      <c r="AQ49" s="133">
        <v>-569.21681999999998</v>
      </c>
      <c r="AR49" s="133">
        <v>-773.58249000000012</v>
      </c>
      <c r="AS49" s="133">
        <v>-970.68272999999976</v>
      </c>
      <c r="AT49" s="133">
        <v>-857.09382000000051</v>
      </c>
    </row>
    <row r="50" spans="1:46">
      <c r="A50" s="189"/>
      <c r="B50" s="123" t="s">
        <v>35</v>
      </c>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v>-3387</v>
      </c>
      <c r="AJ50" s="133">
        <v>0</v>
      </c>
      <c r="AK50" s="133">
        <v>0</v>
      </c>
      <c r="AL50" s="133">
        <v>0</v>
      </c>
      <c r="AM50" s="133">
        <v>0</v>
      </c>
      <c r="AN50" s="133">
        <v>0</v>
      </c>
      <c r="AO50" s="133">
        <v>0</v>
      </c>
      <c r="AP50" s="133">
        <v>0</v>
      </c>
      <c r="AQ50" s="133">
        <v>0</v>
      </c>
      <c r="AR50" s="133">
        <v>0</v>
      </c>
      <c r="AS50" s="133">
        <v>0</v>
      </c>
      <c r="AT50" s="133">
        <v>0</v>
      </c>
    </row>
    <row r="51" spans="1:46">
      <c r="A51" s="189"/>
      <c r="B51" s="123" t="s">
        <v>45</v>
      </c>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v>0</v>
      </c>
      <c r="AJ51" s="133">
        <v>0</v>
      </c>
      <c r="AK51" s="133">
        <v>0</v>
      </c>
      <c r="AL51" s="133">
        <v>0</v>
      </c>
      <c r="AM51" s="133">
        <v>0</v>
      </c>
      <c r="AN51" s="133">
        <v>0</v>
      </c>
      <c r="AO51" s="133">
        <v>0</v>
      </c>
      <c r="AP51" s="133">
        <v>0</v>
      </c>
      <c r="AQ51" s="133">
        <v>0</v>
      </c>
      <c r="AR51" s="133">
        <v>0</v>
      </c>
      <c r="AS51" s="133">
        <v>0</v>
      </c>
      <c r="AT51" s="133">
        <v>0</v>
      </c>
    </row>
    <row r="52" spans="1:46">
      <c r="A52" s="189"/>
      <c r="B52" s="123" t="s">
        <v>46</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v>-6359</v>
      </c>
      <c r="AJ52" s="133">
        <v>-2198</v>
      </c>
      <c r="AK52" s="133">
        <v>-1545</v>
      </c>
      <c r="AL52" s="133">
        <v>4176</v>
      </c>
      <c r="AM52" s="133">
        <v>3315</v>
      </c>
      <c r="AN52" s="133">
        <v>-90</v>
      </c>
      <c r="AO52" s="133">
        <v>-5354</v>
      </c>
      <c r="AP52" s="133">
        <v>-4013</v>
      </c>
      <c r="AQ52" s="133">
        <v>-6903.2045400000052</v>
      </c>
      <c r="AR52" s="133">
        <f>SUM(AR48,AR49,AR50)-AR51</f>
        <v>-1837.0333299999902</v>
      </c>
      <c r="AS52" s="133">
        <f>SUM(AS48,AS49,AS50)-AS51</f>
        <v>-2203.556860000012</v>
      </c>
      <c r="AT52" s="133">
        <f>SUM(AT48,AT49,AT50)-AT51</f>
        <v>-3564.6652599999929</v>
      </c>
    </row>
    <row r="53" spans="1:46">
      <c r="A53" s="189"/>
      <c r="B53" s="139" t="s">
        <v>47</v>
      </c>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v>-6359</v>
      </c>
      <c r="AJ53" s="141">
        <v>-2198</v>
      </c>
      <c r="AK53" s="141">
        <v>-1545</v>
      </c>
      <c r="AL53" s="141">
        <v>4176</v>
      </c>
      <c r="AM53" s="141">
        <v>3315</v>
      </c>
      <c r="AN53" s="141">
        <v>-90</v>
      </c>
      <c r="AO53" s="141">
        <v>-5354</v>
      </c>
      <c r="AP53" s="141">
        <v>-4013</v>
      </c>
      <c r="AQ53" s="141">
        <v>-6903.2045400000052</v>
      </c>
      <c r="AR53" s="141">
        <f>SUM(AR48,AR49,AR50)</f>
        <v>-1837.0333299999902</v>
      </c>
      <c r="AS53" s="141">
        <f>SUM(AS48,AS49,AS50)</f>
        <v>-2203.556860000012</v>
      </c>
      <c r="AT53" s="141">
        <f>SUM(AT48,AT49,AT50)</f>
        <v>-3564.6652599999929</v>
      </c>
    </row>
    <row r="54" spans="1:46" ht="9" customHeight="1">
      <c r="A54" s="122"/>
      <c r="B54" s="123"/>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row>
    <row r="55" spans="1:46">
      <c r="A55" s="122"/>
      <c r="B55" s="143" t="s">
        <v>189</v>
      </c>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v>-2989</v>
      </c>
      <c r="AJ55" s="187">
        <v>1889</v>
      </c>
      <c r="AK55" s="187">
        <v>4536</v>
      </c>
      <c r="AL55" s="187">
        <v>9471</v>
      </c>
      <c r="AM55" s="187">
        <v>8661</v>
      </c>
      <c r="AN55" s="187">
        <v>5449</v>
      </c>
      <c r="AO55" s="187">
        <v>17</v>
      </c>
      <c r="AP55" s="187">
        <v>1311</v>
      </c>
      <c r="AQ55" s="187">
        <v>-1503.8280100000047</v>
      </c>
      <c r="AR55" s="187">
        <v>3543.5518800000054</v>
      </c>
      <c r="AS55" s="187">
        <v>2992.6113199999991</v>
      </c>
      <c r="AT55" s="187">
        <v>2667.2348699999993</v>
      </c>
    </row>
    <row r="56" spans="1:46">
      <c r="A56" s="122"/>
      <c r="B56" s="139" t="s">
        <v>325</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c r="AI56" s="141">
        <v>-2989</v>
      </c>
      <c r="AJ56" s="141">
        <v>1889</v>
      </c>
      <c r="AK56" s="141">
        <v>4536</v>
      </c>
      <c r="AL56" s="141">
        <v>9471</v>
      </c>
      <c r="AM56" s="141">
        <v>8661</v>
      </c>
      <c r="AN56" s="141">
        <v>5449</v>
      </c>
      <c r="AO56" s="141">
        <v>17</v>
      </c>
      <c r="AP56" s="141">
        <v>1311</v>
      </c>
      <c r="AQ56" s="141">
        <v>-1503.8280100000047</v>
      </c>
      <c r="AR56" s="141">
        <f>AR55</f>
        <v>3543.5518800000054</v>
      </c>
      <c r="AS56" s="141">
        <f>AS55</f>
        <v>2992.6113199999991</v>
      </c>
      <c r="AT56" s="141">
        <f>AT55</f>
        <v>2667.2348699999993</v>
      </c>
    </row>
    <row r="57" spans="1:46">
      <c r="B57" s="145"/>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spans="1:46">
      <c r="B58" s="145"/>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c r="B59" s="145"/>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ht="15" thickBot="1">
      <c r="B60" s="88"/>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spans="1:46" ht="16" customHeight="1" thickTop="1" thickBot="1">
      <c r="A61" s="185"/>
      <c r="B61" s="27" t="s">
        <v>94</v>
      </c>
      <c r="C61" s="391"/>
      <c r="D61" s="391"/>
      <c r="E61" s="391"/>
      <c r="F61" s="391"/>
      <c r="G61" s="392"/>
      <c r="H61" s="391"/>
      <c r="I61" s="391"/>
      <c r="J61" s="391"/>
      <c r="K61" s="392"/>
      <c r="L61" s="391"/>
      <c r="M61" s="391"/>
      <c r="N61" s="391"/>
      <c r="O61" s="392"/>
      <c r="P61" s="391"/>
      <c r="Q61" s="391"/>
      <c r="R61" s="391"/>
      <c r="S61" s="392"/>
      <c r="T61" s="391"/>
      <c r="U61" s="391"/>
      <c r="V61" s="391"/>
      <c r="W61" s="392"/>
      <c r="X61" s="391"/>
      <c r="Y61" s="391"/>
      <c r="Z61" s="391"/>
      <c r="AA61" s="392"/>
      <c r="AB61" s="391"/>
      <c r="AC61" s="391"/>
      <c r="AD61" s="391"/>
      <c r="AE61" s="392"/>
      <c r="AF61" s="391"/>
      <c r="AG61" s="391"/>
      <c r="AH61" s="391"/>
      <c r="AI61" s="392">
        <v>2023</v>
      </c>
      <c r="AJ61" s="391"/>
      <c r="AK61" s="391"/>
      <c r="AL61" s="399"/>
      <c r="AM61" s="392">
        <v>2024</v>
      </c>
      <c r="AN61" s="391"/>
      <c r="AO61" s="391"/>
      <c r="AP61" s="399"/>
      <c r="AQ61" s="393">
        <v>2025</v>
      </c>
      <c r="AR61" s="394"/>
      <c r="AS61" s="394"/>
      <c r="AT61" s="394"/>
    </row>
    <row r="62" spans="1:46" ht="16" customHeight="1" thickTop="1">
      <c r="A62" s="185"/>
      <c r="B62" s="28" t="s">
        <v>97</v>
      </c>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t="s">
        <v>244</v>
      </c>
      <c r="AJ62" s="29" t="s">
        <v>248</v>
      </c>
      <c r="AK62" s="29" t="s">
        <v>266</v>
      </c>
      <c r="AL62" s="29" t="str">
        <f t="shared" ref="AL62:AQ62" si="0">AL8</f>
        <v>4T23</v>
      </c>
      <c r="AM62" s="29" t="str">
        <f t="shared" si="0"/>
        <v>1T24</v>
      </c>
      <c r="AN62" s="29" t="str">
        <f t="shared" si="0"/>
        <v>2T24</v>
      </c>
      <c r="AO62" s="29" t="str">
        <f t="shared" si="0"/>
        <v>3T24</v>
      </c>
      <c r="AP62" s="29" t="str">
        <f t="shared" si="0"/>
        <v>4T24</v>
      </c>
      <c r="AQ62" s="29" t="str">
        <f t="shared" si="0"/>
        <v>1T25</v>
      </c>
      <c r="AR62" s="29" t="str">
        <f>AR8</f>
        <v>2T25</v>
      </c>
      <c r="AS62" s="29" t="str">
        <f>AS8</f>
        <v>3T25</v>
      </c>
      <c r="AT62" s="29" t="str">
        <f>AT8</f>
        <v>4T25</v>
      </c>
    </row>
    <row r="63" spans="1:46">
      <c r="B63" s="148" t="s">
        <v>48</v>
      </c>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v>11769</v>
      </c>
      <c r="AJ63" s="149">
        <v>12731</v>
      </c>
      <c r="AK63" s="149">
        <v>15846</v>
      </c>
      <c r="AL63" s="149">
        <v>11657</v>
      </c>
      <c r="AM63" s="149">
        <v>18990</v>
      </c>
      <c r="AN63" s="149">
        <v>17694</v>
      </c>
      <c r="AO63" s="149">
        <v>24339</v>
      </c>
      <c r="AP63" s="149">
        <v>15332</v>
      </c>
      <c r="AQ63" s="149">
        <v>21912.295560000002</v>
      </c>
      <c r="AR63" s="149">
        <f>SUM(AR64:AR78)</f>
        <v>26328.93705</v>
      </c>
      <c r="AS63" s="149">
        <f>SUM(AS64:AS78)</f>
        <v>30468.607810000001</v>
      </c>
      <c r="AT63" s="149">
        <f>SUM(AT64:AT78)</f>
        <v>26200.853449999999</v>
      </c>
    </row>
    <row r="64" spans="1:46">
      <c r="B64" s="148" t="s">
        <v>49</v>
      </c>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52">
        <v>11</v>
      </c>
      <c r="AJ64" s="152">
        <v>1447</v>
      </c>
      <c r="AK64" s="152">
        <v>1179</v>
      </c>
      <c r="AL64" s="152">
        <v>884</v>
      </c>
      <c r="AM64" s="152">
        <v>5410</v>
      </c>
      <c r="AN64" s="152">
        <v>5435</v>
      </c>
      <c r="AO64" s="152">
        <v>6887</v>
      </c>
      <c r="AP64" s="152">
        <v>3709</v>
      </c>
      <c r="AQ64" s="152">
        <v>5845.85419</v>
      </c>
      <c r="AR64" s="152">
        <v>5423.6472800000001</v>
      </c>
      <c r="AS64" s="152">
        <v>4332.0864499999998</v>
      </c>
      <c r="AT64" s="152">
        <v>5918.9232999999995</v>
      </c>
    </row>
    <row r="65" spans="1:46">
      <c r="A65" s="175"/>
      <c r="B65" s="151" t="s">
        <v>118</v>
      </c>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v>2</v>
      </c>
      <c r="AJ65" s="152">
        <v>1272</v>
      </c>
      <c r="AK65" s="152">
        <v>863</v>
      </c>
      <c r="AL65" s="152">
        <v>493</v>
      </c>
      <c r="AM65" s="152">
        <v>3909</v>
      </c>
      <c r="AN65" s="152">
        <v>3648</v>
      </c>
      <c r="AO65" s="152">
        <v>4713</v>
      </c>
      <c r="AP65" s="152">
        <v>285</v>
      </c>
      <c r="AQ65" s="152">
        <v>2715.19083</v>
      </c>
      <c r="AR65" s="152">
        <v>4002.1402899999998</v>
      </c>
      <c r="AS65" s="152">
        <v>4905.9187199999997</v>
      </c>
      <c r="AT65" s="152">
        <v>1558.8411299999998</v>
      </c>
    </row>
    <row r="66" spans="1:46">
      <c r="A66" s="175"/>
      <c r="B66" s="151" t="s">
        <v>98</v>
      </c>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52">
        <v>9067</v>
      </c>
      <c r="AJ66" s="152">
        <v>7295</v>
      </c>
      <c r="AK66" s="152">
        <v>7686</v>
      </c>
      <c r="AL66" s="152">
        <v>4809</v>
      </c>
      <c r="AM66" s="152">
        <v>4653</v>
      </c>
      <c r="AN66" s="152">
        <v>3847</v>
      </c>
      <c r="AO66" s="152">
        <v>5045</v>
      </c>
      <c r="AP66" s="152">
        <v>5219</v>
      </c>
      <c r="AQ66" s="152">
        <v>4959.6222699999998</v>
      </c>
      <c r="AR66" s="152">
        <v>8065.8988900000004</v>
      </c>
      <c r="AS66" s="152">
        <v>11401.939970000001</v>
      </c>
      <c r="AT66" s="152">
        <v>10432.543830000001</v>
      </c>
    </row>
    <row r="67" spans="1:46">
      <c r="A67" s="175"/>
      <c r="B67" s="151" t="s">
        <v>207</v>
      </c>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52">
        <v>0</v>
      </c>
      <c r="AJ67" s="152">
        <v>0</v>
      </c>
      <c r="AK67" s="152">
        <v>0</v>
      </c>
      <c r="AL67" s="152">
        <v>0</v>
      </c>
      <c r="AM67" s="152">
        <v>0</v>
      </c>
      <c r="AN67" s="152">
        <v>0</v>
      </c>
      <c r="AO67" s="152">
        <v>0</v>
      </c>
      <c r="AP67" s="152">
        <v>0</v>
      </c>
      <c r="AQ67" s="152">
        <v>0</v>
      </c>
      <c r="AR67" s="152">
        <v>0</v>
      </c>
      <c r="AS67" s="152">
        <v>0</v>
      </c>
      <c r="AT67" s="152">
        <v>0</v>
      </c>
    </row>
    <row r="68" spans="1:46">
      <c r="B68" s="151" t="s">
        <v>52</v>
      </c>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52">
        <v>0</v>
      </c>
      <c r="AJ68" s="152">
        <v>8</v>
      </c>
      <c r="AK68" s="152">
        <v>23</v>
      </c>
      <c r="AL68" s="152">
        <v>21</v>
      </c>
      <c r="AM68" s="152">
        <v>114</v>
      </c>
      <c r="AN68" s="152">
        <v>123</v>
      </c>
      <c r="AO68" s="152">
        <v>443</v>
      </c>
      <c r="AP68" s="152">
        <v>469</v>
      </c>
      <c r="AQ68" s="152">
        <v>465.35106000000002</v>
      </c>
      <c r="AR68" s="152">
        <v>482.85367000000008</v>
      </c>
      <c r="AS68" s="152">
        <v>811.38363000000004</v>
      </c>
      <c r="AT68" s="152">
        <v>668.20387999999991</v>
      </c>
    </row>
    <row r="69" spans="1:46">
      <c r="A69" s="175"/>
      <c r="B69" s="151" t="s">
        <v>50</v>
      </c>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v>21</v>
      </c>
      <c r="AJ69" s="152">
        <v>19</v>
      </c>
      <c r="AK69" s="152">
        <v>0</v>
      </c>
      <c r="AL69" s="152">
        <v>0</v>
      </c>
      <c r="AM69" s="152">
        <v>0</v>
      </c>
      <c r="AN69" s="152">
        <v>0</v>
      </c>
      <c r="AO69" s="152">
        <v>0</v>
      </c>
      <c r="AP69" s="152">
        <v>0</v>
      </c>
      <c r="AQ69" s="152">
        <v>0</v>
      </c>
      <c r="AR69" s="152">
        <v>0</v>
      </c>
      <c r="AS69" s="152">
        <v>0</v>
      </c>
      <c r="AT69" s="152">
        <v>-43.809620000000002</v>
      </c>
    </row>
    <row r="70" spans="1:46">
      <c r="B70" s="151" t="s">
        <v>55</v>
      </c>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v>1643</v>
      </c>
      <c r="AJ70" s="152">
        <v>1641</v>
      </c>
      <c r="AK70" s="152">
        <v>2610</v>
      </c>
      <c r="AL70" s="152">
        <v>2368</v>
      </c>
      <c r="AM70" s="152">
        <v>2139</v>
      </c>
      <c r="AN70" s="152">
        <v>1895</v>
      </c>
      <c r="AO70" s="152">
        <v>1654</v>
      </c>
      <c r="AP70" s="152">
        <v>7</v>
      </c>
      <c r="AQ70" s="152">
        <v>646.55274999999995</v>
      </c>
      <c r="AR70" s="152">
        <v>407.24129999999997</v>
      </c>
      <c r="AS70" s="152">
        <v>166.94615999999999</v>
      </c>
      <c r="AT70" s="152">
        <v>475.80667999999997</v>
      </c>
    </row>
    <row r="71" spans="1:46">
      <c r="A71" s="175"/>
      <c r="B71" s="151" t="s">
        <v>119</v>
      </c>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v>1025</v>
      </c>
      <c r="AJ71" s="152">
        <v>1049</v>
      </c>
      <c r="AK71" s="152">
        <v>752</v>
      </c>
      <c r="AL71" s="152">
        <v>208</v>
      </c>
      <c r="AM71" s="152">
        <v>29</v>
      </c>
      <c r="AN71" s="152">
        <v>10</v>
      </c>
      <c r="AO71" s="152">
        <v>10</v>
      </c>
      <c r="AP71" s="152">
        <v>56</v>
      </c>
      <c r="AQ71" s="152">
        <v>37.703900000000004</v>
      </c>
      <c r="AR71" s="152">
        <v>12.85173</v>
      </c>
      <c r="AS71" s="152">
        <v>12.85173</v>
      </c>
      <c r="AT71" s="152">
        <v>12.851689999999998</v>
      </c>
    </row>
    <row r="72" spans="1:46">
      <c r="B72" s="151" t="s">
        <v>51</v>
      </c>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v>0</v>
      </c>
      <c r="AJ72" s="152">
        <v>0</v>
      </c>
      <c r="AK72" s="152">
        <v>0</v>
      </c>
      <c r="AL72" s="152">
        <v>0</v>
      </c>
      <c r="AM72" s="152">
        <v>0</v>
      </c>
      <c r="AN72" s="152">
        <v>0</v>
      </c>
      <c r="AO72" s="152">
        <v>0</v>
      </c>
      <c r="AP72" s="152">
        <v>0</v>
      </c>
      <c r="AQ72" s="152">
        <v>0</v>
      </c>
      <c r="AR72" s="152">
        <v>0</v>
      </c>
      <c r="AS72" s="152">
        <v>0</v>
      </c>
      <c r="AT72" s="152">
        <v>0</v>
      </c>
    </row>
    <row r="73" spans="1:46">
      <c r="B73" s="151" t="s">
        <v>54</v>
      </c>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v>0</v>
      </c>
      <c r="AJ73" s="152">
        <v>0</v>
      </c>
      <c r="AK73" s="152">
        <v>0</v>
      </c>
      <c r="AL73" s="152">
        <v>0</v>
      </c>
      <c r="AM73" s="152">
        <v>0</v>
      </c>
      <c r="AN73" s="152">
        <v>0</v>
      </c>
      <c r="AO73" s="152">
        <v>0</v>
      </c>
      <c r="AP73" s="152">
        <v>0</v>
      </c>
      <c r="AQ73" s="152">
        <v>0</v>
      </c>
      <c r="AR73" s="152">
        <v>0</v>
      </c>
      <c r="AS73" s="152">
        <v>0</v>
      </c>
      <c r="AT73" s="152">
        <v>0</v>
      </c>
    </row>
    <row r="74" spans="1:46">
      <c r="A74" s="175"/>
      <c r="B74" s="151" t="s">
        <v>120</v>
      </c>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v>0</v>
      </c>
      <c r="AJ74" s="152">
        <v>0</v>
      </c>
      <c r="AK74" s="152">
        <v>2733</v>
      </c>
      <c r="AL74" s="152">
        <v>2874</v>
      </c>
      <c r="AM74" s="152">
        <v>2736</v>
      </c>
      <c r="AN74" s="152">
        <v>2736</v>
      </c>
      <c r="AO74" s="152">
        <v>5587</v>
      </c>
      <c r="AP74" s="152">
        <v>5587</v>
      </c>
      <c r="AQ74" s="152">
        <v>7242.0205599999999</v>
      </c>
      <c r="AR74" s="152">
        <v>7934.3038899999992</v>
      </c>
      <c r="AS74" s="152">
        <v>8837.4811499999996</v>
      </c>
      <c r="AT74" s="152">
        <v>7177.4925599999997</v>
      </c>
    </row>
    <row r="75" spans="1:46">
      <c r="B75" s="151" t="s">
        <v>56</v>
      </c>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v>0</v>
      </c>
      <c r="AJ75" s="152">
        <v>0</v>
      </c>
      <c r="AK75" s="152">
        <v>0</v>
      </c>
      <c r="AL75" s="152">
        <v>0</v>
      </c>
      <c r="AM75" s="152">
        <v>0</v>
      </c>
      <c r="AN75" s="152">
        <v>0</v>
      </c>
      <c r="AO75" s="152">
        <v>0</v>
      </c>
      <c r="AP75" s="152">
        <v>0</v>
      </c>
      <c r="AQ75" s="152">
        <v>0</v>
      </c>
      <c r="AR75" s="152">
        <v>0</v>
      </c>
      <c r="AS75" s="152">
        <v>0</v>
      </c>
      <c r="AT75" s="152">
        <v>0</v>
      </c>
    </row>
    <row r="76" spans="1:46">
      <c r="A76" s="175"/>
      <c r="B76" s="151" t="s">
        <v>224</v>
      </c>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v>0</v>
      </c>
      <c r="AJ76" s="152">
        <v>0</v>
      </c>
      <c r="AK76" s="152">
        <v>0</v>
      </c>
      <c r="AL76" s="152">
        <v>0</v>
      </c>
      <c r="AM76" s="152">
        <v>0</v>
      </c>
      <c r="AN76" s="152">
        <v>0</v>
      </c>
      <c r="AO76" s="152">
        <v>0</v>
      </c>
      <c r="AP76" s="152">
        <v>0</v>
      </c>
      <c r="AQ76" s="152">
        <v>0</v>
      </c>
      <c r="AR76" s="152">
        <v>0</v>
      </c>
      <c r="AS76" s="152">
        <v>0</v>
      </c>
      <c r="AT76" s="152">
        <v>0</v>
      </c>
    </row>
    <row r="77" spans="1:46">
      <c r="A77" s="175"/>
      <c r="B77" s="151" t="s">
        <v>53</v>
      </c>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v>0</v>
      </c>
      <c r="AJ77" s="149">
        <v>0</v>
      </c>
      <c r="AK77" s="149">
        <v>0</v>
      </c>
      <c r="AL77" s="149">
        <v>0</v>
      </c>
      <c r="AM77" s="149">
        <v>0</v>
      </c>
      <c r="AN77" s="149">
        <v>0</v>
      </c>
      <c r="AO77" s="149">
        <v>0</v>
      </c>
      <c r="AP77" s="149">
        <v>0</v>
      </c>
      <c r="AQ77" s="149">
        <v>0</v>
      </c>
      <c r="AR77" s="152">
        <v>0</v>
      </c>
      <c r="AS77" s="152">
        <v>0</v>
      </c>
      <c r="AT77" s="152">
        <v>0</v>
      </c>
    </row>
    <row r="78" spans="1:46">
      <c r="B78" s="151" t="s">
        <v>57</v>
      </c>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v>0</v>
      </c>
      <c r="AJ78" s="152">
        <v>0</v>
      </c>
      <c r="AK78" s="152">
        <v>0</v>
      </c>
      <c r="AL78" s="152">
        <v>0</v>
      </c>
      <c r="AM78" s="152">
        <v>0</v>
      </c>
      <c r="AN78" s="152">
        <v>0</v>
      </c>
      <c r="AO78" s="152">
        <v>0</v>
      </c>
      <c r="AP78" s="152">
        <v>0</v>
      </c>
      <c r="AQ78" s="152">
        <v>0</v>
      </c>
      <c r="AR78" s="152">
        <v>0</v>
      </c>
      <c r="AS78" s="152">
        <v>0</v>
      </c>
      <c r="AT78" s="152">
        <v>0</v>
      </c>
    </row>
    <row r="79" spans="1:46">
      <c r="B79" s="154" t="s">
        <v>58</v>
      </c>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v>526797</v>
      </c>
      <c r="AJ79" s="149">
        <v>543944</v>
      </c>
      <c r="AK79" s="149">
        <v>542933</v>
      </c>
      <c r="AL79" s="149">
        <v>525091</v>
      </c>
      <c r="AM79" s="149">
        <v>519797</v>
      </c>
      <c r="AN79" s="149">
        <v>514539</v>
      </c>
      <c r="AO79" s="149">
        <v>510330</v>
      </c>
      <c r="AP79" s="149">
        <v>512059</v>
      </c>
      <c r="AQ79" s="149">
        <v>507232.10064999998</v>
      </c>
      <c r="AR79" s="149">
        <f>AR80+AR93</f>
        <v>502559.29968</v>
      </c>
      <c r="AS79" s="149">
        <f>AS80+AS93</f>
        <v>497677.71951000002</v>
      </c>
      <c r="AT79" s="149">
        <f>AT80+AT93</f>
        <v>492000.76035000011</v>
      </c>
    </row>
    <row r="80" spans="1:46">
      <c r="B80" s="148" t="s">
        <v>59</v>
      </c>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c r="AG80" s="149"/>
      <c r="AH80" s="149"/>
      <c r="AI80" s="149">
        <v>0</v>
      </c>
      <c r="AJ80" s="149">
        <v>384</v>
      </c>
      <c r="AK80" s="149">
        <v>682</v>
      </c>
      <c r="AL80" s="149">
        <v>340</v>
      </c>
      <c r="AM80" s="149">
        <v>131</v>
      </c>
      <c r="AN80" s="149">
        <v>0</v>
      </c>
      <c r="AO80" s="149">
        <v>1</v>
      </c>
      <c r="AP80" s="149">
        <v>6026</v>
      </c>
      <c r="AQ80" s="149">
        <v>6137.1047800000006</v>
      </c>
      <c r="AR80" s="149">
        <f>SUM(AR81:AR92)</f>
        <v>6265.1036400000003</v>
      </c>
      <c r="AS80" s="149">
        <f>SUM(AS81:AS92)</f>
        <v>6441.4759000000004</v>
      </c>
      <c r="AT80" s="149">
        <f>SUM(AT81:AT92)</f>
        <v>6631.1752500000002</v>
      </c>
    </row>
    <row r="81" spans="1:46">
      <c r="B81" s="151" t="s">
        <v>118</v>
      </c>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149">
        <v>0</v>
      </c>
      <c r="AJ81" s="149">
        <v>0</v>
      </c>
      <c r="AK81" s="149">
        <v>0</v>
      </c>
      <c r="AL81" s="149">
        <v>0</v>
      </c>
      <c r="AM81" s="149">
        <v>0</v>
      </c>
      <c r="AN81" s="149">
        <v>0</v>
      </c>
      <c r="AO81" s="149">
        <v>0</v>
      </c>
      <c r="AP81" s="149">
        <v>0</v>
      </c>
      <c r="AQ81" s="149">
        <v>0</v>
      </c>
      <c r="AR81" s="149">
        <v>0</v>
      </c>
      <c r="AS81" s="149">
        <v>0</v>
      </c>
      <c r="AT81" s="149">
        <v>0</v>
      </c>
    </row>
    <row r="82" spans="1:46">
      <c r="B82" s="151" t="s">
        <v>98</v>
      </c>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v>0</v>
      </c>
      <c r="AJ82" s="149">
        <v>0</v>
      </c>
      <c r="AK82" s="149">
        <v>0</v>
      </c>
      <c r="AL82" s="149">
        <v>0</v>
      </c>
      <c r="AM82" s="149">
        <v>0</v>
      </c>
      <c r="AN82" s="149">
        <v>0</v>
      </c>
      <c r="AO82" s="149">
        <v>0</v>
      </c>
      <c r="AP82" s="149">
        <v>0</v>
      </c>
      <c r="AQ82" s="149">
        <v>0</v>
      </c>
      <c r="AR82" s="149">
        <v>0</v>
      </c>
      <c r="AS82" s="149">
        <v>0</v>
      </c>
      <c r="AT82" s="149">
        <v>0</v>
      </c>
    </row>
    <row r="83" spans="1:46">
      <c r="B83" s="151" t="s">
        <v>207</v>
      </c>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c r="AH83" s="149"/>
      <c r="AI83" s="149">
        <v>0</v>
      </c>
      <c r="AJ83" s="149">
        <v>0</v>
      </c>
      <c r="AK83" s="149">
        <v>0</v>
      </c>
      <c r="AL83" s="149">
        <v>0</v>
      </c>
      <c r="AM83" s="149">
        <v>0</v>
      </c>
      <c r="AN83" s="149">
        <v>0</v>
      </c>
      <c r="AO83" s="149">
        <v>0</v>
      </c>
      <c r="AP83" s="149">
        <v>0</v>
      </c>
      <c r="AQ83" s="149">
        <v>0</v>
      </c>
      <c r="AR83" s="149">
        <v>0</v>
      </c>
      <c r="AS83" s="149">
        <v>0</v>
      </c>
      <c r="AT83" s="149">
        <v>0</v>
      </c>
    </row>
    <row r="84" spans="1:46">
      <c r="A84" s="175"/>
      <c r="B84" s="151" t="s">
        <v>50</v>
      </c>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c r="AH84" s="149"/>
      <c r="AI84" s="149">
        <v>0</v>
      </c>
      <c r="AJ84" s="149">
        <v>0</v>
      </c>
      <c r="AK84" s="149">
        <v>0</v>
      </c>
      <c r="AL84" s="149">
        <v>0</v>
      </c>
      <c r="AM84" s="149">
        <v>0</v>
      </c>
      <c r="AN84" s="149">
        <v>0</v>
      </c>
      <c r="AO84" s="149">
        <v>0</v>
      </c>
      <c r="AP84" s="149">
        <v>0</v>
      </c>
      <c r="AQ84" s="149">
        <v>0</v>
      </c>
      <c r="AR84" s="149">
        <v>0</v>
      </c>
      <c r="AS84" s="149">
        <v>0</v>
      </c>
      <c r="AT84" s="149">
        <v>0</v>
      </c>
    </row>
    <row r="85" spans="1:46">
      <c r="B85" s="151" t="s">
        <v>63</v>
      </c>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v>0</v>
      </c>
      <c r="AJ85" s="155">
        <v>0</v>
      </c>
      <c r="AK85" s="155">
        <v>0</v>
      </c>
      <c r="AL85" s="155">
        <v>0</v>
      </c>
      <c r="AM85" s="155">
        <v>0</v>
      </c>
      <c r="AN85" s="155">
        <v>0</v>
      </c>
      <c r="AO85" s="155">
        <v>0</v>
      </c>
      <c r="AP85" s="155">
        <v>0</v>
      </c>
      <c r="AQ85" s="155">
        <v>0</v>
      </c>
      <c r="AR85" s="149">
        <v>0</v>
      </c>
      <c r="AS85" s="149">
        <v>0</v>
      </c>
      <c r="AT85" s="149">
        <v>0</v>
      </c>
    </row>
    <row r="86" spans="1:46">
      <c r="A86" s="175"/>
      <c r="B86" s="151" t="s">
        <v>119</v>
      </c>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v>0</v>
      </c>
      <c r="AJ86" s="155">
        <v>0</v>
      </c>
      <c r="AK86" s="155">
        <v>0</v>
      </c>
      <c r="AL86" s="155">
        <v>0</v>
      </c>
      <c r="AM86" s="155">
        <v>0</v>
      </c>
      <c r="AN86" s="155">
        <v>0</v>
      </c>
      <c r="AO86" s="155">
        <v>0</v>
      </c>
      <c r="AP86" s="155">
        <v>0</v>
      </c>
      <c r="AQ86" s="155">
        <v>0</v>
      </c>
      <c r="AR86" s="149">
        <v>0</v>
      </c>
      <c r="AS86" s="149">
        <v>0</v>
      </c>
      <c r="AT86" s="149">
        <v>0</v>
      </c>
    </row>
    <row r="87" spans="1:46">
      <c r="A87" s="221"/>
      <c r="B87" s="151" t="s">
        <v>99</v>
      </c>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152"/>
      <c r="AG87" s="152"/>
      <c r="AH87" s="152"/>
      <c r="AI87" s="152">
        <v>0</v>
      </c>
      <c r="AJ87" s="152">
        <v>0</v>
      </c>
      <c r="AK87" s="152">
        <v>0</v>
      </c>
      <c r="AL87" s="152">
        <v>0</v>
      </c>
      <c r="AM87" s="152">
        <v>0</v>
      </c>
      <c r="AN87" s="152">
        <v>0</v>
      </c>
      <c r="AO87" s="152">
        <v>0</v>
      </c>
      <c r="AP87" s="152">
        <v>0</v>
      </c>
      <c r="AQ87" s="152">
        <v>0</v>
      </c>
      <c r="AR87" s="152">
        <v>0</v>
      </c>
      <c r="AS87" s="152">
        <v>0</v>
      </c>
      <c r="AT87" s="152">
        <v>0</v>
      </c>
    </row>
    <row r="88" spans="1:46">
      <c r="A88" s="175"/>
      <c r="B88" s="151" t="s">
        <v>120</v>
      </c>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v>0</v>
      </c>
      <c r="AJ88" s="155">
        <v>384</v>
      </c>
      <c r="AK88" s="155">
        <v>682</v>
      </c>
      <c r="AL88" s="155">
        <v>340</v>
      </c>
      <c r="AM88" s="155">
        <v>131</v>
      </c>
      <c r="AN88" s="155">
        <v>0</v>
      </c>
      <c r="AO88" s="155">
        <v>1</v>
      </c>
      <c r="AP88" s="155">
        <v>1</v>
      </c>
      <c r="AQ88" s="155">
        <v>0.68274000000000001</v>
      </c>
      <c r="AR88" s="152">
        <v>0.68274000000000001</v>
      </c>
      <c r="AS88" s="152">
        <v>0.68274000000000001</v>
      </c>
      <c r="AT88" s="152">
        <v>0.68274000000000001</v>
      </c>
    </row>
    <row r="89" spans="1:46">
      <c r="A89" s="222"/>
      <c r="B89" s="151" t="s">
        <v>62</v>
      </c>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v>0</v>
      </c>
      <c r="AJ89" s="152">
        <v>0</v>
      </c>
      <c r="AK89" s="152">
        <v>0</v>
      </c>
      <c r="AL89" s="152">
        <v>0</v>
      </c>
      <c r="AM89" s="152">
        <v>0</v>
      </c>
      <c r="AN89" s="152">
        <v>0</v>
      </c>
      <c r="AO89" s="152">
        <v>0</v>
      </c>
      <c r="AP89" s="152">
        <v>0</v>
      </c>
      <c r="AQ89" s="152">
        <v>0</v>
      </c>
      <c r="AR89" s="152">
        <v>0</v>
      </c>
      <c r="AS89" s="152">
        <v>0</v>
      </c>
      <c r="AT89" s="152">
        <v>0</v>
      </c>
    </row>
    <row r="90" spans="1:46">
      <c r="B90" s="151" t="s">
        <v>93</v>
      </c>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v>0</v>
      </c>
      <c r="AJ90" s="155">
        <v>0</v>
      </c>
      <c r="AK90" s="155">
        <v>0</v>
      </c>
      <c r="AL90" s="155">
        <v>0</v>
      </c>
      <c r="AM90" s="155">
        <v>0</v>
      </c>
      <c r="AN90" s="155">
        <v>0</v>
      </c>
      <c r="AO90" s="155">
        <v>0</v>
      </c>
      <c r="AP90" s="155">
        <v>6025</v>
      </c>
      <c r="AQ90" s="155">
        <v>6136.4220400000004</v>
      </c>
      <c r="AR90" s="152">
        <v>6264.4209000000001</v>
      </c>
      <c r="AS90" s="152">
        <v>6440.7931600000002</v>
      </c>
      <c r="AT90" s="152">
        <v>6624.0954499999998</v>
      </c>
    </row>
    <row r="91" spans="1:46">
      <c r="B91" s="151" t="s">
        <v>53</v>
      </c>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v>0</v>
      </c>
      <c r="AJ91" s="152">
        <v>0</v>
      </c>
      <c r="AK91" s="152">
        <v>0</v>
      </c>
      <c r="AL91" s="152">
        <v>0</v>
      </c>
      <c r="AM91" s="152">
        <v>0</v>
      </c>
      <c r="AN91" s="152">
        <v>0</v>
      </c>
      <c r="AO91" s="152">
        <v>0</v>
      </c>
      <c r="AP91" s="152">
        <v>0</v>
      </c>
      <c r="AQ91" s="152">
        <v>0</v>
      </c>
      <c r="AR91" s="152">
        <v>0</v>
      </c>
      <c r="AS91" s="152">
        <v>0</v>
      </c>
      <c r="AT91" s="152">
        <v>6.3970600000000006</v>
      </c>
    </row>
    <row r="92" spans="1:46">
      <c r="B92" s="151" t="s">
        <v>60</v>
      </c>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v>0</v>
      </c>
      <c r="AJ92" s="155">
        <v>0</v>
      </c>
      <c r="AK92" s="155">
        <v>0</v>
      </c>
      <c r="AL92" s="155">
        <v>0</v>
      </c>
      <c r="AM92" s="155">
        <v>0</v>
      </c>
      <c r="AN92" s="155">
        <v>0</v>
      </c>
      <c r="AO92" s="155">
        <v>0</v>
      </c>
      <c r="AP92" s="155">
        <v>0</v>
      </c>
      <c r="AQ92" s="155">
        <v>0</v>
      </c>
      <c r="AR92" s="152">
        <v>0</v>
      </c>
      <c r="AS92" s="152">
        <v>0</v>
      </c>
      <c r="AT92" s="152">
        <v>0</v>
      </c>
    </row>
    <row r="93" spans="1:46">
      <c r="B93" s="154" t="s">
        <v>64</v>
      </c>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c r="AH93" s="149"/>
      <c r="AI93" s="149">
        <v>526797</v>
      </c>
      <c r="AJ93" s="149">
        <v>543560</v>
      </c>
      <c r="AK93" s="149">
        <v>542251</v>
      </c>
      <c r="AL93" s="149">
        <v>524751</v>
      </c>
      <c r="AM93" s="149">
        <v>519666</v>
      </c>
      <c r="AN93" s="149">
        <v>514539</v>
      </c>
      <c r="AO93" s="149">
        <v>510329</v>
      </c>
      <c r="AP93" s="149">
        <v>506033</v>
      </c>
      <c r="AQ93" s="149">
        <v>501094.99586999998</v>
      </c>
      <c r="AR93" s="149">
        <f>SUM(AR94:AR97)</f>
        <v>496294.19604000001</v>
      </c>
      <c r="AS93" s="149">
        <f>SUM(AS94:AS97)</f>
        <v>491236.24361</v>
      </c>
      <c r="AT93" s="149">
        <f>SUM(AT94:AT97)</f>
        <v>485369.58510000008</v>
      </c>
    </row>
    <row r="94" spans="1:46">
      <c r="B94" s="158" t="s">
        <v>65</v>
      </c>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v>0</v>
      </c>
      <c r="AJ94" s="152">
        <v>0</v>
      </c>
      <c r="AK94" s="152">
        <v>0</v>
      </c>
      <c r="AL94" s="152">
        <v>0</v>
      </c>
      <c r="AM94" s="152">
        <v>0</v>
      </c>
      <c r="AN94" s="152">
        <v>0</v>
      </c>
      <c r="AO94" s="152">
        <v>0</v>
      </c>
      <c r="AP94" s="152">
        <v>0</v>
      </c>
      <c r="AQ94" s="152">
        <v>0</v>
      </c>
      <c r="AR94" s="152">
        <v>0</v>
      </c>
      <c r="AS94" s="152">
        <v>0</v>
      </c>
      <c r="AT94" s="152">
        <v>0</v>
      </c>
    </row>
    <row r="95" spans="1:46">
      <c r="B95" s="158" t="s">
        <v>66</v>
      </c>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v>526630</v>
      </c>
      <c r="AJ95" s="152">
        <v>543393</v>
      </c>
      <c r="AK95" s="152">
        <v>542084</v>
      </c>
      <c r="AL95" s="152">
        <v>524584</v>
      </c>
      <c r="AM95" s="152">
        <v>519499</v>
      </c>
      <c r="AN95" s="152">
        <v>514379</v>
      </c>
      <c r="AO95" s="152">
        <v>510176</v>
      </c>
      <c r="AP95" s="152">
        <v>505887</v>
      </c>
      <c r="AQ95" s="152">
        <v>500955.93341</v>
      </c>
      <c r="AR95" s="152">
        <v>496162.00919000001</v>
      </c>
      <c r="AS95" s="152">
        <v>491110.93238000001</v>
      </c>
      <c r="AT95" s="152">
        <v>485251.14948000008</v>
      </c>
    </row>
    <row r="96" spans="1:46">
      <c r="B96" s="158" t="s">
        <v>67</v>
      </c>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v>167</v>
      </c>
      <c r="AJ96" s="152">
        <v>167</v>
      </c>
      <c r="AK96" s="152">
        <v>167</v>
      </c>
      <c r="AL96" s="152">
        <v>167</v>
      </c>
      <c r="AM96" s="152">
        <v>167</v>
      </c>
      <c r="AN96" s="152">
        <v>160</v>
      </c>
      <c r="AO96" s="152">
        <v>153</v>
      </c>
      <c r="AP96" s="152">
        <v>146</v>
      </c>
      <c r="AQ96" s="152">
        <v>139.06245999999999</v>
      </c>
      <c r="AR96" s="152">
        <v>132.18684999999996</v>
      </c>
      <c r="AS96" s="152">
        <v>125.31122999999999</v>
      </c>
      <c r="AT96" s="152">
        <v>118.43562</v>
      </c>
    </row>
    <row r="97" spans="1:46">
      <c r="B97" s="158" t="s">
        <v>68</v>
      </c>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v>0</v>
      </c>
      <c r="AJ97" s="152">
        <v>0</v>
      </c>
      <c r="AK97" s="152">
        <v>0</v>
      </c>
      <c r="AL97" s="152">
        <v>0</v>
      </c>
      <c r="AM97" s="152">
        <v>0</v>
      </c>
      <c r="AN97" s="152">
        <v>0</v>
      </c>
      <c r="AO97" s="152">
        <v>0</v>
      </c>
      <c r="AP97" s="152">
        <v>0</v>
      </c>
      <c r="AQ97" s="152">
        <v>0</v>
      </c>
      <c r="AR97" s="152">
        <v>0</v>
      </c>
      <c r="AS97" s="152">
        <v>0</v>
      </c>
      <c r="AT97" s="152">
        <v>0</v>
      </c>
    </row>
    <row r="98" spans="1:46">
      <c r="A98" s="193"/>
      <c r="B98" s="161" t="s">
        <v>69</v>
      </c>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v>538566</v>
      </c>
      <c r="AJ98" s="162">
        <v>556675</v>
      </c>
      <c r="AK98" s="162">
        <v>558779</v>
      </c>
      <c r="AL98" s="162">
        <v>536748</v>
      </c>
      <c r="AM98" s="162">
        <v>538787</v>
      </c>
      <c r="AN98" s="162">
        <v>532233</v>
      </c>
      <c r="AO98" s="162">
        <v>534669</v>
      </c>
      <c r="AP98" s="162">
        <v>527391</v>
      </c>
      <c r="AQ98" s="162">
        <v>529144.39621000004</v>
      </c>
      <c r="AR98" s="162">
        <f>AR79+AR63</f>
        <v>528888.23673</v>
      </c>
      <c r="AS98" s="162">
        <f>AS79+AS63</f>
        <v>528146.32732000004</v>
      </c>
      <c r="AT98" s="162">
        <f>AT79+AT63</f>
        <v>518201.61380000011</v>
      </c>
    </row>
    <row r="99" spans="1:46" ht="15" thickBot="1">
      <c r="A99" s="31"/>
    </row>
    <row r="100" spans="1:46" ht="16" customHeight="1" thickTop="1" thickBot="1">
      <c r="A100" s="185"/>
      <c r="B100" s="27" t="s">
        <v>95</v>
      </c>
      <c r="C100" s="391"/>
      <c r="D100" s="391"/>
      <c r="E100" s="391"/>
      <c r="F100" s="391"/>
      <c r="G100" s="392"/>
      <c r="H100" s="391"/>
      <c r="I100" s="391"/>
      <c r="J100" s="391"/>
      <c r="K100" s="392"/>
      <c r="L100" s="391"/>
      <c r="M100" s="391"/>
      <c r="N100" s="391"/>
      <c r="O100" s="392"/>
      <c r="P100" s="391"/>
      <c r="Q100" s="391"/>
      <c r="R100" s="391"/>
      <c r="S100" s="392"/>
      <c r="T100" s="391"/>
      <c r="U100" s="391"/>
      <c r="V100" s="391"/>
      <c r="W100" s="392"/>
      <c r="X100" s="391"/>
      <c r="Y100" s="391"/>
      <c r="Z100" s="391"/>
      <c r="AA100" s="392"/>
      <c r="AB100" s="391"/>
      <c r="AC100" s="391"/>
      <c r="AD100" s="391"/>
      <c r="AE100" s="392"/>
      <c r="AF100" s="391"/>
      <c r="AG100" s="391"/>
      <c r="AH100" s="391"/>
      <c r="AI100" s="392">
        <v>2023</v>
      </c>
      <c r="AJ100" s="391"/>
      <c r="AK100" s="391"/>
      <c r="AL100" s="399"/>
      <c r="AM100" s="392">
        <v>2024</v>
      </c>
      <c r="AN100" s="391"/>
      <c r="AO100" s="391"/>
      <c r="AP100" s="399"/>
      <c r="AQ100" s="393">
        <v>2025</v>
      </c>
      <c r="AR100" s="394"/>
      <c r="AS100" s="394"/>
      <c r="AT100" s="394"/>
    </row>
    <row r="101" spans="1:46" ht="16" customHeight="1" thickTop="1" thickBot="1">
      <c r="A101" s="185"/>
      <c r="B101" s="28" t="s">
        <v>97</v>
      </c>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t="s">
        <v>244</v>
      </c>
      <c r="AJ101" s="29" t="s">
        <v>248</v>
      </c>
      <c r="AK101" s="29" t="s">
        <v>266</v>
      </c>
      <c r="AL101" s="29" t="str">
        <f t="shared" ref="AL101:AQ101" si="1">AL8</f>
        <v>4T23</v>
      </c>
      <c r="AM101" s="29" t="str">
        <f t="shared" si="1"/>
        <v>1T24</v>
      </c>
      <c r="AN101" s="29" t="str">
        <f t="shared" si="1"/>
        <v>2T24</v>
      </c>
      <c r="AO101" s="29" t="str">
        <f t="shared" si="1"/>
        <v>3T24</v>
      </c>
      <c r="AP101" s="29" t="str">
        <f t="shared" si="1"/>
        <v>4T24</v>
      </c>
      <c r="AQ101" s="29" t="str">
        <f t="shared" si="1"/>
        <v>1T25</v>
      </c>
      <c r="AR101" s="29" t="str">
        <f>AR8</f>
        <v>2T25</v>
      </c>
      <c r="AS101" s="29" t="str">
        <f>AS8</f>
        <v>3T25</v>
      </c>
      <c r="AT101" s="29" t="str">
        <f>AT8</f>
        <v>4T25</v>
      </c>
    </row>
    <row r="102" spans="1:46" ht="15" thickTop="1">
      <c r="B102" s="154" t="s">
        <v>71</v>
      </c>
      <c r="C102" s="343"/>
      <c r="D102" s="343"/>
      <c r="E102" s="343"/>
      <c r="F102" s="343"/>
      <c r="G102" s="343"/>
      <c r="H102" s="343"/>
      <c r="I102" s="343"/>
      <c r="J102" s="343"/>
      <c r="K102" s="343"/>
      <c r="L102" s="343"/>
      <c r="M102" s="343"/>
      <c r="N102" s="343"/>
      <c r="O102" s="343"/>
      <c r="P102" s="343"/>
      <c r="Q102" s="343"/>
      <c r="R102" s="343"/>
      <c r="S102" s="343"/>
      <c r="T102" s="343"/>
      <c r="U102" s="343"/>
      <c r="V102" s="343"/>
      <c r="W102" s="343"/>
      <c r="X102" s="343"/>
      <c r="Y102" s="343"/>
      <c r="Z102" s="343"/>
      <c r="AA102" s="343"/>
      <c r="AB102" s="343"/>
      <c r="AC102" s="343"/>
      <c r="AD102" s="343"/>
      <c r="AE102" s="343"/>
      <c r="AF102" s="343"/>
      <c r="AG102" s="343"/>
      <c r="AH102" s="343"/>
      <c r="AI102" s="154">
        <v>83603</v>
      </c>
      <c r="AJ102" s="154">
        <v>77200</v>
      </c>
      <c r="AK102" s="154">
        <v>60556</v>
      </c>
      <c r="AL102" s="154">
        <v>12744</v>
      </c>
      <c r="AM102" s="154">
        <v>11660</v>
      </c>
      <c r="AN102" s="154">
        <v>7253</v>
      </c>
      <c r="AO102" s="154">
        <v>14817</v>
      </c>
      <c r="AP102" s="154">
        <v>11807</v>
      </c>
      <c r="AQ102" s="154">
        <v>20612.050509999997</v>
      </c>
      <c r="AR102" s="154">
        <f>SUM(AR103:AR120)</f>
        <v>22088.12761</v>
      </c>
      <c r="AS102" s="154">
        <f>SUM(AS103:AS120)</f>
        <v>23557.857980000001</v>
      </c>
      <c r="AT102" s="154">
        <f>SUM(AT103:AT120)</f>
        <v>17219.175379999997</v>
      </c>
    </row>
    <row r="103" spans="1:46">
      <c r="B103" s="163" t="s">
        <v>72</v>
      </c>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52">
        <v>69030</v>
      </c>
      <c r="AJ103" s="152">
        <v>62125</v>
      </c>
      <c r="AK103" s="152">
        <v>43660</v>
      </c>
      <c r="AL103" s="152">
        <v>9552</v>
      </c>
      <c r="AM103" s="152">
        <v>8160</v>
      </c>
      <c r="AN103" s="152">
        <v>3392</v>
      </c>
      <c r="AO103" s="152">
        <v>9193</v>
      </c>
      <c r="AP103" s="152">
        <v>5319</v>
      </c>
      <c r="AQ103" s="152">
        <v>6911.4456</v>
      </c>
      <c r="AR103" s="152">
        <v>5675.3514299999988</v>
      </c>
      <c r="AS103" s="152">
        <v>7345.0291299999999</v>
      </c>
      <c r="AT103" s="152">
        <v>10552.16727</v>
      </c>
    </row>
    <row r="104" spans="1:46">
      <c r="B104" s="163" t="s">
        <v>207</v>
      </c>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v>0</v>
      </c>
      <c r="AJ104" s="152">
        <v>0</v>
      </c>
      <c r="AK104" s="152">
        <v>0</v>
      </c>
      <c r="AL104" s="152">
        <v>0</v>
      </c>
      <c r="AM104" s="152">
        <v>0</v>
      </c>
      <c r="AN104" s="152">
        <v>0</v>
      </c>
      <c r="AO104" s="152">
        <v>0</v>
      </c>
      <c r="AP104" s="152">
        <v>0</v>
      </c>
      <c r="AQ104" s="152">
        <v>0</v>
      </c>
      <c r="AR104" s="152">
        <v>0</v>
      </c>
      <c r="AS104" s="152">
        <v>0</v>
      </c>
      <c r="AT104" s="152">
        <v>0</v>
      </c>
    </row>
    <row r="105" spans="1:46">
      <c r="B105" s="163" t="s">
        <v>74</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v>393</v>
      </c>
      <c r="AJ105" s="152">
        <v>780</v>
      </c>
      <c r="AK105" s="152">
        <v>1020</v>
      </c>
      <c r="AL105" s="152">
        <v>1201</v>
      </c>
      <c r="AM105" s="152">
        <v>1050</v>
      </c>
      <c r="AN105" s="152">
        <v>913</v>
      </c>
      <c r="AO105" s="152">
        <v>1102</v>
      </c>
      <c r="AP105" s="152">
        <v>775</v>
      </c>
      <c r="AQ105" s="152">
        <v>799.91121999999996</v>
      </c>
      <c r="AR105" s="152">
        <v>984.40059999999994</v>
      </c>
      <c r="AS105" s="152">
        <v>1201.61214</v>
      </c>
      <c r="AT105" s="152">
        <v>973.99188000000015</v>
      </c>
    </row>
    <row r="106" spans="1:46">
      <c r="B106" s="163" t="s">
        <v>105</v>
      </c>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v>8</v>
      </c>
      <c r="AJ106" s="152">
        <v>0</v>
      </c>
      <c r="AK106" s="152">
        <v>0</v>
      </c>
      <c r="AL106" s="152">
        <v>0</v>
      </c>
      <c r="AM106" s="152">
        <v>0</v>
      </c>
      <c r="AN106" s="152">
        <v>0</v>
      </c>
      <c r="AO106" s="152">
        <v>0</v>
      </c>
      <c r="AP106" s="152">
        <v>0</v>
      </c>
      <c r="AQ106" s="152">
        <v>0</v>
      </c>
      <c r="AR106" s="152">
        <v>0</v>
      </c>
      <c r="AS106" s="152">
        <v>0</v>
      </c>
      <c r="AT106" s="152">
        <v>0</v>
      </c>
    </row>
    <row r="107" spans="1:46">
      <c r="A107" s="175"/>
      <c r="B107" s="163" t="s">
        <v>122</v>
      </c>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v>0</v>
      </c>
      <c r="AJ107" s="152">
        <v>0</v>
      </c>
      <c r="AK107" s="152">
        <v>0</v>
      </c>
      <c r="AL107" s="152">
        <v>0</v>
      </c>
      <c r="AM107" s="152">
        <v>0</v>
      </c>
      <c r="AN107" s="152">
        <v>0</v>
      </c>
      <c r="AO107" s="152">
        <v>0</v>
      </c>
      <c r="AP107" s="152">
        <v>0</v>
      </c>
      <c r="AQ107" s="152">
        <v>0</v>
      </c>
      <c r="AR107" s="152">
        <v>0</v>
      </c>
      <c r="AS107" s="152">
        <v>0</v>
      </c>
      <c r="AT107" s="152">
        <v>0</v>
      </c>
    </row>
    <row r="108" spans="1:46">
      <c r="A108" s="175"/>
      <c r="B108" s="163" t="s">
        <v>124</v>
      </c>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c r="AG108" s="149"/>
      <c r="AH108" s="149"/>
      <c r="AI108" s="152">
        <v>0</v>
      </c>
      <c r="AJ108" s="152">
        <v>0</v>
      </c>
      <c r="AK108" s="152">
        <v>0</v>
      </c>
      <c r="AL108" s="152">
        <v>0</v>
      </c>
      <c r="AM108" s="152">
        <v>0</v>
      </c>
      <c r="AN108" s="152">
        <v>0</v>
      </c>
      <c r="AO108" s="152">
        <v>0</v>
      </c>
      <c r="AP108" s="152">
        <v>0</v>
      </c>
      <c r="AQ108" s="152">
        <v>0</v>
      </c>
      <c r="AR108" s="152">
        <v>0</v>
      </c>
      <c r="AS108" s="152">
        <v>0</v>
      </c>
      <c r="AT108" s="152">
        <v>0</v>
      </c>
    </row>
    <row r="109" spans="1:46">
      <c r="A109" s="175"/>
      <c r="B109" s="163" t="s">
        <v>125</v>
      </c>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c r="AI109" s="152">
        <v>0</v>
      </c>
      <c r="AJ109" s="152">
        <v>0</v>
      </c>
      <c r="AK109" s="152">
        <v>0</v>
      </c>
      <c r="AL109" s="152">
        <v>0</v>
      </c>
      <c r="AM109" s="152">
        <v>0</v>
      </c>
      <c r="AN109" s="152">
        <v>0</v>
      </c>
      <c r="AO109" s="152">
        <v>0</v>
      </c>
      <c r="AP109" s="152">
        <v>0</v>
      </c>
      <c r="AQ109" s="152">
        <v>0</v>
      </c>
      <c r="AR109" s="152">
        <v>0</v>
      </c>
      <c r="AS109" s="152">
        <v>0</v>
      </c>
      <c r="AT109" s="152">
        <v>0</v>
      </c>
    </row>
    <row r="110" spans="1:46">
      <c r="A110" s="175"/>
      <c r="B110" s="163" t="s">
        <v>126</v>
      </c>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c r="AI110" s="152">
        <v>0</v>
      </c>
      <c r="AJ110" s="152">
        <v>0</v>
      </c>
      <c r="AK110" s="152">
        <v>0</v>
      </c>
      <c r="AL110" s="152">
        <v>0</v>
      </c>
      <c r="AM110" s="152">
        <v>0</v>
      </c>
      <c r="AN110" s="152">
        <v>0</v>
      </c>
      <c r="AO110" s="152">
        <v>0</v>
      </c>
      <c r="AP110" s="152">
        <v>0</v>
      </c>
      <c r="AQ110" s="152">
        <v>0</v>
      </c>
      <c r="AR110" s="152">
        <v>0</v>
      </c>
      <c r="AS110" s="152">
        <v>0</v>
      </c>
      <c r="AT110" s="152">
        <v>0</v>
      </c>
    </row>
    <row r="111" spans="1:46">
      <c r="A111" s="175"/>
      <c r="B111" s="163" t="s">
        <v>127</v>
      </c>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52">
        <v>0</v>
      </c>
      <c r="AJ111" s="152">
        <v>0</v>
      </c>
      <c r="AK111" s="152">
        <v>0</v>
      </c>
      <c r="AL111" s="152">
        <v>0</v>
      </c>
      <c r="AM111" s="152">
        <v>0</v>
      </c>
      <c r="AN111" s="152">
        <v>0</v>
      </c>
      <c r="AO111" s="152">
        <v>0</v>
      </c>
      <c r="AP111" s="152">
        <v>0</v>
      </c>
      <c r="AQ111" s="152">
        <v>0</v>
      </c>
      <c r="AR111" s="152">
        <v>0</v>
      </c>
      <c r="AS111" s="152">
        <v>0</v>
      </c>
      <c r="AT111" s="152">
        <v>0</v>
      </c>
    </row>
    <row r="112" spans="1:46">
      <c r="A112" s="175"/>
      <c r="B112" s="163" t="s">
        <v>128</v>
      </c>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c r="AI112" s="152">
        <v>0</v>
      </c>
      <c r="AJ112" s="152">
        <v>0</v>
      </c>
      <c r="AK112" s="152">
        <v>0</v>
      </c>
      <c r="AL112" s="152">
        <v>0</v>
      </c>
      <c r="AM112" s="152">
        <v>0</v>
      </c>
      <c r="AN112" s="152">
        <v>0</v>
      </c>
      <c r="AO112" s="152">
        <v>0</v>
      </c>
      <c r="AP112" s="152">
        <v>0</v>
      </c>
      <c r="AQ112" s="152">
        <v>0</v>
      </c>
      <c r="AR112" s="152">
        <v>0</v>
      </c>
      <c r="AS112" s="152">
        <v>0</v>
      </c>
      <c r="AT112" s="152">
        <v>0</v>
      </c>
    </row>
    <row r="113" spans="1:46">
      <c r="A113" s="175"/>
      <c r="B113" s="163" t="s">
        <v>129</v>
      </c>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52">
        <v>0</v>
      </c>
      <c r="AJ113" s="152">
        <v>0</v>
      </c>
      <c r="AK113" s="152">
        <v>0</v>
      </c>
      <c r="AL113" s="152">
        <v>0</v>
      </c>
      <c r="AM113" s="152">
        <v>0</v>
      </c>
      <c r="AN113" s="152">
        <v>0</v>
      </c>
      <c r="AO113" s="152">
        <v>0</v>
      </c>
      <c r="AP113" s="152">
        <v>0</v>
      </c>
      <c r="AQ113" s="152">
        <v>0</v>
      </c>
      <c r="AR113" s="152">
        <v>0</v>
      </c>
      <c r="AS113" s="152">
        <v>0</v>
      </c>
      <c r="AT113" s="152">
        <v>0</v>
      </c>
    </row>
    <row r="114" spans="1:46">
      <c r="A114" s="175"/>
      <c r="B114" s="163" t="s">
        <v>130</v>
      </c>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c r="AH114" s="149"/>
      <c r="AI114" s="152">
        <v>0</v>
      </c>
      <c r="AJ114" s="152">
        <v>0</v>
      </c>
      <c r="AK114" s="152">
        <v>0</v>
      </c>
      <c r="AL114" s="152">
        <v>0</v>
      </c>
      <c r="AM114" s="152">
        <v>0</v>
      </c>
      <c r="AN114" s="152">
        <v>0</v>
      </c>
      <c r="AO114" s="152">
        <v>0</v>
      </c>
      <c r="AP114" s="152">
        <v>0</v>
      </c>
      <c r="AQ114" s="152">
        <v>0</v>
      </c>
      <c r="AR114" s="152">
        <v>0</v>
      </c>
      <c r="AS114" s="152">
        <v>0</v>
      </c>
      <c r="AT114" s="152">
        <v>0</v>
      </c>
    </row>
    <row r="115" spans="1:46">
      <c r="A115" s="175"/>
      <c r="B115" s="163" t="s">
        <v>110</v>
      </c>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c r="AF115" s="149"/>
      <c r="AG115" s="149"/>
      <c r="AH115" s="149"/>
      <c r="AI115" s="152">
        <v>0</v>
      </c>
      <c r="AJ115" s="152">
        <v>0</v>
      </c>
      <c r="AK115" s="152">
        <v>0</v>
      </c>
      <c r="AL115" s="152">
        <v>0</v>
      </c>
      <c r="AM115" s="152">
        <v>0</v>
      </c>
      <c r="AN115" s="152">
        <v>0</v>
      </c>
      <c r="AO115" s="152">
        <v>0</v>
      </c>
      <c r="AP115" s="152">
        <v>0</v>
      </c>
      <c r="AQ115" s="152">
        <v>0</v>
      </c>
      <c r="AR115" s="152">
        <v>0</v>
      </c>
      <c r="AS115" s="152">
        <v>0</v>
      </c>
      <c r="AT115" s="152">
        <v>0</v>
      </c>
    </row>
    <row r="116" spans="1:46">
      <c r="A116" s="175"/>
      <c r="B116" s="163" t="s">
        <v>176</v>
      </c>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c r="AF116" s="149"/>
      <c r="AG116" s="149"/>
      <c r="AH116" s="149"/>
      <c r="AI116" s="152">
        <v>0</v>
      </c>
      <c r="AJ116" s="152">
        <v>0</v>
      </c>
      <c r="AK116" s="152">
        <v>0</v>
      </c>
      <c r="AL116" s="152">
        <v>0</v>
      </c>
      <c r="AM116" s="152">
        <v>0</v>
      </c>
      <c r="AN116" s="152">
        <v>0</v>
      </c>
      <c r="AO116" s="152">
        <v>0</v>
      </c>
      <c r="AP116" s="152">
        <v>0</v>
      </c>
      <c r="AQ116" s="152">
        <v>0</v>
      </c>
      <c r="AR116" s="152">
        <v>0</v>
      </c>
      <c r="AS116" s="152">
        <v>0</v>
      </c>
      <c r="AT116" s="152">
        <v>0</v>
      </c>
    </row>
    <row r="117" spans="1:46">
      <c r="A117" s="175"/>
      <c r="B117" s="163" t="s">
        <v>120</v>
      </c>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c r="AF117" s="149"/>
      <c r="AG117" s="149"/>
      <c r="AH117" s="149"/>
      <c r="AI117" s="152">
        <v>14064</v>
      </c>
      <c r="AJ117" s="152">
        <v>14090</v>
      </c>
      <c r="AK117" s="152">
        <v>15768</v>
      </c>
      <c r="AL117" s="152">
        <v>1883</v>
      </c>
      <c r="AM117" s="152">
        <v>2342</v>
      </c>
      <c r="AN117" s="152">
        <v>2841</v>
      </c>
      <c r="AO117" s="152">
        <v>4414</v>
      </c>
      <c r="AP117" s="152">
        <v>5605</v>
      </c>
      <c r="AQ117" s="152">
        <v>12792.143099999999</v>
      </c>
      <c r="AR117" s="152">
        <v>15319.775730000001</v>
      </c>
      <c r="AS117" s="152">
        <v>14902.616860000002</v>
      </c>
      <c r="AT117" s="152">
        <v>5584.4410199999993</v>
      </c>
    </row>
    <row r="118" spans="1:46">
      <c r="B118" s="163" t="s">
        <v>75</v>
      </c>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v>108</v>
      </c>
      <c r="AJ118" s="152">
        <v>108</v>
      </c>
      <c r="AK118" s="152">
        <v>108</v>
      </c>
      <c r="AL118" s="152">
        <v>108</v>
      </c>
      <c r="AM118" s="152">
        <v>108</v>
      </c>
      <c r="AN118" s="152">
        <v>108</v>
      </c>
      <c r="AO118" s="152">
        <v>108</v>
      </c>
      <c r="AP118" s="152">
        <v>108</v>
      </c>
      <c r="AQ118" s="152">
        <v>107.5886</v>
      </c>
      <c r="AR118" s="152">
        <v>107.5886</v>
      </c>
      <c r="AS118" s="152">
        <v>107.5886</v>
      </c>
      <c r="AT118" s="152">
        <v>107.5886</v>
      </c>
    </row>
    <row r="119" spans="1:46">
      <c r="A119" s="175"/>
      <c r="B119" s="163" t="s">
        <v>10</v>
      </c>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52">
        <v>0</v>
      </c>
      <c r="AJ119" s="152">
        <v>97</v>
      </c>
      <c r="AK119" s="152">
        <v>0</v>
      </c>
      <c r="AL119" s="152">
        <v>0</v>
      </c>
      <c r="AM119" s="152">
        <v>0</v>
      </c>
      <c r="AN119" s="152">
        <v>-1</v>
      </c>
      <c r="AO119" s="152">
        <v>0</v>
      </c>
      <c r="AP119" s="152">
        <v>0</v>
      </c>
      <c r="AQ119" s="152">
        <v>0.96199000000000001</v>
      </c>
      <c r="AR119" s="152">
        <v>1.01125</v>
      </c>
      <c r="AS119" s="152">
        <v>1.01125</v>
      </c>
      <c r="AT119" s="152">
        <v>0.98660999999999999</v>
      </c>
    </row>
    <row r="120" spans="1:46">
      <c r="B120" s="163" t="s">
        <v>76</v>
      </c>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v>0</v>
      </c>
      <c r="AJ120" s="152">
        <v>0</v>
      </c>
      <c r="AK120" s="152">
        <v>0</v>
      </c>
      <c r="AL120" s="152">
        <v>0</v>
      </c>
      <c r="AM120" s="152">
        <v>0</v>
      </c>
      <c r="AN120" s="152">
        <v>0</v>
      </c>
      <c r="AO120" s="152">
        <v>0</v>
      </c>
      <c r="AP120" s="152">
        <v>0</v>
      </c>
      <c r="AQ120" s="152">
        <v>0</v>
      </c>
      <c r="AR120" s="152">
        <v>0</v>
      </c>
      <c r="AS120" s="152">
        <v>0</v>
      </c>
      <c r="AT120" s="152">
        <v>0</v>
      </c>
    </row>
    <row r="121" spans="1:46">
      <c r="B121" s="167" t="s">
        <v>77</v>
      </c>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7">
        <v>751</v>
      </c>
      <c r="AJ121" s="167">
        <v>1121</v>
      </c>
      <c r="AK121" s="167">
        <v>3418</v>
      </c>
      <c r="AL121" s="167">
        <v>2295</v>
      </c>
      <c r="AM121" s="167">
        <v>2104</v>
      </c>
      <c r="AN121" s="167">
        <v>46</v>
      </c>
      <c r="AO121" s="167">
        <v>272</v>
      </c>
      <c r="AP121" s="167">
        <v>17</v>
      </c>
      <c r="AQ121" s="149">
        <v>-132.22259000000003</v>
      </c>
      <c r="AR121" s="167">
        <f>AR122</f>
        <v>-27.425840000000008</v>
      </c>
      <c r="AS121" s="167">
        <f>AS122</f>
        <v>-35.508760000000009</v>
      </c>
      <c r="AT121" s="167">
        <f>AT122</f>
        <v>-76.874420000000015</v>
      </c>
    </row>
    <row r="122" spans="1:46">
      <c r="B122" s="154" t="s">
        <v>78</v>
      </c>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c r="AI122" s="154">
        <v>751</v>
      </c>
      <c r="AJ122" s="154">
        <v>1121</v>
      </c>
      <c r="AK122" s="154">
        <v>3418</v>
      </c>
      <c r="AL122" s="154">
        <v>2295</v>
      </c>
      <c r="AM122" s="154">
        <v>2104</v>
      </c>
      <c r="AN122" s="154">
        <v>46</v>
      </c>
      <c r="AO122" s="154">
        <v>272</v>
      </c>
      <c r="AP122" s="154">
        <v>17</v>
      </c>
      <c r="AQ122" s="149">
        <v>-132.22259000000003</v>
      </c>
      <c r="AR122" s="154">
        <f>SUM(AR123:AR139)</f>
        <v>-27.425840000000008</v>
      </c>
      <c r="AS122" s="154">
        <f>SUM(AS123:AS139)</f>
        <v>-35.508760000000009</v>
      </c>
      <c r="AT122" s="154">
        <f>SUM(AT123:AT139)</f>
        <v>-76.874420000000015</v>
      </c>
    </row>
    <row r="123" spans="1:46">
      <c r="B123" s="163" t="s">
        <v>72</v>
      </c>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c r="AH123" s="149"/>
      <c r="AI123" s="152">
        <v>0</v>
      </c>
      <c r="AJ123" s="152">
        <v>0</v>
      </c>
      <c r="AK123" s="152">
        <v>1785</v>
      </c>
      <c r="AL123" s="152">
        <v>576</v>
      </c>
      <c r="AM123" s="152">
        <v>2</v>
      </c>
      <c r="AN123" s="152">
        <v>2</v>
      </c>
      <c r="AO123" s="152">
        <v>2</v>
      </c>
      <c r="AP123" s="152">
        <v>17</v>
      </c>
      <c r="AQ123" s="152">
        <v>5.2878299999999996</v>
      </c>
      <c r="AR123" s="152">
        <v>110.08458</v>
      </c>
      <c r="AS123" s="152">
        <v>102.00166</v>
      </c>
      <c r="AT123" s="152">
        <v>60.636000000000003</v>
      </c>
    </row>
    <row r="124" spans="1:46">
      <c r="B124" s="163" t="s">
        <v>207</v>
      </c>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v>0</v>
      </c>
      <c r="AJ124" s="152">
        <v>0</v>
      </c>
      <c r="AK124" s="152">
        <v>0</v>
      </c>
      <c r="AL124" s="152">
        <v>0</v>
      </c>
      <c r="AM124" s="152">
        <v>0</v>
      </c>
      <c r="AN124" s="152">
        <v>0</v>
      </c>
      <c r="AO124" s="152">
        <v>0</v>
      </c>
      <c r="AP124" s="152">
        <v>0</v>
      </c>
      <c r="AQ124" s="152">
        <v>0</v>
      </c>
      <c r="AR124" s="152">
        <v>0</v>
      </c>
      <c r="AS124" s="152">
        <v>0</v>
      </c>
      <c r="AT124" s="152">
        <v>0</v>
      </c>
    </row>
    <row r="125" spans="1:46">
      <c r="A125" s="175"/>
      <c r="B125" s="163" t="s">
        <v>131</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v>0</v>
      </c>
      <c r="AJ125" s="152">
        <v>0</v>
      </c>
      <c r="AK125" s="152">
        <v>0</v>
      </c>
      <c r="AL125" s="152">
        <v>0</v>
      </c>
      <c r="AM125" s="152">
        <v>0</v>
      </c>
      <c r="AN125" s="152">
        <v>0</v>
      </c>
      <c r="AO125" s="152">
        <v>0</v>
      </c>
      <c r="AP125" s="152">
        <v>0</v>
      </c>
      <c r="AQ125" s="152">
        <v>0</v>
      </c>
      <c r="AR125" s="152">
        <v>0</v>
      </c>
      <c r="AS125" s="152">
        <v>0</v>
      </c>
      <c r="AT125" s="152">
        <v>0</v>
      </c>
    </row>
    <row r="126" spans="1:46">
      <c r="A126" s="175"/>
      <c r="B126" s="163" t="s">
        <v>132</v>
      </c>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49"/>
      <c r="AF126" s="149"/>
      <c r="AG126" s="149"/>
      <c r="AH126" s="149"/>
      <c r="AI126" s="152">
        <v>0</v>
      </c>
      <c r="AJ126" s="152">
        <v>0</v>
      </c>
      <c r="AK126" s="152">
        <v>0</v>
      </c>
      <c r="AL126" s="152">
        <v>0</v>
      </c>
      <c r="AM126" s="152">
        <v>0</v>
      </c>
      <c r="AN126" s="152">
        <v>0</v>
      </c>
      <c r="AO126" s="152">
        <v>0</v>
      </c>
      <c r="AP126" s="152">
        <v>0</v>
      </c>
      <c r="AQ126" s="152">
        <v>0</v>
      </c>
      <c r="AR126" s="152">
        <v>0</v>
      </c>
      <c r="AS126" s="152">
        <v>0</v>
      </c>
      <c r="AT126" s="152">
        <v>0</v>
      </c>
    </row>
    <row r="127" spans="1:46">
      <c r="A127" s="175"/>
      <c r="B127" s="163" t="s">
        <v>123</v>
      </c>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c r="AG127" s="149"/>
      <c r="AH127" s="149"/>
      <c r="AI127" s="152">
        <v>0</v>
      </c>
      <c r="AJ127" s="152">
        <v>0</v>
      </c>
      <c r="AK127" s="152">
        <v>0</v>
      </c>
      <c r="AL127" s="152">
        <v>0</v>
      </c>
      <c r="AM127" s="152">
        <v>0</v>
      </c>
      <c r="AN127" s="152">
        <v>0</v>
      </c>
      <c r="AO127" s="152">
        <v>0</v>
      </c>
      <c r="AP127" s="152">
        <v>0</v>
      </c>
      <c r="AQ127" s="152">
        <v>0</v>
      </c>
      <c r="AR127" s="152">
        <v>0</v>
      </c>
      <c r="AS127" s="152">
        <v>0</v>
      </c>
      <c r="AT127" s="152">
        <v>0</v>
      </c>
    </row>
    <row r="128" spans="1:46">
      <c r="A128" s="175"/>
      <c r="B128" s="163" t="s">
        <v>139</v>
      </c>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v>0</v>
      </c>
      <c r="AJ128" s="152">
        <v>0</v>
      </c>
      <c r="AK128" s="152">
        <v>0</v>
      </c>
      <c r="AL128" s="152">
        <v>0</v>
      </c>
      <c r="AM128" s="152">
        <v>0</v>
      </c>
      <c r="AN128" s="152">
        <v>0</v>
      </c>
      <c r="AO128" s="152">
        <v>0</v>
      </c>
      <c r="AP128" s="152">
        <v>0</v>
      </c>
      <c r="AQ128" s="152">
        <v>0</v>
      </c>
      <c r="AR128" s="152">
        <v>0</v>
      </c>
      <c r="AS128" s="152">
        <v>0</v>
      </c>
      <c r="AT128" s="152">
        <v>0</v>
      </c>
    </row>
    <row r="129" spans="1:46">
      <c r="A129" s="175"/>
      <c r="B129" s="163" t="s">
        <v>133</v>
      </c>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v>0</v>
      </c>
      <c r="AJ129" s="152">
        <v>0</v>
      </c>
      <c r="AK129" s="152">
        <v>0</v>
      </c>
      <c r="AL129" s="152">
        <v>0</v>
      </c>
      <c r="AM129" s="152">
        <v>0</v>
      </c>
      <c r="AN129" s="152">
        <v>0</v>
      </c>
      <c r="AO129" s="152">
        <v>0</v>
      </c>
      <c r="AP129" s="152">
        <v>0</v>
      </c>
      <c r="AQ129" s="152">
        <v>0</v>
      </c>
      <c r="AR129" s="152">
        <v>0</v>
      </c>
      <c r="AS129" s="152">
        <v>0</v>
      </c>
      <c r="AT129" s="152">
        <v>0</v>
      </c>
    </row>
    <row r="130" spans="1:46">
      <c r="A130" s="175"/>
      <c r="B130" s="163" t="s">
        <v>134</v>
      </c>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c r="AG130" s="149"/>
      <c r="AH130" s="149"/>
      <c r="AI130" s="152">
        <v>0</v>
      </c>
      <c r="AJ130" s="152">
        <v>0</v>
      </c>
      <c r="AK130" s="152">
        <v>0</v>
      </c>
      <c r="AL130" s="152">
        <v>0</v>
      </c>
      <c r="AM130" s="152">
        <v>0</v>
      </c>
      <c r="AN130" s="152">
        <v>0</v>
      </c>
      <c r="AO130" s="152">
        <v>0</v>
      </c>
      <c r="AP130" s="152">
        <v>0</v>
      </c>
      <c r="AQ130" s="152">
        <v>0</v>
      </c>
      <c r="AR130" s="152">
        <v>0</v>
      </c>
      <c r="AS130" s="152">
        <v>0</v>
      </c>
      <c r="AT130" s="152">
        <v>0</v>
      </c>
    </row>
    <row r="131" spans="1:46">
      <c r="A131" s="175"/>
      <c r="B131" s="163" t="s">
        <v>135</v>
      </c>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c r="AH131" s="149"/>
      <c r="AI131" s="152">
        <v>0</v>
      </c>
      <c r="AJ131" s="152">
        <v>0</v>
      </c>
      <c r="AK131" s="152">
        <v>0</v>
      </c>
      <c r="AL131" s="152">
        <v>0</v>
      </c>
      <c r="AM131" s="152">
        <v>0</v>
      </c>
      <c r="AN131" s="152">
        <v>0</v>
      </c>
      <c r="AO131" s="152">
        <v>0</v>
      </c>
      <c r="AP131" s="152">
        <v>0</v>
      </c>
      <c r="AQ131" s="152">
        <v>0</v>
      </c>
      <c r="AR131" s="152">
        <v>0</v>
      </c>
      <c r="AS131" s="152">
        <v>0</v>
      </c>
      <c r="AT131" s="152">
        <v>0</v>
      </c>
    </row>
    <row r="132" spans="1:46">
      <c r="A132" s="175"/>
      <c r="B132" s="163" t="s">
        <v>210</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v>0</v>
      </c>
      <c r="AJ132" s="152">
        <v>0</v>
      </c>
      <c r="AK132" s="152">
        <v>0</v>
      </c>
      <c r="AL132" s="152">
        <v>0</v>
      </c>
      <c r="AM132" s="152">
        <v>0</v>
      </c>
      <c r="AN132" s="152">
        <v>0</v>
      </c>
      <c r="AO132" s="152">
        <v>0</v>
      </c>
      <c r="AP132" s="152">
        <v>0</v>
      </c>
      <c r="AQ132" s="152"/>
      <c r="AR132" s="152">
        <v>0</v>
      </c>
      <c r="AS132" s="152">
        <v>0</v>
      </c>
      <c r="AT132" s="152">
        <v>0</v>
      </c>
    </row>
    <row r="133" spans="1:46">
      <c r="A133" s="175"/>
      <c r="B133" s="163" t="s">
        <v>136</v>
      </c>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v>0</v>
      </c>
      <c r="AJ133" s="152">
        <v>0</v>
      </c>
      <c r="AK133" s="152">
        <v>0</v>
      </c>
      <c r="AL133" s="152">
        <v>0</v>
      </c>
      <c r="AM133" s="152">
        <v>0</v>
      </c>
      <c r="AN133" s="152">
        <v>0</v>
      </c>
      <c r="AO133" s="152">
        <v>0</v>
      </c>
      <c r="AP133" s="152">
        <v>0</v>
      </c>
      <c r="AQ133" s="152">
        <v>0</v>
      </c>
      <c r="AR133" s="152">
        <v>0</v>
      </c>
      <c r="AS133" s="152">
        <v>0</v>
      </c>
      <c r="AT133" s="152">
        <v>0</v>
      </c>
    </row>
    <row r="134" spans="1:46">
      <c r="A134" s="175"/>
      <c r="B134" s="163" t="s">
        <v>137</v>
      </c>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c r="AG134" s="149"/>
      <c r="AH134" s="149"/>
      <c r="AI134" s="152">
        <v>0</v>
      </c>
      <c r="AJ134" s="152">
        <v>0</v>
      </c>
      <c r="AK134" s="152">
        <v>0</v>
      </c>
      <c r="AL134" s="152">
        <v>0</v>
      </c>
      <c r="AM134" s="152">
        <v>0</v>
      </c>
      <c r="AN134" s="152">
        <v>0</v>
      </c>
      <c r="AO134" s="152">
        <v>0</v>
      </c>
      <c r="AP134" s="152">
        <v>0</v>
      </c>
      <c r="AQ134" s="152">
        <v>0</v>
      </c>
      <c r="AR134" s="152">
        <v>0</v>
      </c>
      <c r="AS134" s="152">
        <v>0</v>
      </c>
      <c r="AT134" s="152">
        <v>0</v>
      </c>
    </row>
    <row r="135" spans="1:46">
      <c r="A135" s="175"/>
      <c r="B135" s="163" t="s">
        <v>138</v>
      </c>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52">
        <v>0</v>
      </c>
      <c r="AJ135" s="152">
        <v>0</v>
      </c>
      <c r="AK135" s="152">
        <v>0</v>
      </c>
      <c r="AL135" s="152">
        <v>0</v>
      </c>
      <c r="AM135" s="152">
        <v>0</v>
      </c>
      <c r="AN135" s="152">
        <v>0</v>
      </c>
      <c r="AO135" s="152">
        <v>0</v>
      </c>
      <c r="AP135" s="152">
        <v>0</v>
      </c>
      <c r="AQ135" s="152">
        <v>0</v>
      </c>
      <c r="AR135" s="152">
        <v>0</v>
      </c>
      <c r="AS135" s="152">
        <v>0</v>
      </c>
      <c r="AT135" s="152">
        <v>0</v>
      </c>
    </row>
    <row r="136" spans="1:46">
      <c r="B136" s="163" t="s">
        <v>110</v>
      </c>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c r="AH136" s="149"/>
      <c r="AI136" s="152">
        <v>0</v>
      </c>
      <c r="AJ136" s="152">
        <v>0</v>
      </c>
      <c r="AK136" s="152">
        <v>0</v>
      </c>
      <c r="AL136" s="152">
        <v>0</v>
      </c>
      <c r="AM136" s="152">
        <v>0</v>
      </c>
      <c r="AN136" s="152">
        <v>0</v>
      </c>
      <c r="AO136" s="152">
        <v>0</v>
      </c>
      <c r="AP136" s="152">
        <v>0</v>
      </c>
      <c r="AQ136" s="152">
        <v>0</v>
      </c>
      <c r="AR136" s="152">
        <v>0</v>
      </c>
      <c r="AS136" s="152">
        <v>0</v>
      </c>
      <c r="AT136" s="152">
        <v>0</v>
      </c>
    </row>
    <row r="137" spans="1:46">
      <c r="A137" s="175"/>
      <c r="B137" s="163" t="s">
        <v>120</v>
      </c>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c r="AG137" s="149"/>
      <c r="AH137" s="149"/>
      <c r="AI137" s="152">
        <v>750</v>
      </c>
      <c r="AJ137" s="152">
        <v>1120</v>
      </c>
      <c r="AK137" s="152">
        <v>1633</v>
      </c>
      <c r="AL137" s="152">
        <v>1719</v>
      </c>
      <c r="AM137" s="152">
        <v>2102</v>
      </c>
      <c r="AN137" s="152">
        <v>44</v>
      </c>
      <c r="AO137" s="152">
        <v>270</v>
      </c>
      <c r="AP137" s="152">
        <v>0</v>
      </c>
      <c r="AQ137" s="152">
        <v>-137.51042000000001</v>
      </c>
      <c r="AR137" s="152">
        <v>-137.51042000000001</v>
      </c>
      <c r="AS137" s="152">
        <v>-137.51042000000001</v>
      </c>
      <c r="AT137" s="152">
        <v>-137.51042000000001</v>
      </c>
    </row>
    <row r="138" spans="1:46">
      <c r="B138" s="163" t="s">
        <v>79</v>
      </c>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52">
        <v>1</v>
      </c>
      <c r="AJ138" s="152">
        <v>1</v>
      </c>
      <c r="AK138" s="152">
        <v>0</v>
      </c>
      <c r="AL138" s="152">
        <v>0</v>
      </c>
      <c r="AM138" s="152">
        <v>0</v>
      </c>
      <c r="AN138" s="152">
        <v>0</v>
      </c>
      <c r="AO138" s="152">
        <v>0</v>
      </c>
      <c r="AP138" s="152">
        <v>0</v>
      </c>
      <c r="AQ138" s="152">
        <v>0</v>
      </c>
      <c r="AR138" s="152">
        <v>0</v>
      </c>
      <c r="AS138" s="152">
        <v>0</v>
      </c>
      <c r="AT138" s="152">
        <v>0</v>
      </c>
    </row>
    <row r="139" spans="1:46">
      <c r="A139" s="175"/>
      <c r="B139" s="163" t="s">
        <v>10</v>
      </c>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v>0</v>
      </c>
      <c r="AJ139" s="152">
        <v>0</v>
      </c>
      <c r="AK139" s="152">
        <v>0</v>
      </c>
      <c r="AL139" s="152">
        <v>0</v>
      </c>
      <c r="AM139" s="152">
        <v>0</v>
      </c>
      <c r="AN139" s="152">
        <v>0</v>
      </c>
      <c r="AO139" s="152">
        <v>0</v>
      </c>
      <c r="AP139" s="152">
        <v>0</v>
      </c>
      <c r="AQ139" s="152">
        <v>0</v>
      </c>
      <c r="AR139" s="152">
        <v>0</v>
      </c>
      <c r="AS139" s="152">
        <v>0</v>
      </c>
      <c r="AT139" s="152">
        <v>0</v>
      </c>
    </row>
    <row r="140" spans="1:46">
      <c r="B140" s="154" t="s">
        <v>80</v>
      </c>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52">
        <v>0</v>
      </c>
      <c r="AJ140" s="152">
        <v>0</v>
      </c>
      <c r="AK140" s="152">
        <v>0</v>
      </c>
      <c r="AL140" s="152">
        <v>0</v>
      </c>
      <c r="AM140" s="152">
        <v>0</v>
      </c>
      <c r="AN140" s="152">
        <v>0</v>
      </c>
      <c r="AO140" s="152">
        <v>0</v>
      </c>
      <c r="AP140" s="152">
        <v>0</v>
      </c>
      <c r="AQ140" s="152">
        <v>0</v>
      </c>
      <c r="AR140" s="152">
        <v>0</v>
      </c>
      <c r="AS140" s="152">
        <v>0</v>
      </c>
      <c r="AT140" s="152">
        <v>0</v>
      </c>
    </row>
    <row r="141" spans="1:46">
      <c r="B141" s="148" t="s">
        <v>81</v>
      </c>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c r="AG141" s="149"/>
      <c r="AH141" s="149"/>
      <c r="AI141" s="149">
        <v>454213</v>
      </c>
      <c r="AJ141" s="149">
        <v>478354</v>
      </c>
      <c r="AK141" s="149">
        <v>494805</v>
      </c>
      <c r="AL141" s="149">
        <v>521709</v>
      </c>
      <c r="AM141" s="149">
        <v>525023</v>
      </c>
      <c r="AN141" s="149">
        <v>524934</v>
      </c>
      <c r="AO141" s="149">
        <v>519580</v>
      </c>
      <c r="AP141" s="149">
        <v>515567</v>
      </c>
      <c r="AQ141" s="149">
        <v>508664.56828999997</v>
      </c>
      <c r="AR141" s="149">
        <f>SUM(AR142:AR151)</f>
        <v>506827.53495999996</v>
      </c>
      <c r="AS141" s="149">
        <f>SUM(AS142:AS151)</f>
        <v>504623.97810000001</v>
      </c>
      <c r="AT141" s="149">
        <f>SUM(AT142:AT151)</f>
        <v>501059.31283999997</v>
      </c>
    </row>
    <row r="142" spans="1:46">
      <c r="B142" s="163" t="s">
        <v>82</v>
      </c>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D142" s="149"/>
      <c r="AE142" s="149"/>
      <c r="AF142" s="149"/>
      <c r="AG142" s="149"/>
      <c r="AH142" s="149"/>
      <c r="AI142" s="152">
        <v>65000</v>
      </c>
      <c r="AJ142" s="152">
        <v>65000</v>
      </c>
      <c r="AK142" s="152">
        <v>65000</v>
      </c>
      <c r="AL142" s="152">
        <v>65000</v>
      </c>
      <c r="AM142" s="152">
        <v>65000</v>
      </c>
      <c r="AN142" s="152">
        <v>65000</v>
      </c>
      <c r="AO142" s="152">
        <v>65000</v>
      </c>
      <c r="AP142" s="152">
        <v>65000</v>
      </c>
      <c r="AQ142" s="152">
        <v>65000</v>
      </c>
      <c r="AR142" s="152">
        <v>65000</v>
      </c>
      <c r="AS142" s="152">
        <v>65000</v>
      </c>
      <c r="AT142" s="152">
        <v>65000</v>
      </c>
    </row>
    <row r="143" spans="1:46">
      <c r="B143" s="163" t="s">
        <v>246</v>
      </c>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c r="AI143" s="152">
        <v>0</v>
      </c>
      <c r="AJ143" s="152">
        <v>0</v>
      </c>
      <c r="AK143" s="152">
        <v>0</v>
      </c>
      <c r="AL143" s="152">
        <v>0</v>
      </c>
      <c r="AM143" s="152">
        <v>0</v>
      </c>
      <c r="AN143" s="152">
        <v>0</v>
      </c>
      <c r="AO143" s="152">
        <v>0</v>
      </c>
      <c r="AP143" s="152">
        <v>0</v>
      </c>
      <c r="AQ143" s="152">
        <v>0</v>
      </c>
      <c r="AR143" s="152">
        <v>0</v>
      </c>
      <c r="AS143" s="152">
        <v>0</v>
      </c>
      <c r="AT143" s="152">
        <v>0</v>
      </c>
    </row>
    <row r="144" spans="1:46">
      <c r="B144" s="163" t="s">
        <v>83</v>
      </c>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c r="AI144" s="152">
        <v>0</v>
      </c>
      <c r="AJ144" s="152">
        <v>0</v>
      </c>
      <c r="AK144" s="152">
        <v>0</v>
      </c>
      <c r="AL144" s="152">
        <v>0</v>
      </c>
      <c r="AM144" s="152">
        <v>0</v>
      </c>
      <c r="AN144" s="152">
        <v>0</v>
      </c>
      <c r="AO144" s="152">
        <v>0</v>
      </c>
      <c r="AP144" s="152">
        <v>0</v>
      </c>
      <c r="AQ144" s="152">
        <v>0</v>
      </c>
      <c r="AR144" s="152">
        <v>0</v>
      </c>
      <c r="AS144" s="152">
        <v>0</v>
      </c>
      <c r="AT144" s="152">
        <v>0</v>
      </c>
    </row>
    <row r="145" spans="1:46">
      <c r="B145" s="163" t="s">
        <v>85</v>
      </c>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c r="AI145" s="152">
        <v>346</v>
      </c>
      <c r="AJ145" s="152">
        <v>346</v>
      </c>
      <c r="AK145" s="152">
        <v>346</v>
      </c>
      <c r="AL145" s="152">
        <v>345</v>
      </c>
      <c r="AM145" s="152">
        <v>345</v>
      </c>
      <c r="AN145" s="152">
        <v>345</v>
      </c>
      <c r="AO145" s="152">
        <v>345</v>
      </c>
      <c r="AP145" s="152">
        <v>345</v>
      </c>
      <c r="AQ145" s="152">
        <v>345.41602</v>
      </c>
      <c r="AR145" s="152">
        <v>345.41601999999995</v>
      </c>
      <c r="AS145" s="152">
        <v>345.41601999999995</v>
      </c>
      <c r="AT145" s="152">
        <v>345.41601999999995</v>
      </c>
    </row>
    <row r="146" spans="1:46">
      <c r="A146" s="175"/>
      <c r="B146" s="163" t="s">
        <v>88</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v>-3268</v>
      </c>
      <c r="AJ146" s="152">
        <v>-3268</v>
      </c>
      <c r="AK146" s="152">
        <v>-3268</v>
      </c>
      <c r="AL146" s="152">
        <v>-3267</v>
      </c>
      <c r="AM146" s="152">
        <v>-9194</v>
      </c>
      <c r="AN146" s="152">
        <v>-5878</v>
      </c>
      <c r="AO146" s="152">
        <v>-5968</v>
      </c>
      <c r="AP146" s="152">
        <v>-9193</v>
      </c>
      <c r="AQ146" s="152">
        <v>-15334.872869999996</v>
      </c>
      <c r="AR146" s="152">
        <v>-22238.077410000009</v>
      </c>
      <c r="AS146" s="152">
        <v>-24075.110739999989</v>
      </c>
      <c r="AT146" s="152">
        <v>-26278.667600000004</v>
      </c>
    </row>
    <row r="147" spans="1:46">
      <c r="B147" s="163" t="s">
        <v>140</v>
      </c>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c r="AI147" s="152">
        <v>0</v>
      </c>
      <c r="AJ147" s="152">
        <v>0</v>
      </c>
      <c r="AK147" s="152">
        <v>0</v>
      </c>
      <c r="AL147" s="152">
        <v>0</v>
      </c>
      <c r="AM147" s="152">
        <v>0</v>
      </c>
      <c r="AN147" s="152">
        <v>0</v>
      </c>
      <c r="AO147" s="152">
        <v>0</v>
      </c>
      <c r="AP147" s="152">
        <v>0</v>
      </c>
      <c r="AQ147" s="152">
        <v>0</v>
      </c>
      <c r="AR147" s="152">
        <v>0</v>
      </c>
      <c r="AS147" s="152">
        <v>0</v>
      </c>
      <c r="AT147" s="152">
        <v>0</v>
      </c>
    </row>
    <row r="148" spans="1:46">
      <c r="B148" s="163" t="s">
        <v>84</v>
      </c>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c r="AI148" s="152">
        <v>0</v>
      </c>
      <c r="AJ148" s="152">
        <v>0</v>
      </c>
      <c r="AK148" s="152">
        <v>0</v>
      </c>
      <c r="AL148" s="152">
        <v>0</v>
      </c>
      <c r="AM148" s="152">
        <v>0</v>
      </c>
      <c r="AN148" s="152">
        <v>0</v>
      </c>
      <c r="AO148" s="152">
        <v>0</v>
      </c>
      <c r="AP148" s="152">
        <v>0</v>
      </c>
      <c r="AQ148" s="152">
        <v>0</v>
      </c>
      <c r="AR148" s="152">
        <v>0</v>
      </c>
      <c r="AS148" s="152">
        <v>0</v>
      </c>
      <c r="AT148" s="152">
        <v>0</v>
      </c>
    </row>
    <row r="149" spans="1:46">
      <c r="B149" s="163" t="s">
        <v>86</v>
      </c>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c r="AI149" s="152">
        <v>398494</v>
      </c>
      <c r="AJ149" s="152">
        <v>424833</v>
      </c>
      <c r="AK149" s="152">
        <v>442829</v>
      </c>
      <c r="AL149" s="152">
        <v>465557</v>
      </c>
      <c r="AM149" s="152">
        <v>465557</v>
      </c>
      <c r="AN149" s="152">
        <v>465557</v>
      </c>
      <c r="AO149" s="152">
        <v>465557</v>
      </c>
      <c r="AP149" s="152">
        <v>465557</v>
      </c>
      <c r="AQ149" s="152">
        <v>465557.22967999999</v>
      </c>
      <c r="AR149" s="152">
        <v>465557.22967999999</v>
      </c>
      <c r="AS149" s="152">
        <v>465557.22967999999</v>
      </c>
      <c r="AT149" s="152">
        <v>465557.22967999999</v>
      </c>
    </row>
    <row r="150" spans="1:46">
      <c r="A150" s="175"/>
      <c r="B150" s="163" t="s">
        <v>89</v>
      </c>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c r="AI150" s="152">
        <v>-6359</v>
      </c>
      <c r="AJ150" s="152">
        <v>-8557</v>
      </c>
      <c r="AK150" s="152">
        <v>-10102</v>
      </c>
      <c r="AL150" s="152">
        <v>-5926</v>
      </c>
      <c r="AM150" s="152">
        <v>3315</v>
      </c>
      <c r="AN150" s="152">
        <v>-90</v>
      </c>
      <c r="AO150" s="152">
        <v>-5354</v>
      </c>
      <c r="AP150" s="152">
        <v>-6142</v>
      </c>
      <c r="AQ150" s="152">
        <v>-6903.2045400000052</v>
      </c>
      <c r="AR150" s="152">
        <f>AR53</f>
        <v>-1837.0333299999902</v>
      </c>
      <c r="AS150" s="152">
        <f>AS53</f>
        <v>-2203.556860000012</v>
      </c>
      <c r="AT150" s="152">
        <f>AT53</f>
        <v>-3564.6652599999929</v>
      </c>
    </row>
    <row r="151" spans="1:46">
      <c r="B151" s="163" t="s">
        <v>87</v>
      </c>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c r="AH151" s="152"/>
      <c r="AI151" s="152">
        <v>0</v>
      </c>
      <c r="AJ151" s="152">
        <v>0</v>
      </c>
      <c r="AK151" s="152">
        <v>0</v>
      </c>
      <c r="AL151" s="152">
        <v>0</v>
      </c>
      <c r="AM151" s="152">
        <v>0</v>
      </c>
      <c r="AN151" s="152">
        <v>0</v>
      </c>
      <c r="AO151" s="152">
        <v>0</v>
      </c>
      <c r="AP151" s="152">
        <v>0</v>
      </c>
      <c r="AQ151" s="152">
        <v>0</v>
      </c>
      <c r="AR151" s="152">
        <v>0</v>
      </c>
      <c r="AS151" s="152">
        <v>0</v>
      </c>
      <c r="AT151" s="152">
        <v>0</v>
      </c>
    </row>
    <row r="152" spans="1:46">
      <c r="B152" s="163" t="s">
        <v>91</v>
      </c>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v>0</v>
      </c>
      <c r="AJ152" s="152">
        <v>0</v>
      </c>
      <c r="AK152" s="152">
        <v>0</v>
      </c>
      <c r="AL152" s="152">
        <v>0</v>
      </c>
      <c r="AM152" s="152">
        <v>0</v>
      </c>
      <c r="AN152" s="152">
        <v>0</v>
      </c>
      <c r="AO152" s="152">
        <v>0</v>
      </c>
      <c r="AP152" s="152">
        <v>0</v>
      </c>
      <c r="AQ152" s="152">
        <v>0</v>
      </c>
      <c r="AR152" s="152">
        <v>0</v>
      </c>
      <c r="AS152" s="152">
        <v>0</v>
      </c>
      <c r="AT152" s="152">
        <v>0</v>
      </c>
    </row>
    <row r="153" spans="1:46">
      <c r="B153" s="161" t="s">
        <v>344</v>
      </c>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152"/>
      <c r="AG153" s="152"/>
      <c r="AH153" s="152"/>
      <c r="AI153" s="162">
        <v>538567</v>
      </c>
      <c r="AJ153" s="162">
        <v>556675</v>
      </c>
      <c r="AK153" s="162">
        <v>558779</v>
      </c>
      <c r="AL153" s="162">
        <v>536748</v>
      </c>
      <c r="AM153" s="162">
        <v>538787</v>
      </c>
      <c r="AN153" s="162">
        <v>532233</v>
      </c>
      <c r="AO153" s="162">
        <v>534669</v>
      </c>
      <c r="AP153" s="162">
        <v>527391</v>
      </c>
      <c r="AQ153" s="162">
        <v>529144.39620999992</v>
      </c>
      <c r="AR153" s="162">
        <f>AR139+AR141+AR122+AR102</f>
        <v>528888.23673</v>
      </c>
      <c r="AS153" s="162">
        <f>AS139+AS141+AS122+AS102</f>
        <v>528146.32732000004</v>
      </c>
      <c r="AT153" s="162">
        <f>AT139+AT141+AT122+AT102</f>
        <v>518201.61379999993</v>
      </c>
    </row>
    <row r="154" spans="1:46">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119"/>
      <c r="AJ154" s="119"/>
      <c r="AK154" s="119"/>
      <c r="AL154" s="119"/>
      <c r="AM154" s="119"/>
      <c r="AN154" s="119"/>
      <c r="AO154" s="119"/>
      <c r="AP154" s="119"/>
      <c r="AQ154" s="119"/>
      <c r="AR154" s="119"/>
      <c r="AS154" s="119"/>
      <c r="AT154" s="119"/>
    </row>
    <row r="155" spans="1:46">
      <c r="B155" s="119"/>
      <c r="C155" s="119"/>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20"/>
      <c r="AL155" s="120"/>
      <c r="AM155" s="120"/>
      <c r="AN155" s="120"/>
      <c r="AO155" s="120"/>
      <c r="AP155" s="120"/>
      <c r="AQ155" s="120"/>
      <c r="AR155" s="120"/>
      <c r="AS155" s="120"/>
      <c r="AT155" s="120"/>
    </row>
    <row r="156" spans="1:46">
      <c r="AR156" s="116"/>
      <c r="AS156" s="116"/>
      <c r="AT156" s="116"/>
    </row>
    <row r="157" spans="1:46"/>
    <row r="158" spans="1:46"/>
    <row r="159" spans="1:46"/>
    <row r="160" spans="1:46"/>
  </sheetData>
  <mergeCells count="33">
    <mergeCell ref="AQ100:AT100"/>
    <mergeCell ref="W100:Z100"/>
    <mergeCell ref="AA100:AD100"/>
    <mergeCell ref="AE100:AH100"/>
    <mergeCell ref="AI100:AL100"/>
    <mergeCell ref="AM100:AP100"/>
    <mergeCell ref="C100:F100"/>
    <mergeCell ref="G100:J100"/>
    <mergeCell ref="K100:N100"/>
    <mergeCell ref="O100:R100"/>
    <mergeCell ref="S100:V100"/>
    <mergeCell ref="AA61:AD61"/>
    <mergeCell ref="AE61:AH61"/>
    <mergeCell ref="AI61:AL61"/>
    <mergeCell ref="AM61:AP61"/>
    <mergeCell ref="AQ61:AT61"/>
    <mergeCell ref="O7:R7"/>
    <mergeCell ref="S7:V7"/>
    <mergeCell ref="W7:Z7"/>
    <mergeCell ref="C61:F61"/>
    <mergeCell ref="G61:J61"/>
    <mergeCell ref="K61:N61"/>
    <mergeCell ref="O61:R61"/>
    <mergeCell ref="S61:V61"/>
    <mergeCell ref="W61:Z61"/>
    <mergeCell ref="C7:F7"/>
    <mergeCell ref="G7:J7"/>
    <mergeCell ref="K7:N7"/>
    <mergeCell ref="AA7:AD7"/>
    <mergeCell ref="AE7:AH7"/>
    <mergeCell ref="AI7:AL7"/>
    <mergeCell ref="AM7:AP7"/>
    <mergeCell ref="AQ7:AT7"/>
  </mergeCells>
  <phoneticPr fontId="18" type="noConversion"/>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20246-7408-4593-A960-CDEC8A460CE1}">
  <sheetPr>
    <tabColor rgb="FF9CC4C0"/>
  </sheetPr>
  <dimension ref="A1:AW160"/>
  <sheetViews>
    <sheetView showGridLines="0" zoomScale="80" zoomScaleNormal="80" workbookViewId="0">
      <pane xSplit="2" ySplit="8" topLeftCell="AN9" activePane="bottomRight" state="frozen"/>
      <selection activeCell="AP22" sqref="AP22"/>
      <selection pane="topRight" activeCell="AP22" sqref="AP22"/>
      <selection pane="bottomLeft" activeCell="AP22" sqref="AP22"/>
      <selection pane="bottomRight" activeCell="B5" sqref="B5"/>
    </sheetView>
  </sheetViews>
  <sheetFormatPr defaultColWidth="0" defaultRowHeight="14.5" zeroHeight="1"/>
  <cols>
    <col min="1" max="1" width="7.26953125" style="220" customWidth="1"/>
    <col min="2" max="2" width="57.453125" style="31" customWidth="1"/>
    <col min="3" max="34" width="16.1796875" style="31" hidden="1" customWidth="1"/>
    <col min="35" max="46" width="16.1796875" style="31" customWidth="1"/>
    <col min="47" max="49" width="8.7265625" style="31" customWidth="1"/>
    <col min="50" max="16384" width="8.7265625" style="31" hidden="1"/>
  </cols>
  <sheetData>
    <row r="1" spans="1:46"/>
    <row r="2" spans="1:46"/>
    <row r="3" spans="1:46"/>
    <row r="4" spans="1:46"/>
    <row r="5" spans="1:46" s="119" customFormat="1" ht="32" customHeight="1" thickBot="1">
      <c r="A5" s="178"/>
      <c r="B5" s="236" t="s">
        <v>264</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c r="AP5" s="238"/>
      <c r="AQ5" s="238"/>
      <c r="AR5" s="238"/>
      <c r="AS5" s="238"/>
      <c r="AT5" s="238"/>
    </row>
    <row r="6" spans="1:46" s="182" customFormat="1" ht="22.5" customHeight="1" thickBot="1">
      <c r="A6" s="179"/>
      <c r="B6" s="180"/>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row>
    <row r="7" spans="1:46" ht="16" customHeight="1" thickTop="1" thickBot="1">
      <c r="A7" s="178"/>
      <c r="B7" s="27" t="s">
        <v>96</v>
      </c>
      <c r="C7" s="400">
        <v>2015</v>
      </c>
      <c r="D7" s="391"/>
      <c r="E7" s="391"/>
      <c r="F7" s="399"/>
      <c r="G7" s="392">
        <v>2016</v>
      </c>
      <c r="H7" s="391"/>
      <c r="I7" s="391"/>
      <c r="J7" s="399"/>
      <c r="K7" s="392">
        <v>2017</v>
      </c>
      <c r="L7" s="391"/>
      <c r="M7" s="391"/>
      <c r="N7" s="399"/>
      <c r="O7" s="392">
        <v>2018</v>
      </c>
      <c r="P7" s="391"/>
      <c r="Q7" s="391"/>
      <c r="R7" s="399"/>
      <c r="S7" s="392">
        <v>2019</v>
      </c>
      <c r="T7" s="391"/>
      <c r="U7" s="391"/>
      <c r="V7" s="399"/>
      <c r="W7" s="392">
        <v>2020</v>
      </c>
      <c r="X7" s="391"/>
      <c r="Y7" s="391"/>
      <c r="Z7" s="399"/>
      <c r="AA7" s="392">
        <v>2021</v>
      </c>
      <c r="AB7" s="391"/>
      <c r="AC7" s="391"/>
      <c r="AD7" s="399"/>
      <c r="AE7" s="392">
        <v>2022</v>
      </c>
      <c r="AF7" s="391"/>
      <c r="AG7" s="391"/>
      <c r="AH7" s="399"/>
      <c r="AI7" s="392">
        <v>2023</v>
      </c>
      <c r="AJ7" s="391"/>
      <c r="AK7" s="391"/>
      <c r="AL7" s="399"/>
      <c r="AM7" s="392">
        <v>2024</v>
      </c>
      <c r="AN7" s="391"/>
      <c r="AO7" s="391"/>
      <c r="AP7" s="399"/>
      <c r="AQ7" s="395">
        <v>2025</v>
      </c>
      <c r="AR7" s="396"/>
      <c r="AS7" s="396"/>
      <c r="AT7" s="396"/>
    </row>
    <row r="8" spans="1:46" ht="16" customHeight="1" thickTop="1">
      <c r="A8" s="178"/>
      <c r="B8" s="28" t="s">
        <v>97</v>
      </c>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t="s">
        <v>244</v>
      </c>
      <c r="AJ8" s="25" t="s">
        <v>248</v>
      </c>
      <c r="AK8" s="25" t="s">
        <v>266</v>
      </c>
      <c r="AL8" s="25" t="s">
        <v>275</v>
      </c>
      <c r="AM8" s="25" t="s">
        <v>287</v>
      </c>
      <c r="AN8" s="25" t="str">
        <f>Consolidado!AN8</f>
        <v>2T24</v>
      </c>
      <c r="AO8" s="25" t="str">
        <f>Consolidado!AO8</f>
        <v>3T24</v>
      </c>
      <c r="AP8" s="25" t="str">
        <f>Consolidado!AP8</f>
        <v>4T24</v>
      </c>
      <c r="AQ8" s="25" t="str">
        <f>Consolidado!AQ8</f>
        <v>1T25</v>
      </c>
      <c r="AR8" s="25" t="s">
        <v>348</v>
      </c>
      <c r="AS8" s="25" t="s">
        <v>440</v>
      </c>
      <c r="AT8" s="25" t="str">
        <f>Consolidado!AT8</f>
        <v>4T25</v>
      </c>
    </row>
    <row r="9" spans="1:46">
      <c r="A9" s="36"/>
      <c r="B9" s="123" t="s">
        <v>9</v>
      </c>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v>0</v>
      </c>
      <c r="AJ9" s="133">
        <v>19131</v>
      </c>
      <c r="AK9" s="133">
        <v>18552</v>
      </c>
      <c r="AL9" s="133">
        <v>18341</v>
      </c>
      <c r="AM9" s="133">
        <v>13215</v>
      </c>
      <c r="AN9" s="133">
        <v>13206</v>
      </c>
      <c r="AO9" s="133">
        <v>13596</v>
      </c>
      <c r="AP9" s="133">
        <v>14558</v>
      </c>
      <c r="AQ9" s="133">
        <v>16420.62429</v>
      </c>
      <c r="AR9" s="133">
        <v>22929.827960000002</v>
      </c>
      <c r="AS9" s="133">
        <v>19356.568019999992</v>
      </c>
      <c r="AT9" s="133">
        <v>14831.131970000002</v>
      </c>
    </row>
    <row r="10" spans="1:46">
      <c r="A10" s="36"/>
      <c r="B10" s="123" t="s">
        <v>11</v>
      </c>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v>0</v>
      </c>
      <c r="AJ10" s="133">
        <v>-1805</v>
      </c>
      <c r="AK10" s="133">
        <v>-1820</v>
      </c>
      <c r="AL10" s="133">
        <v>-1697</v>
      </c>
      <c r="AM10" s="133">
        <v>-482</v>
      </c>
      <c r="AN10" s="133">
        <v>-851</v>
      </c>
      <c r="AO10" s="133">
        <v>-738</v>
      </c>
      <c r="AP10" s="133">
        <v>-739</v>
      </c>
      <c r="AQ10" s="133">
        <v>-758.92018000000007</v>
      </c>
      <c r="AR10" s="133">
        <v>-989.25036</v>
      </c>
      <c r="AS10" s="133">
        <v>-878.32135000000017</v>
      </c>
      <c r="AT10" s="133">
        <v>-677.04677999999967</v>
      </c>
    </row>
    <row r="11" spans="1:46">
      <c r="B11" s="123" t="s">
        <v>12</v>
      </c>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v>0</v>
      </c>
      <c r="AJ11" s="128">
        <v>17326</v>
      </c>
      <c r="AK11" s="128">
        <v>16732</v>
      </c>
      <c r="AL11" s="128">
        <v>16644</v>
      </c>
      <c r="AM11" s="128">
        <v>12733</v>
      </c>
      <c r="AN11" s="128">
        <v>12355</v>
      </c>
      <c r="AO11" s="128">
        <v>12858</v>
      </c>
      <c r="AP11" s="128">
        <v>13819</v>
      </c>
      <c r="AQ11" s="128">
        <v>15661.704109999999</v>
      </c>
      <c r="AR11" s="128">
        <f>SUM(AR9:AR10)</f>
        <v>21940.577600000004</v>
      </c>
      <c r="AS11" s="128">
        <f>SUM(AS9:AS10)</f>
        <v>18478.246669999993</v>
      </c>
      <c r="AT11" s="128">
        <f>SUM(AT9:AT10)</f>
        <v>14154.085190000002</v>
      </c>
    </row>
    <row r="12" spans="1:46">
      <c r="B12" s="127" t="s">
        <v>13</v>
      </c>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v>-1961</v>
      </c>
      <c r="AJ12" s="128">
        <v>-13089</v>
      </c>
      <c r="AK12" s="128">
        <v>-13635</v>
      </c>
      <c r="AL12" s="128">
        <v>-4274</v>
      </c>
      <c r="AM12" s="128">
        <v>-2922</v>
      </c>
      <c r="AN12" s="128">
        <v>-7068</v>
      </c>
      <c r="AO12" s="128">
        <v>-12562</v>
      </c>
      <c r="AP12" s="128">
        <v>-15572</v>
      </c>
      <c r="AQ12" s="128">
        <v>-18650.552810000001</v>
      </c>
      <c r="AR12" s="128">
        <f>SUM(AR13:AR24)</f>
        <v>-20571.357779999998</v>
      </c>
      <c r="AS12" s="128">
        <f>SUM(AS13:AS24)</f>
        <v>-21357.205440000005</v>
      </c>
      <c r="AT12" s="128">
        <f>SUM(AT13:AT24)</f>
        <v>-18407.986510000002</v>
      </c>
    </row>
    <row r="13" spans="1:46">
      <c r="A13" s="36"/>
      <c r="B13" s="130" t="s">
        <v>14</v>
      </c>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v>0</v>
      </c>
      <c r="AJ13" s="132">
        <v>0</v>
      </c>
      <c r="AK13" s="132">
        <v>-1126</v>
      </c>
      <c r="AL13" s="132">
        <v>-298</v>
      </c>
      <c r="AM13" s="132">
        <v>-253</v>
      </c>
      <c r="AN13" s="132">
        <v>-295</v>
      </c>
      <c r="AO13" s="132">
        <v>-400</v>
      </c>
      <c r="AP13" s="132">
        <v>-372</v>
      </c>
      <c r="AQ13" s="132">
        <v>-483.77755999999999</v>
      </c>
      <c r="AR13" s="132">
        <v>-336.12909999999999</v>
      </c>
      <c r="AS13" s="132">
        <v>-176.21310000000005</v>
      </c>
      <c r="AT13" s="132">
        <v>-250.22327999999993</v>
      </c>
    </row>
    <row r="14" spans="1:46">
      <c r="B14" s="130" t="s">
        <v>15</v>
      </c>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v>0</v>
      </c>
      <c r="AJ14" s="132">
        <v>0</v>
      </c>
      <c r="AK14" s="132">
        <v>0</v>
      </c>
      <c r="AL14" s="132">
        <v>0</v>
      </c>
      <c r="AM14" s="132">
        <v>0</v>
      </c>
      <c r="AN14" s="132">
        <v>0</v>
      </c>
      <c r="AO14" s="132">
        <v>0</v>
      </c>
      <c r="AP14" s="132">
        <v>0</v>
      </c>
      <c r="AQ14" s="132">
        <v>0</v>
      </c>
      <c r="AR14" s="132">
        <v>0</v>
      </c>
      <c r="AS14" s="132">
        <v>0</v>
      </c>
      <c r="AT14" s="132">
        <v>0</v>
      </c>
    </row>
    <row r="15" spans="1:46">
      <c r="B15" s="130" t="s">
        <v>16</v>
      </c>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v>0</v>
      </c>
      <c r="AJ15" s="132">
        <v>0</v>
      </c>
      <c r="AK15" s="132">
        <v>0</v>
      </c>
      <c r="AL15" s="132">
        <v>0</v>
      </c>
      <c r="AM15" s="132">
        <v>0</v>
      </c>
      <c r="AN15" s="132">
        <v>0</v>
      </c>
      <c r="AO15" s="132">
        <v>0</v>
      </c>
      <c r="AP15" s="132">
        <v>0</v>
      </c>
      <c r="AQ15" s="132">
        <v>0</v>
      </c>
      <c r="AR15" s="132">
        <v>0</v>
      </c>
      <c r="AS15" s="132">
        <v>0</v>
      </c>
      <c r="AT15" s="132">
        <v>0</v>
      </c>
    </row>
    <row r="16" spans="1:46">
      <c r="B16" s="130" t="s">
        <v>17</v>
      </c>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v>0</v>
      </c>
      <c r="AJ16" s="132">
        <v>0</v>
      </c>
      <c r="AK16" s="132">
        <v>0</v>
      </c>
      <c r="AL16" s="132">
        <v>0</v>
      </c>
      <c r="AM16" s="132">
        <v>0</v>
      </c>
      <c r="AN16" s="132">
        <v>0</v>
      </c>
      <c r="AO16" s="132">
        <v>-3</v>
      </c>
      <c r="AP16" s="132">
        <v>-8</v>
      </c>
      <c r="AQ16" s="132">
        <v>-20.217470000000002</v>
      </c>
      <c r="AR16" s="132">
        <v>-32.696820000000002</v>
      </c>
      <c r="AS16" s="132">
        <v>-22.523399999999995</v>
      </c>
      <c r="AT16" s="132">
        <v>-45.10042</v>
      </c>
    </row>
    <row r="17" spans="2:46">
      <c r="B17" s="130" t="s">
        <v>18</v>
      </c>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v>0</v>
      </c>
      <c r="AJ17" s="132">
        <v>-5726</v>
      </c>
      <c r="AK17" s="132">
        <v>-3111</v>
      </c>
      <c r="AL17" s="132">
        <v>-646</v>
      </c>
      <c r="AM17" s="132">
        <v>-1552</v>
      </c>
      <c r="AN17" s="132">
        <v>-1567</v>
      </c>
      <c r="AO17" s="132">
        <v>-6044</v>
      </c>
      <c r="AP17" s="132">
        <v>-8703</v>
      </c>
      <c r="AQ17" s="132">
        <v>-11897.433640000001</v>
      </c>
      <c r="AR17" s="132">
        <v>-14561.405719999997</v>
      </c>
      <c r="AS17" s="132">
        <v>-15399.568520000008</v>
      </c>
      <c r="AT17" s="132">
        <v>-10275.627959999998</v>
      </c>
    </row>
    <row r="18" spans="2:46">
      <c r="B18" s="130" t="s">
        <v>10</v>
      </c>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v>-1961</v>
      </c>
      <c r="AJ18" s="132">
        <v>-7363</v>
      </c>
      <c r="AK18" s="132">
        <v>-9398</v>
      </c>
      <c r="AL18" s="132">
        <v>-3330</v>
      </c>
      <c r="AM18" s="132">
        <v>-1117</v>
      </c>
      <c r="AN18" s="132">
        <v>-5206</v>
      </c>
      <c r="AO18" s="132">
        <v>-6115</v>
      </c>
      <c r="AP18" s="132">
        <v>-6489</v>
      </c>
      <c r="AQ18" s="132">
        <v>-6249.1241399999999</v>
      </c>
      <c r="AR18" s="132">
        <v>-5641.1261400000003</v>
      </c>
      <c r="AS18" s="132">
        <v>-5758.9004199999981</v>
      </c>
      <c r="AT18" s="132">
        <v>-7837.0348500000036</v>
      </c>
    </row>
    <row r="19" spans="2:46">
      <c r="B19" s="130" t="s">
        <v>38</v>
      </c>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v>0</v>
      </c>
      <c r="AJ19" s="132">
        <v>0</v>
      </c>
      <c r="AK19" s="132">
        <v>0</v>
      </c>
      <c r="AL19" s="132">
        <v>0</v>
      </c>
      <c r="AM19" s="132">
        <v>0</v>
      </c>
      <c r="AN19" s="132">
        <v>0</v>
      </c>
      <c r="AO19" s="132">
        <v>0</v>
      </c>
      <c r="AP19" s="132">
        <v>0</v>
      </c>
      <c r="AQ19" s="132">
        <v>0</v>
      </c>
      <c r="AR19" s="132">
        <v>0</v>
      </c>
      <c r="AS19" s="132">
        <v>0</v>
      </c>
      <c r="AT19" s="132">
        <v>0</v>
      </c>
    </row>
    <row r="20" spans="2:46">
      <c r="B20" s="130" t="s">
        <v>39</v>
      </c>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v>0</v>
      </c>
      <c r="AJ20" s="132">
        <v>0</v>
      </c>
      <c r="AK20" s="132">
        <v>0</v>
      </c>
      <c r="AL20" s="132">
        <v>0</v>
      </c>
      <c r="AM20" s="132">
        <v>0</v>
      </c>
      <c r="AN20" s="132">
        <v>0</v>
      </c>
      <c r="AO20" s="132">
        <v>0</v>
      </c>
      <c r="AP20" s="132">
        <v>0</v>
      </c>
      <c r="AQ20" s="132">
        <v>0</v>
      </c>
      <c r="AR20" s="132">
        <v>0</v>
      </c>
      <c r="AS20" s="132">
        <v>0</v>
      </c>
      <c r="AT20" s="132">
        <v>0</v>
      </c>
    </row>
    <row r="21" spans="2:46">
      <c r="B21" s="130" t="s">
        <v>40</v>
      </c>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v>0</v>
      </c>
      <c r="AJ21" s="132">
        <v>0</v>
      </c>
      <c r="AK21" s="132">
        <v>0</v>
      </c>
      <c r="AL21" s="132">
        <v>0</v>
      </c>
      <c r="AM21" s="132">
        <v>0</v>
      </c>
      <c r="AN21" s="132">
        <v>0</v>
      </c>
      <c r="AO21" s="132">
        <v>0</v>
      </c>
      <c r="AP21" s="132">
        <v>0</v>
      </c>
      <c r="AQ21" s="132">
        <v>0</v>
      </c>
      <c r="AR21" s="132">
        <v>0</v>
      </c>
      <c r="AS21" s="132">
        <v>0</v>
      </c>
      <c r="AT21" s="132">
        <v>0</v>
      </c>
    </row>
    <row r="22" spans="2:46">
      <c r="B22" s="130" t="s">
        <v>41</v>
      </c>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v>0</v>
      </c>
      <c r="AJ22" s="132">
        <v>0</v>
      </c>
      <c r="AK22" s="132">
        <v>0</v>
      </c>
      <c r="AL22" s="132">
        <v>0</v>
      </c>
      <c r="AM22" s="132">
        <v>0</v>
      </c>
      <c r="AN22" s="132">
        <v>0</v>
      </c>
      <c r="AO22" s="132">
        <v>0</v>
      </c>
      <c r="AP22" s="132">
        <v>0</v>
      </c>
      <c r="AQ22" s="132">
        <v>0</v>
      </c>
      <c r="AR22" s="132">
        <v>0</v>
      </c>
      <c r="AS22" s="132">
        <v>0</v>
      </c>
      <c r="AT22" s="132">
        <v>0</v>
      </c>
    </row>
    <row r="23" spans="2:46">
      <c r="B23" s="130" t="s">
        <v>42</v>
      </c>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v>0</v>
      </c>
      <c r="AJ23" s="132">
        <v>0</v>
      </c>
      <c r="AK23" s="132">
        <v>0</v>
      </c>
      <c r="AL23" s="132">
        <v>0</v>
      </c>
      <c r="AM23" s="132">
        <v>0</v>
      </c>
      <c r="AN23" s="132">
        <v>0</v>
      </c>
      <c r="AO23" s="132">
        <v>0</v>
      </c>
      <c r="AP23" s="132">
        <v>0</v>
      </c>
      <c r="AQ23" s="132">
        <v>0</v>
      </c>
      <c r="AR23" s="132">
        <v>0</v>
      </c>
      <c r="AS23" s="132">
        <v>0</v>
      </c>
      <c r="AT23" s="132">
        <v>0</v>
      </c>
    </row>
    <row r="24" spans="2:46">
      <c r="B24" s="130" t="s">
        <v>43</v>
      </c>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v>0</v>
      </c>
      <c r="AJ24" s="132">
        <v>0</v>
      </c>
      <c r="AK24" s="132">
        <v>0</v>
      </c>
      <c r="AL24" s="132">
        <v>0</v>
      </c>
      <c r="AM24" s="132">
        <v>0</v>
      </c>
      <c r="AN24" s="132">
        <v>0</v>
      </c>
      <c r="AO24" s="132">
        <v>0</v>
      </c>
      <c r="AP24" s="132">
        <v>0</v>
      </c>
      <c r="AQ24" s="132">
        <v>0</v>
      </c>
      <c r="AR24" s="132">
        <v>0</v>
      </c>
      <c r="AS24" s="132">
        <v>0</v>
      </c>
      <c r="AT24" s="132">
        <v>0</v>
      </c>
    </row>
    <row r="25" spans="2:46">
      <c r="B25" s="127" t="s">
        <v>19</v>
      </c>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v>-32</v>
      </c>
      <c r="AJ25" s="133">
        <v>-538</v>
      </c>
      <c r="AK25" s="133">
        <v>-370</v>
      </c>
      <c r="AL25" s="133">
        <v>-827</v>
      </c>
      <c r="AM25" s="133">
        <v>-382</v>
      </c>
      <c r="AN25" s="133">
        <v>-327</v>
      </c>
      <c r="AO25" s="133">
        <v>-405</v>
      </c>
      <c r="AP25" s="133">
        <v>-468</v>
      </c>
      <c r="AQ25" s="133">
        <v>-438.75524000000001</v>
      </c>
      <c r="AR25" s="133">
        <f>SUM(AR26:AR31)</f>
        <v>-432.43889999999993</v>
      </c>
      <c r="AS25" s="133">
        <f>SUM(AS26:AS31)</f>
        <v>-275.52035000000006</v>
      </c>
      <c r="AT25" s="133">
        <f>SUM(AT26:AT31)</f>
        <v>-264.0977899999998</v>
      </c>
    </row>
    <row r="26" spans="2:46">
      <c r="B26" s="130" t="s">
        <v>14</v>
      </c>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v>0</v>
      </c>
      <c r="AJ26" s="132">
        <v>0</v>
      </c>
      <c r="AK26" s="132">
        <v>13</v>
      </c>
      <c r="AL26" s="132">
        <v>-9</v>
      </c>
      <c r="AM26" s="132">
        <v>0</v>
      </c>
      <c r="AN26" s="132">
        <v>0</v>
      </c>
      <c r="AO26" s="132">
        <v>-1</v>
      </c>
      <c r="AP26" s="132">
        <v>-28</v>
      </c>
      <c r="AQ26" s="132">
        <v>0</v>
      </c>
      <c r="AR26" s="132">
        <v>-44.525020000000012</v>
      </c>
      <c r="AS26" s="132">
        <v>4.3232900000000001</v>
      </c>
      <c r="AT26" s="132">
        <v>0</v>
      </c>
    </row>
    <row r="27" spans="2:46">
      <c r="B27" s="130" t="s">
        <v>16</v>
      </c>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v>-29</v>
      </c>
      <c r="AJ27" s="132">
        <v>-482</v>
      </c>
      <c r="AK27" s="132">
        <v>-385</v>
      </c>
      <c r="AL27" s="132">
        <v>-787</v>
      </c>
      <c r="AM27" s="132">
        <v>-379</v>
      </c>
      <c r="AN27" s="132">
        <v>-310</v>
      </c>
      <c r="AO27" s="132">
        <v>-403</v>
      </c>
      <c r="AP27" s="132">
        <v>-439</v>
      </c>
      <c r="AQ27" s="132">
        <v>0</v>
      </c>
      <c r="AR27" s="132">
        <v>-804.06788999999992</v>
      </c>
      <c r="AS27" s="132">
        <v>-261.01336000000003</v>
      </c>
      <c r="AT27" s="132">
        <v>-278.34372999999982</v>
      </c>
    </row>
    <row r="28" spans="2:46">
      <c r="B28" s="130" t="s">
        <v>252</v>
      </c>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v>-3</v>
      </c>
      <c r="AJ28" s="132">
        <v>-56</v>
      </c>
      <c r="AK28" s="132">
        <v>2</v>
      </c>
      <c r="AL28" s="132">
        <v>-31</v>
      </c>
      <c r="AM28" s="132">
        <v>-3</v>
      </c>
      <c r="AN28" s="132">
        <v>-17</v>
      </c>
      <c r="AO28" s="132">
        <v>-1</v>
      </c>
      <c r="AP28" s="132">
        <v>-1</v>
      </c>
      <c r="AQ28" s="132">
        <v>-438.75524000000001</v>
      </c>
      <c r="AR28" s="132">
        <v>416.15401000000003</v>
      </c>
      <c r="AS28" s="132">
        <v>-18.830280000000016</v>
      </c>
      <c r="AT28" s="132">
        <v>14.245940000000004</v>
      </c>
    </row>
    <row r="29" spans="2:46">
      <c r="B29" s="130" t="s">
        <v>253</v>
      </c>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v>0</v>
      </c>
      <c r="AJ29" s="132">
        <v>0</v>
      </c>
      <c r="AK29" s="132">
        <v>0</v>
      </c>
      <c r="AL29" s="132">
        <v>0</v>
      </c>
      <c r="AM29" s="132">
        <v>0</v>
      </c>
      <c r="AN29" s="132">
        <v>0</v>
      </c>
      <c r="AO29" s="132">
        <v>0</v>
      </c>
      <c r="AP29" s="132">
        <v>0</v>
      </c>
      <c r="AQ29" s="132">
        <v>0</v>
      </c>
      <c r="AR29" s="132">
        <v>0</v>
      </c>
      <c r="AS29" s="132">
        <v>0</v>
      </c>
      <c r="AT29" s="132">
        <v>0</v>
      </c>
    </row>
    <row r="30" spans="2:46">
      <c r="B30" s="130" t="s">
        <v>254</v>
      </c>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v>0</v>
      </c>
      <c r="AJ30" s="132">
        <v>0</v>
      </c>
      <c r="AK30" s="132">
        <v>0</v>
      </c>
      <c r="AL30" s="132">
        <v>0</v>
      </c>
      <c r="AM30" s="132">
        <v>0</v>
      </c>
      <c r="AN30" s="132">
        <v>0</v>
      </c>
      <c r="AO30" s="132">
        <v>0</v>
      </c>
      <c r="AP30" s="132">
        <v>0</v>
      </c>
      <c r="AQ30" s="132">
        <v>0</v>
      </c>
      <c r="AR30" s="132">
        <v>0</v>
      </c>
      <c r="AS30" s="132">
        <v>0</v>
      </c>
      <c r="AT30" s="132">
        <v>0</v>
      </c>
    </row>
    <row r="31" spans="2:46">
      <c r="B31" s="130" t="s">
        <v>255</v>
      </c>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v>0</v>
      </c>
      <c r="AJ31" s="132">
        <v>0</v>
      </c>
      <c r="AK31" s="132">
        <v>0</v>
      </c>
      <c r="AL31" s="132">
        <v>0</v>
      </c>
      <c r="AM31" s="132">
        <v>0</v>
      </c>
      <c r="AN31" s="132">
        <v>0</v>
      </c>
      <c r="AO31" s="132">
        <v>0</v>
      </c>
      <c r="AP31" s="132">
        <v>0</v>
      </c>
      <c r="AQ31" s="132">
        <v>0</v>
      </c>
      <c r="AR31" s="132">
        <v>0</v>
      </c>
      <c r="AS31" s="132">
        <v>0</v>
      </c>
      <c r="AT31" s="132">
        <v>0</v>
      </c>
    </row>
    <row r="32" spans="2:46">
      <c r="B32" s="123" t="s">
        <v>20</v>
      </c>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v>0</v>
      </c>
      <c r="AJ32" s="133">
        <v>-3110</v>
      </c>
      <c r="AK32" s="133">
        <v>-4682</v>
      </c>
      <c r="AL32" s="133">
        <v>-4667</v>
      </c>
      <c r="AM32" s="133">
        <v>-4666</v>
      </c>
      <c r="AN32" s="133">
        <v>-4824</v>
      </c>
      <c r="AO32" s="133">
        <v>-5110</v>
      </c>
      <c r="AP32" s="133">
        <v>-5109</v>
      </c>
      <c r="AQ32" s="133">
        <v>-5108.7390100000002</v>
      </c>
      <c r="AR32" s="133">
        <f>SUM(AR33:AR34)</f>
        <v>-5108.7392899999986</v>
      </c>
      <c r="AS32" s="133">
        <f>SUM(AS33:AS34)</f>
        <v>-5149.7171200000003</v>
      </c>
      <c r="AT32" s="133">
        <f>SUM(AT33:AT34)</f>
        <v>-6638.728210000002</v>
      </c>
    </row>
    <row r="33" spans="1:46">
      <c r="B33" s="130" t="s">
        <v>21</v>
      </c>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v>0</v>
      </c>
      <c r="AJ33" s="132">
        <v>-3110</v>
      </c>
      <c r="AK33" s="132">
        <v>-4682</v>
      </c>
      <c r="AL33" s="132">
        <v>-4667</v>
      </c>
      <c r="AM33" s="132">
        <v>-4666</v>
      </c>
      <c r="AN33" s="132">
        <v>-4824</v>
      </c>
      <c r="AO33" s="132">
        <v>-5109</v>
      </c>
      <c r="AP33" s="132">
        <v>-5108</v>
      </c>
      <c r="AQ33" s="132">
        <v>-5107.6747400000004</v>
      </c>
      <c r="AR33" s="132">
        <v>-5107.6750299999985</v>
      </c>
      <c r="AS33" s="132">
        <v>-5148.6528500000004</v>
      </c>
      <c r="AT33" s="132">
        <v>-6637.6639500000019</v>
      </c>
    </row>
    <row r="34" spans="1:46">
      <c r="B34" s="130" t="s">
        <v>22</v>
      </c>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v>0</v>
      </c>
      <c r="AJ34" s="132">
        <v>0</v>
      </c>
      <c r="AK34" s="132">
        <v>0</v>
      </c>
      <c r="AL34" s="132">
        <v>0</v>
      </c>
      <c r="AM34" s="132">
        <v>0</v>
      </c>
      <c r="AN34" s="132">
        <v>0</v>
      </c>
      <c r="AO34" s="132">
        <v>-1</v>
      </c>
      <c r="AP34" s="132">
        <v>-1</v>
      </c>
      <c r="AQ34" s="132">
        <v>-1.06427</v>
      </c>
      <c r="AR34" s="132">
        <v>-1.06426</v>
      </c>
      <c r="AS34" s="132">
        <v>-1.06427</v>
      </c>
      <c r="AT34" s="132">
        <v>-1.06426</v>
      </c>
    </row>
    <row r="35" spans="1:46">
      <c r="B35" s="127" t="s">
        <v>23</v>
      </c>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v>3630</v>
      </c>
      <c r="AJ35" s="133">
        <v>-295</v>
      </c>
      <c r="AK35" s="133">
        <v>1431</v>
      </c>
      <c r="AL35" s="133">
        <v>666</v>
      </c>
      <c r="AM35" s="133">
        <v>-1383</v>
      </c>
      <c r="AN35" s="133">
        <v>-1356</v>
      </c>
      <c r="AO35" s="133">
        <v>-793</v>
      </c>
      <c r="AP35" s="133">
        <v>-263</v>
      </c>
      <c r="AQ35" s="133">
        <v>-2430.1521500000003</v>
      </c>
      <c r="AR35" s="133">
        <f>SUM(AR36,AR42)</f>
        <v>-2431.5028699999993</v>
      </c>
      <c r="AS35" s="133">
        <f>SUM(AS36,AS42)</f>
        <v>-207.53510999999799</v>
      </c>
      <c r="AT35" s="133">
        <f>SUM(AT36,AT42)</f>
        <v>4153.9798199999987</v>
      </c>
    </row>
    <row r="36" spans="1:46">
      <c r="B36" s="137" t="s">
        <v>24</v>
      </c>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v>3807</v>
      </c>
      <c r="AJ36" s="133">
        <v>1902</v>
      </c>
      <c r="AK36" s="133">
        <v>4978</v>
      </c>
      <c r="AL36" s="133">
        <v>4072</v>
      </c>
      <c r="AM36" s="133">
        <v>3172</v>
      </c>
      <c r="AN36" s="133">
        <v>2868</v>
      </c>
      <c r="AO36" s="133">
        <v>2900</v>
      </c>
      <c r="AP36" s="133">
        <v>2872</v>
      </c>
      <c r="AQ36" s="133">
        <v>2141.9886700000002</v>
      </c>
      <c r="AR36" s="133">
        <f>SUM(AR37:AR41)</f>
        <v>2481.2818400000006</v>
      </c>
      <c r="AS36" s="133">
        <f>SUM(AS37:AS41)</f>
        <v>3162.1535900000008</v>
      </c>
      <c r="AT36" s="133">
        <f>SUM(AT37:AT41)</f>
        <v>5776.0637899999983</v>
      </c>
    </row>
    <row r="37" spans="1:46">
      <c r="B37" s="138" t="s">
        <v>346</v>
      </c>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v>0</v>
      </c>
      <c r="AJ37" s="132">
        <v>0</v>
      </c>
      <c r="AK37" s="132">
        <v>12</v>
      </c>
      <c r="AL37" s="132">
        <v>12</v>
      </c>
      <c r="AM37" s="132">
        <v>1</v>
      </c>
      <c r="AN37" s="132">
        <v>0</v>
      </c>
      <c r="AO37" s="132">
        <v>0</v>
      </c>
      <c r="AP37" s="132">
        <v>0</v>
      </c>
      <c r="AQ37" s="132">
        <v>0</v>
      </c>
      <c r="AR37" s="132">
        <v>2.2775400000000001</v>
      </c>
      <c r="AS37" s="132">
        <v>1.0216699999999999</v>
      </c>
      <c r="AT37" s="132">
        <v>0</v>
      </c>
    </row>
    <row r="38" spans="1:46">
      <c r="B38" s="138" t="s">
        <v>26</v>
      </c>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v>1897</v>
      </c>
      <c r="AJ38" s="132">
        <v>1627</v>
      </c>
      <c r="AK38" s="132">
        <v>4079</v>
      </c>
      <c r="AL38" s="132">
        <v>3338</v>
      </c>
      <c r="AM38" s="132">
        <v>2908</v>
      </c>
      <c r="AN38" s="132">
        <v>2625</v>
      </c>
      <c r="AO38" s="132">
        <v>2664</v>
      </c>
      <c r="AP38" s="132">
        <v>2311</v>
      </c>
      <c r="AQ38" s="132">
        <v>406.11015000000003</v>
      </c>
      <c r="AR38" s="132">
        <v>528.35041000000001</v>
      </c>
      <c r="AS38" s="132">
        <v>560.07202000000007</v>
      </c>
      <c r="AT38" s="132">
        <v>521.22909999999979</v>
      </c>
    </row>
    <row r="39" spans="1:46">
      <c r="B39" s="138" t="s">
        <v>347</v>
      </c>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v>0</v>
      </c>
      <c r="AJ39" s="132">
        <v>9</v>
      </c>
      <c r="AK39" s="132">
        <v>589</v>
      </c>
      <c r="AL39" s="132">
        <v>482</v>
      </c>
      <c r="AM39" s="132">
        <v>0</v>
      </c>
      <c r="AN39" s="132">
        <v>0</v>
      </c>
      <c r="AO39" s="132">
        <v>0</v>
      </c>
      <c r="AP39" s="132">
        <v>0</v>
      </c>
      <c r="AQ39" s="132">
        <v>0</v>
      </c>
      <c r="AR39" s="132">
        <v>0</v>
      </c>
      <c r="AS39" s="132">
        <v>0</v>
      </c>
      <c r="AT39" s="132">
        <v>0</v>
      </c>
    </row>
    <row r="40" spans="1:46">
      <c r="B40" s="138" t="s">
        <v>28</v>
      </c>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v>1846</v>
      </c>
      <c r="AJ40" s="132">
        <v>0</v>
      </c>
      <c r="AK40" s="132">
        <v>0</v>
      </c>
      <c r="AL40" s="132">
        <v>0</v>
      </c>
      <c r="AM40" s="132">
        <v>0</v>
      </c>
      <c r="AN40" s="132">
        <v>0</v>
      </c>
      <c r="AO40" s="132">
        <v>0</v>
      </c>
      <c r="AP40" s="132">
        <v>0</v>
      </c>
      <c r="AQ40" s="132">
        <v>0</v>
      </c>
      <c r="AR40" s="132">
        <v>0</v>
      </c>
      <c r="AS40" s="132">
        <v>0</v>
      </c>
      <c r="AT40" s="132">
        <v>0</v>
      </c>
    </row>
    <row r="41" spans="1:46">
      <c r="B41" s="138" t="s">
        <v>10</v>
      </c>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v>64</v>
      </c>
      <c r="AJ41" s="132">
        <v>266</v>
      </c>
      <c r="AK41" s="132">
        <v>298</v>
      </c>
      <c r="AL41" s="132">
        <v>240</v>
      </c>
      <c r="AM41" s="132">
        <v>263</v>
      </c>
      <c r="AN41" s="132">
        <v>243</v>
      </c>
      <c r="AO41" s="132">
        <v>236</v>
      </c>
      <c r="AP41" s="132">
        <v>561</v>
      </c>
      <c r="AQ41" s="132">
        <v>1735.87852</v>
      </c>
      <c r="AR41" s="132">
        <v>1950.6538900000003</v>
      </c>
      <c r="AS41" s="132">
        <v>2601.0599000000007</v>
      </c>
      <c r="AT41" s="132">
        <v>5254.8346899999988</v>
      </c>
    </row>
    <row r="42" spans="1:46">
      <c r="B42" s="137" t="s">
        <v>30</v>
      </c>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v>-177</v>
      </c>
      <c r="AJ42" s="133">
        <v>-2197</v>
      </c>
      <c r="AK42" s="133">
        <v>-3547</v>
      </c>
      <c r="AL42" s="133">
        <v>-3406</v>
      </c>
      <c r="AM42" s="133">
        <v>-4555</v>
      </c>
      <c r="AN42" s="133">
        <v>-4224</v>
      </c>
      <c r="AO42" s="133">
        <v>-3693</v>
      </c>
      <c r="AP42" s="133">
        <v>-3135</v>
      </c>
      <c r="AQ42" s="133">
        <v>-4572.1408200000005</v>
      </c>
      <c r="AR42" s="133">
        <f>SUM(AR43:AR45)</f>
        <v>-4912.7847099999999</v>
      </c>
      <c r="AS42" s="133">
        <f>SUM(AS43:AS45)</f>
        <v>-3369.6886999999988</v>
      </c>
      <c r="AT42" s="133">
        <f>SUM(AT43:AT45)</f>
        <v>-1622.0839699999992</v>
      </c>
    </row>
    <row r="43" spans="1:46">
      <c r="B43" s="138" t="s">
        <v>346</v>
      </c>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v>0</v>
      </c>
      <c r="AJ43" s="132">
        <v>-793</v>
      </c>
      <c r="AK43" s="132">
        <v>-538</v>
      </c>
      <c r="AL43" s="132">
        <v>-1473</v>
      </c>
      <c r="AM43" s="132">
        <v>-2916</v>
      </c>
      <c r="AN43" s="132">
        <v>-2314</v>
      </c>
      <c r="AO43" s="132">
        <v>-1540</v>
      </c>
      <c r="AP43" s="132">
        <v>-2264</v>
      </c>
      <c r="AQ43" s="132">
        <v>-3371.9259400000001</v>
      </c>
      <c r="AR43" s="132">
        <v>-3308.0053500000004</v>
      </c>
      <c r="AS43" s="132">
        <v>-962.05415999999877</v>
      </c>
      <c r="AT43" s="132">
        <v>-1109.55699</v>
      </c>
    </row>
    <row r="44" spans="1:46">
      <c r="B44" s="138" t="s">
        <v>31</v>
      </c>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v>0</v>
      </c>
      <c r="AJ44" s="132">
        <v>-402</v>
      </c>
      <c r="AK44" s="132">
        <v>-1207</v>
      </c>
      <c r="AL44" s="132">
        <v>-1137</v>
      </c>
      <c r="AM44" s="132">
        <v>-1125</v>
      </c>
      <c r="AN44" s="132">
        <v>-1141</v>
      </c>
      <c r="AO44" s="132">
        <v>-1181</v>
      </c>
      <c r="AP44" s="132">
        <v>-744</v>
      </c>
      <c r="AQ44" s="132">
        <v>-859.47104999999999</v>
      </c>
      <c r="AR44" s="132">
        <v>-1080.0181899999998</v>
      </c>
      <c r="AS44" s="132">
        <v>-1264.5486300000002</v>
      </c>
      <c r="AT44" s="132">
        <v>-1101.3491399999994</v>
      </c>
    </row>
    <row r="45" spans="1:46">
      <c r="B45" s="138" t="s">
        <v>10</v>
      </c>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v>-177</v>
      </c>
      <c r="AJ45" s="132">
        <v>-1002</v>
      </c>
      <c r="AK45" s="132">
        <v>-1802</v>
      </c>
      <c r="AL45" s="132">
        <v>-796</v>
      </c>
      <c r="AM45" s="132">
        <v>-514</v>
      </c>
      <c r="AN45" s="132">
        <v>-769</v>
      </c>
      <c r="AO45" s="132">
        <v>-972</v>
      </c>
      <c r="AP45" s="132">
        <v>-127</v>
      </c>
      <c r="AQ45" s="132">
        <v>-340.74383000000046</v>
      </c>
      <c r="AR45" s="132">
        <v>-524.76116999999942</v>
      </c>
      <c r="AS45" s="132">
        <v>-1143.08591</v>
      </c>
      <c r="AT45" s="132">
        <v>588.82216000000017</v>
      </c>
    </row>
    <row r="46" spans="1:46">
      <c r="A46" s="189"/>
      <c r="B46" s="123" t="s">
        <v>32</v>
      </c>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v>0</v>
      </c>
      <c r="AJ46" s="133">
        <v>0</v>
      </c>
      <c r="AK46" s="133">
        <v>0</v>
      </c>
      <c r="AL46" s="133">
        <v>2</v>
      </c>
      <c r="AM46" s="133">
        <v>5</v>
      </c>
      <c r="AN46" s="133">
        <v>0</v>
      </c>
      <c r="AO46" s="133">
        <v>-34</v>
      </c>
      <c r="AP46" s="133">
        <v>-1836</v>
      </c>
      <c r="AQ46" s="133">
        <v>-1.4000000000000001E-4</v>
      </c>
      <c r="AR46" s="133">
        <v>-9.5E-4</v>
      </c>
      <c r="AS46" s="133">
        <v>-10.781080000000001</v>
      </c>
      <c r="AT46" s="133">
        <v>-1.3973700000000004</v>
      </c>
    </row>
    <row r="47" spans="1:46">
      <c r="A47" s="189"/>
      <c r="B47" s="123" t="s">
        <v>44</v>
      </c>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v>0</v>
      </c>
      <c r="AJ47" s="133">
        <v>0</v>
      </c>
      <c r="AK47" s="133">
        <v>0</v>
      </c>
      <c r="AL47" s="133">
        <v>0</v>
      </c>
      <c r="AM47" s="133">
        <v>0</v>
      </c>
      <c r="AN47" s="133">
        <v>0</v>
      </c>
      <c r="AO47" s="133">
        <v>0</v>
      </c>
      <c r="AP47" s="133">
        <v>0</v>
      </c>
      <c r="AQ47" s="133">
        <v>0</v>
      </c>
      <c r="AR47" s="133">
        <v>0</v>
      </c>
      <c r="AS47" s="133">
        <v>0</v>
      </c>
      <c r="AT47" s="133">
        <v>0</v>
      </c>
    </row>
    <row r="48" spans="1:46">
      <c r="A48" s="189"/>
      <c r="B48" s="123" t="s">
        <v>33</v>
      </c>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v>1637</v>
      </c>
      <c r="AJ48" s="133">
        <v>294</v>
      </c>
      <c r="AK48" s="133">
        <v>-524</v>
      </c>
      <c r="AL48" s="133">
        <v>7544</v>
      </c>
      <c r="AM48" s="133">
        <v>3385</v>
      </c>
      <c r="AN48" s="133">
        <v>-1220</v>
      </c>
      <c r="AO48" s="133">
        <v>-6046</v>
      </c>
      <c r="AP48" s="133">
        <v>-9429</v>
      </c>
      <c r="AQ48" s="133">
        <v>-10966.495240000002</v>
      </c>
      <c r="AR48" s="133">
        <f>SUM(AR11,AR12,AR25,AR46,AR47,AR32,AR35)</f>
        <v>-6603.462189999992</v>
      </c>
      <c r="AS48" s="133">
        <f>SUM(AS11,AS12,AS25,AS46,AS47,AS32,AS35)</f>
        <v>-8522.5124300000098</v>
      </c>
      <c r="AT48" s="133">
        <f>SUM(AT11,AT12,AT25,AT46,AT47,AT32,AT35)</f>
        <v>-7004.1448700000037</v>
      </c>
    </row>
    <row r="49" spans="1:46">
      <c r="A49" s="189"/>
      <c r="B49" s="123" t="s">
        <v>34</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v>-330</v>
      </c>
      <c r="AJ49" s="133">
        <v>-81</v>
      </c>
      <c r="AK49" s="133">
        <v>107</v>
      </c>
      <c r="AL49" s="133">
        <v>-1843</v>
      </c>
      <c r="AM49" s="133">
        <v>-1480</v>
      </c>
      <c r="AN49" s="133">
        <v>-1355</v>
      </c>
      <c r="AO49" s="133">
        <v>-1377</v>
      </c>
      <c r="AP49" s="133">
        <v>-1336</v>
      </c>
      <c r="AQ49" s="133">
        <v>-1211.1694399999999</v>
      </c>
      <c r="AR49" s="133">
        <v>-1532.0645999999999</v>
      </c>
      <c r="AS49" s="133">
        <v>-1660.9340900000002</v>
      </c>
      <c r="AT49" s="133">
        <v>-2413.6078500000003</v>
      </c>
    </row>
    <row r="50" spans="1:46">
      <c r="A50" s="189"/>
      <c r="B50" s="123" t="s">
        <v>35</v>
      </c>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v>-221</v>
      </c>
      <c r="AJ50" s="133">
        <v>-13</v>
      </c>
      <c r="AK50" s="133">
        <v>77</v>
      </c>
      <c r="AL50" s="133">
        <v>-704</v>
      </c>
      <c r="AM50" s="133">
        <v>-2589</v>
      </c>
      <c r="AN50" s="133">
        <v>0</v>
      </c>
      <c r="AO50" s="133">
        <v>0</v>
      </c>
      <c r="AP50" s="133">
        <v>0</v>
      </c>
      <c r="AQ50" s="133">
        <v>0</v>
      </c>
      <c r="AR50" s="133">
        <v>0</v>
      </c>
      <c r="AS50" s="133">
        <v>0</v>
      </c>
      <c r="AT50" s="133">
        <v>0</v>
      </c>
    </row>
    <row r="51" spans="1:46">
      <c r="A51" s="189"/>
      <c r="B51" s="123" t="s">
        <v>45</v>
      </c>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v>0</v>
      </c>
      <c r="AJ51" s="133">
        <v>0</v>
      </c>
      <c r="AK51" s="133">
        <v>0</v>
      </c>
      <c r="AL51" s="133">
        <v>0</v>
      </c>
      <c r="AM51" s="133">
        <v>0</v>
      </c>
      <c r="AN51" s="133">
        <v>0</v>
      </c>
      <c r="AO51" s="133">
        <v>0</v>
      </c>
      <c r="AP51" s="133">
        <v>0</v>
      </c>
      <c r="AQ51" s="133">
        <v>0</v>
      </c>
      <c r="AR51" s="133">
        <v>0</v>
      </c>
      <c r="AS51" s="133">
        <v>0</v>
      </c>
      <c r="AT51" s="133">
        <v>0</v>
      </c>
    </row>
    <row r="52" spans="1:46">
      <c r="A52" s="189"/>
      <c r="B52" s="123" t="s">
        <v>46</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v>1086</v>
      </c>
      <c r="AJ52" s="133">
        <v>200</v>
      </c>
      <c r="AK52" s="133">
        <v>-340</v>
      </c>
      <c r="AL52" s="133">
        <v>4997</v>
      </c>
      <c r="AM52" s="133">
        <v>-684</v>
      </c>
      <c r="AN52" s="133">
        <v>-2575</v>
      </c>
      <c r="AO52" s="133">
        <v>-7423</v>
      </c>
      <c r="AP52" s="133">
        <v>-10765</v>
      </c>
      <c r="AQ52" s="133">
        <v>-12177.664680000002</v>
      </c>
      <c r="AR52" s="133">
        <f>SUM(AR48,AR49,AR50)-AR51</f>
        <v>-8135.5267899999917</v>
      </c>
      <c r="AS52" s="133">
        <f>SUM(AS48,AS49,AS50)-AS51</f>
        <v>-10183.44652000001</v>
      </c>
      <c r="AT52" s="133">
        <f>SUM(AT48,AT49,AT50)-AT51</f>
        <v>-9417.752720000004</v>
      </c>
    </row>
    <row r="53" spans="1:46">
      <c r="A53" s="189"/>
      <c r="B53" s="139" t="s">
        <v>47</v>
      </c>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v>1086</v>
      </c>
      <c r="AJ53" s="141">
        <v>200</v>
      </c>
      <c r="AK53" s="141">
        <v>-340</v>
      </c>
      <c r="AL53" s="141">
        <v>4997</v>
      </c>
      <c r="AM53" s="141">
        <v>-684</v>
      </c>
      <c r="AN53" s="141">
        <v>-2575</v>
      </c>
      <c r="AO53" s="141">
        <v>-7423</v>
      </c>
      <c r="AP53" s="141">
        <v>-10765</v>
      </c>
      <c r="AQ53" s="141">
        <v>-12177.664680000002</v>
      </c>
      <c r="AR53" s="141">
        <f>SUM(AR48,AR49,AR50)</f>
        <v>-8135.5267899999917</v>
      </c>
      <c r="AS53" s="141">
        <f>SUM(AS48,AS49,AS50)</f>
        <v>-10183.44652000001</v>
      </c>
      <c r="AT53" s="141">
        <f>SUM(AT48,AT49,AT50)</f>
        <v>-9417.752720000004</v>
      </c>
    </row>
    <row r="54" spans="1:46" ht="9" customHeight="1">
      <c r="A54" s="122"/>
      <c r="B54" s="123"/>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v>0</v>
      </c>
      <c r="AJ54" s="186">
        <v>0</v>
      </c>
      <c r="AK54" s="186">
        <v>0</v>
      </c>
      <c r="AL54" s="186">
        <v>0</v>
      </c>
      <c r="AM54" s="186">
        <v>0</v>
      </c>
      <c r="AN54" s="186">
        <v>0</v>
      </c>
      <c r="AO54" s="186">
        <v>0</v>
      </c>
      <c r="AP54" s="186">
        <v>0</v>
      </c>
      <c r="AQ54" s="186">
        <v>0</v>
      </c>
      <c r="AR54" s="186"/>
      <c r="AS54" s="186"/>
      <c r="AT54" s="186"/>
    </row>
    <row r="55" spans="1:46">
      <c r="A55" s="122"/>
      <c r="B55" s="143" t="s">
        <v>189</v>
      </c>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v>-1993</v>
      </c>
      <c r="AJ55" s="187">
        <v>3699</v>
      </c>
      <c r="AK55" s="187">
        <v>2727</v>
      </c>
      <c r="AL55" s="187">
        <v>11545</v>
      </c>
      <c r="AM55" s="187">
        <v>9434</v>
      </c>
      <c r="AN55" s="187">
        <v>4960</v>
      </c>
      <c r="AO55" s="187">
        <v>-143</v>
      </c>
      <c r="AP55" s="187">
        <v>-4057</v>
      </c>
      <c r="AQ55" s="187">
        <v>-3427.604080000001</v>
      </c>
      <c r="AR55" s="187">
        <v>936.7799700000005</v>
      </c>
      <c r="AS55" s="187">
        <v>-3165.260199999997</v>
      </c>
      <c r="AT55" s="187">
        <v>-4519.3964800000058</v>
      </c>
    </row>
    <row r="56" spans="1:46">
      <c r="A56" s="122"/>
      <c r="B56" s="139" t="s">
        <v>325</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c r="AI56" s="141">
        <v>-1993</v>
      </c>
      <c r="AJ56" s="141">
        <v>3699</v>
      </c>
      <c r="AK56" s="141">
        <v>2727</v>
      </c>
      <c r="AL56" s="141">
        <v>11545</v>
      </c>
      <c r="AM56" s="141">
        <v>9434</v>
      </c>
      <c r="AN56" s="141">
        <v>4960</v>
      </c>
      <c r="AO56" s="141">
        <v>-143</v>
      </c>
      <c r="AP56" s="141">
        <v>-4057</v>
      </c>
      <c r="AQ56" s="141">
        <v>-3427.604080000001</v>
      </c>
      <c r="AR56" s="141">
        <f>AR55</f>
        <v>936.7799700000005</v>
      </c>
      <c r="AS56" s="141">
        <f>AS55</f>
        <v>-3165.260199999997</v>
      </c>
      <c r="AT56" s="141">
        <f>AT55</f>
        <v>-4519.3964800000058</v>
      </c>
    </row>
    <row r="57" spans="1:46">
      <c r="B57" s="145"/>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spans="1:46">
      <c r="B58" s="145"/>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c r="B59" s="145"/>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ht="15" thickBot="1">
      <c r="B60" s="88"/>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spans="1:46" ht="16" customHeight="1" thickTop="1" thickBot="1">
      <c r="A61" s="185"/>
      <c r="B61" s="27" t="s">
        <v>94</v>
      </c>
      <c r="C61" s="391"/>
      <c r="D61" s="391"/>
      <c r="E61" s="391"/>
      <c r="F61" s="391"/>
      <c r="G61" s="392"/>
      <c r="H61" s="391"/>
      <c r="I61" s="391"/>
      <c r="J61" s="391"/>
      <c r="K61" s="392"/>
      <c r="L61" s="391"/>
      <c r="M61" s="391"/>
      <c r="N61" s="391"/>
      <c r="O61" s="392"/>
      <c r="P61" s="391"/>
      <c r="Q61" s="391"/>
      <c r="R61" s="391"/>
      <c r="S61" s="392"/>
      <c r="T61" s="391"/>
      <c r="U61" s="391"/>
      <c r="V61" s="391"/>
      <c r="W61" s="392"/>
      <c r="X61" s="391"/>
      <c r="Y61" s="391"/>
      <c r="Z61" s="391"/>
      <c r="AA61" s="392"/>
      <c r="AB61" s="391"/>
      <c r="AC61" s="391"/>
      <c r="AD61" s="391"/>
      <c r="AE61" s="392"/>
      <c r="AF61" s="391"/>
      <c r="AG61" s="391"/>
      <c r="AH61" s="391"/>
      <c r="AI61" s="392">
        <v>2023</v>
      </c>
      <c r="AJ61" s="391"/>
      <c r="AK61" s="391"/>
      <c r="AL61" s="399"/>
      <c r="AM61" s="392">
        <v>2024</v>
      </c>
      <c r="AN61" s="391"/>
      <c r="AO61" s="391"/>
      <c r="AP61" s="399"/>
      <c r="AQ61" s="393">
        <v>2025</v>
      </c>
      <c r="AR61" s="394"/>
      <c r="AS61" s="394"/>
      <c r="AT61" s="394"/>
    </row>
    <row r="62" spans="1:46" ht="16" customHeight="1" thickTop="1">
      <c r="A62" s="185"/>
      <c r="B62" s="28" t="s">
        <v>97</v>
      </c>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t="s">
        <v>244</v>
      </c>
      <c r="AJ62" s="29" t="s">
        <v>248</v>
      </c>
      <c r="AK62" s="29" t="s">
        <v>266</v>
      </c>
      <c r="AL62" s="29" t="str">
        <f t="shared" ref="AL62:AQ62" si="0">AL8</f>
        <v>4T23</v>
      </c>
      <c r="AM62" s="29" t="str">
        <f t="shared" si="0"/>
        <v>1T24</v>
      </c>
      <c r="AN62" s="29" t="str">
        <f t="shared" si="0"/>
        <v>2T24</v>
      </c>
      <c r="AO62" s="29" t="str">
        <f t="shared" si="0"/>
        <v>3T24</v>
      </c>
      <c r="AP62" s="29" t="str">
        <f t="shared" si="0"/>
        <v>4T24</v>
      </c>
      <c r="AQ62" s="29" t="str">
        <f t="shared" si="0"/>
        <v>1T25</v>
      </c>
      <c r="AR62" s="29" t="str">
        <f>AR8</f>
        <v>2T25</v>
      </c>
      <c r="AS62" s="29" t="str">
        <f>AS8</f>
        <v>3T25</v>
      </c>
      <c r="AT62" s="29" t="str">
        <f>AT8</f>
        <v>4T25</v>
      </c>
    </row>
    <row r="63" spans="1:46">
      <c r="B63" s="148" t="s">
        <v>48</v>
      </c>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v>183969</v>
      </c>
      <c r="AJ63" s="149">
        <v>158351</v>
      </c>
      <c r="AK63" s="149">
        <v>134487</v>
      </c>
      <c r="AL63" s="149">
        <v>120253</v>
      </c>
      <c r="AM63" s="149">
        <v>113748</v>
      </c>
      <c r="AN63" s="149">
        <v>110695</v>
      </c>
      <c r="AO63" s="149">
        <v>111197</v>
      </c>
      <c r="AP63" s="149">
        <v>20042</v>
      </c>
      <c r="AQ63" s="149">
        <v>24088.833769999997</v>
      </c>
      <c r="AR63" s="149">
        <f>SUM(AR64:AR78)</f>
        <v>24090.815599999998</v>
      </c>
      <c r="AS63" s="149">
        <f>SUM(AS64:AS78)</f>
        <v>23299.99512</v>
      </c>
      <c r="AT63" s="149">
        <f>SUM(AT64:AT78)</f>
        <v>17731.73818</v>
      </c>
    </row>
    <row r="64" spans="1:46">
      <c r="B64" s="148" t="s">
        <v>49</v>
      </c>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52">
        <v>87088</v>
      </c>
      <c r="AJ64" s="152">
        <v>75186</v>
      </c>
      <c r="AK64" s="152">
        <v>65759</v>
      </c>
      <c r="AL64" s="152">
        <v>60837</v>
      </c>
      <c r="AM64" s="152">
        <v>57659</v>
      </c>
      <c r="AN64" s="152">
        <v>57701</v>
      </c>
      <c r="AO64" s="152">
        <v>54926</v>
      </c>
      <c r="AP64" s="152">
        <v>5054</v>
      </c>
      <c r="AQ64" s="152">
        <v>5927.2131200000003</v>
      </c>
      <c r="AR64" s="152">
        <v>5223.3204999999998</v>
      </c>
      <c r="AS64" s="152">
        <v>5157.4015499999996</v>
      </c>
      <c r="AT64" s="152">
        <v>5224.2683099999995</v>
      </c>
    </row>
    <row r="65" spans="1:46">
      <c r="A65" s="175"/>
      <c r="B65" s="151" t="s">
        <v>118</v>
      </c>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v>85971</v>
      </c>
      <c r="AJ65" s="152">
        <v>66063</v>
      </c>
      <c r="AK65" s="152">
        <v>49128</v>
      </c>
      <c r="AL65" s="152">
        <v>39996</v>
      </c>
      <c r="AM65" s="152">
        <v>41309</v>
      </c>
      <c r="AN65" s="152">
        <v>38605</v>
      </c>
      <c r="AO65" s="152">
        <v>39455</v>
      </c>
      <c r="AP65" s="152">
        <v>2124</v>
      </c>
      <c r="AQ65" s="152">
        <v>2727.0191400000003</v>
      </c>
      <c r="AR65" s="152">
        <v>3853.8340200000002</v>
      </c>
      <c r="AS65" s="152">
        <v>5002.0510100000001</v>
      </c>
      <c r="AT65" s="152">
        <v>724.31421999999998</v>
      </c>
    </row>
    <row r="66" spans="1:46">
      <c r="A66" s="175"/>
      <c r="B66" s="151" t="s">
        <v>98</v>
      </c>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52">
        <v>4746</v>
      </c>
      <c r="AJ66" s="152">
        <v>9405</v>
      </c>
      <c r="AK66" s="152">
        <v>8637</v>
      </c>
      <c r="AL66" s="152">
        <v>8829</v>
      </c>
      <c r="AM66" s="152">
        <v>7151</v>
      </c>
      <c r="AN66" s="152">
        <v>7006</v>
      </c>
      <c r="AO66" s="152">
        <v>7006</v>
      </c>
      <c r="AP66" s="152">
        <v>4604</v>
      </c>
      <c r="AQ66" s="152">
        <v>5444.3923399999994</v>
      </c>
      <c r="AR66" s="152">
        <v>4911.1891799999994</v>
      </c>
      <c r="AS66" s="152">
        <v>4686.6239999999998</v>
      </c>
      <c r="AT66" s="152">
        <v>4829.4528</v>
      </c>
    </row>
    <row r="67" spans="1:46">
      <c r="A67" s="175"/>
      <c r="B67" s="151" t="s">
        <v>207</v>
      </c>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52">
        <v>0</v>
      </c>
      <c r="AJ67" s="152">
        <v>0</v>
      </c>
      <c r="AK67" s="152">
        <v>0</v>
      </c>
      <c r="AL67" s="152">
        <v>0</v>
      </c>
      <c r="AM67" s="152">
        <v>0</v>
      </c>
      <c r="AN67" s="152">
        <v>0</v>
      </c>
      <c r="AO67" s="152">
        <v>0</v>
      </c>
      <c r="AP67" s="152">
        <v>0</v>
      </c>
      <c r="AQ67" s="152">
        <v>0</v>
      </c>
      <c r="AR67" s="152">
        <v>0</v>
      </c>
      <c r="AS67" s="152">
        <v>0</v>
      </c>
      <c r="AT67" s="152">
        <v>0</v>
      </c>
    </row>
    <row r="68" spans="1:46">
      <c r="B68" s="151" t="s">
        <v>52</v>
      </c>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52">
        <v>0</v>
      </c>
      <c r="AJ68" s="152">
        <v>11</v>
      </c>
      <c r="AK68" s="152">
        <v>38</v>
      </c>
      <c r="AL68" s="152">
        <v>25</v>
      </c>
      <c r="AM68" s="152">
        <v>77</v>
      </c>
      <c r="AN68" s="152">
        <v>80</v>
      </c>
      <c r="AO68" s="152">
        <v>555</v>
      </c>
      <c r="AP68" s="152">
        <v>586</v>
      </c>
      <c r="AQ68" s="152">
        <v>583.42574999999999</v>
      </c>
      <c r="AR68" s="152">
        <v>628.57215000000008</v>
      </c>
      <c r="AS68" s="152">
        <v>978.81022000000007</v>
      </c>
      <c r="AT68" s="152">
        <v>883.27065000000005</v>
      </c>
    </row>
    <row r="69" spans="1:46">
      <c r="A69" s="175"/>
      <c r="B69" s="151" t="s">
        <v>50</v>
      </c>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v>60</v>
      </c>
      <c r="AJ69" s="152">
        <v>59</v>
      </c>
      <c r="AK69" s="152">
        <v>-1</v>
      </c>
      <c r="AL69" s="152">
        <v>0</v>
      </c>
      <c r="AM69" s="152">
        <v>0</v>
      </c>
      <c r="AN69" s="152">
        <v>0</v>
      </c>
      <c r="AO69" s="152">
        <v>0</v>
      </c>
      <c r="AP69" s="152">
        <v>0</v>
      </c>
      <c r="AQ69" s="152">
        <v>0</v>
      </c>
      <c r="AR69" s="152">
        <v>0</v>
      </c>
      <c r="AS69" s="152">
        <v>0</v>
      </c>
      <c r="AT69" s="152">
        <v>-43.809620000000002</v>
      </c>
    </row>
    <row r="70" spans="1:46">
      <c r="B70" s="151" t="s">
        <v>55</v>
      </c>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v>1643</v>
      </c>
      <c r="AJ70" s="152">
        <v>1799</v>
      </c>
      <c r="AK70" s="152">
        <v>2765</v>
      </c>
      <c r="AL70" s="152">
        <v>2544</v>
      </c>
      <c r="AM70" s="152">
        <v>2298</v>
      </c>
      <c r="AN70" s="152">
        <v>2055</v>
      </c>
      <c r="AO70" s="152">
        <v>1464</v>
      </c>
      <c r="AP70" s="152">
        <v>37</v>
      </c>
      <c r="AQ70" s="152">
        <v>676.28833999999995</v>
      </c>
      <c r="AR70" s="152">
        <v>407.78927000000004</v>
      </c>
      <c r="AS70" s="152">
        <v>167.49412999999998</v>
      </c>
      <c r="AT70" s="152">
        <v>476.35465000000005</v>
      </c>
    </row>
    <row r="71" spans="1:46">
      <c r="A71" s="175"/>
      <c r="B71" s="151" t="s">
        <v>119</v>
      </c>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v>4461</v>
      </c>
      <c r="AJ71" s="152">
        <v>5828</v>
      </c>
      <c r="AK71" s="152">
        <v>5425</v>
      </c>
      <c r="AL71" s="152">
        <v>5286</v>
      </c>
      <c r="AM71" s="152">
        <v>2517</v>
      </c>
      <c r="AN71" s="152">
        <v>2511</v>
      </c>
      <c r="AO71" s="152">
        <v>2205</v>
      </c>
      <c r="AP71" s="152">
        <v>2050</v>
      </c>
      <c r="AQ71" s="152">
        <v>1523.0643700000001</v>
      </c>
      <c r="AR71" s="152">
        <v>710.27091000000007</v>
      </c>
      <c r="AS71" s="152">
        <v>75.659600000000012</v>
      </c>
      <c r="AT71" s="152">
        <v>40.781179999999999</v>
      </c>
    </row>
    <row r="72" spans="1:46">
      <c r="B72" s="151" t="s">
        <v>51</v>
      </c>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v>0</v>
      </c>
      <c r="AJ72" s="152">
        <v>0</v>
      </c>
      <c r="AK72" s="152">
        <v>0</v>
      </c>
      <c r="AL72" s="152">
        <v>0</v>
      </c>
      <c r="AM72" s="152">
        <v>0</v>
      </c>
      <c r="AN72" s="152">
        <v>0</v>
      </c>
      <c r="AO72" s="152">
        <v>0</v>
      </c>
      <c r="AP72" s="152">
        <v>0</v>
      </c>
      <c r="AQ72" s="152">
        <v>0</v>
      </c>
      <c r="AR72" s="152">
        <v>0</v>
      </c>
      <c r="AS72" s="152">
        <v>0</v>
      </c>
      <c r="AT72" s="152">
        <v>0</v>
      </c>
    </row>
    <row r="73" spans="1:46">
      <c r="B73" s="151" t="s">
        <v>54</v>
      </c>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v>0</v>
      </c>
      <c r="AJ73" s="152">
        <v>0</v>
      </c>
      <c r="AK73" s="152">
        <v>0</v>
      </c>
      <c r="AL73" s="152">
        <v>0</v>
      </c>
      <c r="AM73" s="152">
        <v>0</v>
      </c>
      <c r="AN73" s="152">
        <v>0</v>
      </c>
      <c r="AO73" s="152">
        <v>0</v>
      </c>
      <c r="AP73" s="152">
        <v>0</v>
      </c>
      <c r="AQ73" s="152">
        <v>0</v>
      </c>
      <c r="AR73" s="152">
        <v>0</v>
      </c>
      <c r="AS73" s="152">
        <v>0</v>
      </c>
      <c r="AT73" s="152">
        <v>0</v>
      </c>
    </row>
    <row r="74" spans="1:46">
      <c r="A74" s="175"/>
      <c r="B74" s="151" t="s">
        <v>120</v>
      </c>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v>0</v>
      </c>
      <c r="AJ74" s="152">
        <v>0</v>
      </c>
      <c r="AK74" s="152">
        <v>2736</v>
      </c>
      <c r="AL74" s="152">
        <v>2736</v>
      </c>
      <c r="AM74" s="152">
        <v>2737</v>
      </c>
      <c r="AN74" s="152">
        <v>2737</v>
      </c>
      <c r="AO74" s="152">
        <v>5586</v>
      </c>
      <c r="AP74" s="152">
        <v>5587</v>
      </c>
      <c r="AQ74" s="152">
        <v>7207.4307099999996</v>
      </c>
      <c r="AR74" s="152">
        <v>8355.8395700000001</v>
      </c>
      <c r="AS74" s="152">
        <v>7231.9546100000007</v>
      </c>
      <c r="AT74" s="152">
        <v>5597.10599</v>
      </c>
    </row>
    <row r="75" spans="1:46">
      <c r="B75" s="151" t="s">
        <v>56</v>
      </c>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v>0</v>
      </c>
      <c r="AJ75" s="152">
        <v>0</v>
      </c>
      <c r="AK75" s="152">
        <v>0</v>
      </c>
      <c r="AL75" s="152">
        <v>0</v>
      </c>
      <c r="AM75" s="152">
        <v>0</v>
      </c>
      <c r="AN75" s="152">
        <v>0</v>
      </c>
      <c r="AO75" s="152">
        <v>0</v>
      </c>
      <c r="AP75" s="152">
        <v>0</v>
      </c>
      <c r="AQ75" s="152">
        <v>0</v>
      </c>
      <c r="AR75" s="152">
        <v>0</v>
      </c>
      <c r="AS75" s="152">
        <v>0</v>
      </c>
      <c r="AT75" s="152">
        <v>0</v>
      </c>
    </row>
    <row r="76" spans="1:46">
      <c r="A76" s="175"/>
      <c r="B76" s="151" t="s">
        <v>224</v>
      </c>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v>0</v>
      </c>
      <c r="AJ76" s="152">
        <v>0</v>
      </c>
      <c r="AK76" s="152">
        <v>0</v>
      </c>
      <c r="AL76" s="152">
        <v>0</v>
      </c>
      <c r="AM76" s="152">
        <v>0</v>
      </c>
      <c r="AN76" s="152">
        <v>0</v>
      </c>
      <c r="AO76" s="152">
        <v>0</v>
      </c>
      <c r="AP76" s="152">
        <v>0</v>
      </c>
      <c r="AQ76" s="152">
        <v>0</v>
      </c>
      <c r="AR76" s="152">
        <v>0</v>
      </c>
      <c r="AS76" s="152">
        <v>0</v>
      </c>
      <c r="AT76" s="152">
        <v>0</v>
      </c>
    </row>
    <row r="77" spans="1:46">
      <c r="A77" s="175"/>
      <c r="B77" s="151" t="s">
        <v>53</v>
      </c>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52">
        <v>0</v>
      </c>
      <c r="AJ77" s="152">
        <v>0</v>
      </c>
      <c r="AK77" s="152">
        <v>0</v>
      </c>
      <c r="AL77" s="152">
        <v>0</v>
      </c>
      <c r="AM77" s="152">
        <v>0</v>
      </c>
      <c r="AN77" s="152">
        <v>0</v>
      </c>
      <c r="AO77" s="152">
        <v>0</v>
      </c>
      <c r="AP77" s="152">
        <v>0</v>
      </c>
      <c r="AQ77" s="152">
        <v>0</v>
      </c>
      <c r="AR77" s="152">
        <v>0</v>
      </c>
      <c r="AS77" s="152">
        <v>0</v>
      </c>
      <c r="AT77" s="152">
        <v>0</v>
      </c>
    </row>
    <row r="78" spans="1:46">
      <c r="B78" s="151" t="s">
        <v>57</v>
      </c>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v>0</v>
      </c>
      <c r="AJ78" s="152">
        <v>0</v>
      </c>
      <c r="AK78" s="152">
        <v>0</v>
      </c>
      <c r="AL78" s="152">
        <v>0</v>
      </c>
      <c r="AM78" s="152">
        <v>0</v>
      </c>
      <c r="AN78" s="152">
        <v>0</v>
      </c>
      <c r="AO78" s="152">
        <v>0</v>
      </c>
      <c r="AP78" s="152">
        <v>0</v>
      </c>
      <c r="AQ78" s="152">
        <v>0</v>
      </c>
      <c r="AR78" s="152">
        <v>0</v>
      </c>
      <c r="AS78" s="152">
        <v>0</v>
      </c>
      <c r="AT78" s="152">
        <v>0</v>
      </c>
    </row>
    <row r="79" spans="1:46">
      <c r="B79" s="154" t="s">
        <v>58</v>
      </c>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v>527535</v>
      </c>
      <c r="AJ79" s="149">
        <v>546129</v>
      </c>
      <c r="AK79" s="149">
        <v>545191</v>
      </c>
      <c r="AL79" s="149">
        <v>527409</v>
      </c>
      <c r="AM79" s="149">
        <v>520096</v>
      </c>
      <c r="AN79" s="149">
        <v>514886</v>
      </c>
      <c r="AO79" s="149">
        <v>510632</v>
      </c>
      <c r="AP79" s="149">
        <v>588485</v>
      </c>
      <c r="AQ79" s="149">
        <v>585025.39538</v>
      </c>
      <c r="AR79" s="149">
        <f>AR80+AR93</f>
        <v>581927.88180000009</v>
      </c>
      <c r="AS79" s="149">
        <f>AS80+AS93</f>
        <v>579255.27905999997</v>
      </c>
      <c r="AT79" s="149">
        <f>AT80+AT93</f>
        <v>551840.55747000012</v>
      </c>
    </row>
    <row r="80" spans="1:46">
      <c r="B80" s="148" t="s">
        <v>59</v>
      </c>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c r="AG80" s="149"/>
      <c r="AH80" s="149"/>
      <c r="AI80" s="149">
        <v>3229</v>
      </c>
      <c r="AJ80" s="149">
        <v>3371</v>
      </c>
      <c r="AK80" s="149">
        <v>3857</v>
      </c>
      <c r="AL80" s="149">
        <v>2671</v>
      </c>
      <c r="AM80" s="149">
        <v>6</v>
      </c>
      <c r="AN80" s="149">
        <v>0</v>
      </c>
      <c r="AO80" s="149">
        <v>0</v>
      </c>
      <c r="AP80" s="149">
        <v>82341</v>
      </c>
      <c r="AQ80" s="149">
        <v>83865.112210000007</v>
      </c>
      <c r="AR80" s="149">
        <f>SUM(AR81:AR92)</f>
        <v>85614.429929999998</v>
      </c>
      <c r="AS80" s="149">
        <f>SUM(AS81:AS92)</f>
        <v>88024.850820000007</v>
      </c>
      <c r="AT80" s="149">
        <f>SUM(AT81:AT92)</f>
        <v>66731.464890000003</v>
      </c>
    </row>
    <row r="81" spans="1:46">
      <c r="B81" s="151" t="s">
        <v>118</v>
      </c>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149">
        <v>0</v>
      </c>
      <c r="AJ81" s="149">
        <v>0</v>
      </c>
      <c r="AK81" s="149">
        <v>0</v>
      </c>
      <c r="AL81" s="149">
        <v>0</v>
      </c>
      <c r="AM81" s="149">
        <v>0</v>
      </c>
      <c r="AN81" s="149">
        <v>0</v>
      </c>
      <c r="AO81" s="149">
        <v>0</v>
      </c>
      <c r="AP81" s="149">
        <v>0</v>
      </c>
      <c r="AQ81" s="149">
        <v>0</v>
      </c>
      <c r="AR81" s="149">
        <v>0</v>
      </c>
      <c r="AS81" s="149">
        <v>0</v>
      </c>
      <c r="AT81" s="149">
        <v>0</v>
      </c>
    </row>
    <row r="82" spans="1:46">
      <c r="B82" s="151" t="s">
        <v>98</v>
      </c>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v>0</v>
      </c>
      <c r="AJ82" s="149">
        <v>0</v>
      </c>
      <c r="AK82" s="149">
        <v>0</v>
      </c>
      <c r="AL82" s="149">
        <v>0</v>
      </c>
      <c r="AM82" s="149">
        <v>0</v>
      </c>
      <c r="AN82" s="149">
        <v>0</v>
      </c>
      <c r="AO82" s="149">
        <v>0</v>
      </c>
      <c r="AP82" s="149">
        <v>0</v>
      </c>
      <c r="AQ82" s="149">
        <v>0</v>
      </c>
      <c r="AR82" s="149">
        <v>0</v>
      </c>
      <c r="AS82" s="149">
        <v>0</v>
      </c>
      <c r="AT82" s="149">
        <v>0</v>
      </c>
    </row>
    <row r="83" spans="1:46">
      <c r="B83" s="151" t="s">
        <v>207</v>
      </c>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c r="AH83" s="149"/>
      <c r="AI83" s="149">
        <v>0</v>
      </c>
      <c r="AJ83" s="149">
        <v>0</v>
      </c>
      <c r="AK83" s="149">
        <v>0</v>
      </c>
      <c r="AL83" s="149">
        <v>0</v>
      </c>
      <c r="AM83" s="149">
        <v>0</v>
      </c>
      <c r="AN83" s="149">
        <v>0</v>
      </c>
      <c r="AO83" s="149">
        <v>0</v>
      </c>
      <c r="AP83" s="149">
        <v>0</v>
      </c>
      <c r="AQ83" s="149">
        <v>0</v>
      </c>
      <c r="AR83" s="149">
        <v>0</v>
      </c>
      <c r="AS83" s="149">
        <v>0</v>
      </c>
      <c r="AT83" s="149">
        <v>0</v>
      </c>
    </row>
    <row r="84" spans="1:46">
      <c r="A84" s="175"/>
      <c r="B84" s="151" t="s">
        <v>50</v>
      </c>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c r="AH84" s="149"/>
      <c r="AI84" s="149">
        <v>0</v>
      </c>
      <c r="AJ84" s="149">
        <v>0</v>
      </c>
      <c r="AK84" s="149">
        <v>0</v>
      </c>
      <c r="AL84" s="149">
        <v>0</v>
      </c>
      <c r="AM84" s="149">
        <v>0</v>
      </c>
      <c r="AN84" s="149">
        <v>0</v>
      </c>
      <c r="AO84" s="149">
        <v>0</v>
      </c>
      <c r="AP84" s="149">
        <v>0</v>
      </c>
      <c r="AQ84" s="149">
        <v>0</v>
      </c>
      <c r="AR84" s="149">
        <v>0</v>
      </c>
      <c r="AS84" s="149">
        <v>0</v>
      </c>
      <c r="AT84" s="149">
        <v>0</v>
      </c>
    </row>
    <row r="85" spans="1:46">
      <c r="B85" s="151" t="s">
        <v>63</v>
      </c>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v>0</v>
      </c>
      <c r="AJ85" s="155">
        <v>0</v>
      </c>
      <c r="AK85" s="155">
        <v>0</v>
      </c>
      <c r="AL85" s="155">
        <v>0</v>
      </c>
      <c r="AM85" s="155">
        <v>0</v>
      </c>
      <c r="AN85" s="155">
        <v>0</v>
      </c>
      <c r="AO85" s="155">
        <v>0</v>
      </c>
      <c r="AP85" s="155">
        <v>0</v>
      </c>
      <c r="AQ85" s="155">
        <v>0</v>
      </c>
      <c r="AR85" s="149">
        <v>0</v>
      </c>
      <c r="AS85" s="149">
        <v>0</v>
      </c>
      <c r="AT85" s="149">
        <v>0</v>
      </c>
    </row>
    <row r="86" spans="1:46">
      <c r="A86" s="175"/>
      <c r="B86" s="151" t="s">
        <v>119</v>
      </c>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v>0</v>
      </c>
      <c r="AJ86" s="155">
        <v>0</v>
      </c>
      <c r="AK86" s="155">
        <v>0</v>
      </c>
      <c r="AL86" s="155">
        <v>0</v>
      </c>
      <c r="AM86" s="155">
        <v>0</v>
      </c>
      <c r="AN86" s="155">
        <v>0</v>
      </c>
      <c r="AO86" s="155">
        <v>0</v>
      </c>
      <c r="AP86" s="155">
        <v>0</v>
      </c>
      <c r="AQ86" s="155">
        <v>0</v>
      </c>
      <c r="AR86" s="149">
        <v>0</v>
      </c>
      <c r="AS86" s="149">
        <v>0</v>
      </c>
      <c r="AT86" s="149">
        <v>0</v>
      </c>
    </row>
    <row r="87" spans="1:46">
      <c r="A87" s="221"/>
      <c r="B87" s="151" t="s">
        <v>99</v>
      </c>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c r="AG87" s="149"/>
      <c r="AH87" s="149"/>
      <c r="AI87" s="149">
        <v>0</v>
      </c>
      <c r="AJ87" s="149">
        <v>0</v>
      </c>
      <c r="AK87" s="149">
        <v>0</v>
      </c>
      <c r="AL87" s="149">
        <v>0</v>
      </c>
      <c r="AM87" s="149">
        <v>0</v>
      </c>
      <c r="AN87" s="149">
        <v>0</v>
      </c>
      <c r="AO87" s="149">
        <v>0</v>
      </c>
      <c r="AP87" s="149">
        <v>0</v>
      </c>
      <c r="AQ87" s="149">
        <v>0</v>
      </c>
      <c r="AR87" s="149">
        <v>0</v>
      </c>
      <c r="AS87" s="149">
        <v>0</v>
      </c>
      <c r="AT87" s="149">
        <v>0</v>
      </c>
    </row>
    <row r="88" spans="1:46">
      <c r="A88" s="175"/>
      <c r="B88" s="151" t="s">
        <v>120</v>
      </c>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v>0</v>
      </c>
      <c r="AJ88" s="155">
        <v>154</v>
      </c>
      <c r="AK88" s="155">
        <v>563</v>
      </c>
      <c r="AL88" s="155">
        <v>82</v>
      </c>
      <c r="AM88" s="155">
        <v>6</v>
      </c>
      <c r="AN88" s="155">
        <v>0</v>
      </c>
      <c r="AO88" s="155">
        <v>0</v>
      </c>
      <c r="AP88" s="155">
        <v>0</v>
      </c>
      <c r="AQ88" s="155">
        <v>0.67762999999999995</v>
      </c>
      <c r="AR88" s="149">
        <v>0.67762999999999995</v>
      </c>
      <c r="AS88" s="149">
        <v>0.67762999999999995</v>
      </c>
      <c r="AT88" s="149">
        <v>0.67762999999999995</v>
      </c>
    </row>
    <row r="89" spans="1:46">
      <c r="A89" s="222"/>
      <c r="B89" s="151" t="s">
        <v>62</v>
      </c>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v>3229</v>
      </c>
      <c r="AJ89" s="152">
        <v>3217</v>
      </c>
      <c r="AK89" s="152">
        <v>3294</v>
      </c>
      <c r="AL89" s="152">
        <v>2589</v>
      </c>
      <c r="AM89" s="152">
        <v>0</v>
      </c>
      <c r="AN89" s="152">
        <v>0</v>
      </c>
      <c r="AO89" s="152">
        <v>0</v>
      </c>
      <c r="AP89" s="152">
        <v>0</v>
      </c>
      <c r="AQ89" s="152">
        <v>0</v>
      </c>
      <c r="AR89" s="149">
        <v>0</v>
      </c>
      <c r="AS89" s="149">
        <v>0</v>
      </c>
      <c r="AT89" s="149">
        <v>0</v>
      </c>
    </row>
    <row r="90" spans="1:46">
      <c r="B90" s="151" t="s">
        <v>93</v>
      </c>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v>0</v>
      </c>
      <c r="AJ90" s="155">
        <v>0</v>
      </c>
      <c r="AK90" s="155">
        <v>0</v>
      </c>
      <c r="AL90" s="155">
        <v>0</v>
      </c>
      <c r="AM90" s="155">
        <v>0</v>
      </c>
      <c r="AN90" s="155">
        <v>0</v>
      </c>
      <c r="AO90" s="155">
        <v>0</v>
      </c>
      <c r="AP90" s="155">
        <v>82341</v>
      </c>
      <c r="AQ90" s="155">
        <v>83864.434580000001</v>
      </c>
      <c r="AR90" s="149">
        <v>85613.752299999993</v>
      </c>
      <c r="AS90" s="149">
        <v>88024.173190000001</v>
      </c>
      <c r="AT90" s="149">
        <v>66722.231209999998</v>
      </c>
    </row>
    <row r="91" spans="1:46">
      <c r="B91" s="151" t="s">
        <v>53</v>
      </c>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149"/>
      <c r="AC91" s="149"/>
      <c r="AD91" s="149"/>
      <c r="AE91" s="149"/>
      <c r="AF91" s="149"/>
      <c r="AG91" s="149"/>
      <c r="AH91" s="149"/>
      <c r="AI91" s="149">
        <v>0</v>
      </c>
      <c r="AJ91" s="149">
        <v>0</v>
      </c>
      <c r="AK91" s="149">
        <v>0</v>
      </c>
      <c r="AL91" s="149">
        <v>0</v>
      </c>
      <c r="AM91" s="149">
        <v>0</v>
      </c>
      <c r="AN91" s="149">
        <v>0</v>
      </c>
      <c r="AO91" s="149">
        <v>0</v>
      </c>
      <c r="AP91" s="149">
        <v>0</v>
      </c>
      <c r="AQ91" s="149">
        <v>0</v>
      </c>
      <c r="AR91" s="149">
        <v>0</v>
      </c>
      <c r="AS91" s="149">
        <v>0</v>
      </c>
      <c r="AT91" s="149">
        <v>8.556049999999999</v>
      </c>
    </row>
    <row r="92" spans="1:46">
      <c r="B92" s="151" t="s">
        <v>60</v>
      </c>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v>0</v>
      </c>
      <c r="AJ92" s="155">
        <v>0</v>
      </c>
      <c r="AK92" s="155">
        <v>0</v>
      </c>
      <c r="AL92" s="155">
        <v>0</v>
      </c>
      <c r="AM92" s="155">
        <v>0</v>
      </c>
      <c r="AN92" s="155">
        <v>0</v>
      </c>
      <c r="AO92" s="155">
        <v>0</v>
      </c>
      <c r="AP92" s="155">
        <v>0</v>
      </c>
      <c r="AQ92" s="155">
        <v>0</v>
      </c>
      <c r="AR92" s="149">
        <v>0</v>
      </c>
      <c r="AS92" s="149">
        <v>0</v>
      </c>
      <c r="AT92" s="149">
        <v>0</v>
      </c>
    </row>
    <row r="93" spans="1:46">
      <c r="B93" s="154" t="s">
        <v>64</v>
      </c>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c r="AH93" s="149"/>
      <c r="AI93" s="149">
        <v>524306</v>
      </c>
      <c r="AJ93" s="149">
        <v>542758</v>
      </c>
      <c r="AK93" s="149">
        <v>541334</v>
      </c>
      <c r="AL93" s="149">
        <v>524738</v>
      </c>
      <c r="AM93" s="149">
        <v>520090</v>
      </c>
      <c r="AN93" s="149">
        <v>514886</v>
      </c>
      <c r="AO93" s="149">
        <v>510632</v>
      </c>
      <c r="AP93" s="149">
        <v>506144</v>
      </c>
      <c r="AQ93" s="149">
        <v>501160.28316999995</v>
      </c>
      <c r="AR93" s="149">
        <f>SUM(AR94:AR97)</f>
        <v>496313.45187000011</v>
      </c>
      <c r="AS93" s="149">
        <f>SUM(AS94:AS97)</f>
        <v>491230.42823999998</v>
      </c>
      <c r="AT93" s="149">
        <f>SUM(AT94:AT97)</f>
        <v>485109.09258000011</v>
      </c>
    </row>
    <row r="94" spans="1:46">
      <c r="B94" s="158" t="s">
        <v>65</v>
      </c>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v>0</v>
      </c>
      <c r="AJ94" s="152">
        <v>0</v>
      </c>
      <c r="AK94" s="152">
        <v>0</v>
      </c>
      <c r="AL94" s="152">
        <v>0</v>
      </c>
      <c r="AM94" s="152">
        <v>0</v>
      </c>
      <c r="AN94" s="152">
        <v>0</v>
      </c>
      <c r="AO94" s="152">
        <v>0</v>
      </c>
      <c r="AP94" s="152">
        <v>0</v>
      </c>
      <c r="AQ94" s="152">
        <v>0</v>
      </c>
      <c r="AR94" s="152">
        <v>0</v>
      </c>
      <c r="AS94" s="152">
        <v>0</v>
      </c>
      <c r="AT94" s="152">
        <v>0</v>
      </c>
    </row>
    <row r="95" spans="1:46">
      <c r="B95" s="158" t="s">
        <v>66</v>
      </c>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v>524139</v>
      </c>
      <c r="AJ95" s="152">
        <v>542591</v>
      </c>
      <c r="AK95" s="152">
        <v>541167</v>
      </c>
      <c r="AL95" s="152">
        <v>524571</v>
      </c>
      <c r="AM95" s="152">
        <v>519923</v>
      </c>
      <c r="AN95" s="152">
        <v>514726</v>
      </c>
      <c r="AO95" s="152">
        <v>510479</v>
      </c>
      <c r="AP95" s="152">
        <v>505998</v>
      </c>
      <c r="AQ95" s="152">
        <v>501021.22070999997</v>
      </c>
      <c r="AR95" s="152">
        <v>496181.26502000011</v>
      </c>
      <c r="AS95" s="152">
        <v>491105.11700999999</v>
      </c>
      <c r="AT95" s="152">
        <v>484990.65696000011</v>
      </c>
    </row>
    <row r="96" spans="1:46">
      <c r="B96" s="158" t="s">
        <v>67</v>
      </c>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v>167</v>
      </c>
      <c r="AJ96" s="152">
        <v>167</v>
      </c>
      <c r="AK96" s="152">
        <v>167</v>
      </c>
      <c r="AL96" s="152">
        <v>167</v>
      </c>
      <c r="AM96" s="152">
        <v>167</v>
      </c>
      <c r="AN96" s="152">
        <v>160</v>
      </c>
      <c r="AO96" s="152">
        <v>153</v>
      </c>
      <c r="AP96" s="152">
        <v>146</v>
      </c>
      <c r="AQ96" s="152">
        <v>139.06245999999999</v>
      </c>
      <c r="AR96" s="152">
        <v>132.18684999999996</v>
      </c>
      <c r="AS96" s="152">
        <v>125.31122999999999</v>
      </c>
      <c r="AT96" s="152">
        <v>118.43562</v>
      </c>
    </row>
    <row r="97" spans="1:46">
      <c r="B97" s="158" t="s">
        <v>68</v>
      </c>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v>0</v>
      </c>
      <c r="AJ97" s="152">
        <v>0</v>
      </c>
      <c r="AK97" s="152">
        <v>0</v>
      </c>
      <c r="AL97" s="152">
        <v>0</v>
      </c>
      <c r="AM97" s="152">
        <v>0</v>
      </c>
      <c r="AN97" s="152">
        <v>0</v>
      </c>
      <c r="AO97" s="152">
        <v>0</v>
      </c>
      <c r="AP97" s="152">
        <v>0</v>
      </c>
      <c r="AQ97" s="152">
        <v>0</v>
      </c>
      <c r="AR97" s="152">
        <v>0</v>
      </c>
      <c r="AS97" s="152">
        <v>0</v>
      </c>
      <c r="AT97" s="152">
        <v>0</v>
      </c>
    </row>
    <row r="98" spans="1:46">
      <c r="A98" s="193"/>
      <c r="B98" s="161" t="s">
        <v>69</v>
      </c>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v>711504</v>
      </c>
      <c r="AJ98" s="162">
        <v>704480</v>
      </c>
      <c r="AK98" s="162">
        <v>679677</v>
      </c>
      <c r="AL98" s="162">
        <v>647661</v>
      </c>
      <c r="AM98" s="162">
        <v>633843</v>
      </c>
      <c r="AN98" s="162">
        <v>625580</v>
      </c>
      <c r="AO98" s="162">
        <v>621829</v>
      </c>
      <c r="AP98" s="162">
        <v>608527</v>
      </c>
      <c r="AQ98" s="162">
        <v>609114.22915000003</v>
      </c>
      <c r="AR98" s="162">
        <f>AR79+AR63</f>
        <v>606018.69740000006</v>
      </c>
      <c r="AS98" s="162">
        <f>AS79+AS63</f>
        <v>602555.27417999995</v>
      </c>
      <c r="AT98" s="162">
        <f>AT79+AT63</f>
        <v>569572.2956500001</v>
      </c>
    </row>
    <row r="99" spans="1:46" ht="15" thickBot="1">
      <c r="A99" s="31"/>
    </row>
    <row r="100" spans="1:46" ht="16" customHeight="1" thickTop="1" thickBot="1">
      <c r="A100" s="185"/>
      <c r="B100" s="27" t="s">
        <v>95</v>
      </c>
      <c r="C100" s="391"/>
      <c r="D100" s="391"/>
      <c r="E100" s="391"/>
      <c r="F100" s="391"/>
      <c r="G100" s="392"/>
      <c r="H100" s="391"/>
      <c r="I100" s="391"/>
      <c r="J100" s="391"/>
      <c r="K100" s="392"/>
      <c r="L100" s="391"/>
      <c r="M100" s="391"/>
      <c r="N100" s="391"/>
      <c r="O100" s="392"/>
      <c r="P100" s="391"/>
      <c r="Q100" s="391"/>
      <c r="R100" s="391"/>
      <c r="S100" s="392"/>
      <c r="T100" s="391"/>
      <c r="U100" s="391"/>
      <c r="V100" s="391"/>
      <c r="W100" s="392"/>
      <c r="X100" s="391"/>
      <c r="Y100" s="391"/>
      <c r="Z100" s="391"/>
      <c r="AA100" s="392"/>
      <c r="AB100" s="391"/>
      <c r="AC100" s="391"/>
      <c r="AD100" s="391"/>
      <c r="AE100" s="392"/>
      <c r="AF100" s="391"/>
      <c r="AG100" s="391"/>
      <c r="AH100" s="391"/>
      <c r="AI100" s="392">
        <v>2023</v>
      </c>
      <c r="AJ100" s="391"/>
      <c r="AK100" s="391"/>
      <c r="AL100" s="399"/>
      <c r="AM100" s="392">
        <v>2024</v>
      </c>
      <c r="AN100" s="391"/>
      <c r="AO100" s="391"/>
      <c r="AP100" s="399"/>
      <c r="AQ100" s="393">
        <v>2025</v>
      </c>
      <c r="AR100" s="394"/>
      <c r="AS100" s="394"/>
      <c r="AT100" s="394"/>
    </row>
    <row r="101" spans="1:46" ht="16" customHeight="1" thickTop="1" thickBot="1">
      <c r="A101" s="185"/>
      <c r="B101" s="28" t="s">
        <v>97</v>
      </c>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t="s">
        <v>244</v>
      </c>
      <c r="AJ101" s="29" t="s">
        <v>248</v>
      </c>
      <c r="AK101" s="29" t="s">
        <v>266</v>
      </c>
      <c r="AL101" s="29" t="str">
        <f t="shared" ref="AL101:AQ101" si="1">AL8</f>
        <v>4T23</v>
      </c>
      <c r="AM101" s="29" t="str">
        <f t="shared" si="1"/>
        <v>1T24</v>
      </c>
      <c r="AN101" s="29" t="str">
        <f t="shared" si="1"/>
        <v>2T24</v>
      </c>
      <c r="AO101" s="29" t="str">
        <f t="shared" si="1"/>
        <v>3T24</v>
      </c>
      <c r="AP101" s="29" t="str">
        <f t="shared" si="1"/>
        <v>4T24</v>
      </c>
      <c r="AQ101" s="29" t="str">
        <f t="shared" si="1"/>
        <v>1T25</v>
      </c>
      <c r="AR101" s="29" t="str">
        <f>AR8</f>
        <v>2T25</v>
      </c>
      <c r="AS101" s="29" t="str">
        <f>AS8</f>
        <v>3T25</v>
      </c>
      <c r="AT101" s="29" t="str">
        <f>AT8</f>
        <v>4T25</v>
      </c>
    </row>
    <row r="102" spans="1:46" ht="15" thickTop="1">
      <c r="B102" s="154" t="s">
        <v>71</v>
      </c>
      <c r="C102" s="343"/>
      <c r="D102" s="343"/>
      <c r="E102" s="343"/>
      <c r="F102" s="343"/>
      <c r="G102" s="343"/>
      <c r="H102" s="343"/>
      <c r="I102" s="343"/>
      <c r="J102" s="343"/>
      <c r="K102" s="343"/>
      <c r="L102" s="343"/>
      <c r="M102" s="343"/>
      <c r="N102" s="343"/>
      <c r="O102" s="343"/>
      <c r="P102" s="343"/>
      <c r="Q102" s="343"/>
      <c r="R102" s="343"/>
      <c r="S102" s="343"/>
      <c r="T102" s="343"/>
      <c r="U102" s="343"/>
      <c r="V102" s="343"/>
      <c r="W102" s="343"/>
      <c r="X102" s="343"/>
      <c r="Y102" s="343"/>
      <c r="Z102" s="343"/>
      <c r="AA102" s="343"/>
      <c r="AB102" s="343"/>
      <c r="AC102" s="343"/>
      <c r="AD102" s="343"/>
      <c r="AE102" s="343"/>
      <c r="AF102" s="343"/>
      <c r="AG102" s="343"/>
      <c r="AH102" s="343"/>
      <c r="AI102" s="154">
        <v>101984</v>
      </c>
      <c r="AJ102" s="154">
        <v>98202</v>
      </c>
      <c r="AK102" s="154">
        <v>74568</v>
      </c>
      <c r="AL102" s="154">
        <v>41147</v>
      </c>
      <c r="AM102" s="154">
        <v>29236</v>
      </c>
      <c r="AN102" s="154">
        <v>26789</v>
      </c>
      <c r="AO102" s="154">
        <v>31880</v>
      </c>
      <c r="AP102" s="154">
        <v>31244</v>
      </c>
      <c r="AQ102" s="154">
        <v>45808.230380000001</v>
      </c>
      <c r="AR102" s="154">
        <f>SUM(AR103:AR120)</f>
        <v>51923.911699999997</v>
      </c>
      <c r="AS102" s="154">
        <f>SUM(AS103:AS120)</f>
        <v>58907.230609999999</v>
      </c>
      <c r="AT102" s="154">
        <f>SUM(AT103:AT120)</f>
        <v>35656.675690000004</v>
      </c>
    </row>
    <row r="103" spans="1:46">
      <c r="B103" s="163" t="s">
        <v>72</v>
      </c>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55">
        <v>68042</v>
      </c>
      <c r="AJ103" s="155">
        <v>62932</v>
      </c>
      <c r="AK103" s="155">
        <v>52769</v>
      </c>
      <c r="AL103" s="155">
        <v>17055</v>
      </c>
      <c r="AM103" s="155">
        <v>7457</v>
      </c>
      <c r="AN103" s="155">
        <v>5645</v>
      </c>
      <c r="AO103" s="155">
        <v>9670</v>
      </c>
      <c r="AP103" s="155">
        <v>9881</v>
      </c>
      <c r="AQ103" s="155">
        <v>13294.94665</v>
      </c>
      <c r="AR103" s="152">
        <v>14632.92727</v>
      </c>
      <c r="AS103" s="152">
        <v>17013.057659999999</v>
      </c>
      <c r="AT103" s="152">
        <v>13715.097740000001</v>
      </c>
    </row>
    <row r="104" spans="1:46">
      <c r="B104" s="163" t="s">
        <v>207</v>
      </c>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5">
        <v>0</v>
      </c>
      <c r="AJ104" s="155">
        <v>0</v>
      </c>
      <c r="AK104" s="155">
        <v>0</v>
      </c>
      <c r="AL104" s="155">
        <v>0</v>
      </c>
      <c r="AM104" s="155">
        <v>0</v>
      </c>
      <c r="AN104" s="155">
        <v>0</v>
      </c>
      <c r="AO104" s="155">
        <v>0</v>
      </c>
      <c r="AP104" s="155">
        <v>0</v>
      </c>
      <c r="AQ104" s="155">
        <v>0</v>
      </c>
      <c r="AR104" s="152">
        <v>0</v>
      </c>
      <c r="AS104" s="152">
        <v>0</v>
      </c>
      <c r="AT104" s="152">
        <v>0</v>
      </c>
    </row>
    <row r="105" spans="1:46">
      <c r="B105" s="163" t="s">
        <v>74</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5">
        <v>1112</v>
      </c>
      <c r="AJ105" s="155">
        <v>1503</v>
      </c>
      <c r="AK105" s="155">
        <v>1438</v>
      </c>
      <c r="AL105" s="155">
        <v>5117</v>
      </c>
      <c r="AM105" s="155">
        <v>2804</v>
      </c>
      <c r="AN105" s="155">
        <v>2259</v>
      </c>
      <c r="AO105" s="155">
        <v>2964</v>
      </c>
      <c r="AP105" s="155">
        <v>2295</v>
      </c>
      <c r="AQ105" s="155">
        <v>2637.1785499999996</v>
      </c>
      <c r="AR105" s="152">
        <v>3068.7947400000003</v>
      </c>
      <c r="AS105" s="152">
        <v>3466.9920699999998</v>
      </c>
      <c r="AT105" s="152">
        <v>2193.7384699999998</v>
      </c>
    </row>
    <row r="106" spans="1:46">
      <c r="B106" s="163" t="s">
        <v>105</v>
      </c>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5">
        <v>8</v>
      </c>
      <c r="AJ106" s="155">
        <v>0</v>
      </c>
      <c r="AK106" s="155">
        <v>0</v>
      </c>
      <c r="AL106" s="155">
        <v>0</v>
      </c>
      <c r="AM106" s="155">
        <v>0</v>
      </c>
      <c r="AN106" s="155">
        <v>0</v>
      </c>
      <c r="AO106" s="155">
        <v>0</v>
      </c>
      <c r="AP106" s="155">
        <v>0</v>
      </c>
      <c r="AQ106" s="155">
        <v>0</v>
      </c>
      <c r="AR106" s="152">
        <v>0</v>
      </c>
      <c r="AS106" s="152">
        <v>0</v>
      </c>
      <c r="AT106" s="152">
        <v>0</v>
      </c>
    </row>
    <row r="107" spans="1:46">
      <c r="A107" s="175"/>
      <c r="B107" s="163" t="s">
        <v>122</v>
      </c>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5">
        <v>0</v>
      </c>
      <c r="AJ107" s="155">
        <v>0</v>
      </c>
      <c r="AK107" s="155">
        <v>0</v>
      </c>
      <c r="AL107" s="155">
        <v>0</v>
      </c>
      <c r="AM107" s="155">
        <v>0</v>
      </c>
      <c r="AN107" s="155">
        <v>0</v>
      </c>
      <c r="AO107" s="155">
        <v>0</v>
      </c>
      <c r="AP107" s="155">
        <v>0</v>
      </c>
      <c r="AQ107" s="155">
        <v>0</v>
      </c>
      <c r="AR107" s="152">
        <v>0</v>
      </c>
      <c r="AS107" s="152">
        <v>0</v>
      </c>
      <c r="AT107" s="152">
        <v>0</v>
      </c>
    </row>
    <row r="108" spans="1:46">
      <c r="A108" s="175"/>
      <c r="B108" s="163" t="s">
        <v>124</v>
      </c>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c r="AG108" s="149"/>
      <c r="AH108" s="149"/>
      <c r="AI108" s="155">
        <v>11472</v>
      </c>
      <c r="AJ108" s="155">
        <v>11669</v>
      </c>
      <c r="AK108" s="155">
        <v>10704</v>
      </c>
      <c r="AL108" s="155">
        <v>9697</v>
      </c>
      <c r="AM108" s="155">
        <v>8689</v>
      </c>
      <c r="AN108" s="155">
        <v>7682</v>
      </c>
      <c r="AO108" s="155">
        <v>7313</v>
      </c>
      <c r="AP108" s="155">
        <v>7281</v>
      </c>
      <c r="AQ108" s="155">
        <v>7829.3863099999999</v>
      </c>
      <c r="AR108" s="152">
        <v>7340.7291399999995</v>
      </c>
      <c r="AS108" s="152">
        <v>5904.8219300000001</v>
      </c>
      <c r="AT108" s="152">
        <v>4484.7409100000004</v>
      </c>
    </row>
    <row r="109" spans="1:46">
      <c r="A109" s="175"/>
      <c r="B109" s="163" t="s">
        <v>125</v>
      </c>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c r="AI109" s="155">
        <v>7892</v>
      </c>
      <c r="AJ109" s="155">
        <v>7164</v>
      </c>
      <c r="AK109" s="155">
        <v>7139</v>
      </c>
      <c r="AL109" s="155">
        <v>7150</v>
      </c>
      <c r="AM109" s="155">
        <v>7609</v>
      </c>
      <c r="AN109" s="155">
        <v>7280</v>
      </c>
      <c r="AO109" s="155">
        <v>6847</v>
      </c>
      <c r="AP109" s="155">
        <v>6880</v>
      </c>
      <c r="AQ109" s="155">
        <v>7441.3092999999999</v>
      </c>
      <c r="AR109" s="152">
        <v>6431.79799</v>
      </c>
      <c r="AS109" s="152">
        <v>6099.7606699999997</v>
      </c>
      <c r="AT109" s="152">
        <v>6321.54979</v>
      </c>
    </row>
    <row r="110" spans="1:46">
      <c r="A110" s="175"/>
      <c r="B110" s="163" t="s">
        <v>126</v>
      </c>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c r="AI110" s="155">
        <v>0</v>
      </c>
      <c r="AJ110" s="155">
        <v>0</v>
      </c>
      <c r="AK110" s="155">
        <v>0</v>
      </c>
      <c r="AL110" s="155">
        <v>0</v>
      </c>
      <c r="AM110" s="155">
        <v>0</v>
      </c>
      <c r="AN110" s="155">
        <v>0</v>
      </c>
      <c r="AO110" s="155">
        <v>0</v>
      </c>
      <c r="AP110" s="155">
        <v>0</v>
      </c>
      <c r="AQ110" s="155">
        <v>0</v>
      </c>
      <c r="AR110" s="152">
        <v>0</v>
      </c>
      <c r="AS110" s="152">
        <v>0</v>
      </c>
      <c r="AT110" s="152">
        <v>0</v>
      </c>
    </row>
    <row r="111" spans="1:46">
      <c r="A111" s="175"/>
      <c r="B111" s="163" t="s">
        <v>127</v>
      </c>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55">
        <v>0</v>
      </c>
      <c r="AJ111" s="155">
        <v>0</v>
      </c>
      <c r="AK111" s="155">
        <v>0</v>
      </c>
      <c r="AL111" s="155">
        <v>0</v>
      </c>
      <c r="AM111" s="155">
        <v>0</v>
      </c>
      <c r="AN111" s="155">
        <v>0</v>
      </c>
      <c r="AO111" s="155">
        <v>0</v>
      </c>
      <c r="AP111" s="155">
        <v>0</v>
      </c>
      <c r="AQ111" s="155">
        <v>0</v>
      </c>
      <c r="AR111" s="152">
        <v>0</v>
      </c>
      <c r="AS111" s="152">
        <v>0</v>
      </c>
      <c r="AT111" s="152">
        <v>0</v>
      </c>
    </row>
    <row r="112" spans="1:46">
      <c r="A112" s="175"/>
      <c r="B112" s="163" t="s">
        <v>128</v>
      </c>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c r="AI112" s="155">
        <v>0</v>
      </c>
      <c r="AJ112" s="155">
        <v>0</v>
      </c>
      <c r="AK112" s="155">
        <v>0</v>
      </c>
      <c r="AL112" s="155">
        <v>0</v>
      </c>
      <c r="AM112" s="155">
        <v>0</v>
      </c>
      <c r="AN112" s="155">
        <v>0</v>
      </c>
      <c r="AO112" s="155">
        <v>0</v>
      </c>
      <c r="AP112" s="155">
        <v>0</v>
      </c>
      <c r="AQ112" s="155">
        <v>0</v>
      </c>
      <c r="AR112" s="152">
        <v>0</v>
      </c>
      <c r="AS112" s="152">
        <v>0</v>
      </c>
      <c r="AT112" s="152">
        <v>0</v>
      </c>
    </row>
    <row r="113" spans="1:46">
      <c r="A113" s="175"/>
      <c r="B113" s="163" t="s">
        <v>129</v>
      </c>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55">
        <v>0</v>
      </c>
      <c r="AJ113" s="155">
        <v>0</v>
      </c>
      <c r="AK113" s="155">
        <v>0</v>
      </c>
      <c r="AL113" s="155">
        <v>0</v>
      </c>
      <c r="AM113" s="155">
        <v>0</v>
      </c>
      <c r="AN113" s="155">
        <v>0</v>
      </c>
      <c r="AO113" s="155">
        <v>0</v>
      </c>
      <c r="AP113" s="155">
        <v>0</v>
      </c>
      <c r="AQ113" s="155">
        <v>0</v>
      </c>
      <c r="AR113" s="152">
        <v>0</v>
      </c>
      <c r="AS113" s="152">
        <v>0</v>
      </c>
      <c r="AT113" s="152">
        <v>0</v>
      </c>
    </row>
    <row r="114" spans="1:46">
      <c r="A114" s="175"/>
      <c r="B114" s="163" t="s">
        <v>130</v>
      </c>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c r="AH114" s="149"/>
      <c r="AI114" s="155">
        <v>0</v>
      </c>
      <c r="AJ114" s="155">
        <v>0</v>
      </c>
      <c r="AK114" s="155">
        <v>0</v>
      </c>
      <c r="AL114" s="155">
        <v>0</v>
      </c>
      <c r="AM114" s="155">
        <v>0</v>
      </c>
      <c r="AN114" s="155">
        <v>0</v>
      </c>
      <c r="AO114" s="155">
        <v>0</v>
      </c>
      <c r="AP114" s="155">
        <v>0</v>
      </c>
      <c r="AQ114" s="155">
        <v>0</v>
      </c>
      <c r="AR114" s="152">
        <v>0</v>
      </c>
      <c r="AS114" s="152">
        <v>0</v>
      </c>
      <c r="AT114" s="152">
        <v>0</v>
      </c>
    </row>
    <row r="115" spans="1:46">
      <c r="A115" s="175"/>
      <c r="B115" s="163" t="s">
        <v>110</v>
      </c>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c r="AF115" s="149"/>
      <c r="AG115" s="149"/>
      <c r="AH115" s="149"/>
      <c r="AI115" s="155">
        <v>0</v>
      </c>
      <c r="AJ115" s="155">
        <v>0</v>
      </c>
      <c r="AK115" s="155">
        <v>0</v>
      </c>
      <c r="AL115" s="155">
        <v>0</v>
      </c>
      <c r="AM115" s="155">
        <v>0</v>
      </c>
      <c r="AN115" s="155">
        <v>0</v>
      </c>
      <c r="AO115" s="155">
        <v>0</v>
      </c>
      <c r="AP115" s="155">
        <v>0</v>
      </c>
      <c r="AQ115" s="155">
        <v>0</v>
      </c>
      <c r="AR115" s="152">
        <v>0</v>
      </c>
      <c r="AS115" s="152">
        <v>0</v>
      </c>
      <c r="AT115" s="152">
        <v>0</v>
      </c>
    </row>
    <row r="116" spans="1:46">
      <c r="A116" s="175"/>
      <c r="B116" s="163" t="s">
        <v>176</v>
      </c>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c r="AF116" s="149"/>
      <c r="AG116" s="149"/>
      <c r="AH116" s="149"/>
      <c r="AI116" s="155">
        <v>0</v>
      </c>
      <c r="AJ116" s="155">
        <v>0</v>
      </c>
      <c r="AK116" s="155">
        <v>0</v>
      </c>
      <c r="AL116" s="155">
        <v>0</v>
      </c>
      <c r="AM116" s="155">
        <v>0</v>
      </c>
      <c r="AN116" s="155">
        <v>0</v>
      </c>
      <c r="AO116" s="155">
        <v>0</v>
      </c>
      <c r="AP116" s="155">
        <v>0</v>
      </c>
      <c r="AQ116" s="155">
        <v>0</v>
      </c>
      <c r="AR116" s="152">
        <v>0</v>
      </c>
      <c r="AS116" s="152">
        <v>0</v>
      </c>
      <c r="AT116" s="152">
        <v>0</v>
      </c>
    </row>
    <row r="117" spans="1:46">
      <c r="A117" s="175"/>
      <c r="B117" s="163" t="s">
        <v>120</v>
      </c>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c r="AF117" s="149"/>
      <c r="AG117" s="149"/>
      <c r="AH117" s="149"/>
      <c r="AI117" s="155">
        <v>13430</v>
      </c>
      <c r="AJ117" s="155">
        <v>14870</v>
      </c>
      <c r="AK117" s="155">
        <v>2489</v>
      </c>
      <c r="AL117" s="155">
        <v>2099</v>
      </c>
      <c r="AM117" s="155">
        <v>2648</v>
      </c>
      <c r="AN117" s="155">
        <v>3282</v>
      </c>
      <c r="AO117" s="155">
        <v>4772</v>
      </c>
      <c r="AP117" s="155">
        <v>4266</v>
      </c>
      <c r="AQ117" s="155">
        <v>13963.60852</v>
      </c>
      <c r="AR117" s="152">
        <v>19615.891370000001</v>
      </c>
      <c r="AS117" s="152">
        <v>24749.485290000001</v>
      </c>
      <c r="AT117" s="152">
        <v>8159.4143400000003</v>
      </c>
    </row>
    <row r="118" spans="1:46">
      <c r="B118" s="163" t="s">
        <v>75</v>
      </c>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5">
        <v>28</v>
      </c>
      <c r="AJ118" s="155">
        <v>28</v>
      </c>
      <c r="AK118" s="155">
        <v>28</v>
      </c>
      <c r="AL118" s="155">
        <v>28</v>
      </c>
      <c r="AM118" s="155">
        <v>28</v>
      </c>
      <c r="AN118" s="155">
        <v>641</v>
      </c>
      <c r="AO118" s="155">
        <v>641</v>
      </c>
      <c r="AP118" s="155">
        <v>641</v>
      </c>
      <c r="AQ118" s="155">
        <v>640.84001000000001</v>
      </c>
      <c r="AR118" s="152">
        <v>640.84001000000001</v>
      </c>
      <c r="AS118" s="152">
        <v>640.84001000000001</v>
      </c>
      <c r="AT118" s="152">
        <v>640.84001000000001</v>
      </c>
    </row>
    <row r="119" spans="1:46">
      <c r="A119" s="175"/>
      <c r="B119" s="163" t="s">
        <v>10</v>
      </c>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55">
        <v>0</v>
      </c>
      <c r="AJ119" s="155">
        <v>36</v>
      </c>
      <c r="AK119" s="155">
        <v>2</v>
      </c>
      <c r="AL119" s="155">
        <v>2</v>
      </c>
      <c r="AM119" s="155">
        <v>2</v>
      </c>
      <c r="AN119" s="155">
        <v>1</v>
      </c>
      <c r="AO119" s="155">
        <v>-326</v>
      </c>
      <c r="AP119" s="155">
        <v>1</v>
      </c>
      <c r="AQ119" s="155">
        <v>0.96104000000000001</v>
      </c>
      <c r="AR119" s="152">
        <v>192.93117999999998</v>
      </c>
      <c r="AS119" s="152">
        <v>1032.27298</v>
      </c>
      <c r="AT119" s="152">
        <v>141.29443000000001</v>
      </c>
    </row>
    <row r="120" spans="1:46">
      <c r="B120" s="163" t="s">
        <v>76</v>
      </c>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5">
        <v>0</v>
      </c>
      <c r="AJ120" s="155">
        <v>0</v>
      </c>
      <c r="AK120" s="155">
        <v>0</v>
      </c>
      <c r="AL120" s="155">
        <v>0</v>
      </c>
      <c r="AM120" s="155">
        <v>0</v>
      </c>
      <c r="AN120" s="155">
        <v>0</v>
      </c>
      <c r="AO120" s="155">
        <v>0</v>
      </c>
      <c r="AP120" s="155">
        <v>0</v>
      </c>
      <c r="AQ120" s="155">
        <v>0</v>
      </c>
      <c r="AR120" s="152">
        <v>0</v>
      </c>
      <c r="AS120" s="152">
        <v>0</v>
      </c>
      <c r="AT120" s="152">
        <v>0</v>
      </c>
    </row>
    <row r="121" spans="1:46">
      <c r="B121" s="167" t="s">
        <v>77</v>
      </c>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344">
        <v>181917</v>
      </c>
      <c r="AJ121" s="344">
        <v>178473</v>
      </c>
      <c r="AK121" s="344">
        <v>177646</v>
      </c>
      <c r="AL121" s="344">
        <v>174054</v>
      </c>
      <c r="AM121" s="344">
        <v>172831</v>
      </c>
      <c r="AN121" s="344">
        <v>170204</v>
      </c>
      <c r="AO121" s="344">
        <v>168784</v>
      </c>
      <c r="AP121" s="344">
        <v>166884</v>
      </c>
      <c r="AQ121" s="344">
        <v>165083.69209</v>
      </c>
      <c r="AR121" s="167">
        <f>AR122</f>
        <v>164008.00581</v>
      </c>
      <c r="AS121" s="167">
        <f>AS122</f>
        <v>163744.71019999997</v>
      </c>
      <c r="AT121" s="167">
        <f>AT122</f>
        <v>163430.03930999999</v>
      </c>
    </row>
    <row r="122" spans="1:46">
      <c r="B122" s="154" t="s">
        <v>78</v>
      </c>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c r="AI122" s="344">
        <v>181917</v>
      </c>
      <c r="AJ122" s="344">
        <v>178473</v>
      </c>
      <c r="AK122" s="344">
        <v>177646</v>
      </c>
      <c r="AL122" s="344">
        <v>174054</v>
      </c>
      <c r="AM122" s="344">
        <v>172831</v>
      </c>
      <c r="AN122" s="344">
        <v>170204</v>
      </c>
      <c r="AO122" s="344">
        <v>168784</v>
      </c>
      <c r="AP122" s="344">
        <v>166884</v>
      </c>
      <c r="AQ122" s="344">
        <v>165083.69209</v>
      </c>
      <c r="AR122" s="154">
        <f>SUM(AR123:AR139)</f>
        <v>164008.00581</v>
      </c>
      <c r="AS122" s="154">
        <f>SUM(AS123:AS139)</f>
        <v>163744.71019999997</v>
      </c>
      <c r="AT122" s="154">
        <f>SUM(AT123:AT139)</f>
        <v>163430.03930999999</v>
      </c>
    </row>
    <row r="123" spans="1:46">
      <c r="B123" s="163" t="s">
        <v>72</v>
      </c>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c r="AH123" s="149"/>
      <c r="AI123" s="155">
        <v>120</v>
      </c>
      <c r="AJ123" s="155">
        <v>120</v>
      </c>
      <c r="AK123" s="155">
        <v>1235</v>
      </c>
      <c r="AL123" s="155">
        <v>0</v>
      </c>
      <c r="AM123" s="155">
        <v>0</v>
      </c>
      <c r="AN123" s="155">
        <v>0</v>
      </c>
      <c r="AO123" s="155">
        <v>0</v>
      </c>
      <c r="AP123" s="155">
        <v>2</v>
      </c>
      <c r="AQ123" s="155">
        <v>5.2878299999999996</v>
      </c>
      <c r="AR123" s="152">
        <v>126.05608000000001</v>
      </c>
      <c r="AS123" s="152">
        <v>113.01828</v>
      </c>
      <c r="AT123" s="152">
        <v>49.692219999999999</v>
      </c>
    </row>
    <row r="124" spans="1:46">
      <c r="B124" s="163" t="s">
        <v>207</v>
      </c>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5">
        <v>0</v>
      </c>
      <c r="AJ124" s="155">
        <v>0</v>
      </c>
      <c r="AK124" s="155">
        <v>0</v>
      </c>
      <c r="AL124" s="155">
        <v>0</v>
      </c>
      <c r="AM124" s="155">
        <v>0</v>
      </c>
      <c r="AN124" s="155">
        <v>0</v>
      </c>
      <c r="AO124" s="155">
        <v>0</v>
      </c>
      <c r="AP124" s="155">
        <v>0</v>
      </c>
      <c r="AQ124" s="155">
        <v>0</v>
      </c>
      <c r="AR124" s="152">
        <v>0</v>
      </c>
      <c r="AS124" s="152">
        <v>0</v>
      </c>
      <c r="AT124" s="152">
        <v>0</v>
      </c>
    </row>
    <row r="125" spans="1:46">
      <c r="A125" s="175"/>
      <c r="B125" s="163" t="s">
        <v>131</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5">
        <v>0</v>
      </c>
      <c r="AJ125" s="155">
        <v>0</v>
      </c>
      <c r="AK125" s="155">
        <v>0</v>
      </c>
      <c r="AL125" s="155">
        <v>0</v>
      </c>
      <c r="AM125" s="155">
        <v>0</v>
      </c>
      <c r="AN125" s="155">
        <v>0</v>
      </c>
      <c r="AO125" s="155">
        <v>0</v>
      </c>
      <c r="AP125" s="155">
        <v>0</v>
      </c>
      <c r="AQ125" s="155">
        <v>0</v>
      </c>
      <c r="AR125" s="152">
        <v>0</v>
      </c>
      <c r="AS125" s="152">
        <v>0</v>
      </c>
      <c r="AT125" s="152">
        <v>0</v>
      </c>
    </row>
    <row r="126" spans="1:46">
      <c r="A126" s="175"/>
      <c r="B126" s="163" t="s">
        <v>132</v>
      </c>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49"/>
      <c r="AF126" s="149"/>
      <c r="AG126" s="149"/>
      <c r="AH126" s="149"/>
      <c r="AI126" s="155">
        <v>0</v>
      </c>
      <c r="AJ126" s="155">
        <v>0</v>
      </c>
      <c r="AK126" s="155">
        <v>0</v>
      </c>
      <c r="AL126" s="155">
        <v>0</v>
      </c>
      <c r="AM126" s="155">
        <v>0</v>
      </c>
      <c r="AN126" s="155">
        <v>0</v>
      </c>
      <c r="AO126" s="155">
        <v>0</v>
      </c>
      <c r="AP126" s="155">
        <v>0</v>
      </c>
      <c r="AQ126" s="155">
        <v>0</v>
      </c>
      <c r="AR126" s="152">
        <v>0</v>
      </c>
      <c r="AS126" s="152">
        <v>0</v>
      </c>
      <c r="AT126" s="152">
        <v>0</v>
      </c>
    </row>
    <row r="127" spans="1:46">
      <c r="A127" s="175"/>
      <c r="B127" s="163" t="s">
        <v>123</v>
      </c>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c r="AG127" s="149"/>
      <c r="AH127" s="149"/>
      <c r="AI127" s="155">
        <v>186332</v>
      </c>
      <c r="AJ127" s="155">
        <v>182729</v>
      </c>
      <c r="AK127" s="155">
        <v>180875</v>
      </c>
      <c r="AL127" s="155">
        <v>179358</v>
      </c>
      <c r="AM127" s="155">
        <v>177841</v>
      </c>
      <c r="AN127" s="155">
        <v>176323</v>
      </c>
      <c r="AO127" s="155">
        <v>174838</v>
      </c>
      <c r="AP127" s="155">
        <v>173370</v>
      </c>
      <c r="AQ127" s="155">
        <v>171901.70084</v>
      </c>
      <c r="AR127" s="152">
        <v>170922.79827999999</v>
      </c>
      <c r="AS127" s="152">
        <v>170922.79827999999</v>
      </c>
      <c r="AT127" s="152">
        <v>170922.79827999999</v>
      </c>
    </row>
    <row r="128" spans="1:46">
      <c r="A128" s="175"/>
      <c r="B128" s="163" t="s">
        <v>139</v>
      </c>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5">
        <v>0</v>
      </c>
      <c r="AJ128" s="155">
        <v>0</v>
      </c>
      <c r="AK128" s="155">
        <v>0</v>
      </c>
      <c r="AL128" s="155">
        <v>0</v>
      </c>
      <c r="AM128" s="155">
        <v>0</v>
      </c>
      <c r="AN128" s="155">
        <v>0</v>
      </c>
      <c r="AO128" s="155">
        <v>0</v>
      </c>
      <c r="AP128" s="155">
        <v>0</v>
      </c>
      <c r="AQ128" s="155">
        <v>0</v>
      </c>
      <c r="AR128" s="152">
        <v>0</v>
      </c>
      <c r="AS128" s="152">
        <v>0</v>
      </c>
      <c r="AT128" s="152">
        <v>0</v>
      </c>
    </row>
    <row r="129" spans="1:46">
      <c r="A129" s="175"/>
      <c r="B129" s="163" t="s">
        <v>133</v>
      </c>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5">
        <v>0</v>
      </c>
      <c r="AJ129" s="155">
        <v>0</v>
      </c>
      <c r="AK129" s="155">
        <v>0</v>
      </c>
      <c r="AL129" s="155">
        <v>0</v>
      </c>
      <c r="AM129" s="155">
        <v>0</v>
      </c>
      <c r="AN129" s="155">
        <v>0</v>
      </c>
      <c r="AO129" s="155">
        <v>0</v>
      </c>
      <c r="AP129" s="155">
        <v>0</v>
      </c>
      <c r="AQ129" s="155">
        <v>0</v>
      </c>
      <c r="AR129" s="152">
        <v>0</v>
      </c>
      <c r="AS129" s="152">
        <v>0</v>
      </c>
      <c r="AT129" s="152">
        <v>0</v>
      </c>
    </row>
    <row r="130" spans="1:46">
      <c r="A130" s="175"/>
      <c r="B130" s="163" t="s">
        <v>134</v>
      </c>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c r="AG130" s="149"/>
      <c r="AH130" s="149"/>
      <c r="AI130" s="155">
        <v>-5366</v>
      </c>
      <c r="AJ130" s="155">
        <v>-5531</v>
      </c>
      <c r="AK130" s="155">
        <v>-5705</v>
      </c>
      <c r="AL130" s="155">
        <v>-5864</v>
      </c>
      <c r="AM130" s="155">
        <v>-6015</v>
      </c>
      <c r="AN130" s="155">
        <v>-6164</v>
      </c>
      <c r="AO130" s="155">
        <v>-6323</v>
      </c>
      <c r="AP130" s="155">
        <v>-6488</v>
      </c>
      <c r="AQ130" s="155">
        <v>-6678.0940599999994</v>
      </c>
      <c r="AR130" s="152">
        <v>-6895.6460299999999</v>
      </c>
      <c r="AS130" s="152">
        <v>-7145.9038399999999</v>
      </c>
      <c r="AT130" s="152">
        <v>-7397.2486699999999</v>
      </c>
    </row>
    <row r="131" spans="1:46">
      <c r="A131" s="175"/>
      <c r="B131" s="163" t="s">
        <v>135</v>
      </c>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c r="AH131" s="149"/>
      <c r="AI131" s="155">
        <v>0</v>
      </c>
      <c r="AJ131" s="155">
        <v>0</v>
      </c>
      <c r="AK131" s="155">
        <v>0</v>
      </c>
      <c r="AL131" s="155">
        <v>0</v>
      </c>
      <c r="AM131" s="155">
        <v>0</v>
      </c>
      <c r="AN131" s="155">
        <v>0</v>
      </c>
      <c r="AO131" s="155">
        <v>0</v>
      </c>
      <c r="AP131" s="155">
        <v>0</v>
      </c>
      <c r="AQ131" s="155">
        <v>0</v>
      </c>
      <c r="AR131" s="152">
        <v>0</v>
      </c>
      <c r="AS131" s="152">
        <v>0</v>
      </c>
      <c r="AT131" s="152">
        <v>0</v>
      </c>
    </row>
    <row r="132" spans="1:46">
      <c r="A132" s="175"/>
      <c r="B132" s="163" t="s">
        <v>210</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5">
        <v>0</v>
      </c>
      <c r="AJ132" s="155">
        <v>0</v>
      </c>
      <c r="AK132" s="155">
        <v>0</v>
      </c>
      <c r="AL132" s="155">
        <v>0</v>
      </c>
      <c r="AM132" s="155">
        <v>0</v>
      </c>
      <c r="AN132" s="155">
        <v>0</v>
      </c>
      <c r="AO132" s="155">
        <v>0</v>
      </c>
      <c r="AP132" s="155">
        <v>0</v>
      </c>
      <c r="AQ132" s="155"/>
      <c r="AR132" s="152">
        <v>0</v>
      </c>
      <c r="AS132" s="152">
        <v>0</v>
      </c>
      <c r="AT132" s="152">
        <v>0</v>
      </c>
    </row>
    <row r="133" spans="1:46">
      <c r="A133" s="175"/>
      <c r="B133" s="163" t="s">
        <v>136</v>
      </c>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5">
        <v>0</v>
      </c>
      <c r="AJ133" s="155">
        <v>0</v>
      </c>
      <c r="AK133" s="155">
        <v>0</v>
      </c>
      <c r="AL133" s="155">
        <v>0</v>
      </c>
      <c r="AM133" s="155">
        <v>0</v>
      </c>
      <c r="AN133" s="155">
        <v>0</v>
      </c>
      <c r="AO133" s="155">
        <v>0</v>
      </c>
      <c r="AP133" s="155">
        <v>0</v>
      </c>
      <c r="AQ133" s="155">
        <v>0</v>
      </c>
      <c r="AR133" s="152">
        <v>0</v>
      </c>
      <c r="AS133" s="152">
        <v>0</v>
      </c>
      <c r="AT133" s="152">
        <v>0</v>
      </c>
    </row>
    <row r="134" spans="1:46">
      <c r="A134" s="175"/>
      <c r="B134" s="163" t="s">
        <v>137</v>
      </c>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c r="AG134" s="149"/>
      <c r="AH134" s="149"/>
      <c r="AI134" s="155">
        <v>0</v>
      </c>
      <c r="AJ134" s="155">
        <v>0</v>
      </c>
      <c r="AK134" s="155">
        <v>0</v>
      </c>
      <c r="AL134" s="155">
        <v>0</v>
      </c>
      <c r="AM134" s="155">
        <v>0</v>
      </c>
      <c r="AN134" s="155">
        <v>0</v>
      </c>
      <c r="AO134" s="155">
        <v>0</v>
      </c>
      <c r="AP134" s="155">
        <v>0</v>
      </c>
      <c r="AQ134" s="155">
        <v>0</v>
      </c>
      <c r="AR134" s="152">
        <v>0</v>
      </c>
      <c r="AS134" s="152">
        <v>0</v>
      </c>
      <c r="AT134" s="152">
        <v>0</v>
      </c>
    </row>
    <row r="135" spans="1:46">
      <c r="A135" s="175"/>
      <c r="B135" s="163" t="s">
        <v>138</v>
      </c>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55">
        <v>0</v>
      </c>
      <c r="AJ135" s="155">
        <v>0</v>
      </c>
      <c r="AK135" s="155">
        <v>0</v>
      </c>
      <c r="AL135" s="155">
        <v>0</v>
      </c>
      <c r="AM135" s="155">
        <v>0</v>
      </c>
      <c r="AN135" s="155">
        <v>0</v>
      </c>
      <c r="AO135" s="155">
        <v>0</v>
      </c>
      <c r="AP135" s="155">
        <v>0</v>
      </c>
      <c r="AQ135" s="155">
        <v>0</v>
      </c>
      <c r="AR135" s="152">
        <v>0</v>
      </c>
      <c r="AS135" s="152">
        <v>0</v>
      </c>
      <c r="AT135" s="152">
        <v>0</v>
      </c>
    </row>
    <row r="136" spans="1:46">
      <c r="B136" s="163" t="s">
        <v>110</v>
      </c>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c r="AH136" s="149"/>
      <c r="AI136" s="155">
        <v>0</v>
      </c>
      <c r="AJ136" s="155">
        <v>0</v>
      </c>
      <c r="AK136" s="155">
        <v>0</v>
      </c>
      <c r="AL136" s="155">
        <v>0</v>
      </c>
      <c r="AM136" s="155">
        <v>0</v>
      </c>
      <c r="AN136" s="155">
        <v>0</v>
      </c>
      <c r="AO136" s="155">
        <v>0</v>
      </c>
      <c r="AP136" s="155">
        <v>0</v>
      </c>
      <c r="AQ136" s="155">
        <v>0</v>
      </c>
      <c r="AR136" s="152">
        <v>0</v>
      </c>
      <c r="AS136" s="152">
        <v>0</v>
      </c>
      <c r="AT136" s="152">
        <v>0</v>
      </c>
    </row>
    <row r="137" spans="1:46">
      <c r="A137" s="175"/>
      <c r="B137" s="163" t="s">
        <v>120</v>
      </c>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c r="AG137" s="149"/>
      <c r="AH137" s="149"/>
      <c r="AI137" s="155">
        <v>830</v>
      </c>
      <c r="AJ137" s="155">
        <v>1154</v>
      </c>
      <c r="AK137" s="155">
        <v>1241</v>
      </c>
      <c r="AL137" s="155">
        <v>560</v>
      </c>
      <c r="AM137" s="155">
        <v>1005</v>
      </c>
      <c r="AN137" s="155">
        <v>43</v>
      </c>
      <c r="AO137" s="155">
        <v>267</v>
      </c>
      <c r="AP137" s="155">
        <v>0</v>
      </c>
      <c r="AQ137" s="155">
        <v>-145.20251999999999</v>
      </c>
      <c r="AR137" s="152">
        <v>-145.20251999999999</v>
      </c>
      <c r="AS137" s="152">
        <v>-145.20251999999999</v>
      </c>
      <c r="AT137" s="152">
        <v>-145.20251999999999</v>
      </c>
    </row>
    <row r="138" spans="1:46">
      <c r="B138" s="163" t="s">
        <v>79</v>
      </c>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55">
        <v>1</v>
      </c>
      <c r="AJ138" s="155">
        <v>1</v>
      </c>
      <c r="AK138" s="155">
        <v>0</v>
      </c>
      <c r="AL138" s="155">
        <v>0</v>
      </c>
      <c r="AM138" s="155">
        <v>0</v>
      </c>
      <c r="AN138" s="155">
        <v>0</v>
      </c>
      <c r="AO138" s="155">
        <v>0</v>
      </c>
      <c r="AP138" s="155">
        <v>0</v>
      </c>
      <c r="AQ138" s="155">
        <v>0</v>
      </c>
      <c r="AR138" s="152">
        <v>0</v>
      </c>
      <c r="AS138" s="152">
        <v>0</v>
      </c>
      <c r="AT138" s="152">
        <v>0</v>
      </c>
    </row>
    <row r="139" spans="1:46">
      <c r="A139" s="175"/>
      <c r="B139" s="163" t="s">
        <v>10</v>
      </c>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5">
        <v>0</v>
      </c>
      <c r="AJ139" s="155">
        <v>0</v>
      </c>
      <c r="AK139" s="155">
        <v>0</v>
      </c>
      <c r="AL139" s="155">
        <v>0</v>
      </c>
      <c r="AM139" s="155">
        <v>0</v>
      </c>
      <c r="AN139" s="155">
        <v>2</v>
      </c>
      <c r="AO139" s="155">
        <v>2</v>
      </c>
      <c r="AP139" s="155">
        <v>0</v>
      </c>
      <c r="AQ139" s="155">
        <v>0</v>
      </c>
      <c r="AR139" s="152">
        <v>0</v>
      </c>
      <c r="AS139" s="152">
        <v>0</v>
      </c>
      <c r="AT139" s="152">
        <v>0</v>
      </c>
    </row>
    <row r="140" spans="1:46">
      <c r="B140" s="154" t="s">
        <v>80</v>
      </c>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344">
        <v>0</v>
      </c>
      <c r="AJ140" s="344">
        <v>0</v>
      </c>
      <c r="AK140" s="344">
        <v>0</v>
      </c>
      <c r="AL140" s="344">
        <v>0</v>
      </c>
      <c r="AM140" s="344">
        <v>0</v>
      </c>
      <c r="AN140" s="344">
        <v>0</v>
      </c>
      <c r="AO140" s="344">
        <v>0</v>
      </c>
      <c r="AP140" s="344">
        <v>0</v>
      </c>
      <c r="AQ140" s="344">
        <v>0</v>
      </c>
      <c r="AR140" s="152">
        <v>0</v>
      </c>
      <c r="AS140" s="152">
        <v>0</v>
      </c>
      <c r="AT140" s="152">
        <v>0</v>
      </c>
    </row>
    <row r="141" spans="1:46">
      <c r="B141" s="148" t="s">
        <v>81</v>
      </c>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c r="AG141" s="149"/>
      <c r="AH141" s="149"/>
      <c r="AI141" s="344">
        <v>427605</v>
      </c>
      <c r="AJ141" s="344">
        <v>427805</v>
      </c>
      <c r="AK141" s="344">
        <v>427463</v>
      </c>
      <c r="AL141" s="344">
        <v>432460</v>
      </c>
      <c r="AM141" s="344">
        <v>431776</v>
      </c>
      <c r="AN141" s="344">
        <v>428587</v>
      </c>
      <c r="AO141" s="344">
        <v>421165</v>
      </c>
      <c r="AP141" s="344">
        <v>410399</v>
      </c>
      <c r="AQ141" s="344">
        <v>398222.30667999998</v>
      </c>
      <c r="AR141" s="149">
        <f>SUM(AR142:AR151)</f>
        <v>390086.77989000001</v>
      </c>
      <c r="AS141" s="149">
        <f>SUM(AS142:AS151)</f>
        <v>379903.33337000001</v>
      </c>
      <c r="AT141" s="149">
        <f>SUM(AT142:AT151)</f>
        <v>370485.58065000002</v>
      </c>
    </row>
    <row r="142" spans="1:46">
      <c r="B142" s="163" t="s">
        <v>82</v>
      </c>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D142" s="149"/>
      <c r="AE142" s="149"/>
      <c r="AF142" s="149"/>
      <c r="AG142" s="149"/>
      <c r="AH142" s="149"/>
      <c r="AI142" s="155">
        <v>429877</v>
      </c>
      <c r="AJ142" s="155">
        <v>429877</v>
      </c>
      <c r="AK142" s="155">
        <v>429877</v>
      </c>
      <c r="AL142" s="155">
        <v>429877</v>
      </c>
      <c r="AM142" s="155">
        <v>429877</v>
      </c>
      <c r="AN142" s="155">
        <v>429877</v>
      </c>
      <c r="AO142" s="155">
        <v>429877</v>
      </c>
      <c r="AP142" s="155">
        <v>429877</v>
      </c>
      <c r="AQ142" s="155">
        <v>429877.08419999998</v>
      </c>
      <c r="AR142" s="152">
        <v>429877.08419999998</v>
      </c>
      <c r="AS142" s="152">
        <v>429877.08419999998</v>
      </c>
      <c r="AT142" s="152">
        <v>429877.08419999998</v>
      </c>
    </row>
    <row r="143" spans="1:46">
      <c r="B143" s="163" t="s">
        <v>246</v>
      </c>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c r="AI143" s="155">
        <v>0</v>
      </c>
      <c r="AJ143" s="155">
        <v>0</v>
      </c>
      <c r="AK143" s="155">
        <v>0</v>
      </c>
      <c r="AL143" s="155">
        <v>0</v>
      </c>
      <c r="AM143" s="155">
        <v>0</v>
      </c>
      <c r="AN143" s="155">
        <v>0</v>
      </c>
      <c r="AO143" s="155">
        <v>0</v>
      </c>
      <c r="AP143" s="155">
        <v>0</v>
      </c>
      <c r="AQ143" s="155">
        <v>0</v>
      </c>
      <c r="AR143" s="152">
        <v>0</v>
      </c>
      <c r="AS143" s="152">
        <v>0</v>
      </c>
      <c r="AT143" s="152">
        <v>0</v>
      </c>
    </row>
    <row r="144" spans="1:46">
      <c r="B144" s="163" t="s">
        <v>83</v>
      </c>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c r="AI144" s="155">
        <v>0</v>
      </c>
      <c r="AJ144" s="155">
        <v>0</v>
      </c>
      <c r="AK144" s="155">
        <v>0</v>
      </c>
      <c r="AL144" s="155">
        <v>0</v>
      </c>
      <c r="AM144" s="155">
        <v>0</v>
      </c>
      <c r="AN144" s="155">
        <v>0</v>
      </c>
      <c r="AO144" s="155">
        <v>0</v>
      </c>
      <c r="AP144" s="155">
        <v>0</v>
      </c>
      <c r="AQ144" s="155">
        <v>0</v>
      </c>
      <c r="AR144" s="152">
        <v>0</v>
      </c>
      <c r="AS144" s="152">
        <v>0</v>
      </c>
      <c r="AT144" s="152">
        <v>0</v>
      </c>
    </row>
    <row r="145" spans="1:46">
      <c r="B145" s="163" t="s">
        <v>85</v>
      </c>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c r="AI145" s="155">
        <v>32</v>
      </c>
      <c r="AJ145" s="155">
        <v>32</v>
      </c>
      <c r="AK145" s="155">
        <v>31</v>
      </c>
      <c r="AL145" s="155">
        <v>31</v>
      </c>
      <c r="AM145" s="155">
        <v>31</v>
      </c>
      <c r="AN145" s="155">
        <v>2001</v>
      </c>
      <c r="AO145" s="155">
        <v>2001</v>
      </c>
      <c r="AP145" s="155">
        <v>2001</v>
      </c>
      <c r="AQ145" s="155">
        <v>2000.58618</v>
      </c>
      <c r="AR145" s="152">
        <v>0</v>
      </c>
      <c r="AS145" s="152">
        <v>0</v>
      </c>
      <c r="AT145" s="152">
        <v>0</v>
      </c>
    </row>
    <row r="146" spans="1:46">
      <c r="A146" s="175"/>
      <c r="B146" s="163" t="s">
        <v>88</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5">
        <v>-3390</v>
      </c>
      <c r="AJ146" s="155">
        <v>-3390</v>
      </c>
      <c r="AK146" s="155">
        <v>-3390</v>
      </c>
      <c r="AL146" s="155">
        <v>-3390</v>
      </c>
      <c r="AM146" s="155">
        <v>2553</v>
      </c>
      <c r="AN146" s="155">
        <v>-715</v>
      </c>
      <c r="AO146" s="155">
        <v>-3289</v>
      </c>
      <c r="AP146" s="155">
        <v>-31</v>
      </c>
      <c r="AQ146" s="155">
        <v>-21477.69902</v>
      </c>
      <c r="AR146" s="152">
        <v>-31654.777520000007</v>
      </c>
      <c r="AS146" s="152">
        <v>-39790.304309999985</v>
      </c>
      <c r="AT146" s="152">
        <v>-49973.75082999999</v>
      </c>
    </row>
    <row r="147" spans="1:46">
      <c r="B147" s="163" t="s">
        <v>140</v>
      </c>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c r="AI147" s="155">
        <v>0</v>
      </c>
      <c r="AJ147" s="155">
        <v>0</v>
      </c>
      <c r="AK147" s="155">
        <v>0</v>
      </c>
      <c r="AL147" s="155">
        <v>0</v>
      </c>
      <c r="AM147" s="155">
        <v>0</v>
      </c>
      <c r="AN147" s="155">
        <v>0</v>
      </c>
      <c r="AO147" s="155">
        <v>0</v>
      </c>
      <c r="AP147" s="155">
        <v>0</v>
      </c>
      <c r="AQ147" s="155">
        <v>0</v>
      </c>
      <c r="AR147" s="152">
        <v>0</v>
      </c>
      <c r="AS147" s="152">
        <v>0</v>
      </c>
      <c r="AT147" s="152">
        <v>0</v>
      </c>
    </row>
    <row r="148" spans="1:46">
      <c r="B148" s="163" t="s">
        <v>84</v>
      </c>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c r="AI148" s="155">
        <v>0</v>
      </c>
      <c r="AJ148" s="155">
        <v>0</v>
      </c>
      <c r="AK148" s="155">
        <v>0</v>
      </c>
      <c r="AL148" s="155">
        <v>0</v>
      </c>
      <c r="AM148" s="155">
        <v>0</v>
      </c>
      <c r="AN148" s="155">
        <v>0</v>
      </c>
      <c r="AO148" s="155">
        <v>0</v>
      </c>
      <c r="AP148" s="155">
        <v>0</v>
      </c>
      <c r="AQ148" s="155">
        <v>0</v>
      </c>
      <c r="AR148" s="152">
        <v>0</v>
      </c>
      <c r="AS148" s="152">
        <v>0</v>
      </c>
      <c r="AT148" s="152">
        <v>0</v>
      </c>
    </row>
    <row r="149" spans="1:46">
      <c r="B149" s="163" t="s">
        <v>86</v>
      </c>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c r="AI149" s="155">
        <v>0</v>
      </c>
      <c r="AJ149" s="155">
        <v>0</v>
      </c>
      <c r="AK149" s="155">
        <v>0</v>
      </c>
      <c r="AL149" s="155">
        <v>0</v>
      </c>
      <c r="AM149" s="155">
        <v>0</v>
      </c>
      <c r="AN149" s="155">
        <v>0</v>
      </c>
      <c r="AO149" s="155">
        <v>0</v>
      </c>
      <c r="AP149" s="155">
        <v>0</v>
      </c>
      <c r="AQ149" s="155">
        <v>0</v>
      </c>
      <c r="AR149" s="152">
        <v>0</v>
      </c>
      <c r="AS149" s="152">
        <v>0</v>
      </c>
      <c r="AT149" s="152">
        <v>0</v>
      </c>
    </row>
    <row r="150" spans="1:46">
      <c r="A150" s="175"/>
      <c r="B150" s="163" t="s">
        <v>89</v>
      </c>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c r="AI150" s="155">
        <v>1086</v>
      </c>
      <c r="AJ150" s="155">
        <v>1286</v>
      </c>
      <c r="AK150" s="155">
        <v>946</v>
      </c>
      <c r="AL150" s="155">
        <v>5943</v>
      </c>
      <c r="AM150" s="155">
        <v>-684</v>
      </c>
      <c r="AN150" s="155">
        <v>-2575</v>
      </c>
      <c r="AO150" s="155">
        <v>-7423</v>
      </c>
      <c r="AP150" s="155">
        <v>-21447</v>
      </c>
      <c r="AQ150" s="155">
        <v>-12177.664680000002</v>
      </c>
      <c r="AR150" s="152">
        <f>AR53</f>
        <v>-8135.5267899999917</v>
      </c>
      <c r="AS150" s="152">
        <f>AS53</f>
        <v>-10183.44652000001</v>
      </c>
      <c r="AT150" s="152">
        <f>AT53</f>
        <v>-9417.752720000004</v>
      </c>
    </row>
    <row r="151" spans="1:46">
      <c r="B151" s="163" t="s">
        <v>87</v>
      </c>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c r="AH151" s="152"/>
      <c r="AI151" s="155">
        <v>0</v>
      </c>
      <c r="AJ151" s="155">
        <v>0</v>
      </c>
      <c r="AK151" s="155">
        <v>0</v>
      </c>
      <c r="AL151" s="155">
        <v>0</v>
      </c>
      <c r="AM151" s="155">
        <v>0</v>
      </c>
      <c r="AN151" s="155">
        <v>0</v>
      </c>
      <c r="AO151" s="155">
        <v>0</v>
      </c>
      <c r="AP151" s="155">
        <v>0</v>
      </c>
      <c r="AQ151" s="155">
        <v>0</v>
      </c>
      <c r="AR151" s="152">
        <v>0</v>
      </c>
      <c r="AS151" s="152">
        <v>0</v>
      </c>
      <c r="AT151" s="152">
        <v>0</v>
      </c>
    </row>
    <row r="152" spans="1:46">
      <c r="B152" s="163" t="s">
        <v>91</v>
      </c>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v>0</v>
      </c>
      <c r="AJ152" s="152">
        <v>0</v>
      </c>
      <c r="AK152" s="152">
        <v>0</v>
      </c>
      <c r="AL152" s="152">
        <v>0</v>
      </c>
      <c r="AM152" s="152">
        <v>0</v>
      </c>
      <c r="AN152" s="152">
        <v>0</v>
      </c>
      <c r="AO152" s="152">
        <v>0</v>
      </c>
      <c r="AP152" s="152">
        <v>0</v>
      </c>
      <c r="AQ152" s="152">
        <v>0</v>
      </c>
      <c r="AR152" s="152">
        <v>0</v>
      </c>
      <c r="AS152" s="152">
        <v>0</v>
      </c>
      <c r="AT152" s="152">
        <v>0</v>
      </c>
    </row>
    <row r="153" spans="1:46">
      <c r="B153" s="161" t="s">
        <v>344</v>
      </c>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152"/>
      <c r="AG153" s="152"/>
      <c r="AH153" s="152"/>
      <c r="AI153" s="162">
        <v>711506</v>
      </c>
      <c r="AJ153" s="162">
        <v>704480</v>
      </c>
      <c r="AK153" s="162">
        <v>679677</v>
      </c>
      <c r="AL153" s="162">
        <v>647661</v>
      </c>
      <c r="AM153" s="162">
        <v>633843</v>
      </c>
      <c r="AN153" s="162">
        <v>625580</v>
      </c>
      <c r="AO153" s="162">
        <v>621829</v>
      </c>
      <c r="AP153" s="162">
        <v>608527</v>
      </c>
      <c r="AQ153" s="162">
        <v>609114.22915000003</v>
      </c>
      <c r="AR153" s="162">
        <f>AR139+AR141+AR122+AR102</f>
        <v>606018.69739999995</v>
      </c>
      <c r="AS153" s="162">
        <f>AS139+AS141+AS122+AS102</f>
        <v>602555.27417999995</v>
      </c>
      <c r="AT153" s="162">
        <f>AT139+AT141+AT122+AT102</f>
        <v>569572.29564999999</v>
      </c>
    </row>
    <row r="154" spans="1:46">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119"/>
      <c r="AJ154" s="119"/>
      <c r="AK154" s="119"/>
      <c r="AL154" s="119"/>
      <c r="AM154" s="119"/>
      <c r="AN154" s="119"/>
      <c r="AO154" s="119"/>
      <c r="AP154" s="119"/>
      <c r="AQ154" s="119"/>
      <c r="AR154" s="119"/>
      <c r="AS154" s="119"/>
      <c r="AT154" s="119"/>
    </row>
    <row r="155" spans="1:46">
      <c r="B155" s="119"/>
      <c r="C155" s="119"/>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19"/>
      <c r="AQ155" s="119"/>
      <c r="AR155" s="120"/>
      <c r="AS155" s="120"/>
      <c r="AT155" s="120"/>
    </row>
    <row r="156" spans="1:46">
      <c r="AR156" s="116"/>
      <c r="AS156" s="116"/>
      <c r="AT156" s="116"/>
    </row>
    <row r="157" spans="1:46"/>
    <row r="158" spans="1:46"/>
    <row r="159" spans="1:46"/>
    <row r="160" spans="1:46"/>
  </sheetData>
  <mergeCells count="33">
    <mergeCell ref="AQ100:AT100"/>
    <mergeCell ref="C100:F100"/>
    <mergeCell ref="G100:J100"/>
    <mergeCell ref="K100:N100"/>
    <mergeCell ref="O100:R100"/>
    <mergeCell ref="S100:V100"/>
    <mergeCell ref="W100:Z100"/>
    <mergeCell ref="AA100:AD100"/>
    <mergeCell ref="AE100:AH100"/>
    <mergeCell ref="AI100:AL100"/>
    <mergeCell ref="AM100:AP100"/>
    <mergeCell ref="AA61:AD61"/>
    <mergeCell ref="AE61:AH61"/>
    <mergeCell ref="AI61:AL61"/>
    <mergeCell ref="AM61:AP61"/>
    <mergeCell ref="AQ61:AT61"/>
    <mergeCell ref="O7:R7"/>
    <mergeCell ref="S7:V7"/>
    <mergeCell ref="W7:Z7"/>
    <mergeCell ref="C61:F61"/>
    <mergeCell ref="G61:J61"/>
    <mergeCell ref="K61:N61"/>
    <mergeCell ref="O61:R61"/>
    <mergeCell ref="S61:V61"/>
    <mergeCell ref="W61:Z61"/>
    <mergeCell ref="C7:F7"/>
    <mergeCell ref="G7:J7"/>
    <mergeCell ref="K7:N7"/>
    <mergeCell ref="AA7:AD7"/>
    <mergeCell ref="AE7:AH7"/>
    <mergeCell ref="AI7:AL7"/>
    <mergeCell ref="AM7:AP7"/>
    <mergeCell ref="AQ7:AT7"/>
  </mergeCells>
  <phoneticPr fontId="18" type="noConversion"/>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CB2C5-6030-4A17-A550-B4006BF454E3}">
  <sheetPr>
    <tabColor rgb="FF9CC4C0"/>
  </sheetPr>
  <dimension ref="A1:AV160"/>
  <sheetViews>
    <sheetView showGridLines="0" tabSelected="1" zoomScale="80" zoomScaleNormal="80" workbookViewId="0">
      <pane xSplit="2" ySplit="8" topLeftCell="AM9" activePane="bottomRight" state="frozen"/>
      <selection activeCell="AP22" sqref="AP22"/>
      <selection pane="topRight" activeCell="AP22" sqref="AP22"/>
      <selection pane="bottomLeft" activeCell="AP22" sqref="AP22"/>
      <selection pane="bottomRight" activeCell="B5" sqref="B5"/>
    </sheetView>
  </sheetViews>
  <sheetFormatPr defaultColWidth="0" defaultRowHeight="14.5" zeroHeight="1"/>
  <cols>
    <col min="1" max="1" width="7.26953125" style="220" customWidth="1"/>
    <col min="2" max="2" width="57.453125" style="31" customWidth="1"/>
    <col min="3" max="34" width="16.1796875" style="31" hidden="1" customWidth="1"/>
    <col min="35" max="46" width="16.1796875" style="31" customWidth="1"/>
    <col min="47" max="48" width="8.7265625" style="31" customWidth="1"/>
    <col min="49" max="16384" width="8.7265625" style="31" hidden="1"/>
  </cols>
  <sheetData>
    <row r="1" spans="1:46"/>
    <row r="2" spans="1:46"/>
    <row r="3" spans="1:46"/>
    <row r="4" spans="1:46"/>
    <row r="5" spans="1:46" s="119" customFormat="1" ht="35.5" customHeight="1" thickBot="1">
      <c r="A5" s="178"/>
      <c r="B5" s="236" t="s">
        <v>263</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c r="AP5" s="238"/>
      <c r="AQ5" s="238"/>
      <c r="AR5" s="238"/>
      <c r="AS5" s="238"/>
      <c r="AT5" s="238"/>
    </row>
    <row r="6" spans="1:46" s="182" customFormat="1" ht="22.5" customHeight="1" thickBot="1">
      <c r="A6" s="179"/>
      <c r="B6" s="180"/>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row>
    <row r="7" spans="1:46" ht="16" customHeight="1" thickTop="1" thickBot="1">
      <c r="A7" s="178"/>
      <c r="B7" s="27" t="s">
        <v>96</v>
      </c>
      <c r="C7" s="391">
        <v>2015</v>
      </c>
      <c r="D7" s="391"/>
      <c r="E7" s="391"/>
      <c r="F7" s="391"/>
      <c r="G7" s="392">
        <v>2016</v>
      </c>
      <c r="H7" s="391"/>
      <c r="I7" s="391"/>
      <c r="J7" s="391"/>
      <c r="K7" s="392">
        <v>2017</v>
      </c>
      <c r="L7" s="391"/>
      <c r="M7" s="391"/>
      <c r="N7" s="391"/>
      <c r="O7" s="392">
        <v>2018</v>
      </c>
      <c r="P7" s="391"/>
      <c r="Q7" s="391"/>
      <c r="R7" s="391"/>
      <c r="S7" s="392">
        <v>2019</v>
      </c>
      <c r="T7" s="391"/>
      <c r="U7" s="391"/>
      <c r="V7" s="391"/>
      <c r="W7" s="392">
        <v>2020</v>
      </c>
      <c r="X7" s="391"/>
      <c r="Y7" s="391"/>
      <c r="Z7" s="391"/>
      <c r="AA7" s="392">
        <v>2021</v>
      </c>
      <c r="AB7" s="391"/>
      <c r="AC7" s="391"/>
      <c r="AD7" s="391"/>
      <c r="AE7" s="392">
        <v>2022</v>
      </c>
      <c r="AF7" s="391"/>
      <c r="AG7" s="391"/>
      <c r="AH7" s="391"/>
      <c r="AI7" s="392">
        <v>2023</v>
      </c>
      <c r="AJ7" s="391"/>
      <c r="AK7" s="391"/>
      <c r="AL7" s="391"/>
      <c r="AM7" s="392">
        <v>2024</v>
      </c>
      <c r="AN7" s="391"/>
      <c r="AO7" s="391"/>
      <c r="AP7" s="391"/>
      <c r="AQ7" s="395">
        <v>2025</v>
      </c>
      <c r="AR7" s="396"/>
      <c r="AS7" s="396"/>
      <c r="AT7" s="396"/>
    </row>
    <row r="8" spans="1:46" ht="16" customHeight="1" thickTop="1">
      <c r="A8" s="178"/>
      <c r="B8" s="276" t="s">
        <v>97</v>
      </c>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t="s">
        <v>244</v>
      </c>
      <c r="AJ8" s="25" t="s">
        <v>248</v>
      </c>
      <c r="AK8" s="25" t="s">
        <v>266</v>
      </c>
      <c r="AL8" s="25" t="s">
        <v>275</v>
      </c>
      <c r="AM8" s="25" t="s">
        <v>287</v>
      </c>
      <c r="AN8" s="25" t="str">
        <f>Consolidado!AN8</f>
        <v>2T24</v>
      </c>
      <c r="AO8" s="25" t="str">
        <f>Consolidado!AO8</f>
        <v>3T24</v>
      </c>
      <c r="AP8" s="25" t="str">
        <f>Consolidado!AP8</f>
        <v>4T24</v>
      </c>
      <c r="AQ8" s="25" t="str">
        <f>Consolidado!AQ8</f>
        <v>1T25</v>
      </c>
      <c r="AR8" s="25" t="s">
        <v>348</v>
      </c>
      <c r="AS8" s="25" t="s">
        <v>440</v>
      </c>
      <c r="AT8" s="25" t="str">
        <f>Consolidado!AT8</f>
        <v>4T25</v>
      </c>
    </row>
    <row r="9" spans="1:46">
      <c r="A9" s="36"/>
      <c r="B9" s="123" t="s">
        <v>9</v>
      </c>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v>0</v>
      </c>
      <c r="AJ9" s="133">
        <v>23835</v>
      </c>
      <c r="AK9" s="133">
        <v>23192</v>
      </c>
      <c r="AL9" s="133">
        <v>22927</v>
      </c>
      <c r="AM9" s="133">
        <v>16519</v>
      </c>
      <c r="AN9" s="133">
        <v>16508</v>
      </c>
      <c r="AO9" s="133">
        <v>16996</v>
      </c>
      <c r="AP9" s="133">
        <v>18161</v>
      </c>
      <c r="AQ9" s="133">
        <v>26202.464469999999</v>
      </c>
      <c r="AR9" s="133">
        <v>29339.034009999996</v>
      </c>
      <c r="AS9" s="133">
        <v>27270.931570000015</v>
      </c>
      <c r="AT9" s="133">
        <v>25588.579009999987</v>
      </c>
    </row>
    <row r="10" spans="1:46">
      <c r="A10" s="36"/>
      <c r="B10" s="123" t="s">
        <v>11</v>
      </c>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v>0</v>
      </c>
      <c r="AJ10" s="133">
        <v>-2249</v>
      </c>
      <c r="AK10" s="133">
        <v>-2275</v>
      </c>
      <c r="AL10" s="133">
        <v>-2121</v>
      </c>
      <c r="AM10" s="133">
        <v>-1528</v>
      </c>
      <c r="AN10" s="133">
        <v>-1988</v>
      </c>
      <c r="AO10" s="133">
        <v>-1871</v>
      </c>
      <c r="AP10" s="133">
        <v>-1939</v>
      </c>
      <c r="AQ10" s="133">
        <v>-2629.70919</v>
      </c>
      <c r="AR10" s="133">
        <v>-2920.5554399999996</v>
      </c>
      <c r="AS10" s="133">
        <v>-2727.7049399999996</v>
      </c>
      <c r="AT10" s="133">
        <v>-2536.5816900000009</v>
      </c>
    </row>
    <row r="11" spans="1:46">
      <c r="B11" s="123" t="s">
        <v>12</v>
      </c>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v>0</v>
      </c>
      <c r="AJ11" s="128">
        <v>21586</v>
      </c>
      <c r="AK11" s="128">
        <v>20917</v>
      </c>
      <c r="AL11" s="128">
        <v>20806</v>
      </c>
      <c r="AM11" s="128">
        <v>14991</v>
      </c>
      <c r="AN11" s="128">
        <v>14520</v>
      </c>
      <c r="AO11" s="128">
        <v>15125</v>
      </c>
      <c r="AP11" s="128">
        <v>16222</v>
      </c>
      <c r="AQ11" s="128">
        <v>23572.755279999998</v>
      </c>
      <c r="AR11" s="128">
        <f>SUM(AR9:AR10)</f>
        <v>26418.478569999996</v>
      </c>
      <c r="AS11" s="128">
        <f>SUM(AS9:AS10)</f>
        <v>24543.226630000016</v>
      </c>
      <c r="AT11" s="128">
        <f>SUM(AT9:AT10)</f>
        <v>23051.997319999988</v>
      </c>
    </row>
    <row r="12" spans="1:46">
      <c r="B12" s="127" t="s">
        <v>13</v>
      </c>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v>-2451</v>
      </c>
      <c r="AJ12" s="128">
        <v>-16532</v>
      </c>
      <c r="AK12" s="128">
        <v>-10409</v>
      </c>
      <c r="AL12" s="128">
        <v>-5556</v>
      </c>
      <c r="AM12" s="128">
        <v>-9372</v>
      </c>
      <c r="AN12" s="128">
        <v>-8470</v>
      </c>
      <c r="AO12" s="128">
        <v>-14708</v>
      </c>
      <c r="AP12" s="128">
        <v>-18894</v>
      </c>
      <c r="AQ12" s="128">
        <v>-21521.043710000002</v>
      </c>
      <c r="AR12" s="128">
        <f>SUM(AR13:AR24)</f>
        <v>-24869.427979999993</v>
      </c>
      <c r="AS12" s="128">
        <f>SUM(AS13:AS24)</f>
        <v>-29895.224300000002</v>
      </c>
      <c r="AT12" s="128">
        <f>SUM(AT13:AT24)</f>
        <v>-26503.166810000002</v>
      </c>
    </row>
    <row r="13" spans="1:46">
      <c r="A13" s="36"/>
      <c r="B13" s="130" t="s">
        <v>14</v>
      </c>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v>0</v>
      </c>
      <c r="AJ13" s="132">
        <v>0</v>
      </c>
      <c r="AK13" s="132">
        <v>-1408</v>
      </c>
      <c r="AL13" s="132">
        <v>-372</v>
      </c>
      <c r="AM13" s="132">
        <v>-317</v>
      </c>
      <c r="AN13" s="132">
        <v>-368</v>
      </c>
      <c r="AO13" s="132">
        <v>-500</v>
      </c>
      <c r="AP13" s="132">
        <v>-466</v>
      </c>
      <c r="AQ13" s="132">
        <v>-603.59825999999998</v>
      </c>
      <c r="AR13" s="132">
        <v>-437.82117000000017</v>
      </c>
      <c r="AS13" s="132">
        <v>-231.73975999999971</v>
      </c>
      <c r="AT13" s="132">
        <v>-311.68209000000024</v>
      </c>
    </row>
    <row r="14" spans="1:46">
      <c r="B14" s="130" t="s">
        <v>15</v>
      </c>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v>0</v>
      </c>
      <c r="AJ14" s="132">
        <v>0</v>
      </c>
      <c r="AK14" s="132">
        <v>0</v>
      </c>
      <c r="AL14" s="132">
        <v>0</v>
      </c>
      <c r="AM14" s="132">
        <v>0</v>
      </c>
      <c r="AN14" s="132">
        <v>0</v>
      </c>
      <c r="AO14" s="132">
        <v>0</v>
      </c>
      <c r="AP14" s="132">
        <v>0</v>
      </c>
      <c r="AQ14" s="132">
        <v>0</v>
      </c>
      <c r="AR14" s="132">
        <v>0</v>
      </c>
      <c r="AS14" s="132">
        <v>0</v>
      </c>
      <c r="AT14" s="132">
        <v>0</v>
      </c>
    </row>
    <row r="15" spans="1:46">
      <c r="B15" s="130" t="s">
        <v>16</v>
      </c>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v>0</v>
      </c>
      <c r="AJ15" s="132">
        <v>0</v>
      </c>
      <c r="AK15" s="132">
        <v>0</v>
      </c>
      <c r="AL15" s="132">
        <v>0</v>
      </c>
      <c r="AM15" s="132">
        <v>0</v>
      </c>
      <c r="AN15" s="132">
        <v>0</v>
      </c>
      <c r="AO15" s="132">
        <v>0</v>
      </c>
      <c r="AP15" s="132">
        <v>0</v>
      </c>
      <c r="AQ15" s="132">
        <v>-1272.65543</v>
      </c>
      <c r="AR15" s="132">
        <v>-734.94600999999989</v>
      </c>
      <c r="AS15" s="132">
        <v>-1060.4308000000001</v>
      </c>
      <c r="AT15" s="132">
        <v>-1257.9054100000008</v>
      </c>
    </row>
    <row r="16" spans="1:46">
      <c r="B16" s="130" t="s">
        <v>17</v>
      </c>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v>0</v>
      </c>
      <c r="AJ16" s="132">
        <v>0</v>
      </c>
      <c r="AK16" s="132">
        <v>0</v>
      </c>
      <c r="AL16" s="132">
        <v>0</v>
      </c>
      <c r="AM16" s="132">
        <v>0</v>
      </c>
      <c r="AN16" s="132">
        <v>0</v>
      </c>
      <c r="AO16" s="132">
        <v>-4</v>
      </c>
      <c r="AP16" s="132">
        <v>-10</v>
      </c>
      <c r="AQ16" s="132">
        <v>-25.254750000000001</v>
      </c>
      <c r="AR16" s="132">
        <v>-40.839570000000009</v>
      </c>
      <c r="AS16" s="132">
        <v>-28.132229999999993</v>
      </c>
      <c r="AT16" s="132">
        <v>-56.33214000000001</v>
      </c>
    </row>
    <row r="17" spans="2:46">
      <c r="B17" s="130" t="s">
        <v>18</v>
      </c>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v>0</v>
      </c>
      <c r="AJ17" s="132">
        <v>-7176</v>
      </c>
      <c r="AK17" s="132">
        <v>-3614</v>
      </c>
      <c r="AL17" s="132">
        <v>-1054</v>
      </c>
      <c r="AM17" s="132">
        <v>-1713</v>
      </c>
      <c r="AN17" s="132">
        <v>-1875</v>
      </c>
      <c r="AO17" s="132">
        <v>-6722</v>
      </c>
      <c r="AP17" s="132">
        <v>-10446</v>
      </c>
      <c r="AQ17" s="132">
        <v>-13053.820029999999</v>
      </c>
      <c r="AR17" s="132">
        <v>-17183.617299999998</v>
      </c>
      <c r="AS17" s="132">
        <v>-20893.980210000005</v>
      </c>
      <c r="AT17" s="132">
        <v>-17307.965120000001</v>
      </c>
    </row>
    <row r="18" spans="2:46">
      <c r="B18" s="130" t="s">
        <v>10</v>
      </c>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v>-2451</v>
      </c>
      <c r="AJ18" s="132">
        <v>-9356</v>
      </c>
      <c r="AK18" s="132">
        <v>-5387</v>
      </c>
      <c r="AL18" s="132">
        <v>-4130</v>
      </c>
      <c r="AM18" s="132">
        <v>-7342</v>
      </c>
      <c r="AN18" s="132">
        <v>-6227</v>
      </c>
      <c r="AO18" s="132">
        <v>-7482</v>
      </c>
      <c r="AP18" s="132">
        <v>-7972</v>
      </c>
      <c r="AQ18" s="132">
        <v>-6565.7152400000041</v>
      </c>
      <c r="AR18" s="132">
        <v>-6472.2039299999969</v>
      </c>
      <c r="AS18" s="132">
        <v>-7680.9412999999986</v>
      </c>
      <c r="AT18" s="132">
        <v>-7569.2820500000016</v>
      </c>
    </row>
    <row r="19" spans="2:46">
      <c r="B19" s="130" t="s">
        <v>38</v>
      </c>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v>0</v>
      </c>
      <c r="AJ19" s="132">
        <v>0</v>
      </c>
      <c r="AK19" s="132">
        <v>0</v>
      </c>
      <c r="AL19" s="132">
        <v>0</v>
      </c>
      <c r="AM19" s="132">
        <v>0</v>
      </c>
      <c r="AN19" s="132">
        <v>0</v>
      </c>
      <c r="AO19" s="132">
        <v>0</v>
      </c>
      <c r="AP19" s="132">
        <v>0</v>
      </c>
      <c r="AQ19" s="132">
        <v>0</v>
      </c>
      <c r="AR19" s="132">
        <v>0</v>
      </c>
      <c r="AS19" s="132">
        <v>0</v>
      </c>
      <c r="AT19" s="132">
        <v>0</v>
      </c>
    </row>
    <row r="20" spans="2:46">
      <c r="B20" s="130" t="s">
        <v>39</v>
      </c>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v>0</v>
      </c>
      <c r="AJ20" s="132">
        <v>0</v>
      </c>
      <c r="AK20" s="132">
        <v>0</v>
      </c>
      <c r="AL20" s="132">
        <v>0</v>
      </c>
      <c r="AM20" s="132">
        <v>0</v>
      </c>
      <c r="AN20" s="132">
        <v>0</v>
      </c>
      <c r="AO20" s="132">
        <v>0</v>
      </c>
      <c r="AP20" s="132">
        <v>0</v>
      </c>
      <c r="AQ20" s="132">
        <v>0</v>
      </c>
      <c r="AR20" s="132">
        <v>0</v>
      </c>
      <c r="AS20" s="132">
        <v>0</v>
      </c>
      <c r="AT20" s="132">
        <v>0</v>
      </c>
    </row>
    <row r="21" spans="2:46">
      <c r="B21" s="130" t="s">
        <v>40</v>
      </c>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v>0</v>
      </c>
      <c r="AJ21" s="132">
        <v>0</v>
      </c>
      <c r="AK21" s="132">
        <v>0</v>
      </c>
      <c r="AL21" s="132">
        <v>0</v>
      </c>
      <c r="AM21" s="132">
        <v>0</v>
      </c>
      <c r="AN21" s="132">
        <v>0</v>
      </c>
      <c r="AO21" s="132">
        <v>0</v>
      </c>
      <c r="AP21" s="132">
        <v>0</v>
      </c>
      <c r="AQ21" s="132">
        <v>0</v>
      </c>
      <c r="AR21" s="132">
        <v>0</v>
      </c>
      <c r="AS21" s="132">
        <v>0</v>
      </c>
      <c r="AT21" s="132">
        <v>0</v>
      </c>
    </row>
    <row r="22" spans="2:46">
      <c r="B22" s="130" t="s">
        <v>41</v>
      </c>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v>0</v>
      </c>
      <c r="AJ22" s="132">
        <v>0</v>
      </c>
      <c r="AK22" s="132">
        <v>0</v>
      </c>
      <c r="AL22" s="132">
        <v>0</v>
      </c>
      <c r="AM22" s="132">
        <v>0</v>
      </c>
      <c r="AN22" s="132">
        <v>0</v>
      </c>
      <c r="AO22" s="132">
        <v>0</v>
      </c>
      <c r="AP22" s="132">
        <v>0</v>
      </c>
      <c r="AQ22" s="132">
        <v>0</v>
      </c>
      <c r="AR22" s="132">
        <v>0</v>
      </c>
      <c r="AS22" s="132">
        <v>0</v>
      </c>
      <c r="AT22" s="132">
        <v>0</v>
      </c>
    </row>
    <row r="23" spans="2:46">
      <c r="B23" s="130" t="s">
        <v>42</v>
      </c>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v>0</v>
      </c>
      <c r="AJ23" s="132">
        <v>0</v>
      </c>
      <c r="AK23" s="132">
        <v>0</v>
      </c>
      <c r="AL23" s="132">
        <v>0</v>
      </c>
      <c r="AM23" s="132">
        <v>0</v>
      </c>
      <c r="AN23" s="132">
        <v>0</v>
      </c>
      <c r="AO23" s="132">
        <v>0</v>
      </c>
      <c r="AP23" s="132">
        <v>0</v>
      </c>
      <c r="AQ23" s="132">
        <v>0</v>
      </c>
      <c r="AR23" s="132">
        <v>0</v>
      </c>
      <c r="AS23" s="132">
        <v>0</v>
      </c>
      <c r="AT23" s="132">
        <v>0</v>
      </c>
    </row>
    <row r="24" spans="2:46">
      <c r="B24" s="130" t="s">
        <v>43</v>
      </c>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v>0</v>
      </c>
      <c r="AJ24" s="132">
        <v>0</v>
      </c>
      <c r="AK24" s="132">
        <v>0</v>
      </c>
      <c r="AL24" s="132">
        <v>0</v>
      </c>
      <c r="AM24" s="132">
        <v>0</v>
      </c>
      <c r="AN24" s="132">
        <v>0</v>
      </c>
      <c r="AO24" s="132">
        <v>0</v>
      </c>
      <c r="AP24" s="132">
        <v>0</v>
      </c>
      <c r="AQ24" s="132">
        <v>0</v>
      </c>
      <c r="AR24" s="132">
        <v>0</v>
      </c>
      <c r="AS24" s="132">
        <v>0</v>
      </c>
      <c r="AT24" s="132">
        <v>0</v>
      </c>
    </row>
    <row r="25" spans="2:46">
      <c r="B25" s="127" t="s">
        <v>19</v>
      </c>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v>-31</v>
      </c>
      <c r="AJ25" s="133">
        <v>-568</v>
      </c>
      <c r="AK25" s="133">
        <v>-405</v>
      </c>
      <c r="AL25" s="133">
        <v>-902</v>
      </c>
      <c r="AM25" s="133">
        <v>-410</v>
      </c>
      <c r="AN25" s="133">
        <v>-353</v>
      </c>
      <c r="AO25" s="133">
        <v>-402</v>
      </c>
      <c r="AP25" s="133">
        <v>-425</v>
      </c>
      <c r="AQ25" s="133">
        <v>-529.25876000000005</v>
      </c>
      <c r="AR25" s="133">
        <f>SUM(AR26:AR31)</f>
        <v>-440.04116000000005</v>
      </c>
      <c r="AS25" s="133">
        <f>SUM(AS26:AS31)</f>
        <v>-353.25041999999991</v>
      </c>
      <c r="AT25" s="133">
        <f>SUM(AT26:AT31)</f>
        <v>-711.27923000000033</v>
      </c>
    </row>
    <row r="26" spans="2:46">
      <c r="B26" s="130" t="s">
        <v>14</v>
      </c>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v>0</v>
      </c>
      <c r="AJ26" s="132">
        <v>0</v>
      </c>
      <c r="AK26" s="132">
        <v>16</v>
      </c>
      <c r="AL26" s="132">
        <v>-9</v>
      </c>
      <c r="AM26" s="132">
        <v>0</v>
      </c>
      <c r="AN26" s="132">
        <v>0</v>
      </c>
      <c r="AO26" s="132">
        <v>-2</v>
      </c>
      <c r="AP26" s="132">
        <v>-28</v>
      </c>
      <c r="AQ26" s="132">
        <v>0</v>
      </c>
      <c r="AR26" s="132">
        <v>-44.525020000000012</v>
      </c>
      <c r="AS26" s="132">
        <v>6.4697800000000001</v>
      </c>
      <c r="AT26" s="132">
        <v>-1.0727900000000048</v>
      </c>
    </row>
    <row r="27" spans="2:46">
      <c r="B27" s="130" t="s">
        <v>16</v>
      </c>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v>-29</v>
      </c>
      <c r="AJ27" s="132">
        <v>-474</v>
      </c>
      <c r="AK27" s="132">
        <v>-387</v>
      </c>
      <c r="AL27" s="132">
        <v>-808</v>
      </c>
      <c r="AM27" s="132">
        <v>-377</v>
      </c>
      <c r="AN27" s="132">
        <v>-331</v>
      </c>
      <c r="AO27" s="132">
        <v>-399</v>
      </c>
      <c r="AP27" s="132">
        <v>-394</v>
      </c>
      <c r="AQ27" s="132">
        <v>0</v>
      </c>
      <c r="AR27" s="132">
        <v>-898.63966000000005</v>
      </c>
      <c r="AS27" s="132">
        <v>-440.08693999999991</v>
      </c>
      <c r="AT27" s="132">
        <v>-631.01729000000023</v>
      </c>
    </row>
    <row r="28" spans="2:46">
      <c r="B28" s="130" t="s">
        <v>252</v>
      </c>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v>-2</v>
      </c>
      <c r="AJ28" s="132">
        <v>-94</v>
      </c>
      <c r="AK28" s="132">
        <v>-34</v>
      </c>
      <c r="AL28" s="132">
        <v>-85</v>
      </c>
      <c r="AM28" s="132">
        <v>-33</v>
      </c>
      <c r="AN28" s="132">
        <v>-22</v>
      </c>
      <c r="AO28" s="132">
        <v>-1</v>
      </c>
      <c r="AP28" s="132">
        <v>-3</v>
      </c>
      <c r="AQ28" s="132">
        <v>-529.25876000000005</v>
      </c>
      <c r="AR28" s="132">
        <v>503.12352000000004</v>
      </c>
      <c r="AS28" s="132">
        <v>80.366739999999993</v>
      </c>
      <c r="AT28" s="132">
        <v>-79.189149999999984</v>
      </c>
    </row>
    <row r="29" spans="2:46">
      <c r="B29" s="130" t="s">
        <v>253</v>
      </c>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v>0</v>
      </c>
      <c r="AJ29" s="132">
        <v>0</v>
      </c>
      <c r="AK29" s="132">
        <v>0</v>
      </c>
      <c r="AL29" s="132">
        <v>0</v>
      </c>
      <c r="AM29" s="132">
        <v>0</v>
      </c>
      <c r="AN29" s="132">
        <v>0</v>
      </c>
      <c r="AO29" s="132">
        <v>0</v>
      </c>
      <c r="AP29" s="132">
        <v>0</v>
      </c>
      <c r="AQ29" s="132">
        <v>0</v>
      </c>
      <c r="AR29" s="132">
        <v>0</v>
      </c>
      <c r="AS29" s="132">
        <v>0</v>
      </c>
      <c r="AT29" s="132">
        <v>0</v>
      </c>
    </row>
    <row r="30" spans="2:46">
      <c r="B30" s="130" t="s">
        <v>254</v>
      </c>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v>0</v>
      </c>
      <c r="AJ30" s="132">
        <v>0</v>
      </c>
      <c r="AK30" s="132">
        <v>0</v>
      </c>
      <c r="AL30" s="132">
        <v>0</v>
      </c>
      <c r="AM30" s="132">
        <v>0</v>
      </c>
      <c r="AN30" s="132">
        <v>0</v>
      </c>
      <c r="AO30" s="132">
        <v>0</v>
      </c>
      <c r="AP30" s="132">
        <v>0</v>
      </c>
      <c r="AQ30" s="132">
        <v>0</v>
      </c>
      <c r="AR30" s="132">
        <v>0</v>
      </c>
      <c r="AS30" s="132">
        <v>0</v>
      </c>
      <c r="AT30" s="132">
        <v>0</v>
      </c>
    </row>
    <row r="31" spans="2:46">
      <c r="B31" s="130" t="s">
        <v>255</v>
      </c>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v>0</v>
      </c>
      <c r="AJ31" s="132">
        <v>0</v>
      </c>
      <c r="AK31" s="132">
        <v>0</v>
      </c>
      <c r="AL31" s="132">
        <v>0</v>
      </c>
      <c r="AM31" s="132">
        <v>0</v>
      </c>
      <c r="AN31" s="132">
        <v>0</v>
      </c>
      <c r="AO31" s="132">
        <v>0</v>
      </c>
      <c r="AP31" s="132">
        <v>0</v>
      </c>
      <c r="AQ31" s="132">
        <v>0</v>
      </c>
      <c r="AR31" s="132">
        <v>0</v>
      </c>
      <c r="AS31" s="132">
        <v>0</v>
      </c>
      <c r="AT31" s="132">
        <v>0</v>
      </c>
    </row>
    <row r="32" spans="2:46">
      <c r="B32" s="123" t="s">
        <v>20</v>
      </c>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v>0</v>
      </c>
      <c r="AJ32" s="133">
        <v>-3922</v>
      </c>
      <c r="AK32" s="133">
        <v>-5904</v>
      </c>
      <c r="AL32" s="133">
        <v>-5886</v>
      </c>
      <c r="AM32" s="133">
        <v>-5884</v>
      </c>
      <c r="AN32" s="133">
        <v>-5992</v>
      </c>
      <c r="AO32" s="133">
        <v>-6168</v>
      </c>
      <c r="AP32" s="133">
        <v>-6166</v>
      </c>
      <c r="AQ32" s="133">
        <v>-6166.0209199999999</v>
      </c>
      <c r="AR32" s="133">
        <f>SUM(AR33:AR34)</f>
        <v>-6166.0208300000004</v>
      </c>
      <c r="AS32" s="133">
        <f>SUM(AS33:AS34)</f>
        <v>-6181.0506800000003</v>
      </c>
      <c r="AT32" s="133">
        <f>SUM(AT33:AT34)</f>
        <v>-9181.6485700000012</v>
      </c>
    </row>
    <row r="33" spans="1:46">
      <c r="B33" s="130" t="s">
        <v>21</v>
      </c>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v>0</v>
      </c>
      <c r="AJ33" s="132">
        <v>-3922</v>
      </c>
      <c r="AK33" s="132">
        <v>-5904</v>
      </c>
      <c r="AL33" s="132">
        <v>-5886</v>
      </c>
      <c r="AM33" s="132">
        <v>-5884</v>
      </c>
      <c r="AN33" s="132">
        <v>-5992</v>
      </c>
      <c r="AO33" s="132">
        <v>-6168</v>
      </c>
      <c r="AP33" s="132">
        <v>-6166</v>
      </c>
      <c r="AQ33" s="132">
        <v>-6166.0209199999999</v>
      </c>
      <c r="AR33" s="132">
        <v>-6166.0208300000004</v>
      </c>
      <c r="AS33" s="132">
        <v>-6181.0506800000003</v>
      </c>
      <c r="AT33" s="132">
        <v>-9181.6485700000012</v>
      </c>
    </row>
    <row r="34" spans="1:46">
      <c r="B34" s="130" t="s">
        <v>22</v>
      </c>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v>0</v>
      </c>
      <c r="AJ34" s="132">
        <v>0</v>
      </c>
      <c r="AK34" s="132">
        <v>0</v>
      </c>
      <c r="AL34" s="132">
        <v>0</v>
      </c>
      <c r="AM34" s="132">
        <v>0</v>
      </c>
      <c r="AN34" s="132">
        <v>0</v>
      </c>
      <c r="AO34" s="132">
        <v>0</v>
      </c>
      <c r="AP34" s="132">
        <v>0</v>
      </c>
      <c r="AQ34" s="132">
        <v>0</v>
      </c>
      <c r="AR34" s="132">
        <v>0</v>
      </c>
      <c r="AS34" s="132">
        <v>0</v>
      </c>
      <c r="AT34" s="132">
        <v>0</v>
      </c>
    </row>
    <row r="35" spans="1:46">
      <c r="B35" s="127" t="s">
        <v>23</v>
      </c>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v>5188</v>
      </c>
      <c r="AJ35" s="133">
        <v>-1673</v>
      </c>
      <c r="AK35" s="133">
        <v>349</v>
      </c>
      <c r="AL35" s="133">
        <v>-2886</v>
      </c>
      <c r="AM35" s="133">
        <v>-2562</v>
      </c>
      <c r="AN35" s="133">
        <v>-2389</v>
      </c>
      <c r="AO35" s="133">
        <v>-3487</v>
      </c>
      <c r="AP35" s="133">
        <v>-1642</v>
      </c>
      <c r="AQ35" s="133">
        <v>-2599.6953099999992</v>
      </c>
      <c r="AR35" s="133">
        <f>SUM(AR36,AR42)</f>
        <v>-3525.6774300000016</v>
      </c>
      <c r="AS35" s="133">
        <f>SUM(AS36,AS42)</f>
        <v>-1986.6662699999997</v>
      </c>
      <c r="AT35" s="133">
        <f>SUM(AT36,AT42)</f>
        <v>3364.8474999999999</v>
      </c>
    </row>
    <row r="36" spans="1:46">
      <c r="B36" s="137" t="s">
        <v>24</v>
      </c>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v>5645</v>
      </c>
      <c r="AJ36" s="133">
        <v>2402</v>
      </c>
      <c r="AK36" s="133">
        <v>7226</v>
      </c>
      <c r="AL36" s="133">
        <v>5987</v>
      </c>
      <c r="AM36" s="133">
        <v>5549</v>
      </c>
      <c r="AN36" s="133">
        <v>5565</v>
      </c>
      <c r="AO36" s="133">
        <v>5743</v>
      </c>
      <c r="AP36" s="133">
        <v>5858</v>
      </c>
      <c r="AQ36" s="133">
        <v>4651.6877100000002</v>
      </c>
      <c r="AR36" s="133">
        <f>SUM(AR37:AR41)</f>
        <v>4914.3862599999993</v>
      </c>
      <c r="AS36" s="133">
        <f>SUM(AS37:AS41)</f>
        <v>6628.6051800000005</v>
      </c>
      <c r="AT36" s="133">
        <f>SUM(AT37:AT41)</f>
        <v>12221.724940000004</v>
      </c>
    </row>
    <row r="37" spans="1:46">
      <c r="B37" s="138" t="s">
        <v>346</v>
      </c>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v>0</v>
      </c>
      <c r="AJ37" s="132">
        <v>0</v>
      </c>
      <c r="AK37" s="132">
        <v>14</v>
      </c>
      <c r="AL37" s="132">
        <v>14</v>
      </c>
      <c r="AM37" s="132">
        <v>1</v>
      </c>
      <c r="AN37" s="132">
        <v>0</v>
      </c>
      <c r="AO37" s="132">
        <v>0</v>
      </c>
      <c r="AP37" s="132">
        <v>0</v>
      </c>
      <c r="AQ37" s="132">
        <v>0</v>
      </c>
      <c r="AR37" s="132">
        <v>2.5865300000000002</v>
      </c>
      <c r="AS37" s="132">
        <v>1.7629800000000002</v>
      </c>
      <c r="AT37" s="132">
        <v>0</v>
      </c>
    </row>
    <row r="38" spans="1:46">
      <c r="B38" s="138" t="s">
        <v>26</v>
      </c>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v>2618</v>
      </c>
      <c r="AJ38" s="132">
        <v>2337</v>
      </c>
      <c r="AK38" s="132">
        <v>6386</v>
      </c>
      <c r="AL38" s="132">
        <v>5552</v>
      </c>
      <c r="AM38" s="132">
        <v>5274</v>
      </c>
      <c r="AN38" s="132">
        <v>5121</v>
      </c>
      <c r="AO38" s="132">
        <v>5319</v>
      </c>
      <c r="AP38" s="132">
        <v>4544</v>
      </c>
      <c r="AQ38" s="132">
        <v>522.99004000000002</v>
      </c>
      <c r="AR38" s="132">
        <v>633.82614999999998</v>
      </c>
      <c r="AS38" s="132">
        <v>570.08472999999981</v>
      </c>
      <c r="AT38" s="132">
        <v>527.93740000000003</v>
      </c>
    </row>
    <row r="39" spans="1:46">
      <c r="B39" s="138" t="s">
        <v>347</v>
      </c>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v>0</v>
      </c>
      <c r="AJ39" s="132">
        <v>9</v>
      </c>
      <c r="AK39" s="132">
        <v>752</v>
      </c>
      <c r="AL39" s="132">
        <v>409</v>
      </c>
      <c r="AM39" s="132">
        <v>0</v>
      </c>
      <c r="AN39" s="132">
        <v>0</v>
      </c>
      <c r="AO39" s="132">
        <v>0</v>
      </c>
      <c r="AP39" s="132">
        <v>0</v>
      </c>
      <c r="AQ39" s="132">
        <v>0</v>
      </c>
      <c r="AR39" s="132">
        <v>0</v>
      </c>
      <c r="AS39" s="132">
        <v>121.21538000000001</v>
      </c>
      <c r="AT39" s="132">
        <v>0</v>
      </c>
    </row>
    <row r="40" spans="1:46">
      <c r="B40" s="138" t="s">
        <v>28</v>
      </c>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v>2974</v>
      </c>
      <c r="AJ40" s="132">
        <v>0</v>
      </c>
      <c r="AK40" s="132">
        <v>0</v>
      </c>
      <c r="AL40" s="132">
        <v>0</v>
      </c>
      <c r="AM40" s="132">
        <v>0</v>
      </c>
      <c r="AN40" s="132">
        <v>0</v>
      </c>
      <c r="AO40" s="132">
        <v>0</v>
      </c>
      <c r="AP40" s="132">
        <v>0</v>
      </c>
      <c r="AQ40" s="132">
        <v>0</v>
      </c>
      <c r="AR40" s="132">
        <v>0</v>
      </c>
      <c r="AS40" s="132">
        <v>0</v>
      </c>
      <c r="AT40" s="132">
        <v>0</v>
      </c>
    </row>
    <row r="41" spans="1:46">
      <c r="B41" s="138" t="s">
        <v>10</v>
      </c>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v>53</v>
      </c>
      <c r="AJ41" s="132">
        <v>56</v>
      </c>
      <c r="AK41" s="132">
        <v>74</v>
      </c>
      <c r="AL41" s="132">
        <v>12</v>
      </c>
      <c r="AM41" s="132">
        <v>274</v>
      </c>
      <c r="AN41" s="132">
        <v>444</v>
      </c>
      <c r="AO41" s="132">
        <v>424</v>
      </c>
      <c r="AP41" s="132">
        <v>1314</v>
      </c>
      <c r="AQ41" s="132">
        <v>4128.6976700000005</v>
      </c>
      <c r="AR41" s="132">
        <v>4277.9735799999989</v>
      </c>
      <c r="AS41" s="132">
        <v>5935.5420900000008</v>
      </c>
      <c r="AT41" s="132">
        <v>11693.787540000003</v>
      </c>
    </row>
    <row r="42" spans="1:46">
      <c r="B42" s="137" t="s">
        <v>30</v>
      </c>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v>-457</v>
      </c>
      <c r="AJ42" s="133">
        <v>-4075</v>
      </c>
      <c r="AK42" s="133">
        <v>-6877</v>
      </c>
      <c r="AL42" s="133">
        <v>-8873</v>
      </c>
      <c r="AM42" s="133">
        <v>-8111</v>
      </c>
      <c r="AN42" s="133">
        <v>-7954</v>
      </c>
      <c r="AO42" s="133">
        <v>-9230</v>
      </c>
      <c r="AP42" s="133">
        <v>-7500</v>
      </c>
      <c r="AQ42" s="133">
        <v>-7251.3830199999993</v>
      </c>
      <c r="AR42" s="133">
        <f>SUM(AR43:AR45)</f>
        <v>-8440.0636900000009</v>
      </c>
      <c r="AS42" s="133">
        <f>SUM(AS43:AS45)</f>
        <v>-8615.2714500000002</v>
      </c>
      <c r="AT42" s="133">
        <f>SUM(AT43:AT45)</f>
        <v>-8856.8774400000038</v>
      </c>
    </row>
    <row r="43" spans="1:46">
      <c r="B43" s="138" t="s">
        <v>346</v>
      </c>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v>0</v>
      </c>
      <c r="AJ43" s="132">
        <v>-1426</v>
      </c>
      <c r="AK43" s="132">
        <v>-1316</v>
      </c>
      <c r="AL43" s="132">
        <v>-1268</v>
      </c>
      <c r="AM43" s="132">
        <v>-98</v>
      </c>
      <c r="AN43" s="132">
        <v>0</v>
      </c>
      <c r="AO43" s="132">
        <v>-2064</v>
      </c>
      <c r="AP43" s="132">
        <v>-2458</v>
      </c>
      <c r="AQ43" s="132">
        <v>-4149.4577300000001</v>
      </c>
      <c r="AR43" s="132">
        <v>-4542.7865499999989</v>
      </c>
      <c r="AS43" s="132">
        <v>-4080.3431199999995</v>
      </c>
      <c r="AT43" s="132">
        <v>-3936.0827700000027</v>
      </c>
    </row>
    <row r="44" spans="1:46">
      <c r="B44" s="138" t="s">
        <v>31</v>
      </c>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v>0</v>
      </c>
      <c r="AJ44" s="132">
        <v>-366</v>
      </c>
      <c r="AK44" s="132">
        <v>-4495</v>
      </c>
      <c r="AL44" s="132">
        <v>-5908</v>
      </c>
      <c r="AM44" s="132">
        <v>-7041</v>
      </c>
      <c r="AN44" s="132">
        <v>-6915</v>
      </c>
      <c r="AO44" s="132">
        <v>-5266</v>
      </c>
      <c r="AP44" s="132">
        <v>-4504</v>
      </c>
      <c r="AQ44" s="132">
        <v>-1957.61151</v>
      </c>
      <c r="AR44" s="132">
        <v>-3025.5050100000008</v>
      </c>
      <c r="AS44" s="132">
        <v>-3691.1732899999997</v>
      </c>
      <c r="AT44" s="132">
        <v>-3492.2827100000013</v>
      </c>
    </row>
    <row r="45" spans="1:46">
      <c r="B45" s="138" t="s">
        <v>10</v>
      </c>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v>-457</v>
      </c>
      <c r="AJ45" s="132">
        <v>-2283</v>
      </c>
      <c r="AK45" s="132">
        <v>-1066</v>
      </c>
      <c r="AL45" s="132">
        <v>-1697</v>
      </c>
      <c r="AM45" s="132">
        <v>-972</v>
      </c>
      <c r="AN45" s="132">
        <v>-1039</v>
      </c>
      <c r="AO45" s="132">
        <v>-1900</v>
      </c>
      <c r="AP45" s="132">
        <v>-538</v>
      </c>
      <c r="AQ45" s="132">
        <v>-1144.3137799999993</v>
      </c>
      <c r="AR45" s="132">
        <v>-871.77213000000097</v>
      </c>
      <c r="AS45" s="132">
        <v>-843.75504000000001</v>
      </c>
      <c r="AT45" s="132">
        <v>-1428.5119600000003</v>
      </c>
    </row>
    <row r="46" spans="1:46">
      <c r="A46" s="189"/>
      <c r="B46" s="123" t="s">
        <v>32</v>
      </c>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v>0</v>
      </c>
      <c r="AJ46" s="133">
        <v>0</v>
      </c>
      <c r="AK46" s="133">
        <v>0</v>
      </c>
      <c r="AL46" s="133">
        <v>-1175</v>
      </c>
      <c r="AM46" s="133">
        <v>18</v>
      </c>
      <c r="AN46" s="133">
        <v>0</v>
      </c>
      <c r="AO46" s="133">
        <v>-62</v>
      </c>
      <c r="AP46" s="133">
        <v>-2289</v>
      </c>
      <c r="AQ46" s="133">
        <v>-1.1200000000000001E-3</v>
      </c>
      <c r="AR46" s="133">
        <v>-8.9999999999999998E-4</v>
      </c>
      <c r="AS46" s="133">
        <v>-1.8255600000000003</v>
      </c>
      <c r="AT46" s="133">
        <v>-4.5716400000000004</v>
      </c>
    </row>
    <row r="47" spans="1:46">
      <c r="A47" s="189"/>
      <c r="B47" s="123" t="s">
        <v>44</v>
      </c>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v>0</v>
      </c>
      <c r="AJ47" s="133">
        <v>0</v>
      </c>
      <c r="AK47" s="133">
        <v>0</v>
      </c>
      <c r="AL47" s="133">
        <v>0</v>
      </c>
      <c r="AM47" s="133">
        <v>0</v>
      </c>
      <c r="AN47" s="133">
        <v>0</v>
      </c>
      <c r="AO47" s="133">
        <v>0</v>
      </c>
      <c r="AP47" s="133">
        <v>0</v>
      </c>
      <c r="AQ47" s="133">
        <v>0</v>
      </c>
      <c r="AR47" s="133">
        <v>0</v>
      </c>
      <c r="AS47" s="133">
        <v>0</v>
      </c>
      <c r="AT47" s="133">
        <v>0</v>
      </c>
    </row>
    <row r="48" spans="1:46">
      <c r="A48" s="189"/>
      <c r="B48" s="123" t="s">
        <v>33</v>
      </c>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v>2706</v>
      </c>
      <c r="AJ48" s="133">
        <v>-1109</v>
      </c>
      <c r="AK48" s="133">
        <v>4548</v>
      </c>
      <c r="AL48" s="133">
        <v>4401</v>
      </c>
      <c r="AM48" s="133">
        <v>-3219</v>
      </c>
      <c r="AN48" s="133">
        <v>-2684</v>
      </c>
      <c r="AO48" s="133">
        <v>-9702</v>
      </c>
      <c r="AP48" s="133">
        <v>-13194</v>
      </c>
      <c r="AQ48" s="133">
        <v>-7243.2645400000029</v>
      </c>
      <c r="AR48" s="133">
        <f>SUM(AR11,AR12,AR25,AR46,AR47,AR32,AR35)</f>
        <v>-8582.6897299999982</v>
      </c>
      <c r="AS48" s="133">
        <f>SUM(AS11,AS12,AS25,AS46,AS47,AS32,AS35)</f>
        <v>-13874.790599999988</v>
      </c>
      <c r="AT48" s="133">
        <f>SUM(AT11,AT12,AT25,AT46,AT47,AT32,AT35)</f>
        <v>-9983.8214300000163</v>
      </c>
    </row>
    <row r="49" spans="1:46">
      <c r="A49" s="189"/>
      <c r="B49" s="123" t="s">
        <v>34</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v>-570</v>
      </c>
      <c r="AJ49" s="133">
        <v>253</v>
      </c>
      <c r="AK49" s="133">
        <v>-1101</v>
      </c>
      <c r="AL49" s="133">
        <v>-1084</v>
      </c>
      <c r="AM49" s="133">
        <v>0</v>
      </c>
      <c r="AN49" s="133">
        <v>0</v>
      </c>
      <c r="AO49" s="133">
        <v>0</v>
      </c>
      <c r="AP49" s="133">
        <v>0</v>
      </c>
      <c r="AQ49" s="133">
        <v>0</v>
      </c>
      <c r="AR49" s="133">
        <v>0</v>
      </c>
      <c r="AS49" s="133">
        <v>0</v>
      </c>
      <c r="AT49" s="133">
        <v>0</v>
      </c>
    </row>
    <row r="50" spans="1:46">
      <c r="A50" s="189"/>
      <c r="B50" s="123" t="s">
        <v>35</v>
      </c>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v>-344</v>
      </c>
      <c r="AJ50" s="133">
        <v>130</v>
      </c>
      <c r="AK50" s="133">
        <v>-440</v>
      </c>
      <c r="AL50" s="133">
        <v>-382</v>
      </c>
      <c r="AM50" s="133">
        <v>973</v>
      </c>
      <c r="AN50" s="133">
        <v>1083</v>
      </c>
      <c r="AO50" s="133">
        <v>3321</v>
      </c>
      <c r="AP50" s="133">
        <v>4545</v>
      </c>
      <c r="AQ50" s="133">
        <v>2530.9201799999996</v>
      </c>
      <c r="AR50" s="133">
        <v>2979.6086500000006</v>
      </c>
      <c r="AS50" s="133">
        <v>4778.9058400000004</v>
      </c>
      <c r="AT50" s="133">
        <v>3357.6054899999999</v>
      </c>
    </row>
    <row r="51" spans="1:46">
      <c r="A51" s="189"/>
      <c r="B51" s="123" t="s">
        <v>45</v>
      </c>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v>0</v>
      </c>
      <c r="AJ51" s="133">
        <v>0</v>
      </c>
      <c r="AK51" s="133">
        <v>0</v>
      </c>
      <c r="AL51" s="133">
        <v>0</v>
      </c>
      <c r="AM51" s="133">
        <v>0</v>
      </c>
      <c r="AN51" s="133">
        <v>0</v>
      </c>
      <c r="AO51" s="133">
        <v>0</v>
      </c>
      <c r="AP51" s="133">
        <v>0</v>
      </c>
      <c r="AQ51" s="133">
        <v>0</v>
      </c>
      <c r="AR51" s="133">
        <v>0</v>
      </c>
      <c r="AS51" s="133">
        <v>0</v>
      </c>
      <c r="AT51" s="133">
        <v>0</v>
      </c>
    </row>
    <row r="52" spans="1:46">
      <c r="A52" s="189"/>
      <c r="B52" s="123" t="s">
        <v>46</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v>1792</v>
      </c>
      <c r="AJ52" s="133">
        <v>-726</v>
      </c>
      <c r="AK52" s="133">
        <v>3007</v>
      </c>
      <c r="AL52" s="133">
        <v>2935</v>
      </c>
      <c r="AM52" s="133">
        <v>-2246</v>
      </c>
      <c r="AN52" s="133">
        <v>-1601</v>
      </c>
      <c r="AO52" s="133">
        <v>-6381</v>
      </c>
      <c r="AP52" s="133">
        <v>-8649</v>
      </c>
      <c r="AQ52" s="133">
        <v>-4712.3443600000028</v>
      </c>
      <c r="AR52" s="133">
        <f>SUM(AR48,AR49,AR50)-AR51</f>
        <v>-5603.0810799999981</v>
      </c>
      <c r="AS52" s="133">
        <f>SUM(AS48,AS49,AS50)-AS51</f>
        <v>-9095.8847599999863</v>
      </c>
      <c r="AT52" s="133">
        <f>SUM(AT48,AT49,AT50)-AT51</f>
        <v>-6626.2159400000164</v>
      </c>
    </row>
    <row r="53" spans="1:46">
      <c r="A53" s="189"/>
      <c r="B53" s="139" t="s">
        <v>47</v>
      </c>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v>1792</v>
      </c>
      <c r="AJ53" s="141">
        <v>-726</v>
      </c>
      <c r="AK53" s="141">
        <v>3007</v>
      </c>
      <c r="AL53" s="141">
        <v>2935</v>
      </c>
      <c r="AM53" s="141">
        <v>-2246</v>
      </c>
      <c r="AN53" s="141">
        <v>-1601</v>
      </c>
      <c r="AO53" s="141">
        <v>-6381</v>
      </c>
      <c r="AP53" s="141">
        <v>-8649</v>
      </c>
      <c r="AQ53" s="141">
        <v>-4712.3443600000028</v>
      </c>
      <c r="AR53" s="141">
        <f>SUM(AR48,AR49,AR50)</f>
        <v>-5603.0810799999981</v>
      </c>
      <c r="AS53" s="141">
        <f>SUM(AS48,AS49,AS50)</f>
        <v>-9095.8847599999863</v>
      </c>
      <c r="AT53" s="141">
        <f>SUM(AT48,AT49,AT50)</f>
        <v>-6626.2159400000164</v>
      </c>
    </row>
    <row r="54" spans="1:46" ht="9" customHeight="1">
      <c r="A54" s="122"/>
      <c r="B54" s="123"/>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row>
    <row r="55" spans="1:46">
      <c r="A55" s="122"/>
      <c r="B55" s="143" t="s">
        <v>189</v>
      </c>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v>-2482</v>
      </c>
      <c r="AJ55" s="187">
        <v>4486</v>
      </c>
      <c r="AK55" s="187">
        <v>10103</v>
      </c>
      <c r="AL55" s="187">
        <v>13173</v>
      </c>
      <c r="AM55" s="187">
        <v>5227</v>
      </c>
      <c r="AN55" s="187">
        <v>5697</v>
      </c>
      <c r="AO55" s="187">
        <v>-47</v>
      </c>
      <c r="AP55" s="187">
        <v>-5386</v>
      </c>
      <c r="AQ55" s="187">
        <v>1522.4516899999967</v>
      </c>
      <c r="AR55" s="187">
        <v>1109.0085300000042</v>
      </c>
      <c r="AS55" s="187">
        <v>-5707.0736500000003</v>
      </c>
      <c r="AT55" s="187">
        <v>-4167.0203600000013</v>
      </c>
    </row>
    <row r="56" spans="1:46">
      <c r="A56" s="122"/>
      <c r="B56" s="139" t="s">
        <v>325</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c r="AI56" s="141">
        <v>-2482</v>
      </c>
      <c r="AJ56" s="141">
        <v>4486</v>
      </c>
      <c r="AK56" s="141">
        <v>10103</v>
      </c>
      <c r="AL56" s="141">
        <v>13173</v>
      </c>
      <c r="AM56" s="141">
        <v>5227</v>
      </c>
      <c r="AN56" s="141">
        <v>5697</v>
      </c>
      <c r="AO56" s="141">
        <v>-47</v>
      </c>
      <c r="AP56" s="141">
        <v>-5386</v>
      </c>
      <c r="AQ56" s="141">
        <v>1522.4516899999967</v>
      </c>
      <c r="AR56" s="141">
        <f>AR55</f>
        <v>1109.0085300000042</v>
      </c>
      <c r="AS56" s="141">
        <f>AS55</f>
        <v>-5707.0736500000003</v>
      </c>
      <c r="AT56" s="141">
        <f>AT55</f>
        <v>-4167.0203600000013</v>
      </c>
    </row>
    <row r="57" spans="1:46">
      <c r="B57" s="145"/>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spans="1:46">
      <c r="B58" s="145"/>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c r="B59" s="145"/>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ht="15" thickBot="1">
      <c r="B60" s="88"/>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spans="1:46" ht="16" customHeight="1" thickTop="1" thickBot="1">
      <c r="A61" s="185"/>
      <c r="B61" s="27" t="s">
        <v>94</v>
      </c>
      <c r="C61" s="391"/>
      <c r="D61" s="391"/>
      <c r="E61" s="391"/>
      <c r="F61" s="391"/>
      <c r="G61" s="392"/>
      <c r="H61" s="391"/>
      <c r="I61" s="391"/>
      <c r="J61" s="391"/>
      <c r="K61" s="392"/>
      <c r="L61" s="391"/>
      <c r="M61" s="391"/>
      <c r="N61" s="391"/>
      <c r="O61" s="392"/>
      <c r="P61" s="391"/>
      <c r="Q61" s="391"/>
      <c r="R61" s="391"/>
      <c r="S61" s="392"/>
      <c r="T61" s="391"/>
      <c r="U61" s="391"/>
      <c r="V61" s="391"/>
      <c r="W61" s="392"/>
      <c r="X61" s="391"/>
      <c r="Y61" s="391"/>
      <c r="Z61" s="391"/>
      <c r="AA61" s="392"/>
      <c r="AB61" s="391"/>
      <c r="AC61" s="391"/>
      <c r="AD61" s="391"/>
      <c r="AE61" s="392"/>
      <c r="AF61" s="391"/>
      <c r="AG61" s="391"/>
      <c r="AH61" s="391"/>
      <c r="AI61" s="392">
        <v>2023</v>
      </c>
      <c r="AJ61" s="391"/>
      <c r="AK61" s="391"/>
      <c r="AL61" s="391"/>
      <c r="AM61" s="392">
        <v>2024</v>
      </c>
      <c r="AN61" s="391"/>
      <c r="AO61" s="391"/>
      <c r="AP61" s="391"/>
      <c r="AQ61" s="393">
        <v>2025</v>
      </c>
      <c r="AR61" s="394"/>
      <c r="AS61" s="394"/>
      <c r="AT61" s="394"/>
    </row>
    <row r="62" spans="1:46" ht="16" customHeight="1" thickTop="1">
      <c r="A62" s="185"/>
      <c r="B62" s="28" t="s">
        <v>97</v>
      </c>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t="s">
        <v>244</v>
      </c>
      <c r="AJ62" s="29" t="s">
        <v>248</v>
      </c>
      <c r="AK62" s="29" t="s">
        <v>266</v>
      </c>
      <c r="AL62" s="29" t="str">
        <f t="shared" ref="AL62:AQ62" si="0">AL8</f>
        <v>4T23</v>
      </c>
      <c r="AM62" s="29" t="str">
        <f t="shared" si="0"/>
        <v>1T24</v>
      </c>
      <c r="AN62" s="29" t="str">
        <f t="shared" si="0"/>
        <v>2T24</v>
      </c>
      <c r="AO62" s="29" t="str">
        <f t="shared" si="0"/>
        <v>3T24</v>
      </c>
      <c r="AP62" s="29" t="str">
        <f t="shared" si="0"/>
        <v>4T24</v>
      </c>
      <c r="AQ62" s="29" t="str">
        <f t="shared" si="0"/>
        <v>1T25</v>
      </c>
      <c r="AR62" s="29" t="str">
        <f>AR8</f>
        <v>2T25</v>
      </c>
      <c r="AS62" s="29" t="str">
        <f>AS8</f>
        <v>3T25</v>
      </c>
      <c r="AT62" s="29" t="str">
        <f>AT8</f>
        <v>4T25</v>
      </c>
    </row>
    <row r="63" spans="1:46">
      <c r="B63" s="148" t="s">
        <v>48</v>
      </c>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v>260065</v>
      </c>
      <c r="AJ63" s="149">
        <v>215698</v>
      </c>
      <c r="AK63" s="149">
        <v>203845</v>
      </c>
      <c r="AL63" s="149">
        <v>211117</v>
      </c>
      <c r="AM63" s="149">
        <v>209389</v>
      </c>
      <c r="AN63" s="149">
        <v>215013</v>
      </c>
      <c r="AO63" s="149">
        <v>215245</v>
      </c>
      <c r="AP63" s="149">
        <v>29800</v>
      </c>
      <c r="AQ63" s="149">
        <v>33773.786549999997</v>
      </c>
      <c r="AR63" s="149">
        <f>SUM(AR64:AR78)</f>
        <v>31767.743699999999</v>
      </c>
      <c r="AS63" s="149">
        <f>SUM(AS64:AS78)</f>
        <v>27241.489939999999</v>
      </c>
      <c r="AT63" s="149">
        <f>SUM(AT64:AT78)</f>
        <v>32841.243299999995</v>
      </c>
    </row>
    <row r="64" spans="1:46">
      <c r="B64" s="148" t="s">
        <v>49</v>
      </c>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52">
        <v>152225</v>
      </c>
      <c r="AJ64" s="152">
        <v>131707</v>
      </c>
      <c r="AK64" s="152">
        <v>145869</v>
      </c>
      <c r="AL64" s="152">
        <v>153322</v>
      </c>
      <c r="AM64" s="152">
        <v>153521</v>
      </c>
      <c r="AN64" s="152">
        <v>159733</v>
      </c>
      <c r="AO64" s="152">
        <v>158179</v>
      </c>
      <c r="AP64" s="152">
        <v>6440</v>
      </c>
      <c r="AQ64" s="152">
        <v>6007.4823499999993</v>
      </c>
      <c r="AR64" s="152">
        <v>4427.2207699999999</v>
      </c>
      <c r="AS64" s="152">
        <v>2559.1956099999998</v>
      </c>
      <c r="AT64" s="152">
        <v>6655.3308200000001</v>
      </c>
    </row>
    <row r="65" spans="1:46">
      <c r="A65" s="175"/>
      <c r="B65" s="151" t="s">
        <v>118</v>
      </c>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v>96552</v>
      </c>
      <c r="AJ65" s="152">
        <v>66155</v>
      </c>
      <c r="AK65" s="152">
        <v>36483</v>
      </c>
      <c r="AL65" s="152">
        <v>35104</v>
      </c>
      <c r="AM65" s="152">
        <v>36580</v>
      </c>
      <c r="AN65" s="152">
        <v>36586</v>
      </c>
      <c r="AO65" s="152">
        <v>35799</v>
      </c>
      <c r="AP65" s="152">
        <v>2429</v>
      </c>
      <c r="AQ65" s="152">
        <v>3073.2123700000002</v>
      </c>
      <c r="AR65" s="152">
        <v>3279.7595299999998</v>
      </c>
      <c r="AS65" s="152">
        <v>1907.6676</v>
      </c>
      <c r="AT65" s="152">
        <v>0</v>
      </c>
    </row>
    <row r="66" spans="1:46">
      <c r="A66" s="175"/>
      <c r="B66" s="151" t="s">
        <v>98</v>
      </c>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52">
        <v>6153</v>
      </c>
      <c r="AJ66" s="152">
        <v>11684</v>
      </c>
      <c r="AK66" s="152">
        <v>10796</v>
      </c>
      <c r="AL66" s="152">
        <v>11037</v>
      </c>
      <c r="AM66" s="152">
        <v>8938</v>
      </c>
      <c r="AN66" s="152">
        <v>8757</v>
      </c>
      <c r="AO66" s="152">
        <v>8757</v>
      </c>
      <c r="AP66" s="152">
        <v>5754</v>
      </c>
      <c r="AQ66" s="152">
        <v>6803.6711399999995</v>
      </c>
      <c r="AR66" s="152">
        <v>6379.8284499999991</v>
      </c>
      <c r="AS66" s="152">
        <v>5858.28</v>
      </c>
      <c r="AT66" s="152">
        <v>6036.8159999999998</v>
      </c>
    </row>
    <row r="67" spans="1:46">
      <c r="A67" s="175"/>
      <c r="B67" s="151" t="s">
        <v>207</v>
      </c>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52">
        <v>0</v>
      </c>
      <c r="AJ67" s="152">
        <v>0</v>
      </c>
      <c r="AK67" s="152">
        <v>0</v>
      </c>
      <c r="AL67" s="152">
        <v>0</v>
      </c>
      <c r="AM67" s="152">
        <v>0</v>
      </c>
      <c r="AN67" s="152">
        <v>0</v>
      </c>
      <c r="AO67" s="152">
        <v>0</v>
      </c>
      <c r="AP67" s="152">
        <v>0</v>
      </c>
      <c r="AQ67" s="152">
        <v>0</v>
      </c>
      <c r="AR67" s="152">
        <v>0</v>
      </c>
      <c r="AS67" s="152">
        <v>0</v>
      </c>
      <c r="AT67" s="152">
        <v>0</v>
      </c>
    </row>
    <row r="68" spans="1:46">
      <c r="B68" s="151" t="s">
        <v>52</v>
      </c>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52">
        <v>0</v>
      </c>
      <c r="AJ68" s="152">
        <v>7</v>
      </c>
      <c r="AK68" s="152">
        <v>25</v>
      </c>
      <c r="AL68" s="152">
        <v>25</v>
      </c>
      <c r="AM68" s="152">
        <v>151</v>
      </c>
      <c r="AN68" s="152">
        <v>154</v>
      </c>
      <c r="AO68" s="152">
        <v>671</v>
      </c>
      <c r="AP68" s="152">
        <v>710</v>
      </c>
      <c r="AQ68" s="152">
        <v>715.15009999999995</v>
      </c>
      <c r="AR68" s="152">
        <v>1011.26261</v>
      </c>
      <c r="AS68" s="152">
        <v>823.64122000000009</v>
      </c>
      <c r="AT68" s="152">
        <v>937.00276000000008</v>
      </c>
    </row>
    <row r="69" spans="1:46">
      <c r="A69" s="175"/>
      <c r="B69" s="151" t="s">
        <v>50</v>
      </c>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v>-1254</v>
      </c>
      <c r="AJ69" s="152">
        <v>-1253</v>
      </c>
      <c r="AK69" s="152">
        <v>-1242</v>
      </c>
      <c r="AL69" s="152">
        <v>-381</v>
      </c>
      <c r="AM69" s="152">
        <v>-298</v>
      </c>
      <c r="AN69" s="152">
        <v>-298</v>
      </c>
      <c r="AO69" s="152">
        <v>-297</v>
      </c>
      <c r="AP69" s="152">
        <v>0</v>
      </c>
      <c r="AQ69" s="152">
        <v>-297.37639000000001</v>
      </c>
      <c r="AR69" s="152">
        <v>-297.37639000000001</v>
      </c>
      <c r="AS69" s="152">
        <v>-297.37639000000001</v>
      </c>
      <c r="AT69" s="152">
        <v>-347.05691000000002</v>
      </c>
    </row>
    <row r="70" spans="1:46">
      <c r="B70" s="151" t="s">
        <v>55</v>
      </c>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v>2677</v>
      </c>
      <c r="AJ70" s="152">
        <v>2390</v>
      </c>
      <c r="AK70" s="152">
        <v>3630</v>
      </c>
      <c r="AL70" s="152">
        <v>3484</v>
      </c>
      <c r="AM70" s="152">
        <v>3194</v>
      </c>
      <c r="AN70" s="152">
        <v>2885</v>
      </c>
      <c r="AO70" s="152">
        <v>1878</v>
      </c>
      <c r="AP70" s="152">
        <v>510</v>
      </c>
      <c r="AQ70" s="152">
        <v>1077.4270800000002</v>
      </c>
      <c r="AR70" s="152">
        <v>509.66823999999997</v>
      </c>
      <c r="AS70" s="152">
        <v>209.24059</v>
      </c>
      <c r="AT70" s="152">
        <v>595.35537999999997</v>
      </c>
    </row>
    <row r="71" spans="1:46">
      <c r="A71" s="175"/>
      <c r="B71" s="151" t="s">
        <v>119</v>
      </c>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v>3712</v>
      </c>
      <c r="AJ71" s="152">
        <v>5008</v>
      </c>
      <c r="AK71" s="152">
        <v>4864</v>
      </c>
      <c r="AL71" s="152">
        <v>5106</v>
      </c>
      <c r="AM71" s="152">
        <v>2941</v>
      </c>
      <c r="AN71" s="152">
        <v>3776</v>
      </c>
      <c r="AO71" s="152">
        <v>3274</v>
      </c>
      <c r="AP71" s="152">
        <v>7270</v>
      </c>
      <c r="AQ71" s="152">
        <v>6320.4224599999998</v>
      </c>
      <c r="AR71" s="152">
        <v>5838.0810200000005</v>
      </c>
      <c r="AS71" s="152">
        <v>6079.4921800000002</v>
      </c>
      <c r="AT71" s="152">
        <v>9556.8523000000005</v>
      </c>
    </row>
    <row r="72" spans="1:46">
      <c r="B72" s="151" t="s">
        <v>51</v>
      </c>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v>0</v>
      </c>
      <c r="AJ72" s="152">
        <v>0</v>
      </c>
      <c r="AK72" s="152">
        <v>0</v>
      </c>
      <c r="AL72" s="152">
        <v>0</v>
      </c>
      <c r="AM72" s="152">
        <v>0</v>
      </c>
      <c r="AN72" s="152">
        <v>0</v>
      </c>
      <c r="AO72" s="152">
        <v>0</v>
      </c>
      <c r="AP72" s="152">
        <v>0</v>
      </c>
      <c r="AQ72" s="152">
        <v>0</v>
      </c>
      <c r="AR72" s="152">
        <v>0</v>
      </c>
      <c r="AS72" s="152">
        <v>0</v>
      </c>
      <c r="AT72" s="152">
        <v>0</v>
      </c>
    </row>
    <row r="73" spans="1:46">
      <c r="B73" s="151" t="s">
        <v>54</v>
      </c>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v>0</v>
      </c>
      <c r="AJ73" s="152">
        <v>0</v>
      </c>
      <c r="AK73" s="152">
        <v>0</v>
      </c>
      <c r="AL73" s="152">
        <v>0</v>
      </c>
      <c r="AM73" s="152">
        <v>0</v>
      </c>
      <c r="AN73" s="152">
        <v>0</v>
      </c>
      <c r="AO73" s="152">
        <v>0</v>
      </c>
      <c r="AP73" s="152">
        <v>0</v>
      </c>
      <c r="AQ73" s="152">
        <v>0</v>
      </c>
      <c r="AR73" s="152">
        <v>0</v>
      </c>
      <c r="AS73" s="152">
        <v>0</v>
      </c>
      <c r="AT73" s="152">
        <v>0</v>
      </c>
    </row>
    <row r="74" spans="1:46">
      <c r="A74" s="175"/>
      <c r="B74" s="151" t="s">
        <v>120</v>
      </c>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v>0</v>
      </c>
      <c r="AJ74" s="152">
        <v>0</v>
      </c>
      <c r="AK74" s="152">
        <v>3420</v>
      </c>
      <c r="AL74" s="152">
        <v>3420</v>
      </c>
      <c r="AM74" s="152">
        <v>4362</v>
      </c>
      <c r="AN74" s="152">
        <v>3420</v>
      </c>
      <c r="AO74" s="152">
        <v>6984</v>
      </c>
      <c r="AP74" s="152">
        <v>6687</v>
      </c>
      <c r="AQ74" s="152">
        <v>10073.79744</v>
      </c>
      <c r="AR74" s="152">
        <v>10619.29947</v>
      </c>
      <c r="AS74" s="152">
        <v>10101.349130000001</v>
      </c>
      <c r="AT74" s="152">
        <v>9406.9429499999987</v>
      </c>
    </row>
    <row r="75" spans="1:46">
      <c r="B75" s="151" t="s">
        <v>56</v>
      </c>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v>0</v>
      </c>
      <c r="AJ75" s="152">
        <v>0</v>
      </c>
      <c r="AK75" s="152">
        <v>0</v>
      </c>
      <c r="AL75" s="152">
        <v>0</v>
      </c>
      <c r="AM75" s="152">
        <v>0</v>
      </c>
      <c r="AN75" s="152">
        <v>0</v>
      </c>
      <c r="AO75" s="152">
        <v>0</v>
      </c>
      <c r="AP75" s="152">
        <v>0</v>
      </c>
      <c r="AQ75" s="152">
        <v>0</v>
      </c>
      <c r="AR75" s="152">
        <v>0</v>
      </c>
      <c r="AS75" s="152">
        <v>0</v>
      </c>
      <c r="AT75" s="152">
        <v>0</v>
      </c>
    </row>
    <row r="76" spans="1:46">
      <c r="A76" s="175"/>
      <c r="B76" s="151" t="s">
        <v>224</v>
      </c>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v>0</v>
      </c>
      <c r="AJ76" s="152">
        <v>0</v>
      </c>
      <c r="AK76" s="152">
        <v>0</v>
      </c>
      <c r="AL76" s="152">
        <v>0</v>
      </c>
      <c r="AM76" s="152">
        <v>0</v>
      </c>
      <c r="AN76" s="152">
        <v>0</v>
      </c>
      <c r="AO76" s="152">
        <v>0</v>
      </c>
      <c r="AP76" s="152">
        <v>0</v>
      </c>
      <c r="AQ76" s="152">
        <v>0</v>
      </c>
      <c r="AR76" s="152">
        <v>0</v>
      </c>
      <c r="AS76" s="152">
        <v>0</v>
      </c>
      <c r="AT76" s="152">
        <v>0</v>
      </c>
    </row>
    <row r="77" spans="1:46">
      <c r="A77" s="175"/>
      <c r="B77" s="151" t="s">
        <v>53</v>
      </c>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v>0</v>
      </c>
      <c r="AJ77" s="149">
        <v>0</v>
      </c>
      <c r="AK77" s="149">
        <v>0</v>
      </c>
      <c r="AL77" s="149">
        <v>0</v>
      </c>
      <c r="AM77" s="149">
        <v>0</v>
      </c>
      <c r="AN77" s="149">
        <v>0</v>
      </c>
      <c r="AO77" s="149">
        <v>0</v>
      </c>
      <c r="AP77" s="149">
        <v>0</v>
      </c>
      <c r="AQ77" s="149">
        <v>0</v>
      </c>
      <c r="AR77" s="152">
        <v>0</v>
      </c>
      <c r="AS77" s="152">
        <v>0</v>
      </c>
      <c r="AT77" s="152">
        <v>0</v>
      </c>
    </row>
    <row r="78" spans="1:46">
      <c r="B78" s="151" t="s">
        <v>57</v>
      </c>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v>0</v>
      </c>
      <c r="AJ78" s="152">
        <v>0</v>
      </c>
      <c r="AK78" s="152">
        <v>0</v>
      </c>
      <c r="AL78" s="152">
        <v>0</v>
      </c>
      <c r="AM78" s="152">
        <v>0</v>
      </c>
      <c r="AN78" s="152">
        <v>0</v>
      </c>
      <c r="AO78" s="152">
        <v>0</v>
      </c>
      <c r="AP78" s="152">
        <v>0</v>
      </c>
      <c r="AQ78" s="152">
        <v>0</v>
      </c>
      <c r="AR78" s="152">
        <v>0</v>
      </c>
      <c r="AS78" s="152">
        <v>0</v>
      </c>
      <c r="AT78" s="152">
        <v>0</v>
      </c>
    </row>
    <row r="79" spans="1:46">
      <c r="B79" s="154" t="s">
        <v>58</v>
      </c>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v>661099</v>
      </c>
      <c r="AJ79" s="149">
        <v>679047</v>
      </c>
      <c r="AK79" s="149">
        <v>678249</v>
      </c>
      <c r="AL79" s="149">
        <v>656413</v>
      </c>
      <c r="AM79" s="149">
        <v>651440</v>
      </c>
      <c r="AN79" s="149">
        <v>644763</v>
      </c>
      <c r="AO79" s="149">
        <v>643040</v>
      </c>
      <c r="AP79" s="149">
        <v>818875</v>
      </c>
      <c r="AQ79" s="149">
        <v>821127.27375000005</v>
      </c>
      <c r="AR79" s="149">
        <f>AR80+AR93</f>
        <v>826261.95662000019</v>
      </c>
      <c r="AS79" s="149">
        <f>AS80+AS93</f>
        <v>829520.20592000021</v>
      </c>
      <c r="AT79" s="149">
        <f>AT80+AT93</f>
        <v>795259.35976000002</v>
      </c>
    </row>
    <row r="80" spans="1:46">
      <c r="B80" s="148" t="s">
        <v>59</v>
      </c>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c r="AG80" s="149"/>
      <c r="AH80" s="149"/>
      <c r="AI80" s="149">
        <v>4098</v>
      </c>
      <c r="AJ80" s="149">
        <v>4413</v>
      </c>
      <c r="AK80" s="149">
        <v>4421</v>
      </c>
      <c r="AL80" s="149">
        <v>3460</v>
      </c>
      <c r="AM80" s="149">
        <v>4387</v>
      </c>
      <c r="AN80" s="149">
        <v>5462</v>
      </c>
      <c r="AO80" s="149">
        <v>8784</v>
      </c>
      <c r="AP80" s="149">
        <v>190021</v>
      </c>
      <c r="AQ80" s="149">
        <v>197998.57524000001</v>
      </c>
      <c r="AR80" s="149">
        <f>SUM(AR81:AR92)</f>
        <v>207143.37705000001</v>
      </c>
      <c r="AS80" s="149">
        <f>SUM(AS81:AS92)</f>
        <v>217105.82921</v>
      </c>
      <c r="AT80" s="149">
        <f>SUM(AT81:AT92)</f>
        <v>190841.89963</v>
      </c>
    </row>
    <row r="81" spans="1:46">
      <c r="B81" s="151" t="s">
        <v>118</v>
      </c>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149">
        <v>0</v>
      </c>
      <c r="AJ81" s="149">
        <v>0</v>
      </c>
      <c r="AK81" s="149">
        <v>0</v>
      </c>
      <c r="AL81" s="149">
        <v>0</v>
      </c>
      <c r="AM81" s="149">
        <v>0</v>
      </c>
      <c r="AN81" s="149">
        <v>0</v>
      </c>
      <c r="AO81" s="149">
        <v>0</v>
      </c>
      <c r="AP81" s="149">
        <v>0</v>
      </c>
      <c r="AQ81" s="149">
        <v>0</v>
      </c>
      <c r="AR81" s="149">
        <v>0</v>
      </c>
      <c r="AS81" s="149">
        <v>0</v>
      </c>
      <c r="AT81" s="149">
        <v>0</v>
      </c>
    </row>
    <row r="82" spans="1:46">
      <c r="B82" s="151" t="s">
        <v>98</v>
      </c>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v>0</v>
      </c>
      <c r="AJ82" s="149">
        <v>0</v>
      </c>
      <c r="AK82" s="149">
        <v>0</v>
      </c>
      <c r="AL82" s="149">
        <v>0</v>
      </c>
      <c r="AM82" s="149">
        <v>0</v>
      </c>
      <c r="AN82" s="149">
        <v>0</v>
      </c>
      <c r="AO82" s="149">
        <v>0</v>
      </c>
      <c r="AP82" s="149">
        <v>0</v>
      </c>
      <c r="AQ82" s="149">
        <v>0</v>
      </c>
      <c r="AR82" s="149">
        <v>0</v>
      </c>
      <c r="AS82" s="149">
        <v>0</v>
      </c>
      <c r="AT82" s="149">
        <v>0</v>
      </c>
    </row>
    <row r="83" spans="1:46">
      <c r="B83" s="151" t="s">
        <v>207</v>
      </c>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c r="AH83" s="149"/>
      <c r="AI83" s="149">
        <v>0</v>
      </c>
      <c r="AJ83" s="149">
        <v>0</v>
      </c>
      <c r="AK83" s="149">
        <v>0</v>
      </c>
      <c r="AL83" s="149">
        <v>0</v>
      </c>
      <c r="AM83" s="149">
        <v>0</v>
      </c>
      <c r="AN83" s="149">
        <v>0</v>
      </c>
      <c r="AO83" s="149">
        <v>0</v>
      </c>
      <c r="AP83" s="149">
        <v>0</v>
      </c>
      <c r="AQ83" s="149">
        <v>0</v>
      </c>
      <c r="AR83" s="149">
        <v>0</v>
      </c>
      <c r="AS83" s="149">
        <v>0</v>
      </c>
      <c r="AT83" s="149">
        <v>0</v>
      </c>
    </row>
    <row r="84" spans="1:46">
      <c r="A84" s="175"/>
      <c r="B84" s="151" t="s">
        <v>50</v>
      </c>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c r="AH84" s="149"/>
      <c r="AI84" s="149">
        <v>0</v>
      </c>
      <c r="AJ84" s="149">
        <v>0</v>
      </c>
      <c r="AK84" s="149">
        <v>0</v>
      </c>
      <c r="AL84" s="149">
        <v>0</v>
      </c>
      <c r="AM84" s="149">
        <v>0</v>
      </c>
      <c r="AN84" s="149">
        <v>0</v>
      </c>
      <c r="AO84" s="149">
        <v>0</v>
      </c>
      <c r="AP84" s="149">
        <v>0</v>
      </c>
      <c r="AQ84" s="149">
        <v>0</v>
      </c>
      <c r="AR84" s="149">
        <v>0</v>
      </c>
      <c r="AS84" s="149">
        <v>0</v>
      </c>
      <c r="AT84" s="149">
        <v>0</v>
      </c>
    </row>
    <row r="85" spans="1:46">
      <c r="B85" s="151" t="s">
        <v>63</v>
      </c>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v>0</v>
      </c>
      <c r="AJ85" s="155">
        <v>0</v>
      </c>
      <c r="AK85" s="155">
        <v>0</v>
      </c>
      <c r="AL85" s="155">
        <v>0</v>
      </c>
      <c r="AM85" s="155">
        <v>0</v>
      </c>
      <c r="AN85" s="155">
        <v>0</v>
      </c>
      <c r="AO85" s="155">
        <v>0</v>
      </c>
      <c r="AP85" s="155">
        <v>0</v>
      </c>
      <c r="AQ85" s="155">
        <v>0</v>
      </c>
      <c r="AR85" s="149">
        <v>0</v>
      </c>
      <c r="AS85" s="149">
        <v>0</v>
      </c>
      <c r="AT85" s="149">
        <v>0</v>
      </c>
    </row>
    <row r="86" spans="1:46">
      <c r="A86" s="175"/>
      <c r="B86" s="151" t="s">
        <v>119</v>
      </c>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v>0</v>
      </c>
      <c r="AJ86" s="155">
        <v>0</v>
      </c>
      <c r="AK86" s="155">
        <v>0</v>
      </c>
      <c r="AL86" s="155">
        <v>0</v>
      </c>
      <c r="AM86" s="155">
        <v>0</v>
      </c>
      <c r="AN86" s="155">
        <v>0</v>
      </c>
      <c r="AO86" s="155">
        <v>0</v>
      </c>
      <c r="AP86" s="155">
        <v>0</v>
      </c>
      <c r="AQ86" s="155">
        <v>0</v>
      </c>
      <c r="AR86" s="149">
        <v>0</v>
      </c>
      <c r="AS86" s="149">
        <v>0</v>
      </c>
      <c r="AT86" s="149">
        <v>0</v>
      </c>
    </row>
    <row r="87" spans="1:46">
      <c r="A87" s="221"/>
      <c r="B87" s="151" t="s">
        <v>99</v>
      </c>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c r="AG87" s="149"/>
      <c r="AH87" s="149"/>
      <c r="AI87" s="149">
        <v>0</v>
      </c>
      <c r="AJ87" s="149">
        <v>0</v>
      </c>
      <c r="AK87" s="149">
        <v>0</v>
      </c>
      <c r="AL87" s="149">
        <v>0</v>
      </c>
      <c r="AM87" s="149">
        <v>0</v>
      </c>
      <c r="AN87" s="149">
        <v>0</v>
      </c>
      <c r="AO87" s="149">
        <v>0</v>
      </c>
      <c r="AP87" s="149">
        <v>0</v>
      </c>
      <c r="AQ87" s="149">
        <v>0</v>
      </c>
      <c r="AR87" s="149">
        <v>0</v>
      </c>
      <c r="AS87" s="149">
        <v>0</v>
      </c>
      <c r="AT87" s="149">
        <v>0</v>
      </c>
    </row>
    <row r="88" spans="1:46">
      <c r="A88" s="175"/>
      <c r="B88" s="151" t="s">
        <v>120</v>
      </c>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v>0</v>
      </c>
      <c r="AJ88" s="155">
        <v>185</v>
      </c>
      <c r="AK88" s="155">
        <v>633</v>
      </c>
      <c r="AL88" s="155">
        <v>54</v>
      </c>
      <c r="AM88" s="155">
        <v>8</v>
      </c>
      <c r="AN88" s="155">
        <v>0</v>
      </c>
      <c r="AO88" s="155">
        <v>1</v>
      </c>
      <c r="AP88" s="155">
        <v>1</v>
      </c>
      <c r="AQ88" s="155">
        <v>2177.9576299999999</v>
      </c>
      <c r="AR88" s="152">
        <v>4588.5176300000003</v>
      </c>
      <c r="AS88" s="152">
        <v>4588.5176300000003</v>
      </c>
      <c r="AT88" s="152">
        <v>2177.9576299999999</v>
      </c>
    </row>
    <row r="89" spans="1:46">
      <c r="A89" s="222"/>
      <c r="B89" s="151" t="s">
        <v>62</v>
      </c>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v>4098</v>
      </c>
      <c r="AJ89" s="152">
        <v>4228</v>
      </c>
      <c r="AK89" s="152">
        <v>3788</v>
      </c>
      <c r="AL89" s="152">
        <v>3406</v>
      </c>
      <c r="AM89" s="152">
        <v>4379</v>
      </c>
      <c r="AN89" s="152">
        <v>5462</v>
      </c>
      <c r="AO89" s="152">
        <v>8783</v>
      </c>
      <c r="AP89" s="152">
        <v>13288</v>
      </c>
      <c r="AQ89" s="152">
        <v>15818.904369999998</v>
      </c>
      <c r="AR89" s="152">
        <v>18798.513019999999</v>
      </c>
      <c r="AS89" s="152">
        <v>23577.418860000002</v>
      </c>
      <c r="AT89" s="152">
        <v>26935.02435</v>
      </c>
    </row>
    <row r="90" spans="1:46">
      <c r="B90" s="151" t="s">
        <v>93</v>
      </c>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v>0</v>
      </c>
      <c r="AJ90" s="155">
        <v>0</v>
      </c>
      <c r="AK90" s="155">
        <v>0</v>
      </c>
      <c r="AL90" s="155">
        <v>0</v>
      </c>
      <c r="AM90" s="155">
        <v>0</v>
      </c>
      <c r="AN90" s="155">
        <v>0</v>
      </c>
      <c r="AO90" s="155">
        <v>0</v>
      </c>
      <c r="AP90" s="155">
        <v>176732</v>
      </c>
      <c r="AQ90" s="155">
        <v>180001.71324000001</v>
      </c>
      <c r="AR90" s="152">
        <v>183756.34640000001</v>
      </c>
      <c r="AS90" s="152">
        <v>188929.93272000001</v>
      </c>
      <c r="AT90" s="152">
        <v>161684.65935</v>
      </c>
    </row>
    <row r="91" spans="1:46">
      <c r="B91" s="151" t="s">
        <v>53</v>
      </c>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v>0</v>
      </c>
      <c r="AJ91" s="152">
        <v>0</v>
      </c>
      <c r="AK91" s="152">
        <v>0</v>
      </c>
      <c r="AL91" s="152">
        <v>0</v>
      </c>
      <c r="AM91" s="152">
        <v>0</v>
      </c>
      <c r="AN91" s="152">
        <v>0</v>
      </c>
      <c r="AO91" s="152">
        <v>0</v>
      </c>
      <c r="AP91" s="152">
        <v>0</v>
      </c>
      <c r="AQ91" s="152">
        <v>0</v>
      </c>
      <c r="AR91" s="152">
        <v>0</v>
      </c>
      <c r="AS91" s="152">
        <v>9.9600000000000009</v>
      </c>
      <c r="AT91" s="152">
        <v>44.258300000000006</v>
      </c>
    </row>
    <row r="92" spans="1:46">
      <c r="B92" s="151" t="s">
        <v>60</v>
      </c>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v>0</v>
      </c>
      <c r="AJ92" s="155">
        <v>0</v>
      </c>
      <c r="AK92" s="155">
        <v>0</v>
      </c>
      <c r="AL92" s="155">
        <v>0</v>
      </c>
      <c r="AM92" s="155">
        <v>0</v>
      </c>
      <c r="AN92" s="155">
        <v>0</v>
      </c>
      <c r="AO92" s="155">
        <v>0</v>
      </c>
      <c r="AP92" s="155">
        <v>0</v>
      </c>
      <c r="AQ92" s="155">
        <v>0</v>
      </c>
      <c r="AR92" s="149">
        <v>0</v>
      </c>
      <c r="AS92" s="149">
        <v>0</v>
      </c>
      <c r="AT92" s="149">
        <v>0</v>
      </c>
    </row>
    <row r="93" spans="1:46">
      <c r="B93" s="154" t="s">
        <v>64</v>
      </c>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c r="AH93" s="149"/>
      <c r="AI93" s="149">
        <v>657001</v>
      </c>
      <c r="AJ93" s="149">
        <v>674634</v>
      </c>
      <c r="AK93" s="149">
        <v>673828</v>
      </c>
      <c r="AL93" s="149">
        <v>652953</v>
      </c>
      <c r="AM93" s="149">
        <v>647053</v>
      </c>
      <c r="AN93" s="149">
        <v>639301</v>
      </c>
      <c r="AO93" s="149">
        <v>634256</v>
      </c>
      <c r="AP93" s="149">
        <v>628854</v>
      </c>
      <c r="AQ93" s="149">
        <v>623128.69851000002</v>
      </c>
      <c r="AR93" s="149">
        <f>SUM(AR94:AR97)</f>
        <v>619118.57957000018</v>
      </c>
      <c r="AS93" s="149">
        <f>SUM(AS94:AS97)</f>
        <v>612414.37671000022</v>
      </c>
      <c r="AT93" s="149">
        <f>SUM(AT94:AT97)</f>
        <v>604417.46013000002</v>
      </c>
    </row>
    <row r="94" spans="1:46">
      <c r="B94" s="158" t="s">
        <v>65</v>
      </c>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v>30</v>
      </c>
      <c r="AJ94" s="152">
        <v>30</v>
      </c>
      <c r="AK94" s="152">
        <v>30</v>
      </c>
      <c r="AL94" s="152">
        <v>30</v>
      </c>
      <c r="AM94" s="152">
        <v>30</v>
      </c>
      <c r="AN94" s="152">
        <v>30</v>
      </c>
      <c r="AO94" s="152">
        <v>30</v>
      </c>
      <c r="AP94" s="152">
        <v>30</v>
      </c>
      <c r="AQ94" s="152">
        <v>29.892580000000002</v>
      </c>
      <c r="AR94" s="152">
        <v>29.892580000000002</v>
      </c>
      <c r="AS94" s="152">
        <v>29.892580000000002</v>
      </c>
      <c r="AT94" s="152">
        <v>29.892580000000002</v>
      </c>
    </row>
    <row r="95" spans="1:46">
      <c r="B95" s="158" t="s">
        <v>66</v>
      </c>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v>656763</v>
      </c>
      <c r="AJ95" s="152">
        <v>674396</v>
      </c>
      <c r="AK95" s="152">
        <v>673590</v>
      </c>
      <c r="AL95" s="152">
        <v>652715</v>
      </c>
      <c r="AM95" s="152">
        <v>646815</v>
      </c>
      <c r="AN95" s="152">
        <v>639072</v>
      </c>
      <c r="AO95" s="152">
        <v>634035</v>
      </c>
      <c r="AP95" s="152">
        <v>628642</v>
      </c>
      <c r="AQ95" s="152">
        <v>622925.11161999998</v>
      </c>
      <c r="AR95" s="152">
        <v>618923.58059000014</v>
      </c>
      <c r="AS95" s="152">
        <v>612227.96563000022</v>
      </c>
      <c r="AT95" s="152">
        <v>604239.63696000003</v>
      </c>
    </row>
    <row r="96" spans="1:46">
      <c r="B96" s="158" t="s">
        <v>67</v>
      </c>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v>208</v>
      </c>
      <c r="AJ96" s="152">
        <v>208</v>
      </c>
      <c r="AK96" s="152">
        <v>208</v>
      </c>
      <c r="AL96" s="152">
        <v>208</v>
      </c>
      <c r="AM96" s="152">
        <v>208</v>
      </c>
      <c r="AN96" s="152">
        <v>199</v>
      </c>
      <c r="AO96" s="152">
        <v>191</v>
      </c>
      <c r="AP96" s="152">
        <v>182</v>
      </c>
      <c r="AQ96" s="152">
        <v>173.69431</v>
      </c>
      <c r="AR96" s="152">
        <v>165.10640000000001</v>
      </c>
      <c r="AS96" s="152">
        <v>156.51849999999999</v>
      </c>
      <c r="AT96" s="152">
        <v>147.93058999999997</v>
      </c>
    </row>
    <row r="97" spans="1:46">
      <c r="B97" s="158" t="s">
        <v>68</v>
      </c>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v>0</v>
      </c>
      <c r="AJ97" s="152">
        <v>0</v>
      </c>
      <c r="AK97" s="152">
        <v>0</v>
      </c>
      <c r="AL97" s="152">
        <v>0</v>
      </c>
      <c r="AM97" s="152">
        <v>0</v>
      </c>
      <c r="AN97" s="152">
        <v>0</v>
      </c>
      <c r="AO97" s="152">
        <v>0</v>
      </c>
      <c r="AP97" s="152">
        <v>0</v>
      </c>
      <c r="AQ97" s="152">
        <v>0</v>
      </c>
      <c r="AR97" s="152">
        <v>0</v>
      </c>
      <c r="AS97" s="152">
        <v>0</v>
      </c>
      <c r="AT97" s="152">
        <v>0</v>
      </c>
    </row>
    <row r="98" spans="1:46">
      <c r="A98" s="193"/>
      <c r="B98" s="161" t="s">
        <v>69</v>
      </c>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v>921164</v>
      </c>
      <c r="AJ98" s="162">
        <v>894745</v>
      </c>
      <c r="AK98" s="162">
        <v>882094</v>
      </c>
      <c r="AL98" s="162">
        <v>867530</v>
      </c>
      <c r="AM98" s="162">
        <v>860829</v>
      </c>
      <c r="AN98" s="162">
        <v>859776</v>
      </c>
      <c r="AO98" s="162">
        <v>858285</v>
      </c>
      <c r="AP98" s="162">
        <v>848675</v>
      </c>
      <c r="AQ98" s="162">
        <v>854901.06030000001</v>
      </c>
      <c r="AR98" s="162">
        <f>AR79+AR63</f>
        <v>858029.70032000018</v>
      </c>
      <c r="AS98" s="162">
        <f>AS79+AS63</f>
        <v>856761.69586000021</v>
      </c>
      <c r="AT98" s="162">
        <f>AT79+AT63</f>
        <v>828100.60305999999</v>
      </c>
    </row>
    <row r="99" spans="1:46" ht="15" thickBot="1">
      <c r="A99" s="31"/>
    </row>
    <row r="100" spans="1:46" ht="16" customHeight="1" thickTop="1" thickBot="1">
      <c r="A100" s="185"/>
      <c r="B100" s="27" t="s">
        <v>95</v>
      </c>
      <c r="C100" s="391"/>
      <c r="D100" s="391"/>
      <c r="E100" s="391"/>
      <c r="F100" s="391"/>
      <c r="G100" s="392"/>
      <c r="H100" s="391"/>
      <c r="I100" s="391"/>
      <c r="J100" s="391"/>
      <c r="K100" s="392"/>
      <c r="L100" s="391"/>
      <c r="M100" s="391"/>
      <c r="N100" s="391"/>
      <c r="O100" s="392"/>
      <c r="P100" s="391"/>
      <c r="Q100" s="391"/>
      <c r="R100" s="391"/>
      <c r="S100" s="392"/>
      <c r="T100" s="391"/>
      <c r="U100" s="391"/>
      <c r="V100" s="391"/>
      <c r="W100" s="392"/>
      <c r="X100" s="391"/>
      <c r="Y100" s="391"/>
      <c r="Z100" s="391"/>
      <c r="AA100" s="392"/>
      <c r="AB100" s="391"/>
      <c r="AC100" s="391"/>
      <c r="AD100" s="391"/>
      <c r="AE100" s="392"/>
      <c r="AF100" s="391"/>
      <c r="AG100" s="391"/>
      <c r="AH100" s="391"/>
      <c r="AI100" s="392">
        <v>2023</v>
      </c>
      <c r="AJ100" s="391"/>
      <c r="AK100" s="391"/>
      <c r="AL100" s="391"/>
      <c r="AM100" s="392">
        <v>2024</v>
      </c>
      <c r="AN100" s="391"/>
      <c r="AO100" s="391"/>
      <c r="AP100" s="391"/>
      <c r="AQ100" s="393">
        <v>2025</v>
      </c>
      <c r="AR100" s="394"/>
      <c r="AS100" s="394"/>
      <c r="AT100" s="394"/>
    </row>
    <row r="101" spans="1:46" ht="16" customHeight="1" thickTop="1" thickBot="1">
      <c r="A101" s="185"/>
      <c r="B101" s="28" t="s">
        <v>97</v>
      </c>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t="s">
        <v>244</v>
      </c>
      <c r="AJ101" s="29" t="s">
        <v>248</v>
      </c>
      <c r="AK101" s="29" t="s">
        <v>266</v>
      </c>
      <c r="AL101" s="29" t="str">
        <f t="shared" ref="AL101:AQ101" si="1">AL8</f>
        <v>4T23</v>
      </c>
      <c r="AM101" s="29" t="str">
        <f t="shared" si="1"/>
        <v>1T24</v>
      </c>
      <c r="AN101" s="29" t="str">
        <f t="shared" si="1"/>
        <v>2T24</v>
      </c>
      <c r="AO101" s="29" t="str">
        <f t="shared" si="1"/>
        <v>3T24</v>
      </c>
      <c r="AP101" s="29" t="str">
        <f t="shared" si="1"/>
        <v>4T24</v>
      </c>
      <c r="AQ101" s="29" t="str">
        <f t="shared" si="1"/>
        <v>1T25</v>
      </c>
      <c r="AR101" s="29" t="str">
        <f>AR8</f>
        <v>2T25</v>
      </c>
      <c r="AS101" s="29" t="str">
        <f>AS8</f>
        <v>3T25</v>
      </c>
      <c r="AT101" s="29" t="str">
        <f>AT8</f>
        <v>4T25</v>
      </c>
    </row>
    <row r="102" spans="1:46" ht="15" thickTop="1">
      <c r="B102" s="154" t="s">
        <v>71</v>
      </c>
      <c r="C102" s="343"/>
      <c r="D102" s="343"/>
      <c r="E102" s="343"/>
      <c r="F102" s="343"/>
      <c r="G102" s="343"/>
      <c r="H102" s="343"/>
      <c r="I102" s="343"/>
      <c r="J102" s="343"/>
      <c r="K102" s="343"/>
      <c r="L102" s="343"/>
      <c r="M102" s="343"/>
      <c r="N102" s="343"/>
      <c r="O102" s="343"/>
      <c r="P102" s="343"/>
      <c r="Q102" s="343"/>
      <c r="R102" s="343"/>
      <c r="S102" s="343"/>
      <c r="T102" s="343"/>
      <c r="U102" s="343"/>
      <c r="V102" s="343"/>
      <c r="W102" s="343"/>
      <c r="X102" s="343"/>
      <c r="Y102" s="343"/>
      <c r="Z102" s="343"/>
      <c r="AA102" s="343"/>
      <c r="AB102" s="343"/>
      <c r="AC102" s="343"/>
      <c r="AD102" s="343"/>
      <c r="AE102" s="343"/>
      <c r="AF102" s="343"/>
      <c r="AG102" s="343"/>
      <c r="AH102" s="343"/>
      <c r="AI102" s="154">
        <v>147176</v>
      </c>
      <c r="AJ102" s="154">
        <v>121771</v>
      </c>
      <c r="AK102" s="154">
        <v>71094</v>
      </c>
      <c r="AL102" s="154">
        <v>57490</v>
      </c>
      <c r="AM102" s="154">
        <v>55593</v>
      </c>
      <c r="AN102" s="154">
        <v>58428</v>
      </c>
      <c r="AO102" s="154">
        <v>64839</v>
      </c>
      <c r="AP102" s="154">
        <v>63046</v>
      </c>
      <c r="AQ102" s="154">
        <v>75921.941059999997</v>
      </c>
      <c r="AR102" s="154">
        <f>SUM(AR103:AR120)</f>
        <v>81258.366319999986</v>
      </c>
      <c r="AS102" s="154">
        <f>SUM(AS103:AS120)</f>
        <v>93896.639580000017</v>
      </c>
      <c r="AT102" s="154">
        <f>SUM(AT103:AT120)</f>
        <v>72014.817889999991</v>
      </c>
    </row>
    <row r="103" spans="1:46">
      <c r="B103" s="163" t="s">
        <v>72</v>
      </c>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52">
        <v>112138</v>
      </c>
      <c r="AJ103" s="152">
        <v>78566</v>
      </c>
      <c r="AK103" s="152">
        <v>32151</v>
      </c>
      <c r="AL103" s="152">
        <v>9831</v>
      </c>
      <c r="AM103" s="152">
        <v>3805</v>
      </c>
      <c r="AN103" s="152">
        <v>5742</v>
      </c>
      <c r="AO103" s="152">
        <v>11410</v>
      </c>
      <c r="AP103" s="152">
        <v>11019</v>
      </c>
      <c r="AQ103" s="152">
        <v>17907.670140000002</v>
      </c>
      <c r="AR103" s="152">
        <v>18275.458569999999</v>
      </c>
      <c r="AS103" s="152">
        <v>22876.049019999999</v>
      </c>
      <c r="AT103" s="152">
        <v>16904.276760000001</v>
      </c>
    </row>
    <row r="104" spans="1:46">
      <c r="B104" s="163" t="s">
        <v>207</v>
      </c>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v>0</v>
      </c>
      <c r="AJ104" s="152">
        <v>0</v>
      </c>
      <c r="AK104" s="152">
        <v>0</v>
      </c>
      <c r="AL104" s="152">
        <v>0</v>
      </c>
      <c r="AM104" s="152">
        <v>0</v>
      </c>
      <c r="AN104" s="152">
        <v>0</v>
      </c>
      <c r="AO104" s="152">
        <v>0</v>
      </c>
      <c r="AP104" s="152">
        <v>0</v>
      </c>
      <c r="AQ104" s="152">
        <v>0</v>
      </c>
      <c r="AR104" s="152">
        <v>0</v>
      </c>
      <c r="AS104" s="152">
        <v>0</v>
      </c>
      <c r="AT104" s="152">
        <v>0</v>
      </c>
    </row>
    <row r="105" spans="1:46">
      <c r="B105" s="163" t="s">
        <v>74</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v>1505</v>
      </c>
      <c r="AJ105" s="152">
        <v>1671</v>
      </c>
      <c r="AK105" s="152">
        <v>2847</v>
      </c>
      <c r="AL105" s="152">
        <v>4085</v>
      </c>
      <c r="AM105" s="152">
        <v>2061</v>
      </c>
      <c r="AN105" s="152">
        <v>2170</v>
      </c>
      <c r="AO105" s="152">
        <v>2003</v>
      </c>
      <c r="AP105" s="152">
        <v>2120</v>
      </c>
      <c r="AQ105" s="152">
        <v>1791.0070499999999</v>
      </c>
      <c r="AR105" s="152">
        <v>1898.1094799999998</v>
      </c>
      <c r="AS105" s="152">
        <v>2035.7836900000002</v>
      </c>
      <c r="AT105" s="152">
        <v>1705.6150899999998</v>
      </c>
    </row>
    <row r="106" spans="1:46">
      <c r="B106" s="163" t="s">
        <v>105</v>
      </c>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v>10</v>
      </c>
      <c r="AJ106" s="152">
        <v>0</v>
      </c>
      <c r="AK106" s="152">
        <v>0</v>
      </c>
      <c r="AL106" s="152">
        <v>0</v>
      </c>
      <c r="AM106" s="152">
        <v>0</v>
      </c>
      <c r="AN106" s="152">
        <v>0</v>
      </c>
      <c r="AO106" s="152">
        <v>0</v>
      </c>
      <c r="AP106" s="152">
        <v>0</v>
      </c>
      <c r="AQ106" s="152">
        <v>0</v>
      </c>
      <c r="AR106" s="152">
        <v>0</v>
      </c>
      <c r="AS106" s="152">
        <v>0</v>
      </c>
      <c r="AT106" s="152">
        <v>0</v>
      </c>
    </row>
    <row r="107" spans="1:46">
      <c r="A107" s="175"/>
      <c r="B107" s="163" t="s">
        <v>122</v>
      </c>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v>0</v>
      </c>
      <c r="AJ107" s="152">
        <v>0</v>
      </c>
      <c r="AK107" s="152">
        <v>0</v>
      </c>
      <c r="AL107" s="152">
        <v>0</v>
      </c>
      <c r="AM107" s="152">
        <v>0</v>
      </c>
      <c r="AN107" s="152">
        <v>0</v>
      </c>
      <c r="AO107" s="152">
        <v>0</v>
      </c>
      <c r="AP107" s="152">
        <v>0</v>
      </c>
      <c r="AQ107" s="152">
        <v>0</v>
      </c>
      <c r="AR107" s="152">
        <v>0</v>
      </c>
      <c r="AS107" s="152">
        <v>0</v>
      </c>
      <c r="AT107" s="152">
        <v>0</v>
      </c>
    </row>
    <row r="108" spans="1:46">
      <c r="A108" s="175"/>
      <c r="B108" s="163" t="s">
        <v>124</v>
      </c>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c r="AG108" s="149"/>
      <c r="AH108" s="149"/>
      <c r="AI108" s="152">
        <v>644</v>
      </c>
      <c r="AJ108" s="152">
        <v>2576</v>
      </c>
      <c r="AK108" s="152">
        <v>4741</v>
      </c>
      <c r="AL108" s="152">
        <v>5740</v>
      </c>
      <c r="AM108" s="152">
        <v>6765</v>
      </c>
      <c r="AN108" s="152">
        <v>6446</v>
      </c>
      <c r="AO108" s="152">
        <v>5642</v>
      </c>
      <c r="AP108" s="152">
        <v>3668</v>
      </c>
      <c r="AQ108" s="152">
        <v>4090.6769100000001</v>
      </c>
      <c r="AR108" s="152">
        <v>4464.92335</v>
      </c>
      <c r="AS108" s="152">
        <v>3384.01613</v>
      </c>
      <c r="AT108" s="152">
        <v>2046.4750100000001</v>
      </c>
    </row>
    <row r="109" spans="1:46">
      <c r="A109" s="175"/>
      <c r="B109" s="163" t="s">
        <v>125</v>
      </c>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c r="AI109" s="152">
        <v>15827</v>
      </c>
      <c r="AJ109" s="152">
        <v>20455</v>
      </c>
      <c r="AK109" s="152">
        <v>28507</v>
      </c>
      <c r="AL109" s="152">
        <v>35140</v>
      </c>
      <c r="AM109" s="152">
        <v>39727</v>
      </c>
      <c r="AN109" s="152">
        <v>39498</v>
      </c>
      <c r="AO109" s="152">
        <v>40242</v>
      </c>
      <c r="AP109" s="152">
        <v>40201</v>
      </c>
      <c r="AQ109" s="152">
        <v>36661.872689999997</v>
      </c>
      <c r="AR109" s="152">
        <v>38837.735059999999</v>
      </c>
      <c r="AS109" s="152">
        <v>38708.881340000007</v>
      </c>
      <c r="AT109" s="152">
        <v>38454.305799999995</v>
      </c>
    </row>
    <row r="110" spans="1:46">
      <c r="A110" s="175"/>
      <c r="B110" s="163" t="s">
        <v>126</v>
      </c>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c r="AI110" s="152">
        <v>-102</v>
      </c>
      <c r="AJ110" s="152">
        <v>-101</v>
      </c>
      <c r="AK110" s="152">
        <v>-101</v>
      </c>
      <c r="AL110" s="152">
        <v>-101</v>
      </c>
      <c r="AM110" s="152">
        <v>-100</v>
      </c>
      <c r="AN110" s="152">
        <v>-99</v>
      </c>
      <c r="AO110" s="152">
        <v>-98</v>
      </c>
      <c r="AP110" s="152">
        <v>-98</v>
      </c>
      <c r="AQ110" s="152">
        <v>-98.104479999999995</v>
      </c>
      <c r="AR110" s="152">
        <v>-97.658000000000001</v>
      </c>
      <c r="AS110" s="152">
        <v>-97.658000000000001</v>
      </c>
      <c r="AT110" s="152">
        <v>-96.758560000000003</v>
      </c>
    </row>
    <row r="111" spans="1:46">
      <c r="A111" s="175"/>
      <c r="B111" s="163" t="s">
        <v>127</v>
      </c>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52">
        <v>0</v>
      </c>
      <c r="AJ111" s="152">
        <v>0</v>
      </c>
      <c r="AK111" s="152">
        <v>0</v>
      </c>
      <c r="AL111" s="152">
        <v>0</v>
      </c>
      <c r="AM111" s="152">
        <v>0</v>
      </c>
      <c r="AN111" s="152">
        <v>0</v>
      </c>
      <c r="AO111" s="152">
        <v>0</v>
      </c>
      <c r="AP111" s="152">
        <v>0</v>
      </c>
      <c r="AQ111" s="152">
        <v>0</v>
      </c>
      <c r="AR111" s="152">
        <v>0</v>
      </c>
      <c r="AS111" s="152">
        <v>0</v>
      </c>
      <c r="AT111" s="152">
        <v>0</v>
      </c>
    </row>
    <row r="112" spans="1:46">
      <c r="A112" s="175"/>
      <c r="B112" s="163" t="s">
        <v>128</v>
      </c>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c r="AI112" s="152">
        <v>0</v>
      </c>
      <c r="AJ112" s="152">
        <v>0</v>
      </c>
      <c r="AK112" s="152">
        <v>0</v>
      </c>
      <c r="AL112" s="152">
        <v>0</v>
      </c>
      <c r="AM112" s="152">
        <v>0</v>
      </c>
      <c r="AN112" s="152">
        <v>0</v>
      </c>
      <c r="AO112" s="152">
        <v>0</v>
      </c>
      <c r="AP112" s="152">
        <v>0</v>
      </c>
      <c r="AQ112" s="152">
        <v>0</v>
      </c>
      <c r="AR112" s="152">
        <v>0</v>
      </c>
      <c r="AS112" s="152">
        <v>0</v>
      </c>
      <c r="AT112" s="152">
        <v>0</v>
      </c>
    </row>
    <row r="113" spans="1:46">
      <c r="A113" s="175"/>
      <c r="B113" s="163" t="s">
        <v>129</v>
      </c>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52">
        <v>0</v>
      </c>
      <c r="AJ113" s="152">
        <v>0</v>
      </c>
      <c r="AK113" s="152">
        <v>0</v>
      </c>
      <c r="AL113" s="152">
        <v>0</v>
      </c>
      <c r="AM113" s="152">
        <v>0</v>
      </c>
      <c r="AN113" s="152">
        <v>0</v>
      </c>
      <c r="AO113" s="152">
        <v>0</v>
      </c>
      <c r="AP113" s="152">
        <v>0</v>
      </c>
      <c r="AQ113" s="152">
        <v>0</v>
      </c>
      <c r="AR113" s="152">
        <v>0</v>
      </c>
      <c r="AS113" s="152">
        <v>0</v>
      </c>
      <c r="AT113" s="152">
        <v>0</v>
      </c>
    </row>
    <row r="114" spans="1:46">
      <c r="A114" s="175"/>
      <c r="B114" s="163" t="s">
        <v>130</v>
      </c>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c r="AH114" s="149"/>
      <c r="AI114" s="152">
        <v>0</v>
      </c>
      <c r="AJ114" s="152">
        <v>0</v>
      </c>
      <c r="AK114" s="152">
        <v>0</v>
      </c>
      <c r="AL114" s="152">
        <v>0</v>
      </c>
      <c r="AM114" s="152">
        <v>0</v>
      </c>
      <c r="AN114" s="152">
        <v>0</v>
      </c>
      <c r="AO114" s="152">
        <v>0</v>
      </c>
      <c r="AP114" s="152">
        <v>0</v>
      </c>
      <c r="AQ114" s="152">
        <v>0</v>
      </c>
      <c r="AR114" s="152">
        <v>0</v>
      </c>
      <c r="AS114" s="152">
        <v>0</v>
      </c>
      <c r="AT114" s="152">
        <v>0</v>
      </c>
    </row>
    <row r="115" spans="1:46">
      <c r="A115" s="175"/>
      <c r="B115" s="163" t="s">
        <v>110</v>
      </c>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c r="AF115" s="149"/>
      <c r="AG115" s="149"/>
      <c r="AH115" s="149"/>
      <c r="AI115" s="152">
        <v>0</v>
      </c>
      <c r="AJ115" s="152">
        <v>0</v>
      </c>
      <c r="AK115" s="152">
        <v>0</v>
      </c>
      <c r="AL115" s="152">
        <v>0</v>
      </c>
      <c r="AM115" s="152">
        <v>0</v>
      </c>
      <c r="AN115" s="152">
        <v>0</v>
      </c>
      <c r="AO115" s="152">
        <v>0</v>
      </c>
      <c r="AP115" s="152">
        <v>0</v>
      </c>
      <c r="AQ115" s="152">
        <v>0</v>
      </c>
      <c r="AR115" s="152">
        <v>0</v>
      </c>
      <c r="AS115" s="152">
        <v>0</v>
      </c>
      <c r="AT115" s="152">
        <v>0</v>
      </c>
    </row>
    <row r="116" spans="1:46">
      <c r="A116" s="175"/>
      <c r="B116" s="163" t="s">
        <v>176</v>
      </c>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c r="AF116" s="149"/>
      <c r="AG116" s="149"/>
      <c r="AH116" s="149"/>
      <c r="AI116" s="152">
        <v>0</v>
      </c>
      <c r="AJ116" s="152">
        <v>0</v>
      </c>
      <c r="AK116" s="152">
        <v>0</v>
      </c>
      <c r="AL116" s="152">
        <v>0</v>
      </c>
      <c r="AM116" s="152">
        <v>0</v>
      </c>
      <c r="AN116" s="152">
        <v>0</v>
      </c>
      <c r="AO116" s="152">
        <v>0</v>
      </c>
      <c r="AP116" s="152">
        <v>0</v>
      </c>
      <c r="AQ116" s="152">
        <v>0</v>
      </c>
      <c r="AR116" s="152">
        <v>0</v>
      </c>
      <c r="AS116" s="152">
        <v>0</v>
      </c>
      <c r="AT116" s="152">
        <v>0</v>
      </c>
    </row>
    <row r="117" spans="1:46">
      <c r="A117" s="175"/>
      <c r="B117" s="163" t="s">
        <v>120</v>
      </c>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c r="AF117" s="149"/>
      <c r="AG117" s="149"/>
      <c r="AH117" s="149"/>
      <c r="AI117" s="152">
        <v>17154</v>
      </c>
      <c r="AJ117" s="152">
        <v>18558</v>
      </c>
      <c r="AK117" s="152">
        <v>3125</v>
      </c>
      <c r="AL117" s="152">
        <v>2792</v>
      </c>
      <c r="AM117" s="152">
        <v>3336</v>
      </c>
      <c r="AN117" s="152">
        <v>4097</v>
      </c>
      <c r="AO117" s="152">
        <v>5762</v>
      </c>
      <c r="AP117" s="152">
        <v>5562</v>
      </c>
      <c r="AQ117" s="152">
        <v>14993.779470000001</v>
      </c>
      <c r="AR117" s="152">
        <v>17533.43116</v>
      </c>
      <c r="AS117" s="152">
        <v>26643.504850000001</v>
      </c>
      <c r="AT117" s="152">
        <v>12338.16944</v>
      </c>
    </row>
    <row r="118" spans="1:46">
      <c r="B118" s="163" t="s">
        <v>75</v>
      </c>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v>0</v>
      </c>
      <c r="AJ118" s="152">
        <v>0</v>
      </c>
      <c r="AK118" s="152">
        <v>0</v>
      </c>
      <c r="AL118" s="152">
        <v>0</v>
      </c>
      <c r="AM118" s="152">
        <v>0</v>
      </c>
      <c r="AN118" s="152">
        <v>574</v>
      </c>
      <c r="AO118" s="152">
        <v>574</v>
      </c>
      <c r="AP118" s="152">
        <v>574</v>
      </c>
      <c r="AQ118" s="152">
        <v>573.82255000000009</v>
      </c>
      <c r="AR118" s="152">
        <v>573.82255000000009</v>
      </c>
      <c r="AS118" s="152">
        <v>573.82255000000009</v>
      </c>
      <c r="AT118" s="152">
        <v>573.82255000000009</v>
      </c>
    </row>
    <row r="119" spans="1:46">
      <c r="A119" s="175"/>
      <c r="B119" s="163" t="s">
        <v>10</v>
      </c>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52">
        <v>0</v>
      </c>
      <c r="AJ119" s="152">
        <v>46</v>
      </c>
      <c r="AK119" s="152">
        <v>-176</v>
      </c>
      <c r="AL119" s="152">
        <v>3</v>
      </c>
      <c r="AM119" s="152">
        <v>-1</v>
      </c>
      <c r="AN119" s="152">
        <v>0</v>
      </c>
      <c r="AO119" s="152">
        <v>-696</v>
      </c>
      <c r="AP119" s="152">
        <v>0</v>
      </c>
      <c r="AQ119" s="152">
        <v>1.2167300000000001</v>
      </c>
      <c r="AR119" s="152">
        <v>-227.45585</v>
      </c>
      <c r="AS119" s="152">
        <v>-227.76</v>
      </c>
      <c r="AT119" s="152">
        <v>88.911799999999999</v>
      </c>
    </row>
    <row r="120" spans="1:46">
      <c r="B120" s="163" t="s">
        <v>76</v>
      </c>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v>0</v>
      </c>
      <c r="AJ120" s="152">
        <v>0</v>
      </c>
      <c r="AK120" s="152">
        <v>0</v>
      </c>
      <c r="AL120" s="152">
        <v>0</v>
      </c>
      <c r="AM120" s="152">
        <v>0</v>
      </c>
      <c r="AN120" s="152">
        <v>0</v>
      </c>
      <c r="AO120" s="152">
        <v>0</v>
      </c>
      <c r="AP120" s="152">
        <v>0</v>
      </c>
      <c r="AQ120" s="152">
        <v>0</v>
      </c>
      <c r="AR120" s="152">
        <v>0</v>
      </c>
      <c r="AS120" s="152">
        <v>0</v>
      </c>
      <c r="AT120" s="152">
        <v>0</v>
      </c>
    </row>
    <row r="121" spans="1:46">
      <c r="B121" s="167" t="s">
        <v>77</v>
      </c>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49">
        <v>253725</v>
      </c>
      <c r="AJ121" s="149">
        <v>253436</v>
      </c>
      <c r="AK121" s="149">
        <v>288454</v>
      </c>
      <c r="AL121" s="149">
        <v>284559</v>
      </c>
      <c r="AM121" s="149">
        <v>282000</v>
      </c>
      <c r="AN121" s="149">
        <v>280288</v>
      </c>
      <c r="AO121" s="149">
        <v>278767</v>
      </c>
      <c r="AP121" s="149">
        <v>279599</v>
      </c>
      <c r="AQ121" s="149">
        <v>277662.74142999999</v>
      </c>
      <c r="AR121" s="167">
        <f>AR122</f>
        <v>281058.03727000003</v>
      </c>
      <c r="AS121" s="167">
        <f>AS122</f>
        <v>276247.64430999995</v>
      </c>
      <c r="AT121" s="167">
        <f>AT122</f>
        <v>276094.58914</v>
      </c>
    </row>
    <row r="122" spans="1:46">
      <c r="B122" s="154" t="s">
        <v>78</v>
      </c>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c r="AI122" s="149">
        <v>253725</v>
      </c>
      <c r="AJ122" s="149">
        <v>253436</v>
      </c>
      <c r="AK122" s="149">
        <v>288454</v>
      </c>
      <c r="AL122" s="149">
        <v>284559</v>
      </c>
      <c r="AM122" s="149">
        <v>282000</v>
      </c>
      <c r="AN122" s="149">
        <v>280288</v>
      </c>
      <c r="AO122" s="149">
        <v>278767</v>
      </c>
      <c r="AP122" s="149">
        <v>279599</v>
      </c>
      <c r="AQ122" s="149">
        <v>277662.74142999999</v>
      </c>
      <c r="AR122" s="154">
        <f>SUM(AR123:AR139)</f>
        <v>281058.03727000003</v>
      </c>
      <c r="AS122" s="154">
        <f>SUM(AS123:AS139)</f>
        <v>276247.64430999995</v>
      </c>
      <c r="AT122" s="154">
        <f>SUM(AT123:AT139)</f>
        <v>276094.58914</v>
      </c>
    </row>
    <row r="123" spans="1:46">
      <c r="B123" s="163" t="s">
        <v>72</v>
      </c>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c r="AH123" s="149"/>
      <c r="AI123" s="152">
        <v>1144</v>
      </c>
      <c r="AJ123" s="152">
        <v>1144</v>
      </c>
      <c r="AK123" s="152">
        <v>2435</v>
      </c>
      <c r="AL123" s="152">
        <v>0</v>
      </c>
      <c r="AM123" s="152">
        <v>0</v>
      </c>
      <c r="AN123" s="152">
        <v>0</v>
      </c>
      <c r="AO123" s="152">
        <v>0</v>
      </c>
      <c r="AP123" s="152">
        <v>84</v>
      </c>
      <c r="AQ123" s="152">
        <v>82.061689999999999</v>
      </c>
      <c r="AR123" s="152">
        <v>1470.7633799999999</v>
      </c>
      <c r="AS123" s="152">
        <v>210.88047</v>
      </c>
      <c r="AT123" s="152">
        <v>260.19562999999999</v>
      </c>
    </row>
    <row r="124" spans="1:46">
      <c r="B124" s="163" t="s">
        <v>207</v>
      </c>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v>0</v>
      </c>
      <c r="AJ124" s="152">
        <v>0</v>
      </c>
      <c r="AK124" s="152">
        <v>0</v>
      </c>
      <c r="AL124" s="152">
        <v>0</v>
      </c>
      <c r="AM124" s="152">
        <v>0</v>
      </c>
      <c r="AN124" s="152">
        <v>0</v>
      </c>
      <c r="AO124" s="152">
        <v>0</v>
      </c>
      <c r="AP124" s="152">
        <v>0</v>
      </c>
      <c r="AQ124" s="152">
        <v>0</v>
      </c>
      <c r="AR124" s="152">
        <v>0</v>
      </c>
      <c r="AS124" s="152">
        <v>0</v>
      </c>
      <c r="AT124" s="152">
        <v>0</v>
      </c>
    </row>
    <row r="125" spans="1:46">
      <c r="A125" s="175"/>
      <c r="B125" s="163" t="s">
        <v>131</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v>0</v>
      </c>
      <c r="AJ125" s="152">
        <v>0</v>
      </c>
      <c r="AK125" s="152">
        <v>0</v>
      </c>
      <c r="AL125" s="152">
        <v>0</v>
      </c>
      <c r="AM125" s="152">
        <v>0</v>
      </c>
      <c r="AN125" s="152">
        <v>0</v>
      </c>
      <c r="AO125" s="152">
        <v>0</v>
      </c>
      <c r="AP125" s="152">
        <v>0</v>
      </c>
      <c r="AQ125" s="152">
        <v>0</v>
      </c>
      <c r="AR125" s="152">
        <v>0</v>
      </c>
      <c r="AS125" s="152">
        <v>0</v>
      </c>
      <c r="AT125" s="152">
        <v>0</v>
      </c>
    </row>
    <row r="126" spans="1:46">
      <c r="A126" s="175"/>
      <c r="B126" s="163" t="s">
        <v>132</v>
      </c>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49"/>
      <c r="AF126" s="149"/>
      <c r="AG126" s="149"/>
      <c r="AH126" s="149"/>
      <c r="AI126" s="152">
        <v>0</v>
      </c>
      <c r="AJ126" s="152">
        <v>0</v>
      </c>
      <c r="AK126" s="152">
        <v>0</v>
      </c>
      <c r="AL126" s="152">
        <v>0</v>
      </c>
      <c r="AM126" s="152">
        <v>0</v>
      </c>
      <c r="AN126" s="152">
        <v>0</v>
      </c>
      <c r="AO126" s="152">
        <v>0</v>
      </c>
      <c r="AP126" s="152">
        <v>0</v>
      </c>
      <c r="AQ126" s="152">
        <v>0</v>
      </c>
      <c r="AR126" s="152">
        <v>0</v>
      </c>
      <c r="AS126" s="152">
        <v>0</v>
      </c>
      <c r="AT126" s="152">
        <v>0</v>
      </c>
    </row>
    <row r="127" spans="1:46">
      <c r="A127" s="175"/>
      <c r="B127" s="163" t="s">
        <v>123</v>
      </c>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c r="AG127" s="149"/>
      <c r="AH127" s="149"/>
      <c r="AI127" s="152">
        <v>261399</v>
      </c>
      <c r="AJ127" s="152">
        <v>259467</v>
      </c>
      <c r="AK127" s="152">
        <v>295259</v>
      </c>
      <c r="AL127" s="152">
        <v>294260</v>
      </c>
      <c r="AM127" s="152">
        <v>292403</v>
      </c>
      <c r="AN127" s="152">
        <v>290510</v>
      </c>
      <c r="AO127" s="152">
        <v>289521</v>
      </c>
      <c r="AP127" s="152">
        <v>290459</v>
      </c>
      <c r="AQ127" s="152">
        <v>288945.20564</v>
      </c>
      <c r="AR127" s="152">
        <v>287935.89893999998</v>
      </c>
      <c r="AS127" s="152">
        <v>287935.89893999998</v>
      </c>
      <c r="AT127" s="152">
        <v>287935.89893999998</v>
      </c>
    </row>
    <row r="128" spans="1:46">
      <c r="A128" s="175"/>
      <c r="B128" s="163" t="s">
        <v>139</v>
      </c>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v>0</v>
      </c>
      <c r="AJ128" s="152">
        <v>1416</v>
      </c>
      <c r="AK128" s="152">
        <v>-509</v>
      </c>
      <c r="AL128" s="152">
        <v>7</v>
      </c>
      <c r="AM128" s="152">
        <v>15</v>
      </c>
      <c r="AN128" s="152">
        <v>277</v>
      </c>
      <c r="AO128" s="152">
        <v>0</v>
      </c>
      <c r="AP128" s="152">
        <v>0</v>
      </c>
      <c r="AQ128" s="152">
        <v>0</v>
      </c>
      <c r="AR128" s="152">
        <v>0</v>
      </c>
      <c r="AS128" s="152">
        <v>0</v>
      </c>
      <c r="AT128" s="152">
        <v>0</v>
      </c>
    </row>
    <row r="129" spans="1:46">
      <c r="A129" s="175"/>
      <c r="B129" s="163" t="s">
        <v>355</v>
      </c>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v>-1365</v>
      </c>
      <c r="AJ129" s="152">
        <v>-1340</v>
      </c>
      <c r="AK129" s="152">
        <v>-1315</v>
      </c>
      <c r="AL129" s="152">
        <v>-1290</v>
      </c>
      <c r="AM129" s="152">
        <v>-1260</v>
      </c>
      <c r="AN129" s="152">
        <v>-1219</v>
      </c>
      <c r="AO129" s="152">
        <v>-1185</v>
      </c>
      <c r="AP129" s="152">
        <v>-1185</v>
      </c>
      <c r="AQ129" s="152">
        <v>-1185.3927800000001</v>
      </c>
      <c r="AR129" s="152">
        <v>-1138.1305300000001</v>
      </c>
      <c r="AS129" s="152">
        <v>-1138.1305300000001</v>
      </c>
      <c r="AT129" s="152">
        <v>-1089.58106</v>
      </c>
    </row>
    <row r="130" spans="1:46">
      <c r="A130" s="175"/>
      <c r="B130" s="163" t="s">
        <v>134</v>
      </c>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c r="AG130" s="149"/>
      <c r="AH130" s="149"/>
      <c r="AI130" s="152">
        <v>-8417</v>
      </c>
      <c r="AJ130" s="152">
        <v>-8592</v>
      </c>
      <c r="AK130" s="152">
        <v>-8850</v>
      </c>
      <c r="AL130" s="152">
        <v>-9002</v>
      </c>
      <c r="AM130" s="152">
        <v>-9221</v>
      </c>
      <c r="AN130" s="152">
        <v>-9367</v>
      </c>
      <c r="AO130" s="152">
        <v>-9595</v>
      </c>
      <c r="AP130" s="152">
        <v>-9759</v>
      </c>
      <c r="AQ130" s="152">
        <v>-10033.9306</v>
      </c>
      <c r="AR130" s="152">
        <v>-10260.116679999999</v>
      </c>
      <c r="AS130" s="152">
        <v>-10615.80205</v>
      </c>
      <c r="AT130" s="152">
        <v>-10866.72185</v>
      </c>
    </row>
    <row r="131" spans="1:46">
      <c r="A131" s="175"/>
      <c r="B131" s="163" t="s">
        <v>135</v>
      </c>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c r="AH131" s="149"/>
      <c r="AI131" s="152">
        <v>0</v>
      </c>
      <c r="AJ131" s="152">
        <v>0</v>
      </c>
      <c r="AK131" s="152">
        <v>0</v>
      </c>
      <c r="AL131" s="152">
        <v>0</v>
      </c>
      <c r="AM131" s="152">
        <v>0</v>
      </c>
      <c r="AN131" s="152">
        <v>0</v>
      </c>
      <c r="AO131" s="152">
        <v>0</v>
      </c>
      <c r="AP131" s="152">
        <v>0</v>
      </c>
      <c r="AQ131" s="152">
        <v>0</v>
      </c>
      <c r="AR131" s="152">
        <v>0</v>
      </c>
      <c r="AS131" s="152">
        <v>0</v>
      </c>
      <c r="AT131" s="152">
        <v>0</v>
      </c>
    </row>
    <row r="132" spans="1:46">
      <c r="A132" s="175"/>
      <c r="B132" s="163" t="s">
        <v>210</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v>0</v>
      </c>
      <c r="AJ132" s="152">
        <v>0</v>
      </c>
      <c r="AK132" s="152">
        <v>0</v>
      </c>
      <c r="AL132" s="152">
        <v>0</v>
      </c>
      <c r="AM132" s="152">
        <v>0</v>
      </c>
      <c r="AN132" s="152">
        <v>0</v>
      </c>
      <c r="AO132" s="152">
        <v>0</v>
      </c>
      <c r="AP132" s="152">
        <v>0</v>
      </c>
      <c r="AQ132" s="152"/>
      <c r="AR132" s="152">
        <v>0</v>
      </c>
      <c r="AS132" s="152">
        <v>0</v>
      </c>
      <c r="AT132" s="152">
        <v>0</v>
      </c>
    </row>
    <row r="133" spans="1:46">
      <c r="A133" s="175"/>
      <c r="B133" s="163" t="s">
        <v>136</v>
      </c>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v>0</v>
      </c>
      <c r="AJ133" s="152">
        <v>0</v>
      </c>
      <c r="AK133" s="152">
        <v>0</v>
      </c>
      <c r="AL133" s="152">
        <v>0</v>
      </c>
      <c r="AM133" s="152">
        <v>0</v>
      </c>
      <c r="AN133" s="152">
        <v>0</v>
      </c>
      <c r="AO133" s="152">
        <v>0</v>
      </c>
      <c r="AP133" s="152">
        <v>0</v>
      </c>
      <c r="AQ133" s="152">
        <v>0</v>
      </c>
      <c r="AR133" s="152">
        <v>0</v>
      </c>
      <c r="AS133" s="152">
        <v>0</v>
      </c>
      <c r="AT133" s="152">
        <v>0</v>
      </c>
    </row>
    <row r="134" spans="1:46">
      <c r="A134" s="175"/>
      <c r="B134" s="163" t="s">
        <v>137</v>
      </c>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c r="AG134" s="149"/>
      <c r="AH134" s="149"/>
      <c r="AI134" s="152">
        <v>0</v>
      </c>
      <c r="AJ134" s="152">
        <v>0</v>
      </c>
      <c r="AK134" s="152">
        <v>0</v>
      </c>
      <c r="AL134" s="152">
        <v>0</v>
      </c>
      <c r="AM134" s="152">
        <v>0</v>
      </c>
      <c r="AN134" s="152">
        <v>0</v>
      </c>
      <c r="AO134" s="152">
        <v>0</v>
      </c>
      <c r="AP134" s="152">
        <v>0</v>
      </c>
      <c r="AQ134" s="152">
        <v>0</v>
      </c>
      <c r="AR134" s="152">
        <v>0</v>
      </c>
      <c r="AS134" s="152">
        <v>0</v>
      </c>
      <c r="AT134" s="152">
        <v>0</v>
      </c>
    </row>
    <row r="135" spans="1:46">
      <c r="A135" s="175"/>
      <c r="B135" s="163" t="s">
        <v>138</v>
      </c>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52">
        <v>0</v>
      </c>
      <c r="AJ135" s="152">
        <v>0</v>
      </c>
      <c r="AK135" s="152">
        <v>0</v>
      </c>
      <c r="AL135" s="152">
        <v>0</v>
      </c>
      <c r="AM135" s="152">
        <v>0</v>
      </c>
      <c r="AN135" s="152">
        <v>0</v>
      </c>
      <c r="AO135" s="152">
        <v>0</v>
      </c>
      <c r="AP135" s="152">
        <v>0</v>
      </c>
      <c r="AQ135" s="152">
        <v>0</v>
      </c>
      <c r="AR135" s="152">
        <v>0</v>
      </c>
      <c r="AS135" s="152">
        <v>0</v>
      </c>
      <c r="AT135" s="152">
        <v>0</v>
      </c>
    </row>
    <row r="136" spans="1:46">
      <c r="B136" s="163" t="s">
        <v>110</v>
      </c>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c r="AH136" s="149"/>
      <c r="AI136" s="152">
        <v>0</v>
      </c>
      <c r="AJ136" s="152">
        <v>0</v>
      </c>
      <c r="AK136" s="152">
        <v>0</v>
      </c>
      <c r="AL136" s="152">
        <v>0</v>
      </c>
      <c r="AM136" s="152">
        <v>0</v>
      </c>
      <c r="AN136" s="152">
        <v>0</v>
      </c>
      <c r="AO136" s="152">
        <v>0</v>
      </c>
      <c r="AP136" s="152">
        <v>0</v>
      </c>
      <c r="AQ136" s="152">
        <v>0</v>
      </c>
      <c r="AR136" s="152">
        <v>0</v>
      </c>
      <c r="AS136" s="152">
        <v>0</v>
      </c>
      <c r="AT136" s="152">
        <v>0</v>
      </c>
    </row>
    <row r="137" spans="1:46">
      <c r="A137" s="175"/>
      <c r="B137" s="163" t="s">
        <v>120</v>
      </c>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c r="AG137" s="149"/>
      <c r="AH137" s="149"/>
      <c r="AI137" s="152">
        <v>963</v>
      </c>
      <c r="AJ137" s="152">
        <v>1340</v>
      </c>
      <c r="AK137" s="152">
        <v>1433</v>
      </c>
      <c r="AL137" s="152">
        <v>584</v>
      </c>
      <c r="AM137" s="152">
        <v>63</v>
      </c>
      <c r="AN137" s="152">
        <v>87</v>
      </c>
      <c r="AO137" s="152">
        <v>26</v>
      </c>
      <c r="AP137" s="152">
        <v>0</v>
      </c>
      <c r="AQ137" s="152">
        <v>-145.20251999999999</v>
      </c>
      <c r="AR137" s="152">
        <v>3049.6221600000003</v>
      </c>
      <c r="AS137" s="152">
        <v>-145.20251999999999</v>
      </c>
      <c r="AT137" s="152">
        <v>-145.20251999999999</v>
      </c>
    </row>
    <row r="138" spans="1:46">
      <c r="B138" s="163" t="s">
        <v>79</v>
      </c>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52">
        <v>1</v>
      </c>
      <c r="AJ138" s="152">
        <v>1</v>
      </c>
      <c r="AK138" s="152">
        <v>1</v>
      </c>
      <c r="AL138" s="152">
        <v>0</v>
      </c>
      <c r="AM138" s="152">
        <v>0</v>
      </c>
      <c r="AN138" s="152">
        <v>0</v>
      </c>
      <c r="AO138" s="152">
        <v>0</v>
      </c>
      <c r="AP138" s="152">
        <v>0</v>
      </c>
      <c r="AQ138" s="152">
        <v>0</v>
      </c>
      <c r="AR138" s="152">
        <v>0</v>
      </c>
      <c r="AS138" s="152">
        <v>0</v>
      </c>
      <c r="AT138" s="152">
        <v>0</v>
      </c>
    </row>
    <row r="139" spans="1:46">
      <c r="A139" s="175"/>
      <c r="B139" s="163" t="s">
        <v>10</v>
      </c>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v>0</v>
      </c>
      <c r="AJ139" s="152">
        <v>0</v>
      </c>
      <c r="AK139" s="152">
        <v>0</v>
      </c>
      <c r="AL139" s="152">
        <v>0</v>
      </c>
      <c r="AM139" s="152">
        <v>0</v>
      </c>
      <c r="AN139" s="152">
        <v>0</v>
      </c>
      <c r="AO139" s="152">
        <v>0</v>
      </c>
      <c r="AP139" s="152">
        <v>0</v>
      </c>
      <c r="AQ139" s="152">
        <v>0</v>
      </c>
      <c r="AR139" s="152">
        <v>0</v>
      </c>
      <c r="AS139" s="152">
        <v>0</v>
      </c>
      <c r="AT139" s="152">
        <v>0</v>
      </c>
    </row>
    <row r="140" spans="1:46">
      <c r="B140" s="154" t="s">
        <v>80</v>
      </c>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49">
        <v>0</v>
      </c>
      <c r="AJ140" s="149">
        <v>0</v>
      </c>
      <c r="AK140" s="149">
        <v>0</v>
      </c>
      <c r="AL140" s="149">
        <v>0</v>
      </c>
      <c r="AM140" s="149">
        <v>0</v>
      </c>
      <c r="AN140" s="149">
        <v>0</v>
      </c>
      <c r="AO140" s="149">
        <v>0</v>
      </c>
      <c r="AP140" s="149">
        <v>0</v>
      </c>
      <c r="AQ140" s="149">
        <v>0</v>
      </c>
      <c r="AR140" s="152">
        <v>0</v>
      </c>
      <c r="AS140" s="152">
        <v>0</v>
      </c>
      <c r="AT140" s="152">
        <v>0</v>
      </c>
    </row>
    <row r="141" spans="1:46">
      <c r="B141" s="148" t="s">
        <v>81</v>
      </c>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c r="AG141" s="149"/>
      <c r="AH141" s="149"/>
      <c r="AI141" s="149">
        <v>520264</v>
      </c>
      <c r="AJ141" s="149">
        <v>519538</v>
      </c>
      <c r="AK141" s="149">
        <v>522546</v>
      </c>
      <c r="AL141" s="149">
        <v>525481</v>
      </c>
      <c r="AM141" s="149">
        <v>523236</v>
      </c>
      <c r="AN141" s="149">
        <v>521060</v>
      </c>
      <c r="AO141" s="149">
        <v>514679</v>
      </c>
      <c r="AP141" s="149">
        <v>506030</v>
      </c>
      <c r="AQ141" s="149">
        <v>501316.37780999998</v>
      </c>
      <c r="AR141" s="149">
        <f>SUM(AR142:AR151)</f>
        <v>495713.29673000006</v>
      </c>
      <c r="AS141" s="149">
        <f>SUM(AS142:AS151)</f>
        <v>486617.41197000002</v>
      </c>
      <c r="AT141" s="149">
        <f>SUM(AT142:AT151)</f>
        <v>479991.19602999999</v>
      </c>
    </row>
    <row r="142" spans="1:46">
      <c r="B142" s="163" t="s">
        <v>82</v>
      </c>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D142" s="149"/>
      <c r="AE142" s="149"/>
      <c r="AF142" s="149"/>
      <c r="AG142" s="149"/>
      <c r="AH142" s="149"/>
      <c r="AI142" s="152">
        <v>523064</v>
      </c>
      <c r="AJ142" s="152">
        <v>523064</v>
      </c>
      <c r="AK142" s="152">
        <v>523064</v>
      </c>
      <c r="AL142" s="152">
        <v>523064</v>
      </c>
      <c r="AM142" s="152">
        <v>523064</v>
      </c>
      <c r="AN142" s="152">
        <v>523064</v>
      </c>
      <c r="AO142" s="152">
        <v>523064</v>
      </c>
      <c r="AP142" s="152">
        <v>523064</v>
      </c>
      <c r="AQ142" s="152">
        <v>523063.87082000001</v>
      </c>
      <c r="AR142" s="152">
        <v>523063.87082000001</v>
      </c>
      <c r="AS142" s="152">
        <v>523063.87082000001</v>
      </c>
      <c r="AT142" s="152">
        <v>523063.87082000001</v>
      </c>
    </row>
    <row r="143" spans="1:46">
      <c r="B143" s="163" t="s">
        <v>246</v>
      </c>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c r="AI143" s="152">
        <v>0</v>
      </c>
      <c r="AJ143" s="152">
        <v>0</v>
      </c>
      <c r="AK143" s="152">
        <v>0</v>
      </c>
      <c r="AL143" s="152">
        <v>0</v>
      </c>
      <c r="AM143" s="152">
        <v>0</v>
      </c>
      <c r="AN143" s="152">
        <v>0</v>
      </c>
      <c r="AO143" s="152">
        <v>0</v>
      </c>
      <c r="AP143" s="152">
        <v>0</v>
      </c>
      <c r="AQ143" s="152">
        <v>0</v>
      </c>
      <c r="AR143" s="152">
        <v>0</v>
      </c>
      <c r="AS143" s="152">
        <v>0</v>
      </c>
      <c r="AT143" s="152">
        <v>0</v>
      </c>
    </row>
    <row r="144" spans="1:46">
      <c r="B144" s="163" t="s">
        <v>83</v>
      </c>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c r="AI144" s="152">
        <v>0</v>
      </c>
      <c r="AJ144" s="152">
        <v>0</v>
      </c>
      <c r="AK144" s="152">
        <v>0</v>
      </c>
      <c r="AL144" s="152">
        <v>0</v>
      </c>
      <c r="AM144" s="152">
        <v>0</v>
      </c>
      <c r="AN144" s="152">
        <v>0</v>
      </c>
      <c r="AO144" s="152">
        <v>0</v>
      </c>
      <c r="AP144" s="152">
        <v>0</v>
      </c>
      <c r="AQ144" s="152">
        <v>0</v>
      </c>
      <c r="AR144" s="152">
        <v>0</v>
      </c>
      <c r="AS144" s="152">
        <v>0</v>
      </c>
      <c r="AT144" s="152">
        <v>0</v>
      </c>
    </row>
    <row r="145" spans="1:46">
      <c r="B145" s="163" t="s">
        <v>85</v>
      </c>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c r="AI145" s="152">
        <v>1</v>
      </c>
      <c r="AJ145" s="152">
        <v>1</v>
      </c>
      <c r="AK145" s="152">
        <v>1</v>
      </c>
      <c r="AL145" s="152">
        <v>1</v>
      </c>
      <c r="AM145" s="152">
        <v>1</v>
      </c>
      <c r="AN145" s="152">
        <v>1843</v>
      </c>
      <c r="AO145" s="152">
        <v>1843</v>
      </c>
      <c r="AP145" s="152">
        <v>1843</v>
      </c>
      <c r="AQ145" s="152">
        <v>1842.2723999999998</v>
      </c>
      <c r="AR145" s="152">
        <v>0</v>
      </c>
      <c r="AS145" s="152">
        <v>0</v>
      </c>
      <c r="AT145" s="152">
        <v>0</v>
      </c>
    </row>
    <row r="146" spans="1:46">
      <c r="A146" s="175"/>
      <c r="B146" s="163" t="s">
        <v>88</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v>-4593</v>
      </c>
      <c r="AJ146" s="152">
        <v>-4593</v>
      </c>
      <c r="AK146" s="152">
        <v>-4592</v>
      </c>
      <c r="AL146" s="152">
        <v>-4592</v>
      </c>
      <c r="AM146" s="152">
        <v>2417</v>
      </c>
      <c r="AN146" s="152">
        <v>-2246</v>
      </c>
      <c r="AO146" s="152">
        <v>-3847</v>
      </c>
      <c r="AP146" s="152">
        <v>0</v>
      </c>
      <c r="AQ146" s="152">
        <v>-18877.463429999996</v>
      </c>
      <c r="AR146" s="152">
        <v>-21747.535389999997</v>
      </c>
      <c r="AS146" s="152">
        <v>-27350.616470000015</v>
      </c>
      <c r="AT146" s="152">
        <v>-36446.501229999987</v>
      </c>
    </row>
    <row r="147" spans="1:46">
      <c r="B147" s="163" t="s">
        <v>140</v>
      </c>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c r="AI147" s="152">
        <v>0</v>
      </c>
      <c r="AJ147" s="152">
        <v>0</v>
      </c>
      <c r="AK147" s="152">
        <v>0</v>
      </c>
      <c r="AL147" s="152">
        <v>0</v>
      </c>
      <c r="AM147" s="152">
        <v>0</v>
      </c>
      <c r="AN147" s="152">
        <v>0</v>
      </c>
      <c r="AO147" s="152">
        <v>0</v>
      </c>
      <c r="AP147" s="152">
        <v>0</v>
      </c>
      <c r="AQ147" s="152">
        <v>0</v>
      </c>
      <c r="AR147" s="152">
        <v>0</v>
      </c>
      <c r="AS147" s="152">
        <v>0</v>
      </c>
      <c r="AT147" s="152">
        <v>0</v>
      </c>
    </row>
    <row r="148" spans="1:46">
      <c r="B148" s="163" t="s">
        <v>84</v>
      </c>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c r="AI148" s="152">
        <v>0</v>
      </c>
      <c r="AJ148" s="152">
        <v>0</v>
      </c>
      <c r="AK148" s="152">
        <v>0</v>
      </c>
      <c r="AL148" s="152">
        <v>0</v>
      </c>
      <c r="AM148" s="152">
        <v>0</v>
      </c>
      <c r="AN148" s="152">
        <v>0</v>
      </c>
      <c r="AO148" s="152">
        <v>0</v>
      </c>
      <c r="AP148" s="152">
        <v>0</v>
      </c>
      <c r="AQ148" s="152">
        <v>0</v>
      </c>
      <c r="AR148" s="152">
        <v>0</v>
      </c>
      <c r="AS148" s="152">
        <v>0</v>
      </c>
      <c r="AT148" s="152">
        <v>0</v>
      </c>
    </row>
    <row r="149" spans="1:46">
      <c r="B149" s="163" t="s">
        <v>86</v>
      </c>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c r="AI149" s="152">
        <v>0</v>
      </c>
      <c r="AJ149" s="152">
        <v>0</v>
      </c>
      <c r="AK149" s="152">
        <v>0</v>
      </c>
      <c r="AL149" s="152">
        <v>0</v>
      </c>
      <c r="AM149" s="152">
        <v>0</v>
      </c>
      <c r="AN149" s="152">
        <v>0</v>
      </c>
      <c r="AO149" s="152">
        <v>0</v>
      </c>
      <c r="AP149" s="152">
        <v>0</v>
      </c>
      <c r="AQ149" s="152">
        <v>4.2380000000000001E-2</v>
      </c>
      <c r="AR149" s="152">
        <v>4.2380000000000001E-2</v>
      </c>
      <c r="AS149" s="152">
        <v>4.2380000000000001E-2</v>
      </c>
      <c r="AT149" s="152">
        <v>4.2380000000000001E-2</v>
      </c>
    </row>
    <row r="150" spans="1:46">
      <c r="A150" s="175"/>
      <c r="B150" s="163" t="s">
        <v>89</v>
      </c>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c r="AI150" s="152">
        <v>1792</v>
      </c>
      <c r="AJ150" s="152">
        <v>1066</v>
      </c>
      <c r="AK150" s="152">
        <v>4073</v>
      </c>
      <c r="AL150" s="152">
        <v>7008</v>
      </c>
      <c r="AM150" s="152">
        <v>-2246</v>
      </c>
      <c r="AN150" s="152">
        <v>-1601</v>
      </c>
      <c r="AO150" s="152">
        <v>-6381</v>
      </c>
      <c r="AP150" s="152">
        <v>-18877</v>
      </c>
      <c r="AQ150" s="152">
        <v>-4712.3443600000028</v>
      </c>
      <c r="AR150" s="152">
        <f>AR53</f>
        <v>-5603.0810799999981</v>
      </c>
      <c r="AS150" s="152">
        <f>AS53</f>
        <v>-9095.8847599999863</v>
      </c>
      <c r="AT150" s="152">
        <f>AT53</f>
        <v>-6626.2159400000164</v>
      </c>
    </row>
    <row r="151" spans="1:46">
      <c r="B151" s="163" t="s">
        <v>87</v>
      </c>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c r="AH151" s="152"/>
      <c r="AI151" s="152">
        <v>0</v>
      </c>
      <c r="AJ151" s="152">
        <v>0</v>
      </c>
      <c r="AK151" s="152">
        <v>0</v>
      </c>
      <c r="AL151" s="152">
        <v>0</v>
      </c>
      <c r="AM151" s="152">
        <v>0</v>
      </c>
      <c r="AN151" s="152">
        <v>0</v>
      </c>
      <c r="AO151" s="152">
        <v>0</v>
      </c>
      <c r="AP151" s="152">
        <v>0</v>
      </c>
      <c r="AQ151" s="152">
        <v>0</v>
      </c>
      <c r="AR151" s="152">
        <v>0</v>
      </c>
      <c r="AS151" s="152">
        <v>0</v>
      </c>
      <c r="AT151" s="152">
        <v>0</v>
      </c>
    </row>
    <row r="152" spans="1:46">
      <c r="B152" s="163" t="s">
        <v>91</v>
      </c>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v>0</v>
      </c>
      <c r="AJ152" s="152">
        <v>0</v>
      </c>
      <c r="AK152" s="152">
        <v>0</v>
      </c>
      <c r="AL152" s="152">
        <v>0</v>
      </c>
      <c r="AM152" s="152">
        <v>0</v>
      </c>
      <c r="AN152" s="152">
        <v>0</v>
      </c>
      <c r="AO152" s="152">
        <v>0</v>
      </c>
      <c r="AP152" s="152">
        <v>0</v>
      </c>
      <c r="AQ152" s="152">
        <v>0</v>
      </c>
      <c r="AR152" s="152">
        <v>0</v>
      </c>
      <c r="AS152" s="152">
        <v>0</v>
      </c>
      <c r="AT152" s="152">
        <v>0</v>
      </c>
    </row>
    <row r="153" spans="1:46">
      <c r="B153" s="161" t="s">
        <v>344</v>
      </c>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152"/>
      <c r="AG153" s="152"/>
      <c r="AH153" s="152"/>
      <c r="AI153" s="162">
        <v>921165</v>
      </c>
      <c r="AJ153" s="162">
        <v>894745</v>
      </c>
      <c r="AK153" s="162">
        <v>882094</v>
      </c>
      <c r="AL153" s="162">
        <v>867530</v>
      </c>
      <c r="AM153" s="162">
        <v>860829</v>
      </c>
      <c r="AN153" s="162">
        <v>859776</v>
      </c>
      <c r="AO153" s="162">
        <v>858285</v>
      </c>
      <c r="AP153" s="162">
        <v>848675</v>
      </c>
      <c r="AQ153" s="162">
        <v>854901.06030000001</v>
      </c>
      <c r="AR153" s="162">
        <f>AR139+AR141+AR122+AR102</f>
        <v>858029.70032000006</v>
      </c>
      <c r="AS153" s="162">
        <f>AS139+AS141+AS122+AS102</f>
        <v>856761.69585999986</v>
      </c>
      <c r="AT153" s="162">
        <f>AT139+AT141+AT122+AT102</f>
        <v>828100.60305999999</v>
      </c>
    </row>
    <row r="154" spans="1:46">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119"/>
      <c r="AJ154" s="119"/>
      <c r="AK154" s="119"/>
      <c r="AL154" s="119"/>
      <c r="AM154" s="119"/>
      <c r="AN154" s="119"/>
      <c r="AO154" s="119"/>
      <c r="AP154" s="119"/>
      <c r="AQ154" s="119"/>
      <c r="AR154" s="119"/>
      <c r="AS154" s="119"/>
      <c r="AT154" s="119"/>
    </row>
    <row r="155" spans="1:46">
      <c r="B155" s="119"/>
      <c r="C155" s="119"/>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20"/>
      <c r="AL155" s="120"/>
      <c r="AM155" s="120"/>
      <c r="AN155" s="120"/>
      <c r="AO155" s="120"/>
      <c r="AP155" s="120"/>
      <c r="AQ155" s="120"/>
      <c r="AR155" s="119"/>
      <c r="AS155" s="119"/>
      <c r="AT155" s="119"/>
    </row>
    <row r="156" spans="1:46">
      <c r="B156" s="119"/>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20"/>
      <c r="AS156" s="120"/>
      <c r="AT156" s="120"/>
    </row>
    <row r="157" spans="1:46"/>
    <row r="158" spans="1:46"/>
    <row r="159" spans="1:46"/>
    <row r="160" spans="1:46"/>
  </sheetData>
  <mergeCells count="33">
    <mergeCell ref="AQ100:AT100"/>
    <mergeCell ref="W100:Z100"/>
    <mergeCell ref="AA100:AD100"/>
    <mergeCell ref="AE100:AH100"/>
    <mergeCell ref="AI100:AL100"/>
    <mergeCell ref="AM100:AP100"/>
    <mergeCell ref="C100:F100"/>
    <mergeCell ref="G100:J100"/>
    <mergeCell ref="K100:N100"/>
    <mergeCell ref="O100:R100"/>
    <mergeCell ref="S100:V100"/>
    <mergeCell ref="AA61:AD61"/>
    <mergeCell ref="AE61:AH61"/>
    <mergeCell ref="AI61:AL61"/>
    <mergeCell ref="AM61:AP61"/>
    <mergeCell ref="AQ61:AT61"/>
    <mergeCell ref="O7:R7"/>
    <mergeCell ref="S7:V7"/>
    <mergeCell ref="W7:Z7"/>
    <mergeCell ref="C61:F61"/>
    <mergeCell ref="G61:J61"/>
    <mergeCell ref="K61:N61"/>
    <mergeCell ref="O61:R61"/>
    <mergeCell ref="S61:V61"/>
    <mergeCell ref="W61:Z61"/>
    <mergeCell ref="C7:F7"/>
    <mergeCell ref="G7:J7"/>
    <mergeCell ref="K7:N7"/>
    <mergeCell ref="AA7:AD7"/>
    <mergeCell ref="AE7:AH7"/>
    <mergeCell ref="AI7:AL7"/>
    <mergeCell ref="AM7:AP7"/>
    <mergeCell ref="AQ7:AT7"/>
  </mergeCells>
  <phoneticPr fontId="18" type="noConversion"/>
  <pageMargins left="0.511811024" right="0.511811024" top="0.78740157499999996" bottom="0.78740157499999996" header="0.31496062000000002" footer="0.31496062000000002"/>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7513C-9A0C-411E-9DD3-F494CEDD42DF}">
  <sheetPr>
    <tabColor rgb="FF9CC4C0"/>
  </sheetPr>
  <dimension ref="A1:AV160"/>
  <sheetViews>
    <sheetView showGridLines="0" topLeftCell="A3" zoomScale="80" zoomScaleNormal="80" workbookViewId="0">
      <pane xSplit="2" ySplit="6" topLeftCell="AL9" activePane="bottomRight" state="frozen"/>
      <selection activeCell="AP22" sqref="AP22"/>
      <selection pane="topRight" activeCell="AP22" sqref="AP22"/>
      <selection pane="bottomLeft" activeCell="AP22" sqref="AP22"/>
      <selection pane="bottomRight" activeCell="B5" sqref="B5"/>
    </sheetView>
  </sheetViews>
  <sheetFormatPr defaultColWidth="0" defaultRowHeight="14.5" zeroHeight="1"/>
  <cols>
    <col min="1" max="1" width="7.26953125" style="220" customWidth="1"/>
    <col min="2" max="2" width="57.453125" style="31" customWidth="1"/>
    <col min="3" max="34" width="16.1796875" style="31" hidden="1" customWidth="1"/>
    <col min="35" max="46" width="16.1796875" style="31" customWidth="1"/>
    <col min="47" max="48" width="8.7265625" style="31" customWidth="1"/>
    <col min="49" max="16384" width="8.7265625" style="31" hidden="1"/>
  </cols>
  <sheetData>
    <row r="1" spans="1:46"/>
    <row r="2" spans="1:46"/>
    <row r="3" spans="1:46"/>
    <row r="4" spans="1:46" ht="37" customHeight="1"/>
    <row r="5" spans="1:46" s="119" customFormat="1" ht="36" customHeight="1" thickBot="1">
      <c r="A5" s="178"/>
      <c r="B5" s="236" t="s">
        <v>262</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c r="AP5" s="238"/>
      <c r="AQ5" s="238"/>
      <c r="AR5" s="238"/>
      <c r="AS5" s="238"/>
      <c r="AT5" s="238"/>
    </row>
    <row r="6" spans="1:46" s="182" customFormat="1" ht="22.5" customHeight="1" thickBot="1">
      <c r="A6" s="179"/>
      <c r="B6" s="180"/>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row>
    <row r="7" spans="1:46" ht="16" customHeight="1" thickTop="1" thickBot="1">
      <c r="A7" s="178"/>
      <c r="B7" s="27" t="s">
        <v>96</v>
      </c>
      <c r="C7" s="391">
        <v>2015</v>
      </c>
      <c r="D7" s="391"/>
      <c r="E7" s="391"/>
      <c r="F7" s="391"/>
      <c r="G7" s="392">
        <v>2016</v>
      </c>
      <c r="H7" s="391"/>
      <c r="I7" s="391"/>
      <c r="J7" s="391"/>
      <c r="K7" s="392">
        <v>2017</v>
      </c>
      <c r="L7" s="391"/>
      <c r="M7" s="391"/>
      <c r="N7" s="391"/>
      <c r="O7" s="392">
        <v>2018</v>
      </c>
      <c r="P7" s="391"/>
      <c r="Q7" s="391"/>
      <c r="R7" s="391"/>
      <c r="S7" s="392">
        <v>2019</v>
      </c>
      <c r="T7" s="391"/>
      <c r="U7" s="391"/>
      <c r="V7" s="391"/>
      <c r="W7" s="392">
        <v>2020</v>
      </c>
      <c r="X7" s="391"/>
      <c r="Y7" s="391"/>
      <c r="Z7" s="391"/>
      <c r="AA7" s="392">
        <v>2021</v>
      </c>
      <c r="AB7" s="391"/>
      <c r="AC7" s="391"/>
      <c r="AD7" s="391"/>
      <c r="AE7" s="392">
        <v>2022</v>
      </c>
      <c r="AF7" s="391"/>
      <c r="AG7" s="391"/>
      <c r="AH7" s="391"/>
      <c r="AI7" s="392">
        <v>2023</v>
      </c>
      <c r="AJ7" s="391"/>
      <c r="AK7" s="391"/>
      <c r="AL7" s="391"/>
      <c r="AM7" s="392">
        <v>2024</v>
      </c>
      <c r="AN7" s="391"/>
      <c r="AO7" s="391"/>
      <c r="AP7" s="391"/>
      <c r="AQ7" s="395">
        <v>2025</v>
      </c>
      <c r="AR7" s="396"/>
      <c r="AS7" s="396"/>
      <c r="AT7" s="396"/>
    </row>
    <row r="8" spans="1:46" ht="16" customHeight="1" thickTop="1">
      <c r="A8" s="178"/>
      <c r="B8" s="28" t="s">
        <v>97</v>
      </c>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t="s">
        <v>244</v>
      </c>
      <c r="AJ8" s="25" t="s">
        <v>248</v>
      </c>
      <c r="AK8" s="25" t="s">
        <v>266</v>
      </c>
      <c r="AL8" s="25" t="s">
        <v>275</v>
      </c>
      <c r="AM8" s="25" t="s">
        <v>287</v>
      </c>
      <c r="AN8" s="25" t="str">
        <f>Consolidado!AN8</f>
        <v>2T24</v>
      </c>
      <c r="AO8" s="25" t="str">
        <f>Consolidado!AO8</f>
        <v>3T24</v>
      </c>
      <c r="AP8" s="25" t="str">
        <f>Consolidado!AP8</f>
        <v>4T24</v>
      </c>
      <c r="AQ8" s="25" t="str">
        <f>Consolidado!AQ8</f>
        <v>1T25</v>
      </c>
      <c r="AR8" s="25" t="s">
        <v>348</v>
      </c>
      <c r="AS8" s="25" t="s">
        <v>440</v>
      </c>
      <c r="AT8" s="25" t="str">
        <f>Consolidado!AT8</f>
        <v>4T25</v>
      </c>
    </row>
    <row r="9" spans="1:46">
      <c r="A9" s="36"/>
      <c r="B9" s="123" t="s">
        <v>9</v>
      </c>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v>0</v>
      </c>
      <c r="AJ9" s="133">
        <v>2387</v>
      </c>
      <c r="AK9" s="133">
        <v>3976</v>
      </c>
      <c r="AL9" s="133">
        <v>11397</v>
      </c>
      <c r="AM9" s="133">
        <v>11191</v>
      </c>
      <c r="AN9" s="133">
        <v>11185</v>
      </c>
      <c r="AO9" s="133">
        <v>11308</v>
      </c>
      <c r="AP9" s="133">
        <v>12072</v>
      </c>
      <c r="AQ9" s="133">
        <v>15963.069660000001</v>
      </c>
      <c r="AR9" s="133">
        <v>21576.984489999995</v>
      </c>
      <c r="AS9" s="133">
        <v>18824.567150000003</v>
      </c>
      <c r="AT9" s="133">
        <v>15648.70753</v>
      </c>
    </row>
    <row r="10" spans="1:46">
      <c r="A10" s="36"/>
      <c r="B10" s="123" t="s">
        <v>11</v>
      </c>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v>0</v>
      </c>
      <c r="AJ10" s="133">
        <v>-87</v>
      </c>
      <c r="AK10" s="133">
        <v>-145</v>
      </c>
      <c r="AL10" s="133">
        <v>-416</v>
      </c>
      <c r="AM10" s="133">
        <v>-408</v>
      </c>
      <c r="AN10" s="133">
        <v>-686</v>
      </c>
      <c r="AO10" s="133">
        <v>-568</v>
      </c>
      <c r="AP10" s="133">
        <v>-596</v>
      </c>
      <c r="AQ10" s="133">
        <v>-702.4089899999999</v>
      </c>
      <c r="AR10" s="133">
        <v>-889.3428300000005</v>
      </c>
      <c r="AS10" s="133">
        <v>-790.11229999999978</v>
      </c>
      <c r="AT10" s="133">
        <v>-672.96067999999923</v>
      </c>
    </row>
    <row r="11" spans="1:46">
      <c r="B11" s="123" t="s">
        <v>12</v>
      </c>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v>0</v>
      </c>
      <c r="AJ11" s="128">
        <v>2300</v>
      </c>
      <c r="AK11" s="128">
        <v>3831</v>
      </c>
      <c r="AL11" s="128">
        <v>10981</v>
      </c>
      <c r="AM11" s="128">
        <v>10783</v>
      </c>
      <c r="AN11" s="128">
        <v>10499</v>
      </c>
      <c r="AO11" s="128">
        <v>10740</v>
      </c>
      <c r="AP11" s="128">
        <v>11476</v>
      </c>
      <c r="AQ11" s="128">
        <v>15260.660670000001</v>
      </c>
      <c r="AR11" s="128">
        <f>SUM(AR9:AR10)</f>
        <v>20687.641659999994</v>
      </c>
      <c r="AS11" s="128">
        <f>SUM(AS9:AS10)</f>
        <v>18034.454850000002</v>
      </c>
      <c r="AT11" s="128">
        <f>SUM(AT9:AT10)</f>
        <v>14975.74685</v>
      </c>
    </row>
    <row r="12" spans="1:46">
      <c r="B12" s="127" t="s">
        <v>13</v>
      </c>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v>-1471</v>
      </c>
      <c r="AJ12" s="128">
        <v>-1640</v>
      </c>
      <c r="AK12" s="128">
        <v>-4714</v>
      </c>
      <c r="AL12" s="128">
        <v>-3532</v>
      </c>
      <c r="AM12" s="128">
        <v>-3587</v>
      </c>
      <c r="AN12" s="128">
        <v>-6478</v>
      </c>
      <c r="AO12" s="128">
        <v>-8958</v>
      </c>
      <c r="AP12" s="128">
        <v>-7972</v>
      </c>
      <c r="AQ12" s="128">
        <v>-13915.339239999999</v>
      </c>
      <c r="AR12" s="128">
        <f>SUM(AR13:AR24)</f>
        <v>-15400.502020000005</v>
      </c>
      <c r="AS12" s="128">
        <f>SUM(AS13:AS24)</f>
        <v>-15476.271219999999</v>
      </c>
      <c r="AT12" s="128">
        <f>SUM(AT13:AT24)</f>
        <v>-11548.944389999997</v>
      </c>
    </row>
    <row r="13" spans="1:46">
      <c r="A13" s="36"/>
      <c r="B13" s="130" t="s">
        <v>14</v>
      </c>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v>0</v>
      </c>
      <c r="AJ13" s="132">
        <v>0</v>
      </c>
      <c r="AK13" s="132">
        <v>-845</v>
      </c>
      <c r="AL13" s="132">
        <v>-223</v>
      </c>
      <c r="AM13" s="132">
        <v>-190</v>
      </c>
      <c r="AN13" s="132">
        <v>-221</v>
      </c>
      <c r="AO13" s="132">
        <v>-300</v>
      </c>
      <c r="AP13" s="132">
        <v>-279</v>
      </c>
      <c r="AQ13" s="132">
        <v>-384.57253000000003</v>
      </c>
      <c r="AR13" s="132">
        <v>-252.18928000000005</v>
      </c>
      <c r="AS13" s="132">
        <v>-110.32904999999994</v>
      </c>
      <c r="AT13" s="132">
        <v>-187.65635999999995</v>
      </c>
    </row>
    <row r="14" spans="1:46">
      <c r="B14" s="130" t="s">
        <v>15</v>
      </c>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v>0</v>
      </c>
      <c r="AJ14" s="132">
        <v>0</v>
      </c>
      <c r="AK14" s="132">
        <v>0</v>
      </c>
      <c r="AL14" s="132">
        <v>0</v>
      </c>
      <c r="AM14" s="132">
        <v>0</v>
      </c>
      <c r="AN14" s="132">
        <v>0</v>
      </c>
      <c r="AO14" s="132">
        <v>0</v>
      </c>
      <c r="AP14" s="132">
        <v>0</v>
      </c>
      <c r="AQ14" s="132">
        <v>0</v>
      </c>
      <c r="AR14" s="132">
        <v>0</v>
      </c>
      <c r="AS14" s="132">
        <v>0</v>
      </c>
      <c r="AT14" s="132">
        <v>0</v>
      </c>
    </row>
    <row r="15" spans="1:46">
      <c r="B15" s="130" t="s">
        <v>16</v>
      </c>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v>0</v>
      </c>
      <c r="AJ15" s="132">
        <v>0</v>
      </c>
      <c r="AK15" s="132">
        <v>0</v>
      </c>
      <c r="AL15" s="132">
        <v>0</v>
      </c>
      <c r="AM15" s="132">
        <v>0</v>
      </c>
      <c r="AN15" s="132">
        <v>0</v>
      </c>
      <c r="AO15" s="132">
        <v>0</v>
      </c>
      <c r="AP15" s="132">
        <v>0</v>
      </c>
      <c r="AQ15" s="132">
        <v>-660.63582999999994</v>
      </c>
      <c r="AR15" s="132">
        <v>-337.51123000000007</v>
      </c>
      <c r="AS15" s="132">
        <v>-626.22350000000006</v>
      </c>
      <c r="AT15" s="132">
        <v>-569.93495999999982</v>
      </c>
    </row>
    <row r="16" spans="1:46">
      <c r="B16" s="130" t="s">
        <v>17</v>
      </c>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v>0</v>
      </c>
      <c r="AJ16" s="132">
        <v>0</v>
      </c>
      <c r="AK16" s="132">
        <v>0</v>
      </c>
      <c r="AL16" s="132">
        <v>0</v>
      </c>
      <c r="AM16" s="132">
        <v>0</v>
      </c>
      <c r="AN16" s="132">
        <v>0</v>
      </c>
      <c r="AO16" s="132">
        <v>-2</v>
      </c>
      <c r="AP16" s="132">
        <v>-8</v>
      </c>
      <c r="AQ16" s="132">
        <v>-15.15104</v>
      </c>
      <c r="AR16" s="132">
        <v>-24.500140000000002</v>
      </c>
      <c r="AS16" s="132">
        <v>-16.87715</v>
      </c>
      <c r="AT16" s="132">
        <v>-33.794329999999995</v>
      </c>
    </row>
    <row r="17" spans="2:46">
      <c r="B17" s="130" t="s">
        <v>18</v>
      </c>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v>0</v>
      </c>
      <c r="AJ17" s="132">
        <v>0</v>
      </c>
      <c r="AK17" s="132">
        <v>-1174</v>
      </c>
      <c r="AL17" s="132">
        <v>-751</v>
      </c>
      <c r="AM17" s="132">
        <v>-985</v>
      </c>
      <c r="AN17" s="132">
        <v>-1522</v>
      </c>
      <c r="AO17" s="132">
        <v>-4568</v>
      </c>
      <c r="AP17" s="132">
        <v>-4597</v>
      </c>
      <c r="AQ17" s="132">
        <v>-9666.33734</v>
      </c>
      <c r="AR17" s="132">
        <v>-10867.406920000003</v>
      </c>
      <c r="AS17" s="132">
        <v>-10810.190839999999</v>
      </c>
      <c r="AT17" s="132">
        <v>-7156.2008999999962</v>
      </c>
    </row>
    <row r="18" spans="2:46">
      <c r="B18" s="130" t="s">
        <v>10</v>
      </c>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v>-1471</v>
      </c>
      <c r="AJ18" s="132">
        <v>-1640</v>
      </c>
      <c r="AK18" s="132">
        <v>-2695</v>
      </c>
      <c r="AL18" s="132">
        <v>-2558</v>
      </c>
      <c r="AM18" s="132">
        <v>-2412</v>
      </c>
      <c r="AN18" s="132">
        <v>-4735</v>
      </c>
      <c r="AO18" s="132">
        <v>-4088</v>
      </c>
      <c r="AP18" s="132">
        <v>-3088</v>
      </c>
      <c r="AQ18" s="132">
        <v>-3188.6424999999995</v>
      </c>
      <c r="AR18" s="132">
        <v>-3918.8944500000011</v>
      </c>
      <c r="AS18" s="132">
        <v>-3912.6506799999979</v>
      </c>
      <c r="AT18" s="132">
        <v>-3601.3578400000006</v>
      </c>
    </row>
    <row r="19" spans="2:46">
      <c r="B19" s="130" t="s">
        <v>38</v>
      </c>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v>0</v>
      </c>
      <c r="AJ19" s="132">
        <v>0</v>
      </c>
      <c r="AK19" s="132">
        <v>0</v>
      </c>
      <c r="AL19" s="132">
        <v>0</v>
      </c>
      <c r="AM19" s="132">
        <v>0</v>
      </c>
      <c r="AN19" s="132">
        <v>0</v>
      </c>
      <c r="AO19" s="132">
        <v>0</v>
      </c>
      <c r="AP19" s="132">
        <v>0</v>
      </c>
      <c r="AQ19" s="132">
        <v>0</v>
      </c>
      <c r="AR19" s="132">
        <v>0</v>
      </c>
      <c r="AS19" s="132">
        <v>0</v>
      </c>
      <c r="AT19" s="132">
        <v>0</v>
      </c>
    </row>
    <row r="20" spans="2:46">
      <c r="B20" s="130" t="s">
        <v>39</v>
      </c>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v>0</v>
      </c>
      <c r="AJ20" s="132">
        <v>0</v>
      </c>
      <c r="AK20" s="132">
        <v>0</v>
      </c>
      <c r="AL20" s="132">
        <v>0</v>
      </c>
      <c r="AM20" s="132">
        <v>0</v>
      </c>
      <c r="AN20" s="132">
        <v>0</v>
      </c>
      <c r="AO20" s="132">
        <v>0</v>
      </c>
      <c r="AP20" s="132">
        <v>0</v>
      </c>
      <c r="AQ20" s="132">
        <v>0</v>
      </c>
      <c r="AR20" s="132">
        <v>0</v>
      </c>
      <c r="AS20" s="132">
        <v>0</v>
      </c>
      <c r="AT20" s="132">
        <v>0</v>
      </c>
    </row>
    <row r="21" spans="2:46">
      <c r="B21" s="130" t="s">
        <v>40</v>
      </c>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v>0</v>
      </c>
      <c r="AJ21" s="132">
        <v>0</v>
      </c>
      <c r="AK21" s="132">
        <v>0</v>
      </c>
      <c r="AL21" s="132">
        <v>0</v>
      </c>
      <c r="AM21" s="132">
        <v>0</v>
      </c>
      <c r="AN21" s="132">
        <v>0</v>
      </c>
      <c r="AO21" s="132">
        <v>0</v>
      </c>
      <c r="AP21" s="132">
        <v>0</v>
      </c>
      <c r="AQ21" s="132">
        <v>0</v>
      </c>
      <c r="AR21" s="132">
        <v>0</v>
      </c>
      <c r="AS21" s="132">
        <v>0</v>
      </c>
      <c r="AT21" s="132">
        <v>0</v>
      </c>
    </row>
    <row r="22" spans="2:46">
      <c r="B22" s="130" t="s">
        <v>41</v>
      </c>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v>0</v>
      </c>
      <c r="AJ22" s="132">
        <v>0</v>
      </c>
      <c r="AK22" s="132">
        <v>0</v>
      </c>
      <c r="AL22" s="132">
        <v>0</v>
      </c>
      <c r="AM22" s="132">
        <v>0</v>
      </c>
      <c r="AN22" s="132">
        <v>0</v>
      </c>
      <c r="AO22" s="132">
        <v>0</v>
      </c>
      <c r="AP22" s="132">
        <v>0</v>
      </c>
      <c r="AQ22" s="132">
        <v>0</v>
      </c>
      <c r="AR22" s="132">
        <v>0</v>
      </c>
      <c r="AS22" s="132">
        <v>0</v>
      </c>
      <c r="AT22" s="132">
        <v>0</v>
      </c>
    </row>
    <row r="23" spans="2:46">
      <c r="B23" s="130" t="s">
        <v>42</v>
      </c>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v>0</v>
      </c>
      <c r="AJ23" s="132">
        <v>0</v>
      </c>
      <c r="AK23" s="132">
        <v>0</v>
      </c>
      <c r="AL23" s="132">
        <v>0</v>
      </c>
      <c r="AM23" s="132">
        <v>0</v>
      </c>
      <c r="AN23" s="132">
        <v>0</v>
      </c>
      <c r="AO23" s="132">
        <v>0</v>
      </c>
      <c r="AP23" s="132">
        <v>0</v>
      </c>
      <c r="AQ23" s="132">
        <v>0</v>
      </c>
      <c r="AR23" s="132">
        <v>0</v>
      </c>
      <c r="AS23" s="132">
        <v>0</v>
      </c>
      <c r="AT23" s="132">
        <v>0</v>
      </c>
    </row>
    <row r="24" spans="2:46">
      <c r="B24" s="130" t="s">
        <v>43</v>
      </c>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v>0</v>
      </c>
      <c r="AJ24" s="132">
        <v>0</v>
      </c>
      <c r="AK24" s="132">
        <v>0</v>
      </c>
      <c r="AL24" s="132">
        <v>0</v>
      </c>
      <c r="AM24" s="132">
        <v>0</v>
      </c>
      <c r="AN24" s="132">
        <v>0</v>
      </c>
      <c r="AO24" s="132">
        <v>0</v>
      </c>
      <c r="AP24" s="132">
        <v>0</v>
      </c>
      <c r="AQ24" s="132">
        <v>0</v>
      </c>
      <c r="AR24" s="132">
        <v>0</v>
      </c>
      <c r="AS24" s="132">
        <v>0</v>
      </c>
      <c r="AT24" s="132">
        <v>0</v>
      </c>
    </row>
    <row r="25" spans="2:46">
      <c r="B25" s="127" t="s">
        <v>19</v>
      </c>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v>-30</v>
      </c>
      <c r="AJ25" s="133">
        <v>-491</v>
      </c>
      <c r="AK25" s="133">
        <v>-419</v>
      </c>
      <c r="AL25" s="133">
        <v>-1090</v>
      </c>
      <c r="AM25" s="133">
        <v>-463</v>
      </c>
      <c r="AN25" s="133">
        <v>-315</v>
      </c>
      <c r="AO25" s="133">
        <v>-402</v>
      </c>
      <c r="AP25" s="133">
        <v>-384</v>
      </c>
      <c r="AQ25" s="133">
        <v>-443.26690000000008</v>
      </c>
      <c r="AR25" s="133">
        <f>SUM(AR26:AR31)</f>
        <v>-418.13997999999975</v>
      </c>
      <c r="AS25" s="133">
        <f>SUM(AS26:AS31)</f>
        <v>-241.86499000000009</v>
      </c>
      <c r="AT25" s="133">
        <f>SUM(AT26:AT31)</f>
        <v>-223.82436000000007</v>
      </c>
    </row>
    <row r="26" spans="2:46">
      <c r="B26" s="130" t="s">
        <v>14</v>
      </c>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v>0</v>
      </c>
      <c r="AJ26" s="132">
        <v>0</v>
      </c>
      <c r="AK26" s="132">
        <v>32</v>
      </c>
      <c r="AL26" s="132">
        <v>-57</v>
      </c>
      <c r="AM26" s="132">
        <v>0</v>
      </c>
      <c r="AN26" s="132">
        <v>0</v>
      </c>
      <c r="AO26" s="132">
        <v>-3</v>
      </c>
      <c r="AP26" s="132">
        <v>-27</v>
      </c>
      <c r="AQ26" s="132">
        <v>0</v>
      </c>
      <c r="AR26" s="132">
        <v>-39.989380000000004</v>
      </c>
      <c r="AS26" s="132">
        <v>3.2400999999999982</v>
      </c>
      <c r="AT26" s="132">
        <v>0</v>
      </c>
    </row>
    <row r="27" spans="2:46">
      <c r="B27" s="130" t="s">
        <v>16</v>
      </c>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v>-27</v>
      </c>
      <c r="AJ27" s="132">
        <v>-435</v>
      </c>
      <c r="AK27" s="132">
        <v>-429</v>
      </c>
      <c r="AL27" s="132">
        <v>-1007</v>
      </c>
      <c r="AM27" s="132">
        <v>-433</v>
      </c>
      <c r="AN27" s="132">
        <v>-288</v>
      </c>
      <c r="AO27" s="132">
        <v>-399</v>
      </c>
      <c r="AP27" s="132">
        <v>-357</v>
      </c>
      <c r="AQ27" s="132">
        <v>0</v>
      </c>
      <c r="AR27" s="132">
        <v>-792.64126999999985</v>
      </c>
      <c r="AS27" s="132">
        <v>-229.79086000000007</v>
      </c>
      <c r="AT27" s="132">
        <v>-240.99312000000009</v>
      </c>
    </row>
    <row r="28" spans="2:46">
      <c r="B28" s="130" t="s">
        <v>252</v>
      </c>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v>-3</v>
      </c>
      <c r="AJ28" s="132">
        <v>-56</v>
      </c>
      <c r="AK28" s="132">
        <v>-22</v>
      </c>
      <c r="AL28" s="132">
        <v>-26</v>
      </c>
      <c r="AM28" s="132">
        <v>-30</v>
      </c>
      <c r="AN28" s="132">
        <v>-27</v>
      </c>
      <c r="AO28" s="132">
        <v>0</v>
      </c>
      <c r="AP28" s="132">
        <v>0</v>
      </c>
      <c r="AQ28" s="132">
        <v>-443.26690000000008</v>
      </c>
      <c r="AR28" s="132">
        <v>414.49067000000008</v>
      </c>
      <c r="AS28" s="132">
        <v>-15.314230000000009</v>
      </c>
      <c r="AT28" s="132">
        <v>17.168760000000006</v>
      </c>
    </row>
    <row r="29" spans="2:46">
      <c r="B29" s="130" t="s">
        <v>253</v>
      </c>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v>0</v>
      </c>
      <c r="AJ29" s="132">
        <v>0</v>
      </c>
      <c r="AK29" s="132">
        <v>0</v>
      </c>
      <c r="AL29" s="132">
        <v>0</v>
      </c>
      <c r="AM29" s="132">
        <v>0</v>
      </c>
      <c r="AN29" s="132">
        <v>0</v>
      </c>
      <c r="AO29" s="132">
        <v>0</v>
      </c>
      <c r="AP29" s="132">
        <v>0</v>
      </c>
      <c r="AQ29" s="132">
        <v>0</v>
      </c>
      <c r="AR29" s="132">
        <v>0</v>
      </c>
      <c r="AS29" s="132">
        <v>0</v>
      </c>
      <c r="AT29" s="132">
        <v>0</v>
      </c>
    </row>
    <row r="30" spans="2:46">
      <c r="B30" s="130" t="s">
        <v>254</v>
      </c>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v>0</v>
      </c>
      <c r="AJ30" s="132">
        <v>0</v>
      </c>
      <c r="AK30" s="132">
        <v>0</v>
      </c>
      <c r="AL30" s="132">
        <v>0</v>
      </c>
      <c r="AM30" s="132">
        <v>0</v>
      </c>
      <c r="AN30" s="132">
        <v>0</v>
      </c>
      <c r="AO30" s="132">
        <v>0</v>
      </c>
      <c r="AP30" s="132">
        <v>0</v>
      </c>
      <c r="AQ30" s="132">
        <v>0</v>
      </c>
      <c r="AR30" s="132">
        <v>0</v>
      </c>
      <c r="AS30" s="132">
        <v>0</v>
      </c>
      <c r="AT30" s="132">
        <v>0</v>
      </c>
    </row>
    <row r="31" spans="2:46">
      <c r="B31" s="130" t="s">
        <v>255</v>
      </c>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v>0</v>
      </c>
      <c r="AJ31" s="132">
        <v>0</v>
      </c>
      <c r="AK31" s="132">
        <v>0</v>
      </c>
      <c r="AL31" s="132">
        <v>0</v>
      </c>
      <c r="AM31" s="132">
        <v>0</v>
      </c>
      <c r="AN31" s="132">
        <v>0</v>
      </c>
      <c r="AO31" s="132">
        <v>0</v>
      </c>
      <c r="AP31" s="132">
        <v>0</v>
      </c>
      <c r="AQ31" s="132">
        <v>0</v>
      </c>
      <c r="AR31" s="132">
        <v>0</v>
      </c>
      <c r="AS31" s="132">
        <v>0</v>
      </c>
      <c r="AT31" s="132">
        <v>0</v>
      </c>
    </row>
    <row r="32" spans="2:46">
      <c r="B32" s="123" t="s">
        <v>20</v>
      </c>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v>0</v>
      </c>
      <c r="AJ32" s="133">
        <v>-2226</v>
      </c>
      <c r="AK32" s="133">
        <v>-3351</v>
      </c>
      <c r="AL32" s="133">
        <v>-3341</v>
      </c>
      <c r="AM32" s="133">
        <v>-3340</v>
      </c>
      <c r="AN32" s="133">
        <v>-3444</v>
      </c>
      <c r="AO32" s="133">
        <v>-3630</v>
      </c>
      <c r="AP32" s="133">
        <v>-3629</v>
      </c>
      <c r="AQ32" s="133">
        <v>-3629.12012</v>
      </c>
      <c r="AR32" s="133">
        <f>SUM(AR33:AR34)</f>
        <v>-3629.11951</v>
      </c>
      <c r="AS32" s="133">
        <f>SUM(AS33:AS34)</f>
        <v>-3649.7090900000003</v>
      </c>
      <c r="AT32" s="133">
        <f>SUM(AT33:AT34)</f>
        <v>-5022.5642199999984</v>
      </c>
    </row>
    <row r="33" spans="1:46">
      <c r="B33" s="130" t="s">
        <v>21</v>
      </c>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v>0</v>
      </c>
      <c r="AJ33" s="132">
        <v>-2226</v>
      </c>
      <c r="AK33" s="132">
        <v>-3351</v>
      </c>
      <c r="AL33" s="132">
        <v>-3341</v>
      </c>
      <c r="AM33" s="132">
        <v>-3340</v>
      </c>
      <c r="AN33" s="132">
        <v>-3444</v>
      </c>
      <c r="AO33" s="132">
        <v>-3630</v>
      </c>
      <c r="AP33" s="132">
        <v>-3629</v>
      </c>
      <c r="AQ33" s="132">
        <v>-3629.12012</v>
      </c>
      <c r="AR33" s="132">
        <v>-3629.11951</v>
      </c>
      <c r="AS33" s="132">
        <v>-3649.7090900000003</v>
      </c>
      <c r="AT33" s="132">
        <v>-5022.5642199999984</v>
      </c>
    </row>
    <row r="34" spans="1:46">
      <c r="B34" s="130" t="s">
        <v>22</v>
      </c>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v>0</v>
      </c>
      <c r="AJ34" s="132">
        <v>0</v>
      </c>
      <c r="AK34" s="132">
        <v>0</v>
      </c>
      <c r="AL34" s="132">
        <v>0</v>
      </c>
      <c r="AM34" s="132">
        <v>0</v>
      </c>
      <c r="AN34" s="132">
        <v>0</v>
      </c>
      <c r="AO34" s="132">
        <v>0</v>
      </c>
      <c r="AP34" s="132">
        <v>0</v>
      </c>
      <c r="AQ34" s="132">
        <v>0</v>
      </c>
      <c r="AR34" s="132">
        <v>0</v>
      </c>
      <c r="AS34" s="132">
        <v>0</v>
      </c>
      <c r="AT34" s="132">
        <v>0</v>
      </c>
    </row>
    <row r="35" spans="1:46">
      <c r="B35" s="127" t="s">
        <v>23</v>
      </c>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v>2895</v>
      </c>
      <c r="AJ35" s="133">
        <v>-3165</v>
      </c>
      <c r="AK35" s="133">
        <v>-83</v>
      </c>
      <c r="AL35" s="133">
        <v>-410</v>
      </c>
      <c r="AM35" s="133">
        <v>-2216</v>
      </c>
      <c r="AN35" s="133">
        <v>-1839</v>
      </c>
      <c r="AO35" s="133">
        <v>-1586</v>
      </c>
      <c r="AP35" s="133">
        <v>-1117</v>
      </c>
      <c r="AQ35" s="133">
        <v>-2356.0822700000003</v>
      </c>
      <c r="AR35" s="133">
        <f>SUM(AR36,AR42)</f>
        <v>-2665.6186099999991</v>
      </c>
      <c r="AS35" s="133">
        <f>SUM(AS36,AS42)</f>
        <v>-986.37821000000031</v>
      </c>
      <c r="AT35" s="133">
        <f>SUM(AT36,AT42)</f>
        <v>427.75928999999974</v>
      </c>
    </row>
    <row r="36" spans="1:46">
      <c r="B36" s="137" t="s">
        <v>24</v>
      </c>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v>2956</v>
      </c>
      <c r="AJ36" s="133">
        <v>975</v>
      </c>
      <c r="AK36" s="133">
        <v>2736</v>
      </c>
      <c r="AL36" s="133">
        <v>1959</v>
      </c>
      <c r="AM36" s="133">
        <v>1224</v>
      </c>
      <c r="AN36" s="133">
        <v>1283</v>
      </c>
      <c r="AO36" s="133">
        <v>1283</v>
      </c>
      <c r="AP36" s="133">
        <v>1330</v>
      </c>
      <c r="AQ36" s="133">
        <v>1138.5161899999998</v>
      </c>
      <c r="AR36" s="133">
        <f>SUM(AR37:AR41)</f>
        <v>1357.7175099999999</v>
      </c>
      <c r="AS36" s="133">
        <f>SUM(AS37:AS41)</f>
        <v>1681.9115900000002</v>
      </c>
      <c r="AT36" s="133">
        <f>SUM(AT37:AT41)</f>
        <v>1687.2315699999999</v>
      </c>
    </row>
    <row r="37" spans="1:46">
      <c r="B37" s="138" t="s">
        <v>346</v>
      </c>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v>0</v>
      </c>
      <c r="AJ37" s="132">
        <v>0</v>
      </c>
      <c r="AK37" s="132">
        <v>7</v>
      </c>
      <c r="AL37" s="132">
        <v>0</v>
      </c>
      <c r="AM37" s="132">
        <v>0</v>
      </c>
      <c r="AN37" s="132">
        <v>0</v>
      </c>
      <c r="AO37" s="132">
        <v>0</v>
      </c>
      <c r="AP37" s="132">
        <v>0</v>
      </c>
      <c r="AQ37" s="132">
        <v>0</v>
      </c>
      <c r="AR37" s="132">
        <v>0</v>
      </c>
      <c r="AS37" s="132">
        <v>0</v>
      </c>
      <c r="AT37" s="132">
        <v>0</v>
      </c>
    </row>
    <row r="38" spans="1:46">
      <c r="B38" s="138" t="s">
        <v>26</v>
      </c>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v>1473</v>
      </c>
      <c r="AJ38" s="132">
        <v>768</v>
      </c>
      <c r="AK38" s="132">
        <v>2180</v>
      </c>
      <c r="AL38" s="132">
        <v>1449</v>
      </c>
      <c r="AM38" s="132">
        <v>1022</v>
      </c>
      <c r="AN38" s="132">
        <v>1061</v>
      </c>
      <c r="AO38" s="132">
        <v>1144</v>
      </c>
      <c r="AP38" s="132">
        <v>1035</v>
      </c>
      <c r="AQ38" s="132">
        <v>383.72109999999998</v>
      </c>
      <c r="AR38" s="132">
        <v>521.97298000000001</v>
      </c>
      <c r="AS38" s="132">
        <v>546.79242999999997</v>
      </c>
      <c r="AT38" s="132">
        <v>528.60471000000007</v>
      </c>
    </row>
    <row r="39" spans="1:46">
      <c r="B39" s="138" t="s">
        <v>347</v>
      </c>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v>0</v>
      </c>
      <c r="AJ39" s="132">
        <v>9</v>
      </c>
      <c r="AK39" s="132">
        <v>308</v>
      </c>
      <c r="AL39" s="132">
        <v>221</v>
      </c>
      <c r="AM39" s="132">
        <v>0</v>
      </c>
      <c r="AN39" s="132">
        <v>0</v>
      </c>
      <c r="AO39" s="132">
        <v>0</v>
      </c>
      <c r="AP39" s="132">
        <v>0</v>
      </c>
      <c r="AQ39" s="132">
        <v>0</v>
      </c>
      <c r="AR39" s="132">
        <v>0</v>
      </c>
      <c r="AS39" s="132">
        <v>0</v>
      </c>
      <c r="AT39" s="132">
        <v>0</v>
      </c>
    </row>
    <row r="40" spans="1:46">
      <c r="B40" s="138" t="s">
        <v>28</v>
      </c>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v>1436</v>
      </c>
      <c r="AJ40" s="132">
        <v>0</v>
      </c>
      <c r="AK40" s="132">
        <v>0</v>
      </c>
      <c r="AL40" s="132">
        <v>0</v>
      </c>
      <c r="AM40" s="132">
        <v>0</v>
      </c>
      <c r="AN40" s="132">
        <v>0</v>
      </c>
      <c r="AO40" s="132">
        <v>0</v>
      </c>
      <c r="AP40" s="132">
        <v>0</v>
      </c>
      <c r="AQ40" s="132">
        <v>0</v>
      </c>
      <c r="AR40" s="132">
        <v>0</v>
      </c>
      <c r="AS40" s="132">
        <v>0</v>
      </c>
      <c r="AT40" s="132">
        <v>0</v>
      </c>
    </row>
    <row r="41" spans="1:46">
      <c r="B41" s="138" t="s">
        <v>10</v>
      </c>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v>47</v>
      </c>
      <c r="AJ41" s="132">
        <v>198</v>
      </c>
      <c r="AK41" s="132">
        <v>241</v>
      </c>
      <c r="AL41" s="132">
        <v>289</v>
      </c>
      <c r="AM41" s="132">
        <v>202</v>
      </c>
      <c r="AN41" s="132">
        <v>222</v>
      </c>
      <c r="AO41" s="132">
        <v>139</v>
      </c>
      <c r="AP41" s="132">
        <v>295</v>
      </c>
      <c r="AQ41" s="132">
        <v>754.79508999999996</v>
      </c>
      <c r="AR41" s="132">
        <v>835.74453000000005</v>
      </c>
      <c r="AS41" s="132">
        <v>1135.1191600000002</v>
      </c>
      <c r="AT41" s="132">
        <v>1158.6268599999999</v>
      </c>
    </row>
    <row r="42" spans="1:46">
      <c r="B42" s="137" t="s">
        <v>30</v>
      </c>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v>-61</v>
      </c>
      <c r="AJ42" s="133">
        <v>-4140</v>
      </c>
      <c r="AK42" s="133">
        <v>-2819</v>
      </c>
      <c r="AL42" s="133">
        <v>-2369</v>
      </c>
      <c r="AM42" s="133">
        <v>-3440</v>
      </c>
      <c r="AN42" s="133">
        <v>-3122</v>
      </c>
      <c r="AO42" s="133">
        <v>-2869</v>
      </c>
      <c r="AP42" s="133">
        <v>-2447</v>
      </c>
      <c r="AQ42" s="133">
        <v>-3494.5984600000002</v>
      </c>
      <c r="AR42" s="133">
        <f>SUM(AR43:AR45)</f>
        <v>-4023.336119999999</v>
      </c>
      <c r="AS42" s="133">
        <f>SUM(AS43:AS45)</f>
        <v>-2668.2898000000005</v>
      </c>
      <c r="AT42" s="133">
        <f>SUM(AT43:AT45)</f>
        <v>-1259.4722800000002</v>
      </c>
    </row>
    <row r="43" spans="1:46">
      <c r="B43" s="138" t="s">
        <v>346</v>
      </c>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v>0</v>
      </c>
      <c r="AJ43" s="132">
        <v>-598</v>
      </c>
      <c r="AK43" s="132">
        <v>-407</v>
      </c>
      <c r="AL43" s="132">
        <v>-1121</v>
      </c>
      <c r="AM43" s="132">
        <v>-2232</v>
      </c>
      <c r="AN43" s="132">
        <v>-1781</v>
      </c>
      <c r="AO43" s="132">
        <v>-1192</v>
      </c>
      <c r="AP43" s="132">
        <v>-1767</v>
      </c>
      <c r="AQ43" s="132">
        <v>-2431.6158599999999</v>
      </c>
      <c r="AR43" s="132">
        <v>-2590.0873299999994</v>
      </c>
      <c r="AS43" s="132">
        <v>-764.98720000000048</v>
      </c>
      <c r="AT43" s="132">
        <v>-888.13302999999996</v>
      </c>
    </row>
    <row r="44" spans="1:46">
      <c r="B44" s="138" t="s">
        <v>31</v>
      </c>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v>0</v>
      </c>
      <c r="AJ44" s="132">
        <v>-303</v>
      </c>
      <c r="AK44" s="132">
        <v>-912</v>
      </c>
      <c r="AL44" s="132">
        <v>-865</v>
      </c>
      <c r="AM44" s="132">
        <v>-861</v>
      </c>
      <c r="AN44" s="132">
        <v>-880</v>
      </c>
      <c r="AO44" s="132">
        <v>-916</v>
      </c>
      <c r="AP44" s="132">
        <v>-582</v>
      </c>
      <c r="AQ44" s="132">
        <v>-795.99112000000002</v>
      </c>
      <c r="AR44" s="132">
        <v>-958.98002999999983</v>
      </c>
      <c r="AS44" s="132">
        <v>-1005.2551800000001</v>
      </c>
      <c r="AT44" s="132">
        <v>-881.42020000000002</v>
      </c>
    </row>
    <row r="45" spans="1:46">
      <c r="B45" s="138" t="s">
        <v>10</v>
      </c>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v>-61</v>
      </c>
      <c r="AJ45" s="132">
        <v>-3239</v>
      </c>
      <c r="AK45" s="132">
        <v>-1500</v>
      </c>
      <c r="AL45" s="132">
        <v>-383</v>
      </c>
      <c r="AM45" s="132">
        <v>-347</v>
      </c>
      <c r="AN45" s="132">
        <v>-461</v>
      </c>
      <c r="AO45" s="132">
        <v>-761</v>
      </c>
      <c r="AP45" s="132">
        <v>-98</v>
      </c>
      <c r="AQ45" s="132">
        <v>-266.99148000000025</v>
      </c>
      <c r="AR45" s="132">
        <v>-474.26875999999982</v>
      </c>
      <c r="AS45" s="132">
        <v>-898.04741999999965</v>
      </c>
      <c r="AT45" s="132">
        <v>510.0809499999998</v>
      </c>
    </row>
    <row r="46" spans="1:46">
      <c r="A46" s="189"/>
      <c r="B46" s="123" t="s">
        <v>32</v>
      </c>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v>0</v>
      </c>
      <c r="AJ46" s="133">
        <v>0</v>
      </c>
      <c r="AK46" s="133">
        <v>0</v>
      </c>
      <c r="AL46" s="133">
        <v>0</v>
      </c>
      <c r="AM46" s="133">
        <v>11</v>
      </c>
      <c r="AN46" s="133">
        <v>0</v>
      </c>
      <c r="AO46" s="133">
        <v>-29</v>
      </c>
      <c r="AP46" s="133">
        <v>-1380</v>
      </c>
      <c r="AQ46" s="133">
        <v>-158.47523999999999</v>
      </c>
      <c r="AR46" s="133">
        <v>6.7000000001371518E-4</v>
      </c>
      <c r="AS46" s="133">
        <v>-0.22003000000003681</v>
      </c>
      <c r="AT46" s="133">
        <v>-5.07650000000001</v>
      </c>
    </row>
    <row r="47" spans="1:46">
      <c r="A47" s="189"/>
      <c r="B47" s="123" t="s">
        <v>44</v>
      </c>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v>0</v>
      </c>
      <c r="AJ47" s="133">
        <v>0</v>
      </c>
      <c r="AK47" s="133">
        <v>0</v>
      </c>
      <c r="AL47" s="133">
        <v>0</v>
      </c>
      <c r="AM47" s="133">
        <v>0</v>
      </c>
      <c r="AN47" s="133">
        <v>0</v>
      </c>
      <c r="AO47" s="133">
        <v>0</v>
      </c>
      <c r="AP47" s="133">
        <v>0</v>
      </c>
      <c r="AQ47" s="133">
        <v>0</v>
      </c>
      <c r="AR47" s="133">
        <v>0</v>
      </c>
      <c r="AS47" s="133">
        <v>0</v>
      </c>
      <c r="AT47" s="133">
        <v>0</v>
      </c>
    </row>
    <row r="48" spans="1:46">
      <c r="A48" s="189"/>
      <c r="B48" s="123" t="s">
        <v>33</v>
      </c>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v>1394</v>
      </c>
      <c r="AJ48" s="133">
        <v>-5222</v>
      </c>
      <c r="AK48" s="133">
        <v>-4736</v>
      </c>
      <c r="AL48" s="133">
        <v>2608</v>
      </c>
      <c r="AM48" s="133">
        <v>1188</v>
      </c>
      <c r="AN48" s="133">
        <v>-1577</v>
      </c>
      <c r="AO48" s="133">
        <v>-3865</v>
      </c>
      <c r="AP48" s="133">
        <v>-3006</v>
      </c>
      <c r="AQ48" s="133">
        <v>-5241.6230999999989</v>
      </c>
      <c r="AR48" s="133">
        <f>SUM(AR11,AR12,AR25,AR46,AR47,AR32,AR35)</f>
        <v>-1425.7377900000101</v>
      </c>
      <c r="AS48" s="133">
        <f>SUM(AS11,AS12,AS25,AS46,AS47,AS32,AS35)</f>
        <v>-2319.9886899999974</v>
      </c>
      <c r="AT48" s="133">
        <f>SUM(AT11,AT12,AT25,AT46,AT47,AT32,AT35)</f>
        <v>-1396.9033299999962</v>
      </c>
    </row>
    <row r="49" spans="1:46">
      <c r="A49" s="189"/>
      <c r="B49" s="123" t="s">
        <v>34</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v>-999</v>
      </c>
      <c r="AJ49" s="133">
        <v>-900</v>
      </c>
      <c r="AK49" s="133">
        <v>-942</v>
      </c>
      <c r="AL49" s="133">
        <v>-1011</v>
      </c>
      <c r="AM49" s="133">
        <v>-755</v>
      </c>
      <c r="AN49" s="133">
        <v>-763</v>
      </c>
      <c r="AO49" s="133">
        <v>-770</v>
      </c>
      <c r="AP49" s="133">
        <v>-713</v>
      </c>
      <c r="AQ49" s="133">
        <v>-871.36148000000003</v>
      </c>
      <c r="AR49" s="133">
        <v>-1118.9910399999999</v>
      </c>
      <c r="AS49" s="133">
        <v>-1141.1037400000005</v>
      </c>
      <c r="AT49" s="133">
        <v>-1049.6389199999999</v>
      </c>
    </row>
    <row r="50" spans="1:46">
      <c r="A50" s="189"/>
      <c r="B50" s="123" t="s">
        <v>35</v>
      </c>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v>0</v>
      </c>
      <c r="AJ50" s="133">
        <v>0</v>
      </c>
      <c r="AK50" s="133">
        <v>0</v>
      </c>
      <c r="AL50" s="133">
        <v>0</v>
      </c>
      <c r="AM50" s="133">
        <v>0</v>
      </c>
      <c r="AN50" s="133">
        <v>0</v>
      </c>
      <c r="AO50" s="133">
        <v>0</v>
      </c>
      <c r="AP50" s="133">
        <v>0</v>
      </c>
      <c r="AQ50" s="133">
        <v>0</v>
      </c>
      <c r="AR50" s="133">
        <v>0</v>
      </c>
      <c r="AS50" s="133">
        <v>0</v>
      </c>
      <c r="AT50" s="133">
        <v>0</v>
      </c>
    </row>
    <row r="51" spans="1:46">
      <c r="A51" s="189"/>
      <c r="B51" s="123" t="s">
        <v>45</v>
      </c>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v>0</v>
      </c>
      <c r="AJ51" s="133">
        <v>0</v>
      </c>
      <c r="AK51" s="133">
        <v>0</v>
      </c>
      <c r="AL51" s="133">
        <v>0</v>
      </c>
      <c r="AM51" s="133">
        <v>0</v>
      </c>
      <c r="AN51" s="133">
        <v>0</v>
      </c>
      <c r="AO51" s="133">
        <v>0</v>
      </c>
      <c r="AP51" s="133">
        <v>0</v>
      </c>
      <c r="AQ51" s="133">
        <v>0</v>
      </c>
      <c r="AR51" s="133">
        <v>0</v>
      </c>
      <c r="AS51" s="133">
        <v>0</v>
      </c>
      <c r="AT51" s="133">
        <v>0</v>
      </c>
    </row>
    <row r="52" spans="1:46">
      <c r="A52" s="189"/>
      <c r="B52" s="123" t="s">
        <v>46</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v>395</v>
      </c>
      <c r="AJ52" s="133">
        <v>-6122</v>
      </c>
      <c r="AK52" s="133">
        <v>-5678</v>
      </c>
      <c r="AL52" s="133">
        <v>1597</v>
      </c>
      <c r="AM52" s="133">
        <v>433</v>
      </c>
      <c r="AN52" s="133">
        <v>-2340</v>
      </c>
      <c r="AO52" s="133">
        <v>-4635</v>
      </c>
      <c r="AP52" s="133">
        <v>-3719</v>
      </c>
      <c r="AQ52" s="133">
        <v>-6112.9845799999985</v>
      </c>
      <c r="AR52" s="133">
        <f>SUM(AR48,AR49,AR50)-AR51</f>
        <v>-2544.72883000001</v>
      </c>
      <c r="AS52" s="133">
        <f>SUM(AS48,AS49,AS50)-AS51</f>
        <v>-3461.0924299999979</v>
      </c>
      <c r="AT52" s="133">
        <f>SUM(AT48,AT49,AT50)-AT51</f>
        <v>-2446.5422499999959</v>
      </c>
    </row>
    <row r="53" spans="1:46">
      <c r="A53" s="189"/>
      <c r="B53" s="139" t="s">
        <v>47</v>
      </c>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v>395</v>
      </c>
      <c r="AJ53" s="141">
        <v>-6122</v>
      </c>
      <c r="AK53" s="141">
        <v>-5678</v>
      </c>
      <c r="AL53" s="141">
        <v>1597</v>
      </c>
      <c r="AM53" s="141">
        <v>433</v>
      </c>
      <c r="AN53" s="141">
        <v>-2340</v>
      </c>
      <c r="AO53" s="141">
        <v>-4635</v>
      </c>
      <c r="AP53" s="141">
        <v>-3719</v>
      </c>
      <c r="AQ53" s="141">
        <v>-6112.9845799999985</v>
      </c>
      <c r="AR53" s="141">
        <f>SUM(AR48,AR49,AR50)</f>
        <v>-2544.72883000001</v>
      </c>
      <c r="AS53" s="141">
        <f>SUM(AS48,AS49,AS50)</f>
        <v>-3461.0924299999979</v>
      </c>
      <c r="AT53" s="141">
        <f>SUM(AT48,AT49,AT50)</f>
        <v>-2446.5422499999959</v>
      </c>
    </row>
    <row r="54" spans="1:46" ht="9" customHeight="1">
      <c r="A54" s="122"/>
      <c r="B54" s="123"/>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row>
    <row r="55" spans="1:46">
      <c r="A55" s="122"/>
      <c r="B55" s="143" t="s">
        <v>189</v>
      </c>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v>-1501</v>
      </c>
      <c r="AJ55" s="187">
        <v>169</v>
      </c>
      <c r="AK55" s="187">
        <v>-1302</v>
      </c>
      <c r="AL55" s="187">
        <v>6359</v>
      </c>
      <c r="AM55" s="187">
        <v>6744</v>
      </c>
      <c r="AN55" s="187">
        <v>3706</v>
      </c>
      <c r="AO55" s="187">
        <v>1351</v>
      </c>
      <c r="AP55" s="187">
        <v>1740</v>
      </c>
      <c r="AQ55" s="187">
        <v>743.57929000000195</v>
      </c>
      <c r="AR55" s="187">
        <v>4869.0003299999971</v>
      </c>
      <c r="AS55" s="187">
        <v>2316.0986100000018</v>
      </c>
      <c r="AT55" s="187">
        <v>3197.9016000000001</v>
      </c>
    </row>
    <row r="56" spans="1:46">
      <c r="A56" s="122"/>
      <c r="B56" s="139" t="s">
        <v>325</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c r="AI56" s="141">
        <v>-1501</v>
      </c>
      <c r="AJ56" s="141">
        <v>169</v>
      </c>
      <c r="AK56" s="141">
        <v>-1302</v>
      </c>
      <c r="AL56" s="141">
        <v>6359</v>
      </c>
      <c r="AM56" s="141">
        <v>6744</v>
      </c>
      <c r="AN56" s="141">
        <v>3706</v>
      </c>
      <c r="AO56" s="141">
        <v>1351</v>
      </c>
      <c r="AP56" s="141">
        <v>1740</v>
      </c>
      <c r="AQ56" s="141">
        <v>743.57929000000195</v>
      </c>
      <c r="AR56" s="141">
        <f>AR55</f>
        <v>4869.0003299999971</v>
      </c>
      <c r="AS56" s="141">
        <f>AS55</f>
        <v>2316.0986100000018</v>
      </c>
      <c r="AT56" s="141">
        <f>AT55</f>
        <v>3197.9016000000001</v>
      </c>
    </row>
    <row r="57" spans="1:46">
      <c r="B57" s="145"/>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spans="1:46">
      <c r="B58" s="145"/>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c r="B59" s="145"/>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ht="15" thickBot="1">
      <c r="B60" s="88"/>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spans="1:46" ht="16" customHeight="1" thickTop="1" thickBot="1">
      <c r="A61" s="185"/>
      <c r="B61" s="27" t="s">
        <v>94</v>
      </c>
      <c r="C61" s="391"/>
      <c r="D61" s="391"/>
      <c r="E61" s="391"/>
      <c r="F61" s="391"/>
      <c r="G61" s="392"/>
      <c r="H61" s="391"/>
      <c r="I61" s="391"/>
      <c r="J61" s="391"/>
      <c r="K61" s="392"/>
      <c r="L61" s="391"/>
      <c r="M61" s="391"/>
      <c r="N61" s="391"/>
      <c r="O61" s="392"/>
      <c r="P61" s="391"/>
      <c r="Q61" s="391"/>
      <c r="R61" s="391"/>
      <c r="S61" s="392"/>
      <c r="T61" s="391"/>
      <c r="U61" s="391"/>
      <c r="V61" s="391"/>
      <c r="W61" s="392"/>
      <c r="X61" s="391"/>
      <c r="Y61" s="391"/>
      <c r="Z61" s="391"/>
      <c r="AA61" s="392"/>
      <c r="AB61" s="391"/>
      <c r="AC61" s="391"/>
      <c r="AD61" s="391"/>
      <c r="AE61" s="392"/>
      <c r="AF61" s="391"/>
      <c r="AG61" s="391"/>
      <c r="AH61" s="391"/>
      <c r="AI61" s="392">
        <v>2023</v>
      </c>
      <c r="AJ61" s="391"/>
      <c r="AK61" s="391"/>
      <c r="AL61" s="391"/>
      <c r="AM61" s="392">
        <v>2024</v>
      </c>
      <c r="AN61" s="391"/>
      <c r="AO61" s="391"/>
      <c r="AP61" s="391"/>
      <c r="AQ61" s="393">
        <v>2025</v>
      </c>
      <c r="AR61" s="394"/>
      <c r="AS61" s="394"/>
      <c r="AT61" s="394"/>
    </row>
    <row r="62" spans="1:46" ht="16" customHeight="1" thickTop="1">
      <c r="A62" s="185"/>
      <c r="B62" s="28" t="s">
        <v>97</v>
      </c>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t="s">
        <v>244</v>
      </c>
      <c r="AJ62" s="29" t="s">
        <v>248</v>
      </c>
      <c r="AK62" s="29" t="s">
        <v>266</v>
      </c>
      <c r="AL62" s="29" t="s">
        <v>275</v>
      </c>
      <c r="AM62" s="29" t="s">
        <v>287</v>
      </c>
      <c r="AN62" s="29" t="s">
        <v>291</v>
      </c>
      <c r="AO62" s="29" t="s">
        <v>303</v>
      </c>
      <c r="AP62" s="29" t="s">
        <v>306</v>
      </c>
      <c r="AQ62" s="29" t="s">
        <v>341</v>
      </c>
      <c r="AR62" s="29" t="str">
        <f>AR8</f>
        <v>2T25</v>
      </c>
      <c r="AS62" s="29" t="str">
        <f>AS8</f>
        <v>3T25</v>
      </c>
      <c r="AT62" s="29" t="str">
        <f>AT8</f>
        <v>4T25</v>
      </c>
    </row>
    <row r="63" spans="1:46">
      <c r="B63" s="148" t="s">
        <v>48</v>
      </c>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v>136283</v>
      </c>
      <c r="AJ63" s="149">
        <v>89167</v>
      </c>
      <c r="AK63" s="149">
        <v>65603</v>
      </c>
      <c r="AL63" s="149">
        <v>59384</v>
      </c>
      <c r="AM63" s="149">
        <v>49847</v>
      </c>
      <c r="AN63" s="149">
        <v>52984</v>
      </c>
      <c r="AO63" s="149">
        <v>54298</v>
      </c>
      <c r="AP63" s="149">
        <v>17980</v>
      </c>
      <c r="AQ63" s="149">
        <v>26408.168529999999</v>
      </c>
      <c r="AR63" s="149">
        <f>SUM(AR64:AR78)</f>
        <v>26956.7696</v>
      </c>
      <c r="AS63" s="149">
        <f>SUM(AS64:AS78)</f>
        <v>25408.289040000003</v>
      </c>
      <c r="AT63" s="149">
        <f>SUM(AT64:AT78)</f>
        <v>19317.865679999999</v>
      </c>
    </row>
    <row r="64" spans="1:46">
      <c r="B64" s="148" t="s">
        <v>49</v>
      </c>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52">
        <v>64377</v>
      </c>
      <c r="AJ64" s="152">
        <v>42994</v>
      </c>
      <c r="AK64" s="152">
        <v>31625</v>
      </c>
      <c r="AL64" s="152">
        <v>25281</v>
      </c>
      <c r="AM64" s="152">
        <v>18776</v>
      </c>
      <c r="AN64" s="152">
        <v>22269</v>
      </c>
      <c r="AO64" s="152">
        <v>21843</v>
      </c>
      <c r="AP64" s="152">
        <v>3123</v>
      </c>
      <c r="AQ64" s="152">
        <v>6177.5602099999996</v>
      </c>
      <c r="AR64" s="152">
        <v>4803.8328600000004</v>
      </c>
      <c r="AS64" s="152">
        <v>3990.1182500000004</v>
      </c>
      <c r="AT64" s="152">
        <v>2330.7321000000002</v>
      </c>
    </row>
    <row r="65" spans="1:46">
      <c r="A65" s="175"/>
      <c r="B65" s="151" t="s">
        <v>118</v>
      </c>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v>63584</v>
      </c>
      <c r="AJ65" s="152">
        <v>37804</v>
      </c>
      <c r="AK65" s="152">
        <v>23605</v>
      </c>
      <c r="AL65" s="152">
        <v>16321</v>
      </c>
      <c r="AM65" s="152">
        <v>13492</v>
      </c>
      <c r="AN65" s="152">
        <v>14867</v>
      </c>
      <c r="AO65" s="152">
        <v>15504</v>
      </c>
      <c r="AP65" s="152">
        <v>1229</v>
      </c>
      <c r="AQ65" s="152">
        <v>2931.4802100000002</v>
      </c>
      <c r="AR65" s="152">
        <v>3544.7645600000001</v>
      </c>
      <c r="AS65" s="152">
        <v>3957.1026900000002</v>
      </c>
      <c r="AT65" s="152">
        <v>781.97034999999994</v>
      </c>
    </row>
    <row r="66" spans="1:46">
      <c r="A66" s="175"/>
      <c r="B66" s="151" t="s">
        <v>98</v>
      </c>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52">
        <v>3558</v>
      </c>
      <c r="AJ66" s="152">
        <v>2618</v>
      </c>
      <c r="AK66" s="152">
        <v>3615</v>
      </c>
      <c r="AL66" s="152">
        <v>11607</v>
      </c>
      <c r="AM66" s="152">
        <v>11954</v>
      </c>
      <c r="AN66" s="152">
        <v>10814</v>
      </c>
      <c r="AO66" s="152">
        <v>10329</v>
      </c>
      <c r="AP66" s="152">
        <v>8423</v>
      </c>
      <c r="AQ66" s="152">
        <v>10778.052369999999</v>
      </c>
      <c r="AR66" s="152">
        <v>11168.116400000001</v>
      </c>
      <c r="AS66" s="152">
        <v>11167.6297</v>
      </c>
      <c r="AT66" s="152">
        <v>11131.050529999999</v>
      </c>
    </row>
    <row r="67" spans="1:46">
      <c r="A67" s="175"/>
      <c r="B67" s="151" t="s">
        <v>207</v>
      </c>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52">
        <v>0</v>
      </c>
      <c r="AJ67" s="152">
        <v>0</v>
      </c>
      <c r="AK67" s="152">
        <v>0</v>
      </c>
      <c r="AL67" s="152">
        <v>0</v>
      </c>
      <c r="AM67" s="152">
        <v>0</v>
      </c>
      <c r="AN67" s="152">
        <v>0</v>
      </c>
      <c r="AO67" s="152">
        <v>0</v>
      </c>
      <c r="AP67" s="152">
        <v>0</v>
      </c>
      <c r="AQ67" s="152">
        <v>0</v>
      </c>
      <c r="AR67" s="152">
        <v>0</v>
      </c>
      <c r="AS67" s="152">
        <v>0</v>
      </c>
      <c r="AT67" s="152">
        <v>0</v>
      </c>
    </row>
    <row r="68" spans="1:46">
      <c r="B68" s="151" t="s">
        <v>52</v>
      </c>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52">
        <v>0</v>
      </c>
      <c r="AJ68" s="152">
        <v>7</v>
      </c>
      <c r="AK68" s="152">
        <v>41</v>
      </c>
      <c r="AL68" s="152">
        <v>46</v>
      </c>
      <c r="AM68" s="152">
        <v>123</v>
      </c>
      <c r="AN68" s="152">
        <v>131</v>
      </c>
      <c r="AO68" s="152">
        <v>461</v>
      </c>
      <c r="AP68" s="152">
        <v>475</v>
      </c>
      <c r="AQ68" s="152">
        <v>467.39285999999998</v>
      </c>
      <c r="AR68" s="152">
        <v>475.58920000000001</v>
      </c>
      <c r="AS68" s="152">
        <v>703.37930000000006</v>
      </c>
      <c r="AT68" s="152">
        <v>551.52120000000002</v>
      </c>
    </row>
    <row r="69" spans="1:46">
      <c r="A69" s="175"/>
      <c r="B69" s="151" t="s">
        <v>50</v>
      </c>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v>60</v>
      </c>
      <c r="AJ69" s="152">
        <v>59</v>
      </c>
      <c r="AK69" s="152">
        <v>60</v>
      </c>
      <c r="AL69" s="152">
        <v>0</v>
      </c>
      <c r="AM69" s="152">
        <v>1</v>
      </c>
      <c r="AN69" s="152">
        <v>1</v>
      </c>
      <c r="AO69" s="152">
        <v>0</v>
      </c>
      <c r="AP69" s="152">
        <v>0</v>
      </c>
      <c r="AQ69" s="152">
        <v>0</v>
      </c>
      <c r="AR69" s="152">
        <v>0</v>
      </c>
      <c r="AS69" s="152">
        <v>0</v>
      </c>
      <c r="AT69" s="152">
        <v>-32.827120000000001</v>
      </c>
    </row>
    <row r="70" spans="1:46">
      <c r="B70" s="151" t="s">
        <v>55</v>
      </c>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v>1322</v>
      </c>
      <c r="AJ70" s="152">
        <v>1418</v>
      </c>
      <c r="AK70" s="152">
        <v>2120</v>
      </c>
      <c r="AL70" s="152">
        <v>1936</v>
      </c>
      <c r="AM70" s="152">
        <v>1732</v>
      </c>
      <c r="AN70" s="152">
        <v>1543</v>
      </c>
      <c r="AO70" s="152">
        <v>1092</v>
      </c>
      <c r="AP70" s="152">
        <v>29</v>
      </c>
      <c r="AQ70" s="152">
        <v>508.75817000000001</v>
      </c>
      <c r="AR70" s="152">
        <v>305.44668000000001</v>
      </c>
      <c r="AS70" s="152">
        <v>125.40882000000001</v>
      </c>
      <c r="AT70" s="152">
        <v>357.44367999999997</v>
      </c>
    </row>
    <row r="71" spans="1:46">
      <c r="A71" s="175"/>
      <c r="B71" s="151" t="s">
        <v>119</v>
      </c>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v>3382</v>
      </c>
      <c r="AJ71" s="152">
        <v>2996</v>
      </c>
      <c r="AK71" s="152">
        <v>2485</v>
      </c>
      <c r="AL71" s="152">
        <v>2141</v>
      </c>
      <c r="AM71" s="152">
        <v>1717</v>
      </c>
      <c r="AN71" s="152">
        <v>1307</v>
      </c>
      <c r="AO71" s="152">
        <v>879</v>
      </c>
      <c r="AP71" s="152">
        <v>491</v>
      </c>
      <c r="AQ71" s="152">
        <v>121.15900999999999</v>
      </c>
      <c r="AR71" s="152">
        <v>124.70027999999999</v>
      </c>
      <c r="AS71" s="152">
        <v>0.39527999999999996</v>
      </c>
      <c r="AT71" s="152">
        <v>0.39527999999999996</v>
      </c>
    </row>
    <row r="72" spans="1:46">
      <c r="B72" s="151" t="s">
        <v>51</v>
      </c>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v>0</v>
      </c>
      <c r="AJ72" s="152">
        <v>0</v>
      </c>
      <c r="AK72" s="152">
        <v>0</v>
      </c>
      <c r="AL72" s="152">
        <v>0</v>
      </c>
      <c r="AM72" s="152">
        <v>0</v>
      </c>
      <c r="AN72" s="152">
        <v>0</v>
      </c>
      <c r="AO72" s="152">
        <v>0</v>
      </c>
      <c r="AP72" s="152">
        <v>0</v>
      </c>
      <c r="AQ72" s="152">
        <v>0</v>
      </c>
      <c r="AR72" s="152">
        <v>0</v>
      </c>
      <c r="AS72" s="152">
        <v>0</v>
      </c>
      <c r="AT72" s="152">
        <v>0</v>
      </c>
    </row>
    <row r="73" spans="1:46">
      <c r="B73" s="151" t="s">
        <v>54</v>
      </c>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v>0</v>
      </c>
      <c r="AJ73" s="152">
        <v>0</v>
      </c>
      <c r="AK73" s="152">
        <v>0</v>
      </c>
      <c r="AL73" s="152">
        <v>0</v>
      </c>
      <c r="AM73" s="152">
        <v>0</v>
      </c>
      <c r="AN73" s="152">
        <v>0</v>
      </c>
      <c r="AO73" s="152">
        <v>0</v>
      </c>
      <c r="AP73" s="152">
        <v>0</v>
      </c>
      <c r="AQ73" s="152">
        <v>0</v>
      </c>
      <c r="AR73" s="152">
        <v>0</v>
      </c>
      <c r="AS73" s="152">
        <v>0</v>
      </c>
      <c r="AT73" s="152">
        <v>0</v>
      </c>
    </row>
    <row r="74" spans="1:46">
      <c r="A74" s="175"/>
      <c r="B74" s="151" t="s">
        <v>120</v>
      </c>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v>0</v>
      </c>
      <c r="AJ74" s="152">
        <v>1271</v>
      </c>
      <c r="AK74" s="152">
        <v>2052</v>
      </c>
      <c r="AL74" s="152">
        <v>2052</v>
      </c>
      <c r="AM74" s="152">
        <v>2052</v>
      </c>
      <c r="AN74" s="152">
        <v>2052</v>
      </c>
      <c r="AO74" s="152">
        <v>4190</v>
      </c>
      <c r="AP74" s="152">
        <v>4210</v>
      </c>
      <c r="AQ74" s="152">
        <v>5423.7656999999999</v>
      </c>
      <c r="AR74" s="152">
        <v>6534.3196200000002</v>
      </c>
      <c r="AS74" s="152">
        <v>5464.2550000000001</v>
      </c>
      <c r="AT74" s="152">
        <v>4197.5796600000003</v>
      </c>
    </row>
    <row r="75" spans="1:46">
      <c r="B75" s="151" t="s">
        <v>56</v>
      </c>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v>0</v>
      </c>
      <c r="AJ75" s="152">
        <v>0</v>
      </c>
      <c r="AK75" s="152">
        <v>0</v>
      </c>
      <c r="AL75" s="152">
        <v>0</v>
      </c>
      <c r="AM75" s="152">
        <v>0</v>
      </c>
      <c r="AN75" s="152">
        <v>0</v>
      </c>
      <c r="AO75" s="152">
        <v>0</v>
      </c>
      <c r="AP75" s="152">
        <v>0</v>
      </c>
      <c r="AQ75" s="152">
        <v>0</v>
      </c>
      <c r="AR75" s="152">
        <v>0</v>
      </c>
      <c r="AS75" s="152">
        <v>0</v>
      </c>
      <c r="AT75" s="152">
        <v>0</v>
      </c>
    </row>
    <row r="76" spans="1:46">
      <c r="A76" s="175"/>
      <c r="B76" s="151" t="s">
        <v>224</v>
      </c>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v>0</v>
      </c>
      <c r="AJ76" s="152">
        <v>0</v>
      </c>
      <c r="AK76" s="152">
        <v>0</v>
      </c>
      <c r="AL76" s="152">
        <v>0</v>
      </c>
      <c r="AM76" s="152">
        <v>0</v>
      </c>
      <c r="AN76" s="152">
        <v>0</v>
      </c>
      <c r="AO76" s="152">
        <v>0</v>
      </c>
      <c r="AP76" s="152">
        <v>0</v>
      </c>
      <c r="AQ76" s="152">
        <v>0</v>
      </c>
      <c r="AR76" s="152">
        <v>0</v>
      </c>
      <c r="AS76" s="152">
        <v>0</v>
      </c>
      <c r="AT76" s="152">
        <v>0</v>
      </c>
    </row>
    <row r="77" spans="1:46">
      <c r="A77" s="175"/>
      <c r="B77" s="151" t="s">
        <v>53</v>
      </c>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v>0</v>
      </c>
      <c r="AJ77" s="149">
        <v>0</v>
      </c>
      <c r="AK77" s="149">
        <v>0</v>
      </c>
      <c r="AL77" s="149">
        <v>0</v>
      </c>
      <c r="AM77" s="149">
        <v>0</v>
      </c>
      <c r="AN77" s="149">
        <v>0</v>
      </c>
      <c r="AO77" s="149">
        <v>0</v>
      </c>
      <c r="AP77" s="149">
        <v>0</v>
      </c>
      <c r="AQ77" s="149">
        <v>0</v>
      </c>
      <c r="AR77" s="152">
        <v>0</v>
      </c>
      <c r="AS77" s="152">
        <v>0</v>
      </c>
      <c r="AT77" s="152">
        <v>0</v>
      </c>
    </row>
    <row r="78" spans="1:46">
      <c r="B78" s="151" t="s">
        <v>57</v>
      </c>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v>0</v>
      </c>
      <c r="AJ78" s="152">
        <v>0</v>
      </c>
      <c r="AK78" s="152">
        <v>0</v>
      </c>
      <c r="AL78" s="152">
        <v>0</v>
      </c>
      <c r="AM78" s="152">
        <v>0</v>
      </c>
      <c r="AN78" s="152">
        <v>0</v>
      </c>
      <c r="AO78" s="152">
        <v>0</v>
      </c>
      <c r="AP78" s="152">
        <v>0</v>
      </c>
      <c r="AQ78" s="152">
        <v>0</v>
      </c>
      <c r="AR78" s="152">
        <v>0</v>
      </c>
      <c r="AS78" s="152">
        <v>0</v>
      </c>
      <c r="AT78" s="152">
        <v>0</v>
      </c>
    </row>
    <row r="79" spans="1:46">
      <c r="B79" s="154" t="s">
        <v>58</v>
      </c>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v>384903</v>
      </c>
      <c r="AJ79" s="149">
        <v>394830</v>
      </c>
      <c r="AK79" s="149">
        <v>394200</v>
      </c>
      <c r="AL79" s="149">
        <v>384811</v>
      </c>
      <c r="AM79" s="149">
        <v>381818</v>
      </c>
      <c r="AN79" s="149">
        <v>375589</v>
      </c>
      <c r="AO79" s="149">
        <v>372599</v>
      </c>
      <c r="AP79" s="149">
        <v>403074</v>
      </c>
      <c r="AQ79" s="149">
        <v>400159.84169000003</v>
      </c>
      <c r="AR79" s="149">
        <f>AR80+AR93</f>
        <v>397441.63347999984</v>
      </c>
      <c r="AS79" s="149">
        <f>AS80+AS93</f>
        <v>394826.64379999996</v>
      </c>
      <c r="AT79" s="149">
        <f>AT80+AT93</f>
        <v>391220.44378999999</v>
      </c>
    </row>
    <row r="80" spans="1:46">
      <c r="B80" s="148" t="s">
        <v>59</v>
      </c>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c r="AG80" s="149"/>
      <c r="AH80" s="149"/>
      <c r="AI80" s="149">
        <v>0</v>
      </c>
      <c r="AJ80" s="149">
        <v>238</v>
      </c>
      <c r="AK80" s="149">
        <v>514</v>
      </c>
      <c r="AL80" s="149">
        <v>728</v>
      </c>
      <c r="AM80" s="149">
        <v>138</v>
      </c>
      <c r="AN80" s="149">
        <v>0</v>
      </c>
      <c r="AO80" s="149">
        <v>1</v>
      </c>
      <c r="AP80" s="149">
        <v>33640</v>
      </c>
      <c r="AQ80" s="149">
        <v>34262.372479999998</v>
      </c>
      <c r="AR80" s="149">
        <f>SUM(AR81:AR92)</f>
        <v>34977.032769999998</v>
      </c>
      <c r="AS80" s="149">
        <f>SUM(AS81:AS92)</f>
        <v>35961.777889999998</v>
      </c>
      <c r="AT80" s="149">
        <f>SUM(AT81:AT92)</f>
        <v>36990.453229999999</v>
      </c>
    </row>
    <row r="81" spans="1:46">
      <c r="B81" s="151" t="s">
        <v>118</v>
      </c>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149">
        <v>0</v>
      </c>
      <c r="AJ81" s="149">
        <v>0</v>
      </c>
      <c r="AK81" s="149">
        <v>0</v>
      </c>
      <c r="AL81" s="149">
        <v>0</v>
      </c>
      <c r="AM81" s="149">
        <v>0</v>
      </c>
      <c r="AN81" s="149">
        <v>0</v>
      </c>
      <c r="AO81" s="149">
        <v>0</v>
      </c>
      <c r="AP81" s="149">
        <v>0</v>
      </c>
      <c r="AQ81" s="149">
        <v>0</v>
      </c>
      <c r="AR81" s="149">
        <v>0</v>
      </c>
      <c r="AS81" s="149">
        <v>0</v>
      </c>
      <c r="AT81" s="149">
        <v>0</v>
      </c>
    </row>
    <row r="82" spans="1:46">
      <c r="B82" s="151" t="s">
        <v>98</v>
      </c>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v>0</v>
      </c>
      <c r="AJ82" s="149">
        <v>0</v>
      </c>
      <c r="AK82" s="149">
        <v>0</v>
      </c>
      <c r="AL82" s="149">
        <v>0</v>
      </c>
      <c r="AM82" s="149">
        <v>0</v>
      </c>
      <c r="AN82" s="149">
        <v>0</v>
      </c>
      <c r="AO82" s="149">
        <v>0</v>
      </c>
      <c r="AP82" s="149">
        <v>0</v>
      </c>
      <c r="AQ82" s="149">
        <v>0</v>
      </c>
      <c r="AR82" s="149">
        <v>0</v>
      </c>
      <c r="AS82" s="149">
        <v>0</v>
      </c>
      <c r="AT82" s="149">
        <v>0</v>
      </c>
    </row>
    <row r="83" spans="1:46">
      <c r="B83" s="151" t="s">
        <v>207</v>
      </c>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c r="AH83" s="149"/>
      <c r="AI83" s="149">
        <v>0</v>
      </c>
      <c r="AJ83" s="149">
        <v>0</v>
      </c>
      <c r="AK83" s="149">
        <v>0</v>
      </c>
      <c r="AL83" s="149">
        <v>0</v>
      </c>
      <c r="AM83" s="149">
        <v>0</v>
      </c>
      <c r="AN83" s="149">
        <v>0</v>
      </c>
      <c r="AO83" s="149">
        <v>0</v>
      </c>
      <c r="AP83" s="149">
        <v>0</v>
      </c>
      <c r="AQ83" s="149">
        <v>0</v>
      </c>
      <c r="AR83" s="149">
        <v>0</v>
      </c>
      <c r="AS83" s="149">
        <v>0</v>
      </c>
      <c r="AT83" s="149">
        <v>0</v>
      </c>
    </row>
    <row r="84" spans="1:46">
      <c r="A84" s="175"/>
      <c r="B84" s="151" t="s">
        <v>50</v>
      </c>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c r="AH84" s="149"/>
      <c r="AI84" s="149">
        <v>0</v>
      </c>
      <c r="AJ84" s="149">
        <v>0</v>
      </c>
      <c r="AK84" s="149">
        <v>0</v>
      </c>
      <c r="AL84" s="149">
        <v>0</v>
      </c>
      <c r="AM84" s="149">
        <v>0</v>
      </c>
      <c r="AN84" s="149">
        <v>0</v>
      </c>
      <c r="AO84" s="149">
        <v>0</v>
      </c>
      <c r="AP84" s="149">
        <v>0</v>
      </c>
      <c r="AQ84" s="149">
        <v>0</v>
      </c>
      <c r="AR84" s="149">
        <v>0</v>
      </c>
      <c r="AS84" s="149">
        <v>0</v>
      </c>
      <c r="AT84" s="149">
        <v>0</v>
      </c>
    </row>
    <row r="85" spans="1:46">
      <c r="B85" s="151" t="s">
        <v>63</v>
      </c>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v>0</v>
      </c>
      <c r="AJ85" s="155">
        <v>0</v>
      </c>
      <c r="AK85" s="155">
        <v>0</v>
      </c>
      <c r="AL85" s="155">
        <v>0</v>
      </c>
      <c r="AM85" s="155">
        <v>0</v>
      </c>
      <c r="AN85" s="155">
        <v>0</v>
      </c>
      <c r="AO85" s="155">
        <v>0</v>
      </c>
      <c r="AP85" s="155">
        <v>0</v>
      </c>
      <c r="AQ85" s="155">
        <v>0</v>
      </c>
      <c r="AR85" s="149">
        <v>0</v>
      </c>
      <c r="AS85" s="149">
        <v>0</v>
      </c>
      <c r="AT85" s="149">
        <v>0</v>
      </c>
    </row>
    <row r="86" spans="1:46">
      <c r="A86" s="175"/>
      <c r="B86" s="151" t="s">
        <v>119</v>
      </c>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v>0</v>
      </c>
      <c r="AJ86" s="155">
        <v>0</v>
      </c>
      <c r="AK86" s="155">
        <v>0</v>
      </c>
      <c r="AL86" s="155">
        <v>0</v>
      </c>
      <c r="AM86" s="155">
        <v>0</v>
      </c>
      <c r="AN86" s="155">
        <v>0</v>
      </c>
      <c r="AO86" s="155">
        <v>0</v>
      </c>
      <c r="AP86" s="155">
        <v>0</v>
      </c>
      <c r="AQ86" s="155">
        <v>0</v>
      </c>
      <c r="AR86" s="149">
        <v>0</v>
      </c>
      <c r="AS86" s="149">
        <v>0</v>
      </c>
      <c r="AT86" s="149">
        <v>0</v>
      </c>
    </row>
    <row r="87" spans="1:46">
      <c r="A87" s="221"/>
      <c r="B87" s="151" t="s">
        <v>99</v>
      </c>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152"/>
      <c r="AG87" s="152"/>
      <c r="AH87" s="152"/>
      <c r="AI87" s="152">
        <v>0</v>
      </c>
      <c r="AJ87" s="152">
        <v>0</v>
      </c>
      <c r="AK87" s="152">
        <v>0</v>
      </c>
      <c r="AL87" s="152">
        <v>0</v>
      </c>
      <c r="AM87" s="152">
        <v>0</v>
      </c>
      <c r="AN87" s="152">
        <v>0</v>
      </c>
      <c r="AO87" s="152">
        <v>0</v>
      </c>
      <c r="AP87" s="152">
        <v>0</v>
      </c>
      <c r="AQ87" s="152">
        <v>0</v>
      </c>
      <c r="AR87" s="152">
        <v>0</v>
      </c>
      <c r="AS87" s="152">
        <v>0</v>
      </c>
      <c r="AT87" s="152">
        <v>0</v>
      </c>
    </row>
    <row r="88" spans="1:46">
      <c r="A88" s="175"/>
      <c r="B88" s="151" t="s">
        <v>120</v>
      </c>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v>0</v>
      </c>
      <c r="AJ88" s="155">
        <v>238</v>
      </c>
      <c r="AK88" s="155">
        <v>514</v>
      </c>
      <c r="AL88" s="155">
        <v>728</v>
      </c>
      <c r="AM88" s="155">
        <v>138</v>
      </c>
      <c r="AN88" s="155">
        <v>0</v>
      </c>
      <c r="AO88" s="155">
        <v>1</v>
      </c>
      <c r="AP88" s="155">
        <v>1</v>
      </c>
      <c r="AQ88" s="155">
        <v>0.68274000000000001</v>
      </c>
      <c r="AR88" s="152">
        <v>0.68274000000000001</v>
      </c>
      <c r="AS88" s="152">
        <v>0.68274000000000001</v>
      </c>
      <c r="AT88" s="152">
        <v>0.68274000000000001</v>
      </c>
    </row>
    <row r="89" spans="1:46">
      <c r="A89" s="222"/>
      <c r="B89" s="151" t="s">
        <v>62</v>
      </c>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v>0</v>
      </c>
      <c r="AJ89" s="152">
        <v>0</v>
      </c>
      <c r="AK89" s="152">
        <v>0</v>
      </c>
      <c r="AL89" s="152">
        <v>0</v>
      </c>
      <c r="AM89" s="152">
        <v>0</v>
      </c>
      <c r="AN89" s="152">
        <v>0</v>
      </c>
      <c r="AO89" s="152">
        <v>0</v>
      </c>
      <c r="AP89" s="152">
        <v>0</v>
      </c>
      <c r="AQ89" s="152">
        <v>0</v>
      </c>
      <c r="AR89" s="152">
        <v>0</v>
      </c>
      <c r="AS89" s="152">
        <v>0</v>
      </c>
      <c r="AT89" s="152">
        <v>0</v>
      </c>
    </row>
    <row r="90" spans="1:46">
      <c r="B90" s="151" t="s">
        <v>93</v>
      </c>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v>0</v>
      </c>
      <c r="AJ90" s="155">
        <v>0</v>
      </c>
      <c r="AK90" s="155">
        <v>0</v>
      </c>
      <c r="AL90" s="155">
        <v>0</v>
      </c>
      <c r="AM90" s="155">
        <v>0</v>
      </c>
      <c r="AN90" s="155">
        <v>0</v>
      </c>
      <c r="AO90" s="155">
        <v>0</v>
      </c>
      <c r="AP90" s="155">
        <v>33639</v>
      </c>
      <c r="AQ90" s="155">
        <v>34261.689740000002</v>
      </c>
      <c r="AR90" s="152">
        <v>34976.350030000001</v>
      </c>
      <c r="AS90" s="152">
        <v>35961.095150000001</v>
      </c>
      <c r="AT90" s="152">
        <v>36984.532930000001</v>
      </c>
    </row>
    <row r="91" spans="1:46">
      <c r="B91" s="151" t="s">
        <v>53</v>
      </c>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v>0</v>
      </c>
      <c r="AJ91" s="152">
        <v>0</v>
      </c>
      <c r="AK91" s="152">
        <v>0</v>
      </c>
      <c r="AL91" s="152">
        <v>0</v>
      </c>
      <c r="AM91" s="152">
        <v>0</v>
      </c>
      <c r="AN91" s="152">
        <v>0</v>
      </c>
      <c r="AO91" s="152">
        <v>0</v>
      </c>
      <c r="AP91" s="152">
        <v>0</v>
      </c>
      <c r="AQ91" s="152">
        <v>0</v>
      </c>
      <c r="AR91" s="152">
        <v>0</v>
      </c>
      <c r="AS91" s="152">
        <v>0</v>
      </c>
      <c r="AT91" s="152">
        <v>5.2375600000000002</v>
      </c>
    </row>
    <row r="92" spans="1:46">
      <c r="B92" s="151" t="s">
        <v>60</v>
      </c>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v>0</v>
      </c>
      <c r="AJ92" s="155">
        <v>0</v>
      </c>
      <c r="AK92" s="155">
        <v>0</v>
      </c>
      <c r="AL92" s="155">
        <v>0</v>
      </c>
      <c r="AM92" s="155">
        <v>0</v>
      </c>
      <c r="AN92" s="155">
        <v>0</v>
      </c>
      <c r="AO92" s="155">
        <v>0</v>
      </c>
      <c r="AP92" s="155">
        <v>0</v>
      </c>
      <c r="AQ92" s="155">
        <v>0</v>
      </c>
      <c r="AR92" s="152">
        <v>0</v>
      </c>
      <c r="AS92" s="152">
        <v>0</v>
      </c>
      <c r="AT92" s="152">
        <v>0</v>
      </c>
    </row>
    <row r="93" spans="1:46">
      <c r="B93" s="154" t="s">
        <v>64</v>
      </c>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c r="AH93" s="149"/>
      <c r="AI93" s="149">
        <v>384903</v>
      </c>
      <c r="AJ93" s="149">
        <v>394592</v>
      </c>
      <c r="AK93" s="149">
        <v>393686</v>
      </c>
      <c r="AL93" s="149">
        <v>384083</v>
      </c>
      <c r="AM93" s="149">
        <v>381680</v>
      </c>
      <c r="AN93" s="149">
        <v>375589</v>
      </c>
      <c r="AO93" s="149">
        <v>372598</v>
      </c>
      <c r="AP93" s="149">
        <v>369434</v>
      </c>
      <c r="AQ93" s="149">
        <v>365897.46921000001</v>
      </c>
      <c r="AR93" s="149">
        <f>SUM(AR94:AR97)</f>
        <v>362464.60070999985</v>
      </c>
      <c r="AS93" s="149">
        <f>SUM(AS94:AS97)</f>
        <v>358864.86590999993</v>
      </c>
      <c r="AT93" s="149">
        <f>SUM(AT94:AT97)</f>
        <v>354229.99056000001</v>
      </c>
    </row>
    <row r="94" spans="1:46">
      <c r="B94" s="158" t="s">
        <v>65</v>
      </c>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v>-87</v>
      </c>
      <c r="AJ94" s="152">
        <v>-87</v>
      </c>
      <c r="AK94" s="152">
        <v>-87</v>
      </c>
      <c r="AL94" s="152">
        <v>-87</v>
      </c>
      <c r="AM94" s="152">
        <v>-87</v>
      </c>
      <c r="AN94" s="152">
        <v>-87</v>
      </c>
      <c r="AO94" s="152">
        <v>-87</v>
      </c>
      <c r="AP94" s="152">
        <v>-87</v>
      </c>
      <c r="AQ94" s="152">
        <v>-87.238679999999988</v>
      </c>
      <c r="AR94" s="152">
        <v>-87.238679999999988</v>
      </c>
      <c r="AS94" s="152">
        <v>-87.238679999999988</v>
      </c>
      <c r="AT94" s="152">
        <v>-87.238679999999988</v>
      </c>
    </row>
    <row r="95" spans="1:46">
      <c r="B95" s="158" t="s">
        <v>66</v>
      </c>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v>384865</v>
      </c>
      <c r="AJ95" s="152">
        <v>394554</v>
      </c>
      <c r="AK95" s="152">
        <v>393648</v>
      </c>
      <c r="AL95" s="152">
        <v>384045</v>
      </c>
      <c r="AM95" s="152">
        <v>381642</v>
      </c>
      <c r="AN95" s="152">
        <v>375556</v>
      </c>
      <c r="AO95" s="152">
        <v>372570</v>
      </c>
      <c r="AP95" s="152">
        <v>369411</v>
      </c>
      <c r="AQ95" s="152">
        <v>365880.50661000004</v>
      </c>
      <c r="AR95" s="152">
        <v>362452.79008999985</v>
      </c>
      <c r="AS95" s="152">
        <v>358858.20727999997</v>
      </c>
      <c r="AT95" s="152">
        <v>354228.48392000003</v>
      </c>
    </row>
    <row r="96" spans="1:46">
      <c r="B96" s="158" t="s">
        <v>67</v>
      </c>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v>125</v>
      </c>
      <c r="AJ96" s="152">
        <v>125</v>
      </c>
      <c r="AK96" s="152">
        <v>125</v>
      </c>
      <c r="AL96" s="152">
        <v>125</v>
      </c>
      <c r="AM96" s="152">
        <v>125</v>
      </c>
      <c r="AN96" s="152">
        <v>120</v>
      </c>
      <c r="AO96" s="152">
        <v>115</v>
      </c>
      <c r="AP96" s="152">
        <v>110</v>
      </c>
      <c r="AQ96" s="152">
        <v>104.20128</v>
      </c>
      <c r="AR96" s="152">
        <v>99.049299999999988</v>
      </c>
      <c r="AS96" s="152">
        <v>93.897310000000004</v>
      </c>
      <c r="AT96" s="152">
        <v>88.745319999999992</v>
      </c>
    </row>
    <row r="97" spans="1:46">
      <c r="B97" s="158" t="s">
        <v>68</v>
      </c>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v>0</v>
      </c>
      <c r="AJ97" s="152">
        <v>0</v>
      </c>
      <c r="AK97" s="152">
        <v>0</v>
      </c>
      <c r="AL97" s="152">
        <v>0</v>
      </c>
      <c r="AM97" s="152">
        <v>0</v>
      </c>
      <c r="AN97" s="152">
        <v>0</v>
      </c>
      <c r="AO97" s="152">
        <v>0</v>
      </c>
      <c r="AP97" s="152">
        <v>0</v>
      </c>
      <c r="AQ97" s="152">
        <v>0</v>
      </c>
      <c r="AR97" s="152">
        <v>0</v>
      </c>
      <c r="AS97" s="152">
        <v>0</v>
      </c>
      <c r="AT97" s="152">
        <v>0</v>
      </c>
    </row>
    <row r="98" spans="1:46">
      <c r="A98" s="193"/>
      <c r="B98" s="161" t="s">
        <v>69</v>
      </c>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v>521186</v>
      </c>
      <c r="AJ98" s="162">
        <v>483997</v>
      </c>
      <c r="AK98" s="162">
        <v>459803</v>
      </c>
      <c r="AL98" s="162">
        <v>444195</v>
      </c>
      <c r="AM98" s="162">
        <v>431665</v>
      </c>
      <c r="AN98" s="162">
        <v>428573</v>
      </c>
      <c r="AO98" s="162">
        <v>426897</v>
      </c>
      <c r="AP98" s="162">
        <v>421054</v>
      </c>
      <c r="AQ98" s="162">
        <v>426568.01022000005</v>
      </c>
      <c r="AR98" s="162">
        <f>AR79+AR63</f>
        <v>424398.40307999984</v>
      </c>
      <c r="AS98" s="162">
        <f>AS79+AS63</f>
        <v>420234.93283999996</v>
      </c>
      <c r="AT98" s="162">
        <f>AT79+AT63</f>
        <v>410538.30946999998</v>
      </c>
    </row>
    <row r="99" spans="1:46" ht="15" thickBot="1">
      <c r="A99" s="31"/>
    </row>
    <row r="100" spans="1:46" ht="16" customHeight="1" thickTop="1" thickBot="1">
      <c r="A100" s="185"/>
      <c r="B100" s="27" t="s">
        <v>95</v>
      </c>
      <c r="C100" s="391"/>
      <c r="D100" s="391"/>
      <c r="E100" s="391"/>
      <c r="F100" s="391"/>
      <c r="G100" s="392"/>
      <c r="H100" s="391"/>
      <c r="I100" s="391"/>
      <c r="J100" s="391"/>
      <c r="K100" s="392"/>
      <c r="L100" s="391"/>
      <c r="M100" s="391"/>
      <c r="N100" s="391"/>
      <c r="O100" s="392"/>
      <c r="P100" s="391"/>
      <c r="Q100" s="391"/>
      <c r="R100" s="391"/>
      <c r="S100" s="392"/>
      <c r="T100" s="391"/>
      <c r="U100" s="391"/>
      <c r="V100" s="391"/>
      <c r="W100" s="392"/>
      <c r="X100" s="391"/>
      <c r="Y100" s="391"/>
      <c r="Z100" s="391"/>
      <c r="AA100" s="392"/>
      <c r="AB100" s="391"/>
      <c r="AC100" s="391"/>
      <c r="AD100" s="391"/>
      <c r="AE100" s="392"/>
      <c r="AF100" s="391"/>
      <c r="AG100" s="391"/>
      <c r="AH100" s="391"/>
      <c r="AI100" s="392">
        <v>2023</v>
      </c>
      <c r="AJ100" s="391"/>
      <c r="AK100" s="391"/>
      <c r="AL100" s="391"/>
      <c r="AM100" s="392">
        <v>2024</v>
      </c>
      <c r="AN100" s="391"/>
      <c r="AO100" s="391"/>
      <c r="AP100" s="391"/>
      <c r="AQ100" s="393">
        <v>2025</v>
      </c>
      <c r="AR100" s="394"/>
      <c r="AS100" s="394"/>
      <c r="AT100" s="394"/>
    </row>
    <row r="101" spans="1:46" ht="16" customHeight="1" thickTop="1" thickBot="1">
      <c r="A101" s="185"/>
      <c r="B101" s="28" t="s">
        <v>97</v>
      </c>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t="s">
        <v>244</v>
      </c>
      <c r="AJ101" s="29" t="s">
        <v>248</v>
      </c>
      <c r="AK101" s="29" t="s">
        <v>266</v>
      </c>
      <c r="AL101" s="29" t="s">
        <v>275</v>
      </c>
      <c r="AM101" s="29" t="s">
        <v>287</v>
      </c>
      <c r="AN101" s="29" t="s">
        <v>291</v>
      </c>
      <c r="AO101" s="29" t="s">
        <v>303</v>
      </c>
      <c r="AP101" s="29" t="s">
        <v>306</v>
      </c>
      <c r="AQ101" s="29" t="s">
        <v>341</v>
      </c>
      <c r="AR101" s="29" t="str">
        <f>AR8</f>
        <v>2T25</v>
      </c>
      <c r="AS101" s="29" t="str">
        <f>AS8</f>
        <v>3T25</v>
      </c>
      <c r="AT101" s="29" t="str">
        <f>AT8</f>
        <v>4T25</v>
      </c>
    </row>
    <row r="102" spans="1:46" ht="15" thickTop="1">
      <c r="B102" s="154" t="s">
        <v>71</v>
      </c>
      <c r="C102" s="343"/>
      <c r="D102" s="343"/>
      <c r="E102" s="343"/>
      <c r="F102" s="343"/>
      <c r="G102" s="343"/>
      <c r="H102" s="343"/>
      <c r="I102" s="343"/>
      <c r="J102" s="343"/>
      <c r="K102" s="343"/>
      <c r="L102" s="343"/>
      <c r="M102" s="343"/>
      <c r="N102" s="343"/>
      <c r="O102" s="343"/>
      <c r="P102" s="343"/>
      <c r="Q102" s="343"/>
      <c r="R102" s="343"/>
      <c r="S102" s="343"/>
      <c r="T102" s="343"/>
      <c r="U102" s="343"/>
      <c r="V102" s="343"/>
      <c r="W102" s="343"/>
      <c r="X102" s="343"/>
      <c r="Y102" s="343"/>
      <c r="Z102" s="343"/>
      <c r="AA102" s="343"/>
      <c r="AB102" s="343"/>
      <c r="AC102" s="343"/>
      <c r="AD102" s="343"/>
      <c r="AE102" s="343"/>
      <c r="AF102" s="343"/>
      <c r="AG102" s="343"/>
      <c r="AH102" s="343"/>
      <c r="AI102" s="154">
        <v>94416</v>
      </c>
      <c r="AJ102" s="154">
        <v>64989</v>
      </c>
      <c r="AK102" s="154">
        <v>45850</v>
      </c>
      <c r="AL102" s="154">
        <v>30389</v>
      </c>
      <c r="AM102" s="154">
        <v>18601</v>
      </c>
      <c r="AN102" s="154">
        <v>18286</v>
      </c>
      <c r="AO102" s="154">
        <v>21419</v>
      </c>
      <c r="AP102" s="154">
        <v>19908</v>
      </c>
      <c r="AQ102" s="154">
        <v>32091.836039999998</v>
      </c>
      <c r="AR102" s="154">
        <f>SUM(AR103:AR120)</f>
        <v>31833.063390000003</v>
      </c>
      <c r="AS102" s="154">
        <f>SUM(AS103:AS120)</f>
        <v>32226.29608</v>
      </c>
      <c r="AT102" s="154">
        <f>SUM(AT103:AT120)</f>
        <v>25216.568840000004</v>
      </c>
    </row>
    <row r="103" spans="1:46">
      <c r="B103" s="163" t="s">
        <v>72</v>
      </c>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55">
        <v>69440</v>
      </c>
      <c r="AJ103" s="155">
        <v>41459</v>
      </c>
      <c r="AK103" s="155">
        <v>31166</v>
      </c>
      <c r="AL103" s="155">
        <v>17070</v>
      </c>
      <c r="AM103" s="155">
        <v>4228</v>
      </c>
      <c r="AN103" s="155">
        <v>4175</v>
      </c>
      <c r="AO103" s="155">
        <v>7255</v>
      </c>
      <c r="AP103" s="155">
        <v>6407</v>
      </c>
      <c r="AQ103" s="155">
        <v>9302.7711999999992</v>
      </c>
      <c r="AR103" s="152">
        <v>5171.3869400000012</v>
      </c>
      <c r="AS103" s="152">
        <v>7470.0367000000006</v>
      </c>
      <c r="AT103" s="152">
        <v>9583.1099900000008</v>
      </c>
    </row>
    <row r="104" spans="1:46">
      <c r="B104" s="163" t="s">
        <v>207</v>
      </c>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5">
        <v>0</v>
      </c>
      <c r="AJ104" s="155">
        <v>0</v>
      </c>
      <c r="AK104" s="155">
        <v>0</v>
      </c>
      <c r="AL104" s="155">
        <v>0</v>
      </c>
      <c r="AM104" s="155">
        <v>0</v>
      </c>
      <c r="AN104" s="155">
        <v>0</v>
      </c>
      <c r="AO104" s="155">
        <v>0</v>
      </c>
      <c r="AP104" s="155">
        <v>0</v>
      </c>
      <c r="AQ104" s="155">
        <v>0</v>
      </c>
      <c r="AR104" s="152">
        <v>0</v>
      </c>
      <c r="AS104" s="152">
        <v>0</v>
      </c>
      <c r="AT104" s="152">
        <v>0</v>
      </c>
    </row>
    <row r="105" spans="1:46">
      <c r="B105" s="163" t="s">
        <v>74</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5">
        <v>1509</v>
      </c>
      <c r="AJ105" s="155">
        <v>793</v>
      </c>
      <c r="AK105" s="155">
        <v>825</v>
      </c>
      <c r="AL105" s="155">
        <v>1038</v>
      </c>
      <c r="AM105" s="155">
        <v>2040</v>
      </c>
      <c r="AN105" s="155">
        <v>2015</v>
      </c>
      <c r="AO105" s="155">
        <v>2228</v>
      </c>
      <c r="AP105" s="155">
        <v>1911</v>
      </c>
      <c r="AQ105" s="155">
        <v>2555.3886000000002</v>
      </c>
      <c r="AR105" s="152">
        <v>2938.3839600000001</v>
      </c>
      <c r="AS105" s="152">
        <v>2908.7486699999995</v>
      </c>
      <c r="AT105" s="152">
        <v>2384.4548999999997</v>
      </c>
    </row>
    <row r="106" spans="1:46">
      <c r="B106" s="163" t="s">
        <v>105</v>
      </c>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5">
        <v>6</v>
      </c>
      <c r="AJ106" s="155">
        <v>0</v>
      </c>
      <c r="AK106" s="155">
        <v>0</v>
      </c>
      <c r="AL106" s="155">
        <v>0</v>
      </c>
      <c r="AM106" s="155">
        <v>0</v>
      </c>
      <c r="AN106" s="155">
        <v>0</v>
      </c>
      <c r="AO106" s="155">
        <v>0</v>
      </c>
      <c r="AP106" s="155">
        <v>0</v>
      </c>
      <c r="AQ106" s="155">
        <v>0</v>
      </c>
      <c r="AR106" s="152">
        <v>0</v>
      </c>
      <c r="AS106" s="152">
        <v>0</v>
      </c>
      <c r="AT106" s="152">
        <v>0</v>
      </c>
    </row>
    <row r="107" spans="1:46">
      <c r="A107" s="175"/>
      <c r="B107" s="163" t="s">
        <v>122</v>
      </c>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5">
        <v>0</v>
      </c>
      <c r="AJ107" s="155">
        <v>0</v>
      </c>
      <c r="AK107" s="155">
        <v>0</v>
      </c>
      <c r="AL107" s="155">
        <v>0</v>
      </c>
      <c r="AM107" s="155">
        <v>0</v>
      </c>
      <c r="AN107" s="155">
        <v>0</v>
      </c>
      <c r="AO107" s="155">
        <v>0</v>
      </c>
      <c r="AP107" s="155">
        <v>0</v>
      </c>
      <c r="AQ107" s="155">
        <v>0</v>
      </c>
      <c r="AR107" s="152">
        <v>0</v>
      </c>
      <c r="AS107" s="152">
        <v>0</v>
      </c>
      <c r="AT107" s="152">
        <v>0</v>
      </c>
    </row>
    <row r="108" spans="1:46">
      <c r="A108" s="175"/>
      <c r="B108" s="163" t="s">
        <v>124</v>
      </c>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c r="AG108" s="149"/>
      <c r="AH108" s="149"/>
      <c r="AI108" s="155">
        <v>7336</v>
      </c>
      <c r="AJ108" s="155">
        <v>6948</v>
      </c>
      <c r="AK108" s="155">
        <v>6088</v>
      </c>
      <c r="AL108" s="155">
        <v>5325</v>
      </c>
      <c r="AM108" s="155">
        <v>4561</v>
      </c>
      <c r="AN108" s="155">
        <v>3797</v>
      </c>
      <c r="AO108" s="155">
        <v>3571</v>
      </c>
      <c r="AP108" s="155">
        <v>3616</v>
      </c>
      <c r="AQ108" s="155">
        <v>3900.5176200000001</v>
      </c>
      <c r="AR108" s="152">
        <v>3856.0691000000002</v>
      </c>
      <c r="AS108" s="152">
        <v>3601.8691899999999</v>
      </c>
      <c r="AT108" s="152">
        <v>3333.87698</v>
      </c>
    </row>
    <row r="109" spans="1:46">
      <c r="A109" s="175"/>
      <c r="B109" s="163" t="s">
        <v>125</v>
      </c>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c r="AI109" s="155">
        <v>5932</v>
      </c>
      <c r="AJ109" s="155">
        <v>5386</v>
      </c>
      <c r="AK109" s="155">
        <v>5369</v>
      </c>
      <c r="AL109" s="155">
        <v>5379</v>
      </c>
      <c r="AM109" s="155">
        <v>5733</v>
      </c>
      <c r="AN109" s="155">
        <v>5484</v>
      </c>
      <c r="AO109" s="155">
        <v>5148</v>
      </c>
      <c r="AP109" s="155">
        <v>5186</v>
      </c>
      <c r="AQ109" s="155">
        <v>5762.2548299999999</v>
      </c>
      <c r="AR109" s="152">
        <v>5099.7995599999995</v>
      </c>
      <c r="AS109" s="152">
        <v>4867.0315300000002</v>
      </c>
      <c r="AT109" s="152">
        <v>5075.1770800000004</v>
      </c>
    </row>
    <row r="110" spans="1:46">
      <c r="A110" s="175"/>
      <c r="B110" s="163" t="s">
        <v>126</v>
      </c>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c r="AI110" s="155">
        <v>0</v>
      </c>
      <c r="AJ110" s="155">
        <v>0</v>
      </c>
      <c r="AK110" s="155">
        <v>0</v>
      </c>
      <c r="AL110" s="155">
        <v>0</v>
      </c>
      <c r="AM110" s="155">
        <v>0</v>
      </c>
      <c r="AN110" s="155">
        <v>0</v>
      </c>
      <c r="AO110" s="155">
        <v>0</v>
      </c>
      <c r="AP110" s="155">
        <v>0</v>
      </c>
      <c r="AQ110" s="155">
        <v>0</v>
      </c>
      <c r="AR110" s="152">
        <v>0</v>
      </c>
      <c r="AS110" s="152">
        <v>0</v>
      </c>
      <c r="AT110" s="152">
        <v>0</v>
      </c>
    </row>
    <row r="111" spans="1:46">
      <c r="A111" s="175"/>
      <c r="B111" s="163" t="s">
        <v>127</v>
      </c>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55">
        <v>0</v>
      </c>
      <c r="AJ111" s="155">
        <v>0</v>
      </c>
      <c r="AK111" s="155">
        <v>0</v>
      </c>
      <c r="AL111" s="155">
        <v>0</v>
      </c>
      <c r="AM111" s="155">
        <v>0</v>
      </c>
      <c r="AN111" s="155">
        <v>0</v>
      </c>
      <c r="AO111" s="155">
        <v>0</v>
      </c>
      <c r="AP111" s="155">
        <v>0</v>
      </c>
      <c r="AQ111" s="155">
        <v>0</v>
      </c>
      <c r="AR111" s="152">
        <v>0</v>
      </c>
      <c r="AS111" s="152">
        <v>0</v>
      </c>
      <c r="AT111" s="152">
        <v>0</v>
      </c>
    </row>
    <row r="112" spans="1:46">
      <c r="A112" s="175"/>
      <c r="B112" s="163" t="s">
        <v>128</v>
      </c>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c r="AI112" s="155">
        <v>0</v>
      </c>
      <c r="AJ112" s="155">
        <v>0</v>
      </c>
      <c r="AK112" s="155">
        <v>0</v>
      </c>
      <c r="AL112" s="155">
        <v>0</v>
      </c>
      <c r="AM112" s="155">
        <v>0</v>
      </c>
      <c r="AN112" s="155">
        <v>0</v>
      </c>
      <c r="AO112" s="155">
        <v>0</v>
      </c>
      <c r="AP112" s="155">
        <v>0</v>
      </c>
      <c r="AQ112" s="155">
        <v>0</v>
      </c>
      <c r="AR112" s="152">
        <v>0</v>
      </c>
      <c r="AS112" s="152">
        <v>0</v>
      </c>
      <c r="AT112" s="152">
        <v>0</v>
      </c>
    </row>
    <row r="113" spans="1:46">
      <c r="A113" s="175"/>
      <c r="B113" s="163" t="s">
        <v>129</v>
      </c>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55">
        <v>0</v>
      </c>
      <c r="AJ113" s="155">
        <v>0</v>
      </c>
      <c r="AK113" s="155">
        <v>0</v>
      </c>
      <c r="AL113" s="155">
        <v>0</v>
      </c>
      <c r="AM113" s="155">
        <v>0</v>
      </c>
      <c r="AN113" s="155">
        <v>0</v>
      </c>
      <c r="AO113" s="155">
        <v>0</v>
      </c>
      <c r="AP113" s="155">
        <v>0</v>
      </c>
      <c r="AQ113" s="155">
        <v>0</v>
      </c>
      <c r="AR113" s="152">
        <v>0</v>
      </c>
      <c r="AS113" s="152">
        <v>0</v>
      </c>
      <c r="AT113" s="152">
        <v>0</v>
      </c>
    </row>
    <row r="114" spans="1:46">
      <c r="A114" s="175"/>
      <c r="B114" s="163" t="s">
        <v>130</v>
      </c>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c r="AH114" s="149"/>
      <c r="AI114" s="155">
        <v>0</v>
      </c>
      <c r="AJ114" s="155">
        <v>0</v>
      </c>
      <c r="AK114" s="155">
        <v>0</v>
      </c>
      <c r="AL114" s="155">
        <v>0</v>
      </c>
      <c r="AM114" s="155">
        <v>0</v>
      </c>
      <c r="AN114" s="155">
        <v>0</v>
      </c>
      <c r="AO114" s="155">
        <v>0</v>
      </c>
      <c r="AP114" s="155">
        <v>0</v>
      </c>
      <c r="AQ114" s="155">
        <v>0</v>
      </c>
      <c r="AR114" s="152">
        <v>0</v>
      </c>
      <c r="AS114" s="152">
        <v>0</v>
      </c>
      <c r="AT114" s="152">
        <v>0</v>
      </c>
    </row>
    <row r="115" spans="1:46">
      <c r="A115" s="175"/>
      <c r="B115" s="163" t="s">
        <v>110</v>
      </c>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c r="AF115" s="149"/>
      <c r="AG115" s="149"/>
      <c r="AH115" s="149"/>
      <c r="AI115" s="155">
        <v>0</v>
      </c>
      <c r="AJ115" s="155">
        <v>0</v>
      </c>
      <c r="AK115" s="155">
        <v>0</v>
      </c>
      <c r="AL115" s="155">
        <v>0</v>
      </c>
      <c r="AM115" s="155">
        <v>0</v>
      </c>
      <c r="AN115" s="155">
        <v>0</v>
      </c>
      <c r="AO115" s="155">
        <v>0</v>
      </c>
      <c r="AP115" s="155">
        <v>0</v>
      </c>
      <c r="AQ115" s="155">
        <v>0</v>
      </c>
      <c r="AR115" s="152">
        <v>0</v>
      </c>
      <c r="AS115" s="152">
        <v>0</v>
      </c>
      <c r="AT115" s="152">
        <v>0</v>
      </c>
    </row>
    <row r="116" spans="1:46">
      <c r="A116" s="175"/>
      <c r="B116" s="163" t="s">
        <v>176</v>
      </c>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c r="AF116" s="149"/>
      <c r="AG116" s="149"/>
      <c r="AH116" s="149"/>
      <c r="AI116" s="155">
        <v>0</v>
      </c>
      <c r="AJ116" s="155">
        <v>0</v>
      </c>
      <c r="AK116" s="155">
        <v>0</v>
      </c>
      <c r="AL116" s="155">
        <v>0</v>
      </c>
      <c r="AM116" s="155">
        <v>0</v>
      </c>
      <c r="AN116" s="155">
        <v>0</v>
      </c>
      <c r="AO116" s="155">
        <v>0</v>
      </c>
      <c r="AP116" s="155">
        <v>0</v>
      </c>
      <c r="AQ116" s="155">
        <v>0</v>
      </c>
      <c r="AR116" s="152">
        <v>0</v>
      </c>
      <c r="AS116" s="152">
        <v>0</v>
      </c>
      <c r="AT116" s="152">
        <v>0</v>
      </c>
    </row>
    <row r="117" spans="1:46">
      <c r="A117" s="175"/>
      <c r="B117" s="163" t="s">
        <v>120</v>
      </c>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c r="AF117" s="149"/>
      <c r="AG117" s="149"/>
      <c r="AH117" s="149"/>
      <c r="AI117" s="155">
        <v>10063</v>
      </c>
      <c r="AJ117" s="155">
        <v>10214</v>
      </c>
      <c r="AK117" s="155">
        <v>2272</v>
      </c>
      <c r="AL117" s="155">
        <v>1445</v>
      </c>
      <c r="AM117" s="155">
        <v>1906</v>
      </c>
      <c r="AN117" s="155">
        <v>2683</v>
      </c>
      <c r="AO117" s="155">
        <v>3339</v>
      </c>
      <c r="AP117" s="155">
        <v>2657</v>
      </c>
      <c r="AQ117" s="155">
        <v>10439.286300000002</v>
      </c>
      <c r="AR117" s="152">
        <v>14430.531040000002</v>
      </c>
      <c r="AS117" s="152">
        <v>12384.101949999998</v>
      </c>
      <c r="AT117" s="152">
        <v>4596.1310199999998</v>
      </c>
    </row>
    <row r="118" spans="1:46">
      <c r="B118" s="163" t="s">
        <v>75</v>
      </c>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5">
        <v>91</v>
      </c>
      <c r="AJ118" s="155">
        <v>91</v>
      </c>
      <c r="AK118" s="155">
        <v>91</v>
      </c>
      <c r="AL118" s="155">
        <v>91</v>
      </c>
      <c r="AM118" s="155">
        <v>91</v>
      </c>
      <c r="AN118" s="155">
        <v>91</v>
      </c>
      <c r="AO118" s="155">
        <v>91</v>
      </c>
      <c r="AP118" s="155">
        <v>91</v>
      </c>
      <c r="AQ118" s="155">
        <v>91.411749999999998</v>
      </c>
      <c r="AR118" s="152">
        <v>91.411749999999998</v>
      </c>
      <c r="AS118" s="152">
        <v>91.411749999999998</v>
      </c>
      <c r="AT118" s="152">
        <v>91.411749999999998</v>
      </c>
    </row>
    <row r="119" spans="1:46">
      <c r="A119" s="175"/>
      <c r="B119" s="163" t="s">
        <v>10</v>
      </c>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55">
        <v>39</v>
      </c>
      <c r="AJ119" s="155">
        <v>98</v>
      </c>
      <c r="AK119" s="155">
        <v>39</v>
      </c>
      <c r="AL119" s="155">
        <v>41</v>
      </c>
      <c r="AM119" s="155">
        <v>42</v>
      </c>
      <c r="AN119" s="155">
        <v>41</v>
      </c>
      <c r="AO119" s="155">
        <v>-213</v>
      </c>
      <c r="AP119" s="155">
        <v>40</v>
      </c>
      <c r="AQ119" s="155">
        <v>40.205740000000006</v>
      </c>
      <c r="AR119" s="152">
        <v>245.48103999999998</v>
      </c>
      <c r="AS119" s="152">
        <v>903.09629000000007</v>
      </c>
      <c r="AT119" s="152">
        <v>152.40711999999999</v>
      </c>
    </row>
    <row r="120" spans="1:46">
      <c r="B120" s="163" t="s">
        <v>76</v>
      </c>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5">
        <v>0</v>
      </c>
      <c r="AJ120" s="155">
        <v>0</v>
      </c>
      <c r="AK120" s="155">
        <v>0</v>
      </c>
      <c r="AL120" s="155">
        <v>0</v>
      </c>
      <c r="AM120" s="155">
        <v>0</v>
      </c>
      <c r="AN120" s="155">
        <v>0</v>
      </c>
      <c r="AO120" s="155">
        <v>0</v>
      </c>
      <c r="AP120" s="155">
        <v>0</v>
      </c>
      <c r="AQ120" s="155">
        <v>0</v>
      </c>
      <c r="AR120" s="152">
        <v>0</v>
      </c>
      <c r="AS120" s="152">
        <v>0</v>
      </c>
      <c r="AT120" s="152">
        <v>0</v>
      </c>
    </row>
    <row r="121" spans="1:46">
      <c r="B121" s="167" t="s">
        <v>77</v>
      </c>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344">
        <v>138142</v>
      </c>
      <c r="AJ121" s="344">
        <v>136503</v>
      </c>
      <c r="AK121" s="344">
        <v>137127</v>
      </c>
      <c r="AL121" s="344">
        <v>135384</v>
      </c>
      <c r="AM121" s="344">
        <v>134209</v>
      </c>
      <c r="AN121" s="344">
        <v>133771</v>
      </c>
      <c r="AO121" s="344">
        <v>133598</v>
      </c>
      <c r="AP121" s="344">
        <v>132985</v>
      </c>
      <c r="AQ121" s="344">
        <v>132428.66293999998</v>
      </c>
      <c r="AR121" s="167">
        <f>AR122</f>
        <v>133062.55727999998</v>
      </c>
      <c r="AS121" s="167">
        <f>AS122</f>
        <v>131966.94678</v>
      </c>
      <c r="AT121" s="167">
        <f>AT122</f>
        <v>131726.59289999999</v>
      </c>
    </row>
    <row r="122" spans="1:46">
      <c r="B122" s="154" t="s">
        <v>78</v>
      </c>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c r="AI122" s="344">
        <v>138142</v>
      </c>
      <c r="AJ122" s="344">
        <v>136503</v>
      </c>
      <c r="AK122" s="344">
        <v>137127</v>
      </c>
      <c r="AL122" s="344">
        <v>135384</v>
      </c>
      <c r="AM122" s="344">
        <v>134209</v>
      </c>
      <c r="AN122" s="344">
        <v>133771</v>
      </c>
      <c r="AO122" s="344">
        <v>133598</v>
      </c>
      <c r="AP122" s="344">
        <v>132985</v>
      </c>
      <c r="AQ122" s="344">
        <v>132428.66293999998</v>
      </c>
      <c r="AR122" s="154">
        <f>SUM(AR123:AR139)</f>
        <v>133062.55727999998</v>
      </c>
      <c r="AS122" s="154">
        <f>SUM(AS123:AS139)</f>
        <v>131966.94678</v>
      </c>
      <c r="AT122" s="154">
        <f>SUM(AT123:AT139)</f>
        <v>131726.59289999999</v>
      </c>
    </row>
    <row r="123" spans="1:46">
      <c r="B123" s="163" t="s">
        <v>72</v>
      </c>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c r="AH123" s="149"/>
      <c r="AI123" s="155">
        <v>121</v>
      </c>
      <c r="AJ123" s="155">
        <v>121</v>
      </c>
      <c r="AK123" s="155">
        <v>1222</v>
      </c>
      <c r="AL123" s="155">
        <v>0</v>
      </c>
      <c r="AM123" s="155">
        <v>0</v>
      </c>
      <c r="AN123" s="155">
        <v>0</v>
      </c>
      <c r="AO123" s="155">
        <v>0</v>
      </c>
      <c r="AP123" s="155">
        <v>0</v>
      </c>
      <c r="AQ123" s="155">
        <v>3.9635199999999999</v>
      </c>
      <c r="AR123" s="152">
        <v>83.602519999999998</v>
      </c>
      <c r="AS123" s="152">
        <v>85.118600000000001</v>
      </c>
      <c r="AT123" s="152">
        <v>37.1843</v>
      </c>
    </row>
    <row r="124" spans="1:46">
      <c r="B124" s="163" t="s">
        <v>207</v>
      </c>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5">
        <v>0</v>
      </c>
      <c r="AJ124" s="155">
        <v>0</v>
      </c>
      <c r="AK124" s="155">
        <v>0</v>
      </c>
      <c r="AL124" s="155">
        <v>0</v>
      </c>
      <c r="AM124" s="155">
        <v>0</v>
      </c>
      <c r="AN124" s="155">
        <v>0</v>
      </c>
      <c r="AO124" s="155">
        <v>0</v>
      </c>
      <c r="AP124" s="155">
        <v>0</v>
      </c>
      <c r="AQ124" s="155">
        <v>0</v>
      </c>
      <c r="AR124" s="152">
        <v>0</v>
      </c>
      <c r="AS124" s="152">
        <v>0</v>
      </c>
      <c r="AT124" s="152">
        <v>0</v>
      </c>
    </row>
    <row r="125" spans="1:46">
      <c r="A125" s="175"/>
      <c r="B125" s="163" t="s">
        <v>131</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5">
        <v>0</v>
      </c>
      <c r="AJ125" s="155">
        <v>0</v>
      </c>
      <c r="AK125" s="155">
        <v>0</v>
      </c>
      <c r="AL125" s="155">
        <v>0</v>
      </c>
      <c r="AM125" s="155">
        <v>0</v>
      </c>
      <c r="AN125" s="155">
        <v>0</v>
      </c>
      <c r="AO125" s="155">
        <v>0</v>
      </c>
      <c r="AP125" s="155">
        <v>0</v>
      </c>
      <c r="AQ125" s="155">
        <v>0</v>
      </c>
      <c r="AR125" s="152">
        <v>0</v>
      </c>
      <c r="AS125" s="152">
        <v>0</v>
      </c>
      <c r="AT125" s="152">
        <v>0</v>
      </c>
    </row>
    <row r="126" spans="1:46">
      <c r="A126" s="175"/>
      <c r="B126" s="163" t="s">
        <v>132</v>
      </c>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49"/>
      <c r="AF126" s="149"/>
      <c r="AG126" s="149"/>
      <c r="AH126" s="149"/>
      <c r="AI126" s="155">
        <v>0</v>
      </c>
      <c r="AJ126" s="155">
        <v>0</v>
      </c>
      <c r="AK126" s="155">
        <v>0</v>
      </c>
      <c r="AL126" s="155">
        <v>0</v>
      </c>
      <c r="AM126" s="155">
        <v>0</v>
      </c>
      <c r="AN126" s="155">
        <v>0</v>
      </c>
      <c r="AO126" s="155">
        <v>0</v>
      </c>
      <c r="AP126" s="155">
        <v>0</v>
      </c>
      <c r="AQ126" s="155">
        <v>0</v>
      </c>
      <c r="AR126" s="152">
        <v>0</v>
      </c>
      <c r="AS126" s="152">
        <v>0</v>
      </c>
      <c r="AT126" s="152">
        <v>0</v>
      </c>
    </row>
    <row r="127" spans="1:46">
      <c r="A127" s="175"/>
      <c r="B127" s="163" t="s">
        <v>123</v>
      </c>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c r="AG127" s="149"/>
      <c r="AH127" s="149"/>
      <c r="AI127" s="155">
        <v>141343</v>
      </c>
      <c r="AJ127" s="155">
        <v>139683</v>
      </c>
      <c r="AK127" s="155">
        <v>139195</v>
      </c>
      <c r="AL127" s="155">
        <v>138960</v>
      </c>
      <c r="AM127" s="155">
        <v>138726</v>
      </c>
      <c r="AN127" s="155">
        <v>138492</v>
      </c>
      <c r="AO127" s="155">
        <v>138229</v>
      </c>
      <c r="AP127" s="155">
        <v>137952</v>
      </c>
      <c r="AQ127" s="155">
        <v>137674.56138</v>
      </c>
      <c r="AR127" s="152">
        <v>137489.82668</v>
      </c>
      <c r="AS127" s="152">
        <v>137489.82668</v>
      </c>
      <c r="AT127" s="152">
        <v>137489.82668</v>
      </c>
    </row>
    <row r="128" spans="1:46">
      <c r="A128" s="175"/>
      <c r="B128" s="163" t="s">
        <v>139</v>
      </c>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5">
        <v>0</v>
      </c>
      <c r="AJ128" s="155">
        <v>0</v>
      </c>
      <c r="AK128" s="155">
        <v>0</v>
      </c>
      <c r="AL128" s="155">
        <v>0</v>
      </c>
      <c r="AM128" s="155">
        <v>0</v>
      </c>
      <c r="AN128" s="155">
        <v>-46</v>
      </c>
      <c r="AO128" s="155">
        <v>0</v>
      </c>
      <c r="AP128" s="155">
        <v>0</v>
      </c>
      <c r="AQ128" s="155">
        <v>0</v>
      </c>
      <c r="AR128" s="152">
        <v>0</v>
      </c>
      <c r="AS128" s="152">
        <v>0</v>
      </c>
      <c r="AT128" s="152">
        <v>0</v>
      </c>
    </row>
    <row r="129" spans="1:46">
      <c r="A129" s="175"/>
      <c r="B129" s="163" t="s">
        <v>133</v>
      </c>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5">
        <v>0</v>
      </c>
      <c r="AJ129" s="155">
        <v>0</v>
      </c>
      <c r="AK129" s="155">
        <v>0</v>
      </c>
      <c r="AL129" s="155">
        <v>0</v>
      </c>
      <c r="AM129" s="155">
        <v>0</v>
      </c>
      <c r="AN129" s="155">
        <v>0</v>
      </c>
      <c r="AO129" s="155">
        <v>0</v>
      </c>
      <c r="AP129" s="155">
        <v>0</v>
      </c>
      <c r="AQ129" s="155">
        <v>0</v>
      </c>
      <c r="AR129" s="152">
        <v>0</v>
      </c>
      <c r="AS129" s="152">
        <v>0</v>
      </c>
      <c r="AT129" s="152">
        <v>0</v>
      </c>
    </row>
    <row r="130" spans="1:46">
      <c r="A130" s="175"/>
      <c r="B130" s="163" t="s">
        <v>134</v>
      </c>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c r="AG130" s="149"/>
      <c r="AH130" s="149"/>
      <c r="AI130" s="155">
        <v>-4108</v>
      </c>
      <c r="AJ130" s="155">
        <v>-4234</v>
      </c>
      <c r="AK130" s="155">
        <v>-4368</v>
      </c>
      <c r="AL130" s="155">
        <v>-4489</v>
      </c>
      <c r="AM130" s="155">
        <v>-4605</v>
      </c>
      <c r="AN130" s="155">
        <v>-4719</v>
      </c>
      <c r="AO130" s="155">
        <v>-4841</v>
      </c>
      <c r="AP130" s="155">
        <v>-4967</v>
      </c>
      <c r="AQ130" s="155">
        <v>-5112.4828399999997</v>
      </c>
      <c r="AR130" s="152">
        <v>-5279.0319600000003</v>
      </c>
      <c r="AS130" s="152">
        <v>-5470.6193800000001</v>
      </c>
      <c r="AT130" s="152">
        <v>-5663.0389599999999</v>
      </c>
    </row>
    <row r="131" spans="1:46">
      <c r="A131" s="175"/>
      <c r="B131" s="163" t="s">
        <v>135</v>
      </c>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c r="AH131" s="149"/>
      <c r="AI131" s="155">
        <v>0</v>
      </c>
      <c r="AJ131" s="155">
        <v>0</v>
      </c>
      <c r="AK131" s="155">
        <v>0</v>
      </c>
      <c r="AL131" s="155">
        <v>0</v>
      </c>
      <c r="AM131" s="155">
        <v>0</v>
      </c>
      <c r="AN131" s="155">
        <v>0</v>
      </c>
      <c r="AO131" s="155">
        <v>0</v>
      </c>
      <c r="AP131" s="155">
        <v>0</v>
      </c>
      <c r="AQ131" s="155">
        <v>0</v>
      </c>
      <c r="AR131" s="152">
        <v>0</v>
      </c>
      <c r="AS131" s="152">
        <v>0</v>
      </c>
      <c r="AT131" s="152">
        <v>0</v>
      </c>
    </row>
    <row r="132" spans="1:46">
      <c r="A132" s="175"/>
      <c r="B132" s="163" t="s">
        <v>210</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5">
        <v>0</v>
      </c>
      <c r="AJ132" s="155">
        <v>0</v>
      </c>
      <c r="AK132" s="155">
        <v>0</v>
      </c>
      <c r="AL132" s="155">
        <v>0</v>
      </c>
      <c r="AM132" s="155">
        <v>0</v>
      </c>
      <c r="AN132" s="155">
        <v>0</v>
      </c>
      <c r="AO132" s="155">
        <v>0</v>
      </c>
      <c r="AP132" s="155">
        <v>0</v>
      </c>
      <c r="AQ132" s="155"/>
      <c r="AR132" s="152">
        <v>0</v>
      </c>
      <c r="AS132" s="152">
        <v>0</v>
      </c>
      <c r="AT132" s="152">
        <v>0</v>
      </c>
    </row>
    <row r="133" spans="1:46">
      <c r="A133" s="175"/>
      <c r="B133" s="163" t="s">
        <v>136</v>
      </c>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5">
        <v>0</v>
      </c>
      <c r="AJ133" s="155">
        <v>0</v>
      </c>
      <c r="AK133" s="155">
        <v>0</v>
      </c>
      <c r="AL133" s="155">
        <v>0</v>
      </c>
      <c r="AM133" s="155">
        <v>0</v>
      </c>
      <c r="AN133" s="155">
        <v>0</v>
      </c>
      <c r="AO133" s="155">
        <v>0</v>
      </c>
      <c r="AP133" s="155">
        <v>0</v>
      </c>
      <c r="AQ133" s="155">
        <v>0</v>
      </c>
      <c r="AR133" s="152">
        <v>0</v>
      </c>
      <c r="AS133" s="152">
        <v>0</v>
      </c>
      <c r="AT133" s="152">
        <v>0</v>
      </c>
    </row>
    <row r="134" spans="1:46">
      <c r="A134" s="175"/>
      <c r="B134" s="163" t="s">
        <v>137</v>
      </c>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c r="AG134" s="149"/>
      <c r="AH134" s="149"/>
      <c r="AI134" s="155">
        <v>0</v>
      </c>
      <c r="AJ134" s="155">
        <v>0</v>
      </c>
      <c r="AK134" s="155">
        <v>0</v>
      </c>
      <c r="AL134" s="155">
        <v>0</v>
      </c>
      <c r="AM134" s="155">
        <v>0</v>
      </c>
      <c r="AN134" s="155">
        <v>0</v>
      </c>
      <c r="AO134" s="155">
        <v>0</v>
      </c>
      <c r="AP134" s="155">
        <v>0</v>
      </c>
      <c r="AQ134" s="155">
        <v>0</v>
      </c>
      <c r="AR134" s="152">
        <v>0</v>
      </c>
      <c r="AS134" s="152">
        <v>0</v>
      </c>
      <c r="AT134" s="152">
        <v>0</v>
      </c>
    </row>
    <row r="135" spans="1:46">
      <c r="A135" s="175"/>
      <c r="B135" s="163" t="s">
        <v>138</v>
      </c>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55">
        <v>0</v>
      </c>
      <c r="AJ135" s="155">
        <v>0</v>
      </c>
      <c r="AK135" s="155">
        <v>0</v>
      </c>
      <c r="AL135" s="155">
        <v>0</v>
      </c>
      <c r="AM135" s="155">
        <v>0</v>
      </c>
      <c r="AN135" s="155">
        <v>0</v>
      </c>
      <c r="AO135" s="155">
        <v>0</v>
      </c>
      <c r="AP135" s="155">
        <v>0</v>
      </c>
      <c r="AQ135" s="155">
        <v>0</v>
      </c>
      <c r="AR135" s="152">
        <v>0</v>
      </c>
      <c r="AS135" s="152">
        <v>0</v>
      </c>
      <c r="AT135" s="152">
        <v>0</v>
      </c>
    </row>
    <row r="136" spans="1:46">
      <c r="B136" s="163" t="s">
        <v>110</v>
      </c>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c r="AH136" s="149"/>
      <c r="AI136" s="155">
        <v>0</v>
      </c>
      <c r="AJ136" s="155">
        <v>0</v>
      </c>
      <c r="AK136" s="155">
        <v>0</v>
      </c>
      <c r="AL136" s="155">
        <v>0</v>
      </c>
      <c r="AM136" s="155">
        <v>0</v>
      </c>
      <c r="AN136" s="155">
        <v>0</v>
      </c>
      <c r="AO136" s="155">
        <v>0</v>
      </c>
      <c r="AP136" s="155">
        <v>0</v>
      </c>
      <c r="AQ136" s="155">
        <v>0</v>
      </c>
      <c r="AR136" s="152">
        <v>0</v>
      </c>
      <c r="AS136" s="152">
        <v>0</v>
      </c>
      <c r="AT136" s="152">
        <v>0</v>
      </c>
    </row>
    <row r="137" spans="1:46">
      <c r="A137" s="175"/>
      <c r="B137" s="163" t="s">
        <v>120</v>
      </c>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c r="AG137" s="149"/>
      <c r="AH137" s="149"/>
      <c r="AI137" s="155">
        <v>785</v>
      </c>
      <c r="AJ137" s="155">
        <v>932</v>
      </c>
      <c r="AK137" s="155">
        <v>1077</v>
      </c>
      <c r="AL137" s="155">
        <v>913</v>
      </c>
      <c r="AM137" s="155">
        <v>88</v>
      </c>
      <c r="AN137" s="155">
        <v>44</v>
      </c>
      <c r="AO137" s="155">
        <v>210</v>
      </c>
      <c r="AP137" s="155">
        <v>0</v>
      </c>
      <c r="AQ137" s="155">
        <v>-137.37912</v>
      </c>
      <c r="AR137" s="152">
        <v>768.16003999999998</v>
      </c>
      <c r="AS137" s="152">
        <v>-137.37912</v>
      </c>
      <c r="AT137" s="152">
        <v>-137.37912</v>
      </c>
    </row>
    <row r="138" spans="1:46">
      <c r="B138" s="163" t="s">
        <v>79</v>
      </c>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55">
        <v>1</v>
      </c>
      <c r="AJ138" s="155">
        <v>1</v>
      </c>
      <c r="AK138" s="155">
        <v>1</v>
      </c>
      <c r="AL138" s="155">
        <v>0</v>
      </c>
      <c r="AM138" s="155">
        <v>0</v>
      </c>
      <c r="AN138" s="155">
        <v>0</v>
      </c>
      <c r="AO138" s="155">
        <v>0</v>
      </c>
      <c r="AP138" s="155">
        <v>0</v>
      </c>
      <c r="AQ138" s="155">
        <v>0</v>
      </c>
      <c r="AR138" s="152">
        <v>0</v>
      </c>
      <c r="AS138" s="152">
        <v>0</v>
      </c>
      <c r="AT138" s="152">
        <v>0</v>
      </c>
    </row>
    <row r="139" spans="1:46">
      <c r="A139" s="175"/>
      <c r="B139" s="163" t="s">
        <v>10</v>
      </c>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5">
        <v>0</v>
      </c>
      <c r="AJ139" s="155">
        <v>0</v>
      </c>
      <c r="AK139" s="155">
        <v>0</v>
      </c>
      <c r="AL139" s="155">
        <v>0</v>
      </c>
      <c r="AM139" s="155">
        <v>0</v>
      </c>
      <c r="AN139" s="155">
        <v>0</v>
      </c>
      <c r="AO139" s="155">
        <v>0</v>
      </c>
      <c r="AP139" s="155">
        <v>0</v>
      </c>
      <c r="AQ139" s="155">
        <v>0</v>
      </c>
      <c r="AR139" s="152">
        <v>0</v>
      </c>
      <c r="AS139" s="152">
        <v>0</v>
      </c>
      <c r="AT139" s="152">
        <v>0</v>
      </c>
    </row>
    <row r="140" spans="1:46">
      <c r="B140" s="154" t="s">
        <v>80</v>
      </c>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344">
        <v>0</v>
      </c>
      <c r="AJ140" s="344">
        <v>0</v>
      </c>
      <c r="AK140" s="344">
        <v>0</v>
      </c>
      <c r="AL140" s="344">
        <v>0</v>
      </c>
      <c r="AM140" s="344">
        <v>0</v>
      </c>
      <c r="AN140" s="344">
        <v>0</v>
      </c>
      <c r="AO140" s="344">
        <v>0</v>
      </c>
      <c r="AP140" s="344">
        <v>0</v>
      </c>
      <c r="AQ140" s="344">
        <v>0</v>
      </c>
      <c r="AR140" s="152">
        <v>0</v>
      </c>
      <c r="AS140" s="152">
        <v>0</v>
      </c>
      <c r="AT140" s="152">
        <v>0</v>
      </c>
    </row>
    <row r="141" spans="1:46">
      <c r="B141" s="148" t="s">
        <v>81</v>
      </c>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c r="AG141" s="149"/>
      <c r="AH141" s="149"/>
      <c r="AI141" s="344">
        <v>288627</v>
      </c>
      <c r="AJ141" s="344">
        <v>282505</v>
      </c>
      <c r="AK141" s="344">
        <v>276826</v>
      </c>
      <c r="AL141" s="344">
        <v>278422</v>
      </c>
      <c r="AM141" s="344">
        <v>278855</v>
      </c>
      <c r="AN141" s="344">
        <v>276516</v>
      </c>
      <c r="AO141" s="344">
        <v>271880</v>
      </c>
      <c r="AP141" s="344">
        <v>268161</v>
      </c>
      <c r="AQ141" s="344">
        <v>262047.51124000002</v>
      </c>
      <c r="AR141" s="149">
        <f>SUM(AR142:AR151)</f>
        <v>259502.78241000001</v>
      </c>
      <c r="AS141" s="149">
        <f>SUM(AS142:AS151)</f>
        <v>256041.68998000002</v>
      </c>
      <c r="AT141" s="149">
        <f>SUM(AT142:AT151)</f>
        <v>253595.14773000003</v>
      </c>
    </row>
    <row r="142" spans="1:46">
      <c r="B142" s="163" t="s">
        <v>82</v>
      </c>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D142" s="149"/>
      <c r="AE142" s="149"/>
      <c r="AF142" s="149"/>
      <c r="AG142" s="149"/>
      <c r="AH142" s="149"/>
      <c r="AI142" s="155">
        <v>293103</v>
      </c>
      <c r="AJ142" s="155">
        <v>293103</v>
      </c>
      <c r="AK142" s="155">
        <v>293103</v>
      </c>
      <c r="AL142" s="155">
        <v>293103</v>
      </c>
      <c r="AM142" s="155">
        <v>293103</v>
      </c>
      <c r="AN142" s="155">
        <v>293103</v>
      </c>
      <c r="AO142" s="155">
        <v>293103</v>
      </c>
      <c r="AP142" s="155">
        <v>293103</v>
      </c>
      <c r="AQ142" s="155">
        <v>293102.91820000001</v>
      </c>
      <c r="AR142" s="152">
        <v>293102.91820000001</v>
      </c>
      <c r="AS142" s="152">
        <v>293102.91820000001</v>
      </c>
      <c r="AT142" s="152">
        <v>293102.91820000001</v>
      </c>
    </row>
    <row r="143" spans="1:46">
      <c r="B143" s="163" t="s">
        <v>246</v>
      </c>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c r="AI143" s="155">
        <v>0</v>
      </c>
      <c r="AJ143" s="155">
        <v>0</v>
      </c>
      <c r="AK143" s="155">
        <v>0</v>
      </c>
      <c r="AL143" s="155">
        <v>0</v>
      </c>
      <c r="AM143" s="155">
        <v>0</v>
      </c>
      <c r="AN143" s="155">
        <v>0</v>
      </c>
      <c r="AO143" s="155">
        <v>0</v>
      </c>
      <c r="AP143" s="155">
        <v>0</v>
      </c>
      <c r="AQ143" s="155">
        <v>0</v>
      </c>
      <c r="AR143" s="152">
        <v>0</v>
      </c>
      <c r="AS143" s="152">
        <v>0</v>
      </c>
      <c r="AT143" s="152">
        <v>0</v>
      </c>
    </row>
    <row r="144" spans="1:46">
      <c r="B144" s="163" t="s">
        <v>83</v>
      </c>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c r="AI144" s="155">
        <v>0</v>
      </c>
      <c r="AJ144" s="155">
        <v>0</v>
      </c>
      <c r="AK144" s="155">
        <v>0</v>
      </c>
      <c r="AL144" s="155">
        <v>0</v>
      </c>
      <c r="AM144" s="155">
        <v>0</v>
      </c>
      <c r="AN144" s="155">
        <v>0</v>
      </c>
      <c r="AO144" s="155">
        <v>0</v>
      </c>
      <c r="AP144" s="155">
        <v>0</v>
      </c>
      <c r="AQ144" s="155">
        <v>0</v>
      </c>
      <c r="AR144" s="152">
        <v>0</v>
      </c>
      <c r="AS144" s="152">
        <v>0</v>
      </c>
      <c r="AT144" s="152">
        <v>0</v>
      </c>
    </row>
    <row r="145" spans="1:46">
      <c r="B145" s="163" t="s">
        <v>85</v>
      </c>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c r="AI145" s="155">
        <v>102</v>
      </c>
      <c r="AJ145" s="155">
        <v>102</v>
      </c>
      <c r="AK145" s="155">
        <v>102</v>
      </c>
      <c r="AL145" s="155">
        <v>101</v>
      </c>
      <c r="AM145" s="155">
        <v>101</v>
      </c>
      <c r="AN145" s="155">
        <v>101</v>
      </c>
      <c r="AO145" s="155">
        <v>101</v>
      </c>
      <c r="AP145" s="155">
        <v>101</v>
      </c>
      <c r="AQ145" s="155">
        <v>101.03403999999999</v>
      </c>
      <c r="AR145" s="152">
        <v>101.03404</v>
      </c>
      <c r="AS145" s="152">
        <v>101.03404</v>
      </c>
      <c r="AT145" s="152">
        <v>101.03404</v>
      </c>
    </row>
    <row r="146" spans="1:46">
      <c r="A146" s="175"/>
      <c r="B146" s="163" t="s">
        <v>88</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5">
        <v>-4973</v>
      </c>
      <c r="AJ146" s="155">
        <v>-4973</v>
      </c>
      <c r="AK146" s="155">
        <v>-4974</v>
      </c>
      <c r="AL146" s="155">
        <v>-4974</v>
      </c>
      <c r="AM146" s="155">
        <v>-14782</v>
      </c>
      <c r="AN146" s="155">
        <v>-14348</v>
      </c>
      <c r="AO146" s="155">
        <v>-16689</v>
      </c>
      <c r="AP146" s="155">
        <v>-14782</v>
      </c>
      <c r="AQ146" s="155">
        <v>-25043.456420000002</v>
      </c>
      <c r="AR146" s="152">
        <v>-31156.440999999988</v>
      </c>
      <c r="AS146" s="152">
        <v>-33701.169830000006</v>
      </c>
      <c r="AT146" s="152">
        <v>-37162.262260000003</v>
      </c>
    </row>
    <row r="147" spans="1:46">
      <c r="B147" s="163" t="s">
        <v>140</v>
      </c>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c r="AI147" s="155">
        <v>0</v>
      </c>
      <c r="AJ147" s="155">
        <v>0</v>
      </c>
      <c r="AK147" s="155">
        <v>0</v>
      </c>
      <c r="AL147" s="155">
        <v>0</v>
      </c>
      <c r="AM147" s="155">
        <v>0</v>
      </c>
      <c r="AN147" s="155">
        <v>0</v>
      </c>
      <c r="AO147" s="155">
        <v>0</v>
      </c>
      <c r="AP147" s="155">
        <v>0</v>
      </c>
      <c r="AQ147" s="155">
        <v>0</v>
      </c>
      <c r="AR147" s="152">
        <v>0</v>
      </c>
      <c r="AS147" s="152">
        <v>0</v>
      </c>
      <c r="AT147" s="152">
        <v>0</v>
      </c>
    </row>
    <row r="148" spans="1:46">
      <c r="B148" s="163" t="s">
        <v>84</v>
      </c>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c r="AI148" s="155">
        <v>0</v>
      </c>
      <c r="AJ148" s="155">
        <v>0</v>
      </c>
      <c r="AK148" s="155">
        <v>0</v>
      </c>
      <c r="AL148" s="155">
        <v>0</v>
      </c>
      <c r="AM148" s="155">
        <v>0</v>
      </c>
      <c r="AN148" s="155">
        <v>0</v>
      </c>
      <c r="AO148" s="155">
        <v>0</v>
      </c>
      <c r="AP148" s="155">
        <v>0</v>
      </c>
      <c r="AQ148" s="155">
        <v>0</v>
      </c>
      <c r="AR148" s="152">
        <v>0</v>
      </c>
      <c r="AS148" s="152">
        <v>0</v>
      </c>
      <c r="AT148" s="152">
        <v>0</v>
      </c>
    </row>
    <row r="149" spans="1:46">
      <c r="B149" s="163" t="s">
        <v>86</v>
      </c>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c r="AI149" s="155">
        <v>0</v>
      </c>
      <c r="AJ149" s="155">
        <v>0</v>
      </c>
      <c r="AK149" s="155">
        <v>0</v>
      </c>
      <c r="AL149" s="155">
        <v>0</v>
      </c>
      <c r="AM149" s="155">
        <v>0</v>
      </c>
      <c r="AN149" s="155">
        <v>0</v>
      </c>
      <c r="AO149" s="155">
        <v>0</v>
      </c>
      <c r="AP149" s="155">
        <v>0</v>
      </c>
      <c r="AQ149" s="155">
        <v>0</v>
      </c>
      <c r="AR149" s="152">
        <v>0</v>
      </c>
      <c r="AS149" s="152">
        <v>0</v>
      </c>
      <c r="AT149" s="152">
        <v>0</v>
      </c>
    </row>
    <row r="150" spans="1:46">
      <c r="A150" s="175"/>
      <c r="B150" s="163" t="s">
        <v>89</v>
      </c>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c r="AI150" s="155">
        <v>395</v>
      </c>
      <c r="AJ150" s="155">
        <v>-5727</v>
      </c>
      <c r="AK150" s="155">
        <v>-11405</v>
      </c>
      <c r="AL150" s="155">
        <v>-9808</v>
      </c>
      <c r="AM150" s="155">
        <v>433</v>
      </c>
      <c r="AN150" s="155">
        <v>-2340</v>
      </c>
      <c r="AO150" s="155">
        <v>-4635</v>
      </c>
      <c r="AP150" s="155">
        <v>-10261</v>
      </c>
      <c r="AQ150" s="155">
        <v>-6112.9845799999985</v>
      </c>
      <c r="AR150" s="152">
        <f>AR52</f>
        <v>-2544.72883000001</v>
      </c>
      <c r="AS150" s="152">
        <f>AS52</f>
        <v>-3461.0924299999979</v>
      </c>
      <c r="AT150" s="152">
        <f>AT52</f>
        <v>-2446.5422499999959</v>
      </c>
    </row>
    <row r="151" spans="1:46">
      <c r="B151" s="163" t="s">
        <v>87</v>
      </c>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c r="AH151" s="152"/>
      <c r="AI151" s="155">
        <v>0</v>
      </c>
      <c r="AJ151" s="155">
        <v>0</v>
      </c>
      <c r="AK151" s="155">
        <v>0</v>
      </c>
      <c r="AL151" s="155">
        <v>0</v>
      </c>
      <c r="AM151" s="155">
        <v>0</v>
      </c>
      <c r="AN151" s="155">
        <v>0</v>
      </c>
      <c r="AO151" s="155">
        <v>0</v>
      </c>
      <c r="AP151" s="155">
        <v>0</v>
      </c>
      <c r="AQ151" s="155">
        <v>0</v>
      </c>
      <c r="AR151" s="152">
        <v>0</v>
      </c>
      <c r="AS151" s="152">
        <v>0</v>
      </c>
      <c r="AT151" s="152">
        <v>0</v>
      </c>
    </row>
    <row r="152" spans="1:46">
      <c r="B152" s="163" t="s">
        <v>91</v>
      </c>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5">
        <v>0</v>
      </c>
      <c r="AJ152" s="155">
        <v>0</v>
      </c>
      <c r="AK152" s="155">
        <v>0</v>
      </c>
      <c r="AL152" s="155">
        <v>0</v>
      </c>
      <c r="AM152" s="155">
        <v>0</v>
      </c>
      <c r="AN152" s="155">
        <v>0</v>
      </c>
      <c r="AO152" s="155">
        <v>0</v>
      </c>
      <c r="AP152" s="155">
        <v>0</v>
      </c>
      <c r="AQ152" s="155">
        <v>0</v>
      </c>
      <c r="AR152" s="152">
        <v>0</v>
      </c>
      <c r="AS152" s="152">
        <v>0</v>
      </c>
      <c r="AT152" s="152">
        <v>0</v>
      </c>
    </row>
    <row r="153" spans="1:46">
      <c r="B153" s="161" t="s">
        <v>344</v>
      </c>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152"/>
      <c r="AG153" s="152"/>
      <c r="AH153" s="152"/>
      <c r="AI153" s="162">
        <v>521185</v>
      </c>
      <c r="AJ153" s="162">
        <v>483997</v>
      </c>
      <c r="AK153" s="162">
        <v>459803</v>
      </c>
      <c r="AL153" s="162">
        <v>444195</v>
      </c>
      <c r="AM153" s="162">
        <v>431665</v>
      </c>
      <c r="AN153" s="162">
        <v>428573</v>
      </c>
      <c r="AO153" s="162">
        <v>426897</v>
      </c>
      <c r="AP153" s="162">
        <v>421054</v>
      </c>
      <c r="AQ153" s="162">
        <v>426568.01022</v>
      </c>
      <c r="AR153" s="162">
        <f>AR139+AR141+AR122+AR102</f>
        <v>424398.40308000002</v>
      </c>
      <c r="AS153" s="162">
        <f>AS139+AS141+AS122+AS102</f>
        <v>420234.93284000002</v>
      </c>
      <c r="AT153" s="162">
        <f>AT139+AT141+AT122+AT102</f>
        <v>410538.30947000004</v>
      </c>
    </row>
    <row r="154" spans="1:46">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119"/>
      <c r="AJ154" s="119"/>
      <c r="AK154" s="119"/>
      <c r="AL154" s="119"/>
      <c r="AM154" s="119"/>
      <c r="AN154" s="119"/>
      <c r="AO154" s="119"/>
      <c r="AP154" s="119"/>
      <c r="AQ154" s="119"/>
      <c r="AR154" s="119"/>
      <c r="AS154" s="119"/>
      <c r="AT154" s="119"/>
    </row>
    <row r="155" spans="1:46">
      <c r="B155" s="119"/>
      <c r="C155" s="119"/>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20"/>
      <c r="AL155" s="120"/>
      <c r="AM155" s="120"/>
      <c r="AN155" s="120"/>
      <c r="AO155" s="120"/>
      <c r="AP155" s="120"/>
      <c r="AQ155" s="120"/>
      <c r="AR155" s="119"/>
      <c r="AS155" s="119"/>
      <c r="AT155" s="119"/>
    </row>
    <row r="156" spans="1:46">
      <c r="B156" s="119"/>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20"/>
      <c r="AS156" s="120"/>
      <c r="AT156" s="120"/>
    </row>
    <row r="157" spans="1:46">
      <c r="B157" s="119"/>
      <c r="C157" s="119"/>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19"/>
      <c r="AR157" s="119"/>
      <c r="AS157" s="119"/>
      <c r="AT157" s="119"/>
    </row>
    <row r="158" spans="1:46">
      <c r="B158" s="119"/>
      <c r="C158" s="119"/>
      <c r="D158" s="119"/>
      <c r="E158" s="119"/>
      <c r="F158" s="119"/>
      <c r="G158" s="119"/>
      <c r="H158" s="119"/>
      <c r="I158" s="119"/>
      <c r="J158" s="119"/>
      <c r="K158" s="119"/>
      <c r="L158" s="119"/>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119"/>
      <c r="AQ158" s="119"/>
      <c r="AR158" s="119"/>
      <c r="AS158" s="119"/>
      <c r="AT158" s="119"/>
    </row>
    <row r="159" spans="1:46"/>
    <row r="160" spans="1:46"/>
  </sheetData>
  <mergeCells count="33">
    <mergeCell ref="AQ100:AT100"/>
    <mergeCell ref="AA61:AD61"/>
    <mergeCell ref="AE61:AH61"/>
    <mergeCell ref="AI61:AL61"/>
    <mergeCell ref="AM61:AP61"/>
    <mergeCell ref="AQ61:AT61"/>
    <mergeCell ref="C7:F7"/>
    <mergeCell ref="AA100:AD100"/>
    <mergeCell ref="AE100:AH100"/>
    <mergeCell ref="AI100:AL100"/>
    <mergeCell ref="AM100:AP100"/>
    <mergeCell ref="W100:Z100"/>
    <mergeCell ref="C61:F61"/>
    <mergeCell ref="G61:J61"/>
    <mergeCell ref="K61:N61"/>
    <mergeCell ref="O61:R61"/>
    <mergeCell ref="S61:V61"/>
    <mergeCell ref="W61:Z61"/>
    <mergeCell ref="C100:F100"/>
    <mergeCell ref="G100:J100"/>
    <mergeCell ref="K100:N100"/>
    <mergeCell ref="O100:R100"/>
    <mergeCell ref="S100:V100"/>
    <mergeCell ref="AM7:AP7"/>
    <mergeCell ref="AQ7:AT7"/>
    <mergeCell ref="G7:J7"/>
    <mergeCell ref="K7:N7"/>
    <mergeCell ref="AA7:AD7"/>
    <mergeCell ref="AE7:AH7"/>
    <mergeCell ref="AI7:AL7"/>
    <mergeCell ref="O7:R7"/>
    <mergeCell ref="S7:V7"/>
    <mergeCell ref="W7:Z7"/>
  </mergeCells>
  <phoneticPr fontId="18" type="noConversion"/>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CA232-516C-4F9F-89A8-F2850C34D632}">
  <sheetPr>
    <tabColor rgb="FF9CC4C0"/>
  </sheetPr>
  <dimension ref="A1:AW160"/>
  <sheetViews>
    <sheetView showGridLines="0" zoomScale="80" zoomScaleNormal="80" workbookViewId="0">
      <pane xSplit="2" ySplit="8" topLeftCell="AP51" activePane="bottomRight" state="frozen"/>
      <selection activeCell="AP22" sqref="AP22"/>
      <selection pane="topRight" activeCell="AP22" sqref="AP22"/>
      <selection pane="bottomLeft" activeCell="AP22" sqref="AP22"/>
      <selection pane="bottomRight" activeCell="B5" sqref="B5"/>
    </sheetView>
  </sheetViews>
  <sheetFormatPr defaultColWidth="0" defaultRowHeight="14.5" zeroHeight="1"/>
  <cols>
    <col min="1" max="1" width="7.26953125" style="220" customWidth="1"/>
    <col min="2" max="2" width="57.453125" style="31" customWidth="1"/>
    <col min="3" max="34" width="16.1796875" style="31" hidden="1" customWidth="1"/>
    <col min="35" max="46" width="16.1796875" style="31" customWidth="1"/>
    <col min="47" max="49" width="8.7265625" style="31" customWidth="1"/>
    <col min="50" max="16384" width="8.7265625" style="31" hidden="1"/>
  </cols>
  <sheetData>
    <row r="1" spans="1:46"/>
    <row r="2" spans="1:46"/>
    <row r="3" spans="1:46"/>
    <row r="4" spans="1:46"/>
    <row r="5" spans="1:46" s="119" customFormat="1" ht="36.5" customHeight="1" thickBot="1">
      <c r="A5" s="178"/>
      <c r="B5" s="236" t="s">
        <v>261</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c r="AP5" s="238"/>
      <c r="AQ5" s="238"/>
      <c r="AR5" s="238"/>
      <c r="AS5" s="238"/>
      <c r="AT5" s="238"/>
    </row>
    <row r="6" spans="1:46" s="182" customFormat="1" ht="22.5" customHeight="1" thickBot="1">
      <c r="A6" s="179"/>
      <c r="B6" s="180"/>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row>
    <row r="7" spans="1:46" ht="16" customHeight="1" thickTop="1" thickBot="1">
      <c r="A7" s="178"/>
      <c r="B7" s="27" t="s">
        <v>96</v>
      </c>
      <c r="C7" s="391">
        <v>2015</v>
      </c>
      <c r="D7" s="391"/>
      <c r="E7" s="391"/>
      <c r="F7" s="391"/>
      <c r="G7" s="392">
        <v>2016</v>
      </c>
      <c r="H7" s="391"/>
      <c r="I7" s="391"/>
      <c r="J7" s="391"/>
      <c r="K7" s="392">
        <v>2017</v>
      </c>
      <c r="L7" s="391"/>
      <c r="M7" s="391"/>
      <c r="N7" s="391"/>
      <c r="O7" s="392">
        <v>2018</v>
      </c>
      <c r="P7" s="391"/>
      <c r="Q7" s="391"/>
      <c r="R7" s="391"/>
      <c r="S7" s="392">
        <v>2019</v>
      </c>
      <c r="T7" s="391"/>
      <c r="U7" s="391"/>
      <c r="V7" s="391"/>
      <c r="W7" s="392">
        <v>2020</v>
      </c>
      <c r="X7" s="391"/>
      <c r="Y7" s="391"/>
      <c r="Z7" s="391"/>
      <c r="AA7" s="392">
        <v>2021</v>
      </c>
      <c r="AB7" s="391"/>
      <c r="AC7" s="391"/>
      <c r="AD7" s="391"/>
      <c r="AE7" s="392">
        <v>2022</v>
      </c>
      <c r="AF7" s="391"/>
      <c r="AG7" s="391"/>
      <c r="AH7" s="391"/>
      <c r="AI7" s="392">
        <v>2023</v>
      </c>
      <c r="AJ7" s="391"/>
      <c r="AK7" s="391"/>
      <c r="AL7" s="391"/>
      <c r="AM7" s="392">
        <v>2024</v>
      </c>
      <c r="AN7" s="391"/>
      <c r="AO7" s="391"/>
      <c r="AP7" s="391"/>
      <c r="AQ7" s="395">
        <v>2025</v>
      </c>
      <c r="AR7" s="396"/>
      <c r="AS7" s="396"/>
      <c r="AT7" s="396"/>
    </row>
    <row r="8" spans="1:46" ht="16" customHeight="1" thickTop="1">
      <c r="A8" s="178"/>
      <c r="B8" s="276" t="s">
        <v>97</v>
      </c>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t="s">
        <v>244</v>
      </c>
      <c r="AJ8" s="25" t="s">
        <v>248</v>
      </c>
      <c r="AK8" s="25" t="s">
        <v>266</v>
      </c>
      <c r="AL8" s="25" t="s">
        <v>275</v>
      </c>
      <c r="AM8" s="25" t="s">
        <v>287</v>
      </c>
      <c r="AN8" s="25" t="str">
        <f>Consolidado!AN8</f>
        <v>2T24</v>
      </c>
      <c r="AO8" s="25" t="str">
        <f>Consolidado!AO8</f>
        <v>3T24</v>
      </c>
      <c r="AP8" s="25" t="str">
        <f>Consolidado!AP8</f>
        <v>4T24</v>
      </c>
      <c r="AQ8" s="25" t="str">
        <f>Consolidado!AQ8</f>
        <v>1T25</v>
      </c>
      <c r="AR8" s="25" t="s">
        <v>348</v>
      </c>
      <c r="AS8" s="25" t="s">
        <v>440</v>
      </c>
      <c r="AT8" s="25" t="str">
        <f>Consolidado!AT8</f>
        <v>4T25</v>
      </c>
    </row>
    <row r="9" spans="1:46">
      <c r="A9" s="36"/>
      <c r="B9" s="123" t="s">
        <v>9</v>
      </c>
      <c r="C9" s="124"/>
      <c r="D9" s="124"/>
      <c r="E9" s="124"/>
      <c r="F9" s="124"/>
      <c r="G9" s="124"/>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v>0</v>
      </c>
      <c r="AJ9" s="124">
        <v>1510</v>
      </c>
      <c r="AK9" s="124">
        <v>0</v>
      </c>
      <c r="AL9" s="124">
        <v>2968</v>
      </c>
      <c r="AM9" s="124">
        <v>3171</v>
      </c>
      <c r="AN9" s="124">
        <v>3076</v>
      </c>
      <c r="AO9" s="124">
        <v>4661</v>
      </c>
      <c r="AP9" s="124">
        <v>8441</v>
      </c>
      <c r="AQ9" s="124">
        <v>7115.9610200000006</v>
      </c>
      <c r="AR9" s="124">
        <v>7599.6519299999982</v>
      </c>
      <c r="AS9" s="124">
        <v>6931.3126100000045</v>
      </c>
      <c r="AT9" s="124">
        <v>7511.7798099999964</v>
      </c>
    </row>
    <row r="10" spans="1:46">
      <c r="A10" s="36"/>
      <c r="B10" s="123" t="s">
        <v>11</v>
      </c>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v>0</v>
      </c>
      <c r="AJ10" s="124">
        <v>-55</v>
      </c>
      <c r="AK10" s="124">
        <v>0</v>
      </c>
      <c r="AL10" s="124">
        <v>-108</v>
      </c>
      <c r="AM10" s="124">
        <v>-116</v>
      </c>
      <c r="AN10" s="124">
        <v>-297</v>
      </c>
      <c r="AO10" s="124">
        <v>-274</v>
      </c>
      <c r="AP10" s="124">
        <v>-776</v>
      </c>
      <c r="AQ10" s="124">
        <v>-1602.19463</v>
      </c>
      <c r="AR10" s="124">
        <v>-1727.6565700000001</v>
      </c>
      <c r="AS10" s="124">
        <v>-1289.6180499999991</v>
      </c>
      <c r="AT10" s="124">
        <v>-1332.8905800000011</v>
      </c>
    </row>
    <row r="11" spans="1:46">
      <c r="B11" s="123" t="s">
        <v>12</v>
      </c>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v>0</v>
      </c>
      <c r="AJ11" s="125">
        <v>1455</v>
      </c>
      <c r="AK11" s="125">
        <v>0</v>
      </c>
      <c r="AL11" s="125">
        <v>2860</v>
      </c>
      <c r="AM11" s="125">
        <v>3055</v>
      </c>
      <c r="AN11" s="125">
        <v>2779</v>
      </c>
      <c r="AO11" s="125">
        <v>4387</v>
      </c>
      <c r="AP11" s="125">
        <v>7665</v>
      </c>
      <c r="AQ11" s="125">
        <v>5513.7663900000007</v>
      </c>
      <c r="AR11" s="125">
        <f>SUM(AR9:AR10)</f>
        <v>5871.9953599999981</v>
      </c>
      <c r="AS11" s="125">
        <f>SUM(AS9:AS10)</f>
        <v>5641.6945600000054</v>
      </c>
      <c r="AT11" s="125">
        <f>SUM(AT9:AT10)</f>
        <v>6178.8892299999952</v>
      </c>
    </row>
    <row r="12" spans="1:46">
      <c r="B12" s="127" t="s">
        <v>13</v>
      </c>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v>-980</v>
      </c>
      <c r="AJ12" s="125">
        <v>-2175</v>
      </c>
      <c r="AK12" s="125">
        <v>-3160</v>
      </c>
      <c r="AL12" s="125">
        <v>-4192</v>
      </c>
      <c r="AM12" s="125">
        <v>-3160</v>
      </c>
      <c r="AN12" s="125">
        <v>-2011</v>
      </c>
      <c r="AO12" s="125">
        <v>-3907</v>
      </c>
      <c r="AP12" s="125">
        <v>-4316</v>
      </c>
      <c r="AQ12" s="125">
        <v>-3428.0386699999995</v>
      </c>
      <c r="AR12" s="125">
        <f>SUM(AR13:AR24)</f>
        <v>-3892.6330900000007</v>
      </c>
      <c r="AS12" s="125">
        <f>SUM(AS13:AS24)</f>
        <v>-5441.9596899999997</v>
      </c>
      <c r="AT12" s="125">
        <f>SUM(AT13:AT24)</f>
        <v>-6173.3721199999991</v>
      </c>
    </row>
    <row r="13" spans="1:46">
      <c r="A13" s="36"/>
      <c r="B13" s="130" t="s">
        <v>14</v>
      </c>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v>0</v>
      </c>
      <c r="AJ13" s="131">
        <v>0</v>
      </c>
      <c r="AK13" s="131">
        <v>-563</v>
      </c>
      <c r="AL13" s="131">
        <v>-151</v>
      </c>
      <c r="AM13" s="131">
        <v>-214</v>
      </c>
      <c r="AN13" s="131">
        <v>-402</v>
      </c>
      <c r="AO13" s="131">
        <v>-679</v>
      </c>
      <c r="AP13" s="131">
        <v>-546</v>
      </c>
      <c r="AQ13" s="131">
        <v>-996.79958999999997</v>
      </c>
      <c r="AR13" s="131">
        <v>-1014.2064700000002</v>
      </c>
      <c r="AS13" s="131">
        <v>-936.04705999999987</v>
      </c>
      <c r="AT13" s="131">
        <v>-1146.0209199999999</v>
      </c>
    </row>
    <row r="14" spans="1:46">
      <c r="B14" s="130" t="s">
        <v>15</v>
      </c>
      <c r="C14" s="131"/>
      <c r="D14" s="131"/>
      <c r="E14" s="131"/>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v>0</v>
      </c>
      <c r="AJ14" s="131">
        <v>0</v>
      </c>
      <c r="AK14" s="131">
        <v>0</v>
      </c>
      <c r="AL14" s="131">
        <v>0</v>
      </c>
      <c r="AM14" s="131">
        <v>0</v>
      </c>
      <c r="AN14" s="131">
        <v>0</v>
      </c>
      <c r="AO14" s="131">
        <v>0</v>
      </c>
      <c r="AP14" s="131">
        <v>0</v>
      </c>
      <c r="AQ14" s="131">
        <v>0</v>
      </c>
      <c r="AR14" s="131">
        <v>0</v>
      </c>
      <c r="AS14" s="131">
        <v>0</v>
      </c>
      <c r="AT14" s="131">
        <v>0</v>
      </c>
    </row>
    <row r="15" spans="1:46">
      <c r="B15" s="130" t="s">
        <v>16</v>
      </c>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v>0</v>
      </c>
      <c r="AJ15" s="131">
        <v>0</v>
      </c>
      <c r="AK15" s="131">
        <v>0</v>
      </c>
      <c r="AL15" s="131">
        <v>0</v>
      </c>
      <c r="AM15" s="131">
        <v>0</v>
      </c>
      <c r="AN15" s="131">
        <v>0</v>
      </c>
      <c r="AO15" s="131">
        <v>0</v>
      </c>
      <c r="AP15" s="131">
        <v>0</v>
      </c>
      <c r="AQ15" s="131">
        <v>-872.97874999999999</v>
      </c>
      <c r="AR15" s="131">
        <v>-587.62011000000007</v>
      </c>
      <c r="AS15" s="131">
        <v>-801.82273000000032</v>
      </c>
      <c r="AT15" s="131">
        <v>-914.64410999999927</v>
      </c>
    </row>
    <row r="16" spans="1:46">
      <c r="B16" s="130" t="s">
        <v>17</v>
      </c>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v>0</v>
      </c>
      <c r="AJ16" s="131">
        <v>0</v>
      </c>
      <c r="AK16" s="131">
        <v>-89</v>
      </c>
      <c r="AL16" s="131">
        <v>-99</v>
      </c>
      <c r="AM16" s="131">
        <v>-106</v>
      </c>
      <c r="AN16" s="131">
        <v>-53</v>
      </c>
      <c r="AO16" s="131">
        <v>-17</v>
      </c>
      <c r="AP16" s="131">
        <v>-77</v>
      </c>
      <c r="AQ16" s="131">
        <v>-25.635900000000003</v>
      </c>
      <c r="AR16" s="131">
        <v>-63.313659999999985</v>
      </c>
      <c r="AS16" s="131">
        <v>-98.033690000000007</v>
      </c>
      <c r="AT16" s="131">
        <v>-95.475450000000023</v>
      </c>
    </row>
    <row r="17" spans="2:46">
      <c r="B17" s="130" t="s">
        <v>18</v>
      </c>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v>0</v>
      </c>
      <c r="AJ17" s="131">
        <v>0</v>
      </c>
      <c r="AK17" s="131">
        <v>-78</v>
      </c>
      <c r="AL17" s="131">
        <v>-306</v>
      </c>
      <c r="AM17" s="131">
        <v>-125</v>
      </c>
      <c r="AN17" s="131">
        <v>-165</v>
      </c>
      <c r="AO17" s="131">
        <v>-798</v>
      </c>
      <c r="AP17" s="131">
        <v>-1155</v>
      </c>
      <c r="AQ17" s="131">
        <v>-144.53399999999999</v>
      </c>
      <c r="AR17" s="131">
        <v>-342.66897</v>
      </c>
      <c r="AS17" s="131">
        <v>-1734.1861299999998</v>
      </c>
      <c r="AT17" s="131">
        <v>-1842.87734</v>
      </c>
    </row>
    <row r="18" spans="2:46">
      <c r="B18" s="130" t="s">
        <v>10</v>
      </c>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v>-980</v>
      </c>
      <c r="AJ18" s="131">
        <v>-2175</v>
      </c>
      <c r="AK18" s="131">
        <v>-2430</v>
      </c>
      <c r="AL18" s="131">
        <v>-3636</v>
      </c>
      <c r="AM18" s="131">
        <v>-2715</v>
      </c>
      <c r="AN18" s="131">
        <v>-1391</v>
      </c>
      <c r="AO18" s="131">
        <v>-2413</v>
      </c>
      <c r="AP18" s="131">
        <v>-2538</v>
      </c>
      <c r="AQ18" s="131">
        <v>-1388.0904299999997</v>
      </c>
      <c r="AR18" s="131">
        <v>-1884.8238800000004</v>
      </c>
      <c r="AS18" s="131">
        <v>-1871.8700799999997</v>
      </c>
      <c r="AT18" s="131">
        <v>-2174.3543</v>
      </c>
    </row>
    <row r="19" spans="2:46">
      <c r="B19" s="130" t="s">
        <v>38</v>
      </c>
      <c r="C19" s="131"/>
      <c r="D19" s="131"/>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v>0</v>
      </c>
      <c r="AJ19" s="131">
        <v>0</v>
      </c>
      <c r="AK19" s="131">
        <v>0</v>
      </c>
      <c r="AL19" s="131">
        <v>0</v>
      </c>
      <c r="AM19" s="131">
        <v>0</v>
      </c>
      <c r="AN19" s="131">
        <v>0</v>
      </c>
      <c r="AO19" s="131">
        <v>0</v>
      </c>
      <c r="AP19" s="131">
        <v>0</v>
      </c>
      <c r="AQ19" s="131">
        <v>0</v>
      </c>
      <c r="AR19" s="131">
        <v>0</v>
      </c>
      <c r="AS19" s="131">
        <v>0</v>
      </c>
      <c r="AT19" s="131">
        <v>0</v>
      </c>
    </row>
    <row r="20" spans="2:46">
      <c r="B20" s="130" t="s">
        <v>39</v>
      </c>
      <c r="C20" s="131"/>
      <c r="D20" s="131"/>
      <c r="E20" s="131"/>
      <c r="F20" s="131"/>
      <c r="G20" s="131"/>
      <c r="H20" s="131"/>
      <c r="I20" s="131"/>
      <c r="J20" s="131"/>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v>0</v>
      </c>
      <c r="AJ20" s="131">
        <v>0</v>
      </c>
      <c r="AK20" s="131">
        <v>0</v>
      </c>
      <c r="AL20" s="131">
        <v>0</v>
      </c>
      <c r="AM20" s="131">
        <v>0</v>
      </c>
      <c r="AN20" s="131">
        <v>0</v>
      </c>
      <c r="AO20" s="131">
        <v>0</v>
      </c>
      <c r="AP20" s="131">
        <v>0</v>
      </c>
      <c r="AQ20" s="131">
        <v>0</v>
      </c>
      <c r="AR20" s="131">
        <v>0</v>
      </c>
      <c r="AS20" s="131">
        <v>0</v>
      </c>
      <c r="AT20" s="131">
        <v>0</v>
      </c>
    </row>
    <row r="21" spans="2:46">
      <c r="B21" s="130" t="s">
        <v>40</v>
      </c>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v>0</v>
      </c>
      <c r="AJ21" s="131">
        <v>0</v>
      </c>
      <c r="AK21" s="131">
        <v>0</v>
      </c>
      <c r="AL21" s="131">
        <v>0</v>
      </c>
      <c r="AM21" s="131">
        <v>0</v>
      </c>
      <c r="AN21" s="131">
        <v>0</v>
      </c>
      <c r="AO21" s="131">
        <v>0</v>
      </c>
      <c r="AP21" s="131">
        <v>0</v>
      </c>
      <c r="AQ21" s="131">
        <v>0</v>
      </c>
      <c r="AR21" s="131">
        <v>0</v>
      </c>
      <c r="AS21" s="131">
        <v>0</v>
      </c>
      <c r="AT21" s="131">
        <v>0</v>
      </c>
    </row>
    <row r="22" spans="2:46">
      <c r="B22" s="130" t="s">
        <v>41</v>
      </c>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c r="AH22" s="131"/>
      <c r="AI22" s="131">
        <v>0</v>
      </c>
      <c r="AJ22" s="131">
        <v>0</v>
      </c>
      <c r="AK22" s="131">
        <v>0</v>
      </c>
      <c r="AL22" s="131">
        <v>0</v>
      </c>
      <c r="AM22" s="131">
        <v>0</v>
      </c>
      <c r="AN22" s="131">
        <v>0</v>
      </c>
      <c r="AO22" s="131">
        <v>0</v>
      </c>
      <c r="AP22" s="131">
        <v>0</v>
      </c>
      <c r="AQ22" s="131">
        <v>0</v>
      </c>
      <c r="AR22" s="131">
        <v>0</v>
      </c>
      <c r="AS22" s="131">
        <v>0</v>
      </c>
      <c r="AT22" s="131">
        <v>0</v>
      </c>
    </row>
    <row r="23" spans="2:46">
      <c r="B23" s="130" t="s">
        <v>42</v>
      </c>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v>0</v>
      </c>
      <c r="AJ23" s="131">
        <v>0</v>
      </c>
      <c r="AK23" s="131">
        <v>0</v>
      </c>
      <c r="AL23" s="131">
        <v>0</v>
      </c>
      <c r="AM23" s="131">
        <v>0</v>
      </c>
      <c r="AN23" s="131">
        <v>0</v>
      </c>
      <c r="AO23" s="131">
        <v>0</v>
      </c>
      <c r="AP23" s="131">
        <v>0</v>
      </c>
      <c r="AQ23" s="131">
        <v>0</v>
      </c>
      <c r="AR23" s="131">
        <v>0</v>
      </c>
      <c r="AS23" s="131">
        <v>0</v>
      </c>
      <c r="AT23" s="131">
        <v>0</v>
      </c>
    </row>
    <row r="24" spans="2:46">
      <c r="B24" s="130" t="s">
        <v>43</v>
      </c>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v>0</v>
      </c>
      <c r="AJ24" s="131">
        <v>0</v>
      </c>
      <c r="AK24" s="131">
        <v>0</v>
      </c>
      <c r="AL24" s="131">
        <v>0</v>
      </c>
      <c r="AM24" s="131">
        <v>0</v>
      </c>
      <c r="AN24" s="131">
        <v>0</v>
      </c>
      <c r="AO24" s="131">
        <v>0</v>
      </c>
      <c r="AP24" s="131">
        <v>0</v>
      </c>
      <c r="AQ24" s="131">
        <v>0</v>
      </c>
      <c r="AR24" s="131">
        <v>0</v>
      </c>
      <c r="AS24" s="131">
        <v>0</v>
      </c>
      <c r="AT24" s="131">
        <v>0</v>
      </c>
    </row>
    <row r="25" spans="2:46">
      <c r="B25" s="127" t="s">
        <v>19</v>
      </c>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v>-55</v>
      </c>
      <c r="AJ25" s="124">
        <v>-1214</v>
      </c>
      <c r="AK25" s="124">
        <v>-990</v>
      </c>
      <c r="AL25" s="124">
        <v>-1493</v>
      </c>
      <c r="AM25" s="124">
        <v>-823</v>
      </c>
      <c r="AN25" s="124">
        <v>-491</v>
      </c>
      <c r="AO25" s="124">
        <v>-413</v>
      </c>
      <c r="AP25" s="124">
        <v>-843</v>
      </c>
      <c r="AQ25" s="124">
        <v>-558.07428000000004</v>
      </c>
      <c r="AR25" s="124">
        <f>SUM(AR26:AR31)</f>
        <v>-571.60148999999979</v>
      </c>
      <c r="AS25" s="124">
        <f>SUM(AS26:AS31)</f>
        <v>-346.92814000000033</v>
      </c>
      <c r="AT25" s="124">
        <f>SUM(AT26:AT31)</f>
        <v>-412.28109999999992</v>
      </c>
    </row>
    <row r="26" spans="2:46">
      <c r="B26" s="130" t="s">
        <v>14</v>
      </c>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v>0</v>
      </c>
      <c r="AJ26" s="131">
        <v>-238</v>
      </c>
      <c r="AK26" s="131">
        <v>-258</v>
      </c>
      <c r="AL26" s="131">
        <v>-54</v>
      </c>
      <c r="AM26" s="131">
        <v>-57</v>
      </c>
      <c r="AN26" s="131">
        <v>9</v>
      </c>
      <c r="AO26" s="131">
        <v>173</v>
      </c>
      <c r="AP26" s="131">
        <v>-35</v>
      </c>
      <c r="AQ26" s="131">
        <v>0</v>
      </c>
      <c r="AR26" s="131">
        <v>-44.525020000000012</v>
      </c>
      <c r="AS26" s="131">
        <v>0</v>
      </c>
      <c r="AT26" s="131">
        <v>-0.90048999999999779</v>
      </c>
    </row>
    <row r="27" spans="2:46">
      <c r="B27" s="130" t="s">
        <v>16</v>
      </c>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v>-20</v>
      </c>
      <c r="AJ27" s="131">
        <v>-861</v>
      </c>
      <c r="AK27" s="131">
        <v>-667</v>
      </c>
      <c r="AL27" s="131">
        <v>-1472</v>
      </c>
      <c r="AM27" s="131">
        <v>-790</v>
      </c>
      <c r="AN27" s="131">
        <v>-479</v>
      </c>
      <c r="AO27" s="131">
        <v>-586</v>
      </c>
      <c r="AP27" s="131">
        <v>-788</v>
      </c>
      <c r="AQ27" s="131">
        <v>0</v>
      </c>
      <c r="AR27" s="131">
        <v>-1024.7404199999999</v>
      </c>
      <c r="AS27" s="131">
        <v>-341.23736000000031</v>
      </c>
      <c r="AT27" s="131">
        <v>-405.83953999999994</v>
      </c>
    </row>
    <row r="28" spans="2:46">
      <c r="B28" s="130" t="s">
        <v>252</v>
      </c>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v>-35</v>
      </c>
      <c r="AJ28" s="132">
        <v>-115</v>
      </c>
      <c r="AK28" s="132">
        <v>-65</v>
      </c>
      <c r="AL28" s="132">
        <v>33</v>
      </c>
      <c r="AM28" s="132">
        <v>24</v>
      </c>
      <c r="AN28" s="132">
        <v>-21</v>
      </c>
      <c r="AO28" s="132">
        <v>0</v>
      </c>
      <c r="AP28" s="132">
        <v>-20</v>
      </c>
      <c r="AQ28" s="132">
        <v>-558.07428000000004</v>
      </c>
      <c r="AR28" s="132">
        <v>497.66395000000006</v>
      </c>
      <c r="AS28" s="131">
        <v>-5.6907800000000179</v>
      </c>
      <c r="AT28" s="131">
        <v>-5.5410699999999906</v>
      </c>
    </row>
    <row r="29" spans="2:46">
      <c r="B29" s="130" t="s">
        <v>253</v>
      </c>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v>0</v>
      </c>
      <c r="AJ29" s="132">
        <v>0</v>
      </c>
      <c r="AK29" s="132">
        <v>0</v>
      </c>
      <c r="AL29" s="132">
        <v>0</v>
      </c>
      <c r="AM29" s="132">
        <v>0</v>
      </c>
      <c r="AN29" s="132">
        <v>0</v>
      </c>
      <c r="AO29" s="132">
        <v>0</v>
      </c>
      <c r="AP29" s="132">
        <v>0</v>
      </c>
      <c r="AQ29" s="132">
        <v>0</v>
      </c>
      <c r="AR29" s="132">
        <v>0</v>
      </c>
      <c r="AS29" s="131">
        <v>0</v>
      </c>
      <c r="AT29" s="131">
        <v>0</v>
      </c>
    </row>
    <row r="30" spans="2:46">
      <c r="B30" s="130" t="s">
        <v>254</v>
      </c>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v>0</v>
      </c>
      <c r="AJ30" s="132">
        <v>0</v>
      </c>
      <c r="AK30" s="132">
        <v>0</v>
      </c>
      <c r="AL30" s="132">
        <v>0</v>
      </c>
      <c r="AM30" s="132">
        <v>0</v>
      </c>
      <c r="AN30" s="132">
        <v>0</v>
      </c>
      <c r="AO30" s="132">
        <v>0</v>
      </c>
      <c r="AP30" s="132">
        <v>0</v>
      </c>
      <c r="AQ30" s="132">
        <v>0</v>
      </c>
      <c r="AR30" s="132">
        <v>0</v>
      </c>
      <c r="AS30" s="131">
        <v>0</v>
      </c>
      <c r="AT30" s="131">
        <v>0</v>
      </c>
    </row>
    <row r="31" spans="2:46">
      <c r="B31" s="130" t="s">
        <v>255</v>
      </c>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v>0</v>
      </c>
      <c r="AJ31" s="132">
        <v>0</v>
      </c>
      <c r="AK31" s="132">
        <v>0</v>
      </c>
      <c r="AL31" s="132">
        <v>0</v>
      </c>
      <c r="AM31" s="132">
        <v>0</v>
      </c>
      <c r="AN31" s="132">
        <v>0</v>
      </c>
      <c r="AO31" s="132">
        <v>0</v>
      </c>
      <c r="AP31" s="132">
        <v>0</v>
      </c>
      <c r="AQ31" s="132">
        <v>0</v>
      </c>
      <c r="AR31" s="132">
        <v>0</v>
      </c>
      <c r="AS31" s="131">
        <v>0</v>
      </c>
      <c r="AT31" s="131">
        <v>0</v>
      </c>
    </row>
    <row r="32" spans="2:46">
      <c r="B32" s="123" t="s">
        <v>20</v>
      </c>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v>-27</v>
      </c>
      <c r="AJ32" s="124">
        <v>-1919</v>
      </c>
      <c r="AK32" s="124">
        <v>-2915</v>
      </c>
      <c r="AL32" s="124">
        <v>-2916</v>
      </c>
      <c r="AM32" s="124">
        <v>-2917</v>
      </c>
      <c r="AN32" s="124">
        <v>-3223</v>
      </c>
      <c r="AO32" s="124">
        <v>-3652</v>
      </c>
      <c r="AP32" s="124">
        <v>-3569</v>
      </c>
      <c r="AQ32" s="124">
        <v>-3569.3339300000002</v>
      </c>
      <c r="AR32" s="124">
        <f>SUM(AR33:AR34)</f>
        <v>-3569.4907499999995</v>
      </c>
      <c r="AS32" s="124">
        <f>SUM(AS33:AS34)</f>
        <v>-3615.2683400000005</v>
      </c>
      <c r="AT32" s="124">
        <f>SUM(AT33:AT34)</f>
        <v>-3829.8734199999999</v>
      </c>
    </row>
    <row r="33" spans="1:46">
      <c r="B33" s="130" t="s">
        <v>21</v>
      </c>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v>0</v>
      </c>
      <c r="AJ33" s="131">
        <v>-1919</v>
      </c>
      <c r="AK33" s="131">
        <v>-2915</v>
      </c>
      <c r="AL33" s="131">
        <v>-2916</v>
      </c>
      <c r="AM33" s="131">
        <v>-2917</v>
      </c>
      <c r="AN33" s="131">
        <v>-3223</v>
      </c>
      <c r="AO33" s="131">
        <v>-3652</v>
      </c>
      <c r="AP33" s="131">
        <v>-3569</v>
      </c>
      <c r="AQ33" s="131">
        <v>-3569.3339300000002</v>
      </c>
      <c r="AR33" s="131">
        <v>-3569.4907499999995</v>
      </c>
      <c r="AS33" s="131">
        <v>-3615.2683400000005</v>
      </c>
      <c r="AT33" s="131">
        <v>-3829.8734199999999</v>
      </c>
    </row>
    <row r="34" spans="1:46">
      <c r="B34" s="130" t="s">
        <v>22</v>
      </c>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v>-27</v>
      </c>
      <c r="AJ34" s="131">
        <v>0</v>
      </c>
      <c r="AK34" s="131">
        <v>0</v>
      </c>
      <c r="AL34" s="131">
        <v>0</v>
      </c>
      <c r="AM34" s="131">
        <v>0</v>
      </c>
      <c r="AN34" s="131">
        <v>0</v>
      </c>
      <c r="AO34" s="131">
        <v>0</v>
      </c>
      <c r="AP34" s="131">
        <v>0</v>
      </c>
      <c r="AQ34" s="131">
        <v>0</v>
      </c>
      <c r="AR34" s="131">
        <v>0</v>
      </c>
      <c r="AS34" s="131">
        <v>0</v>
      </c>
      <c r="AT34" s="131">
        <v>0</v>
      </c>
    </row>
    <row r="35" spans="1:46">
      <c r="B35" s="127" t="s">
        <v>23</v>
      </c>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v>952</v>
      </c>
      <c r="AJ35" s="124">
        <v>-2237</v>
      </c>
      <c r="AK35" s="124">
        <v>-2547</v>
      </c>
      <c r="AL35" s="124">
        <v>1828</v>
      </c>
      <c r="AM35" s="124">
        <v>-2204</v>
      </c>
      <c r="AN35" s="124">
        <v>-2174</v>
      </c>
      <c r="AO35" s="124">
        <v>-1704</v>
      </c>
      <c r="AP35" s="124">
        <v>-1377</v>
      </c>
      <c r="AQ35" s="124">
        <v>-2072.6714800000004</v>
      </c>
      <c r="AR35" s="124">
        <f>SUM(AR36,AR42)</f>
        <v>-2542.6542999999997</v>
      </c>
      <c r="AS35" s="124">
        <f>SUM(AS36,AS42)</f>
        <v>-1492.95559</v>
      </c>
      <c r="AT35" s="124">
        <f>SUM(AT36,AT42)</f>
        <v>-456.68085000000093</v>
      </c>
    </row>
    <row r="36" spans="1:46">
      <c r="B36" s="137" t="s">
        <v>24</v>
      </c>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v>1004</v>
      </c>
      <c r="AJ36" s="124">
        <v>51</v>
      </c>
      <c r="AK36" s="124">
        <v>1140</v>
      </c>
      <c r="AL36" s="124">
        <v>460</v>
      </c>
      <c r="AM36" s="124">
        <v>232</v>
      </c>
      <c r="AN36" s="124">
        <v>241</v>
      </c>
      <c r="AO36" s="124">
        <v>226</v>
      </c>
      <c r="AP36" s="124">
        <v>270</v>
      </c>
      <c r="AQ36" s="124">
        <v>282.81102999999996</v>
      </c>
      <c r="AR36" s="124">
        <f>SUM(AR37:AR41)</f>
        <v>252.58112999999997</v>
      </c>
      <c r="AS36" s="124">
        <f>SUM(AS37:AS41)</f>
        <v>299.95374000000004</v>
      </c>
      <c r="AT36" s="124">
        <f>SUM(AT37:AT41)</f>
        <v>286.24941000000007</v>
      </c>
    </row>
    <row r="37" spans="1:46">
      <c r="B37" s="138" t="s">
        <v>346</v>
      </c>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v>0</v>
      </c>
      <c r="AJ37" s="131">
        <v>0</v>
      </c>
      <c r="AK37" s="131">
        <v>7</v>
      </c>
      <c r="AL37" s="131">
        <v>7</v>
      </c>
      <c r="AM37" s="131">
        <v>7</v>
      </c>
      <c r="AN37" s="131">
        <v>1</v>
      </c>
      <c r="AO37" s="131">
        <v>0</v>
      </c>
      <c r="AP37" s="131">
        <v>0</v>
      </c>
      <c r="AQ37" s="131">
        <v>0</v>
      </c>
      <c r="AR37" s="131">
        <v>0</v>
      </c>
      <c r="AS37" s="131">
        <v>7.637999999999999E-2</v>
      </c>
      <c r="AT37" s="131">
        <v>0</v>
      </c>
    </row>
    <row r="38" spans="1:46">
      <c r="B38" s="138" t="s">
        <v>26</v>
      </c>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v>971</v>
      </c>
      <c r="AJ38" s="131">
        <v>-91</v>
      </c>
      <c r="AK38" s="131">
        <v>809</v>
      </c>
      <c r="AL38" s="131">
        <v>196</v>
      </c>
      <c r="AM38" s="131">
        <v>84</v>
      </c>
      <c r="AN38" s="131">
        <v>83</v>
      </c>
      <c r="AO38" s="131">
        <v>101</v>
      </c>
      <c r="AP38" s="131">
        <v>151</v>
      </c>
      <c r="AQ38" s="131">
        <v>169.08677</v>
      </c>
      <c r="AR38" s="131">
        <v>141.66901000000001</v>
      </c>
      <c r="AS38" s="131">
        <v>162.83638999999999</v>
      </c>
      <c r="AT38" s="131">
        <v>177.31551000000002</v>
      </c>
    </row>
    <row r="39" spans="1:46">
      <c r="B39" s="138" t="s">
        <v>347</v>
      </c>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v>0</v>
      </c>
      <c r="AJ39" s="131">
        <v>9</v>
      </c>
      <c r="AK39" s="131">
        <v>165</v>
      </c>
      <c r="AL39" s="131">
        <v>121</v>
      </c>
      <c r="AM39" s="131">
        <v>12</v>
      </c>
      <c r="AN39" s="131">
        <v>31</v>
      </c>
      <c r="AO39" s="131">
        <v>0</v>
      </c>
      <c r="AP39" s="131">
        <v>0</v>
      </c>
      <c r="AQ39" s="131">
        <v>0.10043000000000001</v>
      </c>
      <c r="AR39" s="131">
        <v>0</v>
      </c>
      <c r="AS39" s="131">
        <v>0</v>
      </c>
      <c r="AT39" s="131">
        <v>0</v>
      </c>
    </row>
    <row r="40" spans="1:46">
      <c r="B40" s="138" t="s">
        <v>28</v>
      </c>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v>0</v>
      </c>
      <c r="AJ40" s="131">
        <v>0</v>
      </c>
      <c r="AK40" s="131">
        <v>0</v>
      </c>
      <c r="AL40" s="131">
        <v>0</v>
      </c>
      <c r="AM40" s="131">
        <v>0</v>
      </c>
      <c r="AN40" s="131">
        <v>0</v>
      </c>
      <c r="AO40" s="131">
        <v>0</v>
      </c>
      <c r="AP40" s="131">
        <v>0</v>
      </c>
      <c r="AQ40" s="131">
        <v>0</v>
      </c>
      <c r="AR40" s="131">
        <v>0</v>
      </c>
      <c r="AS40" s="131">
        <v>0</v>
      </c>
      <c r="AT40" s="131">
        <v>0</v>
      </c>
    </row>
    <row r="41" spans="1:46">
      <c r="B41" s="138" t="s">
        <v>10</v>
      </c>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v>33</v>
      </c>
      <c r="AJ41" s="131">
        <v>133</v>
      </c>
      <c r="AK41" s="131">
        <v>159</v>
      </c>
      <c r="AL41" s="131">
        <v>136</v>
      </c>
      <c r="AM41" s="131">
        <v>129</v>
      </c>
      <c r="AN41" s="131">
        <v>126</v>
      </c>
      <c r="AO41" s="131">
        <v>125</v>
      </c>
      <c r="AP41" s="131">
        <v>119</v>
      </c>
      <c r="AQ41" s="131">
        <v>113.62383</v>
      </c>
      <c r="AR41" s="131">
        <v>110.91211999999996</v>
      </c>
      <c r="AS41" s="131">
        <v>137.04097000000007</v>
      </c>
      <c r="AT41" s="131">
        <v>108.93390000000005</v>
      </c>
    </row>
    <row r="42" spans="1:46">
      <c r="B42" s="137" t="s">
        <v>30</v>
      </c>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v>-52</v>
      </c>
      <c r="AJ42" s="124">
        <v>-2288</v>
      </c>
      <c r="AK42" s="124">
        <v>-3687</v>
      </c>
      <c r="AL42" s="124">
        <v>1368</v>
      </c>
      <c r="AM42" s="124">
        <v>-2436</v>
      </c>
      <c r="AN42" s="124">
        <v>-2415</v>
      </c>
      <c r="AO42" s="124">
        <v>-1930</v>
      </c>
      <c r="AP42" s="124">
        <v>-1647</v>
      </c>
      <c r="AQ42" s="124">
        <v>-2355.4825100000003</v>
      </c>
      <c r="AR42" s="124">
        <f>SUM(AR43:AR45)</f>
        <v>-2795.2354299999997</v>
      </c>
      <c r="AS42" s="124">
        <f>SUM(AS43:AS45)</f>
        <v>-1792.90933</v>
      </c>
      <c r="AT42" s="124">
        <f>SUM(AT43:AT45)</f>
        <v>-742.930260000001</v>
      </c>
    </row>
    <row r="43" spans="1:46">
      <c r="B43" s="138" t="s">
        <v>346</v>
      </c>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v>0</v>
      </c>
      <c r="AJ43" s="131">
        <v>-398</v>
      </c>
      <c r="AK43" s="131">
        <v>-271</v>
      </c>
      <c r="AL43" s="131">
        <v>-746</v>
      </c>
      <c r="AM43" s="131">
        <v>-1488</v>
      </c>
      <c r="AN43" s="131">
        <v>-1188</v>
      </c>
      <c r="AO43" s="131">
        <v>-818</v>
      </c>
      <c r="AP43" s="131">
        <v>-1179</v>
      </c>
      <c r="AQ43" s="131">
        <v>-1616.58682</v>
      </c>
      <c r="AR43" s="131">
        <v>-1729.26602</v>
      </c>
      <c r="AS43" s="131">
        <v>-493.36234999999988</v>
      </c>
      <c r="AT43" s="131">
        <v>-593.8956500000013</v>
      </c>
    </row>
    <row r="44" spans="1:46">
      <c r="B44" s="138" t="s">
        <v>31</v>
      </c>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v>0</v>
      </c>
      <c r="AJ44" s="131">
        <v>-202</v>
      </c>
      <c r="AK44" s="131">
        <v>-607</v>
      </c>
      <c r="AL44" s="131">
        <v>-576</v>
      </c>
      <c r="AM44" s="131">
        <v>-574</v>
      </c>
      <c r="AN44" s="131">
        <v>-588</v>
      </c>
      <c r="AO44" s="131">
        <v>-611</v>
      </c>
      <c r="AP44" s="131">
        <v>-388</v>
      </c>
      <c r="AQ44" s="131">
        <v>-550.38189</v>
      </c>
      <c r="AR44" s="131">
        <v>-616.41718000000003</v>
      </c>
      <c r="AS44" s="131">
        <v>-689.59777000000008</v>
      </c>
      <c r="AT44" s="131">
        <v>-589.39690999999971</v>
      </c>
    </row>
    <row r="45" spans="1:46">
      <c r="B45" s="138" t="s">
        <v>10</v>
      </c>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v>-52</v>
      </c>
      <c r="AJ45" s="131">
        <v>-1688</v>
      </c>
      <c r="AK45" s="131">
        <v>-2809</v>
      </c>
      <c r="AL45" s="131">
        <v>2690</v>
      </c>
      <c r="AM45" s="131">
        <v>-374</v>
      </c>
      <c r="AN45" s="131">
        <v>-639</v>
      </c>
      <c r="AO45" s="131">
        <v>-501</v>
      </c>
      <c r="AP45" s="131">
        <v>-80</v>
      </c>
      <c r="AQ45" s="131">
        <v>-188.51380000000029</v>
      </c>
      <c r="AR45" s="131">
        <v>-449.55222999999955</v>
      </c>
      <c r="AS45" s="131">
        <v>-609.94921000000011</v>
      </c>
      <c r="AT45" s="131">
        <v>440.3623</v>
      </c>
    </row>
    <row r="46" spans="1:46">
      <c r="A46" s="189"/>
      <c r="B46" s="123" t="s">
        <v>32</v>
      </c>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v>0</v>
      </c>
      <c r="AJ46" s="124">
        <v>0</v>
      </c>
      <c r="AK46" s="124">
        <v>0</v>
      </c>
      <c r="AL46" s="124">
        <v>59</v>
      </c>
      <c r="AM46" s="124">
        <v>3</v>
      </c>
      <c r="AN46" s="124">
        <v>2888</v>
      </c>
      <c r="AO46" s="124">
        <v>-489</v>
      </c>
      <c r="AP46" s="124">
        <v>-3027</v>
      </c>
      <c r="AQ46" s="124">
        <v>186.01349999999999</v>
      </c>
      <c r="AR46" s="124">
        <v>7.9999999996971383E-5</v>
      </c>
      <c r="AS46" s="124">
        <v>-2.7181699999999864</v>
      </c>
      <c r="AT46" s="124">
        <v>2.4380799999999851</v>
      </c>
    </row>
    <row r="47" spans="1:46">
      <c r="A47" s="189"/>
      <c r="B47" s="123" t="s">
        <v>44</v>
      </c>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v>0</v>
      </c>
      <c r="AJ47" s="124">
        <v>0</v>
      </c>
      <c r="AK47" s="124">
        <v>0</v>
      </c>
      <c r="AL47" s="124">
        <v>0</v>
      </c>
      <c r="AM47" s="124">
        <v>0</v>
      </c>
      <c r="AN47" s="124">
        <v>0</v>
      </c>
      <c r="AO47" s="124">
        <v>0</v>
      </c>
      <c r="AP47" s="124">
        <v>0</v>
      </c>
      <c r="AQ47" s="124">
        <v>0</v>
      </c>
      <c r="AR47" s="124">
        <v>0</v>
      </c>
      <c r="AS47" s="124">
        <v>0</v>
      </c>
      <c r="AT47" s="124">
        <v>0</v>
      </c>
    </row>
    <row r="48" spans="1:46">
      <c r="A48" s="189"/>
      <c r="B48" s="123" t="s">
        <v>33</v>
      </c>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v>-110</v>
      </c>
      <c r="AJ48" s="124">
        <v>-6090</v>
      </c>
      <c r="AK48" s="124">
        <v>-9612</v>
      </c>
      <c r="AL48" s="124">
        <v>-3854</v>
      </c>
      <c r="AM48" s="124">
        <v>-6046</v>
      </c>
      <c r="AN48" s="124">
        <v>-2232</v>
      </c>
      <c r="AO48" s="124">
        <v>-5778</v>
      </c>
      <c r="AP48" s="124">
        <v>-5467</v>
      </c>
      <c r="AQ48" s="124">
        <v>-3928.3384699999997</v>
      </c>
      <c r="AR48" s="124">
        <f>SUM(AR11,AR12,AR25,AR46,AR47,AR32,AR35)</f>
        <v>-4704.3841900000016</v>
      </c>
      <c r="AS48" s="124">
        <f>SUM(AS11,AS12,AS25,AS46,AS47,AS32,AS35)</f>
        <v>-5258.1353699999945</v>
      </c>
      <c r="AT48" s="124">
        <f>SUM(AT11,AT12,AT25,AT46,AT47,AT32,AT35)</f>
        <v>-4690.8801800000047</v>
      </c>
    </row>
    <row r="49" spans="1:46">
      <c r="A49" s="189"/>
      <c r="B49" s="123" t="s">
        <v>34</v>
      </c>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v>-335</v>
      </c>
      <c r="AJ49" s="124">
        <v>-388</v>
      </c>
      <c r="AK49" s="124">
        <v>-325</v>
      </c>
      <c r="AL49" s="124">
        <v>-242</v>
      </c>
      <c r="AM49" s="124">
        <v>-170</v>
      </c>
      <c r="AN49" s="124">
        <v>-1187</v>
      </c>
      <c r="AO49" s="124">
        <v>-727</v>
      </c>
      <c r="AP49" s="124">
        <v>-1798</v>
      </c>
      <c r="AQ49" s="124">
        <v>-368.38673999999997</v>
      </c>
      <c r="AR49" s="124">
        <v>-309.62232999999998</v>
      </c>
      <c r="AS49" s="124">
        <v>-298.88205000000005</v>
      </c>
      <c r="AT49" s="124">
        <v>-321.55131000000006</v>
      </c>
    </row>
    <row r="50" spans="1:46">
      <c r="A50" s="189"/>
      <c r="B50" s="123" t="s">
        <v>35</v>
      </c>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c r="AI50" s="124">
        <v>0</v>
      </c>
      <c r="AJ50" s="124">
        <v>0</v>
      </c>
      <c r="AK50" s="124">
        <v>0</v>
      </c>
      <c r="AL50" s="124">
        <v>0</v>
      </c>
      <c r="AM50" s="124">
        <v>0</v>
      </c>
      <c r="AN50" s="124">
        <v>0</v>
      </c>
      <c r="AO50" s="124">
        <v>0</v>
      </c>
      <c r="AP50" s="124">
        <v>0</v>
      </c>
      <c r="AQ50" s="124">
        <v>0</v>
      </c>
      <c r="AR50" s="124">
        <v>0</v>
      </c>
      <c r="AS50" s="124">
        <v>0</v>
      </c>
      <c r="AT50" s="124">
        <v>0</v>
      </c>
    </row>
    <row r="51" spans="1:46">
      <c r="A51" s="189"/>
      <c r="B51" s="123" t="s">
        <v>45</v>
      </c>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v>0</v>
      </c>
      <c r="AJ51" s="124">
        <v>0</v>
      </c>
      <c r="AK51" s="124">
        <v>0</v>
      </c>
      <c r="AL51" s="124">
        <v>0</v>
      </c>
      <c r="AM51" s="124">
        <v>0</v>
      </c>
      <c r="AN51" s="124">
        <v>0</v>
      </c>
      <c r="AO51" s="124">
        <v>0</v>
      </c>
      <c r="AP51" s="124">
        <v>0</v>
      </c>
      <c r="AQ51" s="124">
        <v>0</v>
      </c>
      <c r="AR51" s="124">
        <v>0</v>
      </c>
      <c r="AS51" s="124">
        <v>0</v>
      </c>
      <c r="AT51" s="124">
        <v>0</v>
      </c>
    </row>
    <row r="52" spans="1:46">
      <c r="A52" s="189"/>
      <c r="B52" s="123" t="s">
        <v>46</v>
      </c>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v>-445</v>
      </c>
      <c r="AJ52" s="124">
        <v>-6478</v>
      </c>
      <c r="AK52" s="124">
        <v>-9937</v>
      </c>
      <c r="AL52" s="124">
        <v>-4096</v>
      </c>
      <c r="AM52" s="124">
        <v>-6216</v>
      </c>
      <c r="AN52" s="124">
        <v>-3419</v>
      </c>
      <c r="AO52" s="124">
        <v>-6505</v>
      </c>
      <c r="AP52" s="124">
        <v>-7265</v>
      </c>
      <c r="AQ52" s="124">
        <v>-4296.7252099999996</v>
      </c>
      <c r="AR52" s="124">
        <f>SUM(AR48,AR49,AR50)-AR51</f>
        <v>-5014.0065200000017</v>
      </c>
      <c r="AS52" s="124">
        <f>SUM(AS48,AS49,AS50)-AS51</f>
        <v>-5557.0174199999947</v>
      </c>
      <c r="AT52" s="124">
        <f>SUM(AT48,AT49,AT50)-AT51</f>
        <v>-5012.4314900000045</v>
      </c>
    </row>
    <row r="53" spans="1:46">
      <c r="A53" s="189"/>
      <c r="B53" s="139" t="s">
        <v>47</v>
      </c>
      <c r="C53" s="140"/>
      <c r="D53" s="140"/>
      <c r="E53" s="140"/>
      <c r="F53" s="140"/>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c r="AD53" s="140"/>
      <c r="AE53" s="140"/>
      <c r="AF53" s="140"/>
      <c r="AG53" s="140"/>
      <c r="AH53" s="140"/>
      <c r="AI53" s="140">
        <v>-445</v>
      </c>
      <c r="AJ53" s="140">
        <v>-6478</v>
      </c>
      <c r="AK53" s="140">
        <v>-9937</v>
      </c>
      <c r="AL53" s="140">
        <v>-4096</v>
      </c>
      <c r="AM53" s="140">
        <v>-6216</v>
      </c>
      <c r="AN53" s="140">
        <v>-3419</v>
      </c>
      <c r="AO53" s="140">
        <v>-6505</v>
      </c>
      <c r="AP53" s="140">
        <v>-7265</v>
      </c>
      <c r="AQ53" s="140">
        <v>-4296.7252099999996</v>
      </c>
      <c r="AR53" s="140">
        <f>SUM(AR48,AR49,AR50)</f>
        <v>-5014.0065200000017</v>
      </c>
      <c r="AS53" s="140">
        <f>SUM(AS48,AS49,AS50)</f>
        <v>-5557.0174199999947</v>
      </c>
      <c r="AT53" s="140">
        <f>SUM(AT48,AT49,AT50)</f>
        <v>-5012.4314900000045</v>
      </c>
    </row>
    <row r="54" spans="1:46" ht="9" customHeight="1">
      <c r="A54" s="122"/>
      <c r="B54" s="123"/>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c r="AA54" s="142"/>
      <c r="AB54" s="142"/>
      <c r="AC54" s="142"/>
      <c r="AD54" s="142"/>
      <c r="AE54" s="142"/>
      <c r="AF54" s="142"/>
      <c r="AG54" s="142"/>
      <c r="AH54" s="142"/>
      <c r="AI54" s="142">
        <v>0</v>
      </c>
      <c r="AJ54" s="142">
        <v>0</v>
      </c>
      <c r="AK54" s="142">
        <v>0</v>
      </c>
      <c r="AL54" s="142">
        <v>0</v>
      </c>
      <c r="AM54" s="142">
        <v>0</v>
      </c>
      <c r="AN54" s="142">
        <v>0</v>
      </c>
      <c r="AO54" s="142">
        <v>0</v>
      </c>
      <c r="AP54" s="142">
        <v>0</v>
      </c>
      <c r="AQ54" s="142">
        <v>0</v>
      </c>
      <c r="AR54" s="142"/>
      <c r="AS54" s="142"/>
      <c r="AT54" s="142"/>
    </row>
    <row r="55" spans="1:46">
      <c r="A55" s="122"/>
      <c r="B55" s="143" t="s">
        <v>189</v>
      </c>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v>-1035</v>
      </c>
      <c r="AJ55" s="144">
        <v>-1934</v>
      </c>
      <c r="AK55" s="144">
        <v>-4150</v>
      </c>
      <c r="AL55" s="144">
        <v>-2766</v>
      </c>
      <c r="AM55" s="144">
        <v>-925</v>
      </c>
      <c r="AN55" s="144">
        <v>3165</v>
      </c>
      <c r="AO55" s="144">
        <v>-422</v>
      </c>
      <c r="AP55" s="144">
        <v>-521</v>
      </c>
      <c r="AQ55" s="144">
        <v>1713.666940000001</v>
      </c>
      <c r="AR55" s="144">
        <v>1407.7608599999985</v>
      </c>
      <c r="AS55" s="144">
        <v>-149.91143999999986</v>
      </c>
      <c r="AT55" s="144">
        <v>-404.32591000000139</v>
      </c>
    </row>
    <row r="56" spans="1:46">
      <c r="A56" s="122"/>
      <c r="B56" s="139" t="s">
        <v>325</v>
      </c>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v>-1035</v>
      </c>
      <c r="AJ56" s="140">
        <v>-1934</v>
      </c>
      <c r="AK56" s="140">
        <v>-4150</v>
      </c>
      <c r="AL56" s="140">
        <v>-2766</v>
      </c>
      <c r="AM56" s="140">
        <v>-925</v>
      </c>
      <c r="AN56" s="140">
        <v>3165</v>
      </c>
      <c r="AO56" s="140">
        <v>-422</v>
      </c>
      <c r="AP56" s="140">
        <v>-521</v>
      </c>
      <c r="AQ56" s="140">
        <v>1713.666940000001</v>
      </c>
      <c r="AR56" s="140">
        <f>AR55</f>
        <v>1407.7608599999985</v>
      </c>
      <c r="AS56" s="140">
        <f>AS55</f>
        <v>-149.91143999999986</v>
      </c>
      <c r="AT56" s="140">
        <f>AT55</f>
        <v>-404.32591000000139</v>
      </c>
    </row>
    <row r="57" spans="1:46">
      <c r="A57" s="189"/>
      <c r="B57" s="139"/>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row>
    <row r="58" spans="1:46">
      <c r="B58" s="145"/>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c r="B59" s="145"/>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ht="15" thickBot="1">
      <c r="B60" s="88"/>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spans="1:46" ht="16" customHeight="1" thickTop="1" thickBot="1">
      <c r="A61" s="185"/>
      <c r="B61" s="27" t="s">
        <v>94</v>
      </c>
      <c r="C61" s="391"/>
      <c r="D61" s="391"/>
      <c r="E61" s="391"/>
      <c r="F61" s="391"/>
      <c r="G61" s="392"/>
      <c r="H61" s="391"/>
      <c r="I61" s="391"/>
      <c r="J61" s="391"/>
      <c r="K61" s="392"/>
      <c r="L61" s="391"/>
      <c r="M61" s="391"/>
      <c r="N61" s="391"/>
      <c r="O61" s="392"/>
      <c r="P61" s="391"/>
      <c r="Q61" s="391"/>
      <c r="R61" s="391"/>
      <c r="S61" s="392"/>
      <c r="T61" s="391"/>
      <c r="U61" s="391"/>
      <c r="V61" s="391"/>
      <c r="W61" s="392"/>
      <c r="X61" s="391"/>
      <c r="Y61" s="391"/>
      <c r="Z61" s="391"/>
      <c r="AA61" s="392"/>
      <c r="AB61" s="391"/>
      <c r="AC61" s="391"/>
      <c r="AD61" s="391"/>
      <c r="AE61" s="392"/>
      <c r="AF61" s="391"/>
      <c r="AG61" s="391"/>
      <c r="AH61" s="391"/>
      <c r="AI61" s="392">
        <v>2023</v>
      </c>
      <c r="AJ61" s="391"/>
      <c r="AK61" s="391"/>
      <c r="AL61" s="391"/>
      <c r="AM61" s="392">
        <v>2024</v>
      </c>
      <c r="AN61" s="391"/>
      <c r="AO61" s="391"/>
      <c r="AP61" s="391"/>
      <c r="AQ61" s="393">
        <v>2025</v>
      </c>
      <c r="AR61" s="394"/>
      <c r="AS61" s="394"/>
      <c r="AT61" s="394"/>
    </row>
    <row r="62" spans="1:46" ht="16" customHeight="1" thickTop="1">
      <c r="A62" s="185"/>
      <c r="B62" s="28" t="s">
        <v>97</v>
      </c>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t="s">
        <v>244</v>
      </c>
      <c r="AJ62" s="29" t="s">
        <v>248</v>
      </c>
      <c r="AK62" s="29" t="s">
        <v>266</v>
      </c>
      <c r="AL62" s="29" t="str">
        <f t="shared" ref="AL62:AQ62" si="0">AL8</f>
        <v>4T23</v>
      </c>
      <c r="AM62" s="29" t="str">
        <f t="shared" si="0"/>
        <v>1T24</v>
      </c>
      <c r="AN62" s="29" t="str">
        <f t="shared" si="0"/>
        <v>2T24</v>
      </c>
      <c r="AO62" s="29" t="str">
        <f t="shared" si="0"/>
        <v>3T24</v>
      </c>
      <c r="AP62" s="29" t="str">
        <f t="shared" si="0"/>
        <v>4T24</v>
      </c>
      <c r="AQ62" s="29" t="str">
        <f t="shared" si="0"/>
        <v>1T25</v>
      </c>
      <c r="AR62" s="29" t="str">
        <f>AR8</f>
        <v>2T25</v>
      </c>
      <c r="AS62" s="29" t="str">
        <f>AS8</f>
        <v>3T25</v>
      </c>
      <c r="AT62" s="29" t="str">
        <f>AT8</f>
        <v>4T25</v>
      </c>
    </row>
    <row r="63" spans="1:46">
      <c r="B63" s="148" t="s">
        <v>48</v>
      </c>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v>112934</v>
      </c>
      <c r="AJ63" s="149">
        <v>28578</v>
      </c>
      <c r="AK63" s="149">
        <v>12729</v>
      </c>
      <c r="AL63" s="149">
        <v>13323</v>
      </c>
      <c r="AM63" s="149">
        <v>15974</v>
      </c>
      <c r="AN63" s="149">
        <v>20181</v>
      </c>
      <c r="AO63" s="149">
        <v>18859</v>
      </c>
      <c r="AP63" s="149">
        <v>14793</v>
      </c>
      <c r="AQ63" s="149">
        <v>12860.59331</v>
      </c>
      <c r="AR63" s="149">
        <f>SUM(AR64:AR78)</f>
        <v>10746.65878</v>
      </c>
      <c r="AS63" s="149">
        <f>SUM(AS64:AS78)</f>
        <v>11243.105419999998</v>
      </c>
      <c r="AT63" s="149">
        <f>SUM(AT64:AT78)</f>
        <v>10991.811679999999</v>
      </c>
    </row>
    <row r="64" spans="1:46">
      <c r="B64" s="148" t="s">
        <v>49</v>
      </c>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52">
        <v>16546</v>
      </c>
      <c r="AJ64" s="152">
        <v>8091</v>
      </c>
      <c r="AK64" s="152">
        <v>365</v>
      </c>
      <c r="AL64" s="152">
        <v>115</v>
      </c>
      <c r="AM64" s="152">
        <v>52</v>
      </c>
      <c r="AN64" s="152">
        <v>1778</v>
      </c>
      <c r="AO64" s="152">
        <v>156</v>
      </c>
      <c r="AP64" s="152">
        <v>3116</v>
      </c>
      <c r="AQ64" s="152">
        <v>983.5239499999999</v>
      </c>
      <c r="AR64" s="152">
        <v>346.29303000000004</v>
      </c>
      <c r="AS64" s="152">
        <v>1140.2775200000001</v>
      </c>
      <c r="AT64" s="152">
        <v>471.12769999999995</v>
      </c>
    </row>
    <row r="65" spans="1:46">
      <c r="A65" s="175"/>
      <c r="B65" s="151" t="s">
        <v>118</v>
      </c>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v>16202</v>
      </c>
      <c r="AJ65" s="152">
        <v>7125</v>
      </c>
      <c r="AK65" s="152">
        <v>274</v>
      </c>
      <c r="AL65" s="152">
        <v>0</v>
      </c>
      <c r="AM65" s="152">
        <v>37</v>
      </c>
      <c r="AN65" s="152">
        <v>1198</v>
      </c>
      <c r="AO65" s="152">
        <v>0</v>
      </c>
      <c r="AP65" s="152">
        <v>1156</v>
      </c>
      <c r="AQ65" s="152">
        <v>441.26870000000002</v>
      </c>
      <c r="AR65" s="152">
        <v>245.74073999999999</v>
      </c>
      <c r="AS65" s="152">
        <v>79.519100000000009</v>
      </c>
      <c r="AT65" s="152">
        <v>0</v>
      </c>
    </row>
    <row r="66" spans="1:46">
      <c r="A66" s="175"/>
      <c r="B66" s="151" t="s">
        <v>98</v>
      </c>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52">
        <v>70251</v>
      </c>
      <c r="AJ66" s="152">
        <v>422</v>
      </c>
      <c r="AK66" s="152">
        <v>0</v>
      </c>
      <c r="AL66" s="152">
        <v>0</v>
      </c>
      <c r="AM66" s="152">
        <v>0</v>
      </c>
      <c r="AN66" s="152">
        <v>8</v>
      </c>
      <c r="AO66" s="152">
        <v>46</v>
      </c>
      <c r="AP66" s="152">
        <v>1560</v>
      </c>
      <c r="AQ66" s="152">
        <v>2116.2266</v>
      </c>
      <c r="AR66" s="152">
        <v>1814.4</v>
      </c>
      <c r="AS66" s="152">
        <v>1922.9639199999999</v>
      </c>
      <c r="AT66" s="152">
        <v>2281.58016</v>
      </c>
    </row>
    <row r="67" spans="1:46">
      <c r="A67" s="175"/>
      <c r="B67" s="151" t="s">
        <v>207</v>
      </c>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52">
        <v>0</v>
      </c>
      <c r="AJ67" s="152">
        <v>0</v>
      </c>
      <c r="AK67" s="152">
        <v>0</v>
      </c>
      <c r="AL67" s="152">
        <v>0</v>
      </c>
      <c r="AM67" s="152">
        <v>0</v>
      </c>
      <c r="AN67" s="152">
        <v>0</v>
      </c>
      <c r="AO67" s="152">
        <v>0</v>
      </c>
      <c r="AP67" s="152">
        <v>0</v>
      </c>
      <c r="AQ67" s="152">
        <v>0</v>
      </c>
      <c r="AR67" s="152">
        <v>0</v>
      </c>
      <c r="AS67" s="152">
        <v>0</v>
      </c>
      <c r="AT67" s="152">
        <v>0</v>
      </c>
    </row>
    <row r="68" spans="1:46">
      <c r="B68" s="151" t="s">
        <v>52</v>
      </c>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52">
        <v>0</v>
      </c>
      <c r="AJ68" s="152">
        <v>2</v>
      </c>
      <c r="AK68" s="152">
        <v>10</v>
      </c>
      <c r="AL68" s="152">
        <v>28</v>
      </c>
      <c r="AM68" s="152">
        <v>2026</v>
      </c>
      <c r="AN68" s="152">
        <v>3676</v>
      </c>
      <c r="AO68" s="152">
        <v>3208</v>
      </c>
      <c r="AP68" s="152">
        <v>3765</v>
      </c>
      <c r="AQ68" s="152">
        <v>4016.0380399999999</v>
      </c>
      <c r="AR68" s="152">
        <v>3829.4106599999996</v>
      </c>
      <c r="AS68" s="152">
        <v>4320.6309199999996</v>
      </c>
      <c r="AT68" s="152">
        <v>4253.1472199999998</v>
      </c>
    </row>
    <row r="69" spans="1:46">
      <c r="A69" s="175"/>
      <c r="B69" s="151" t="s">
        <v>50</v>
      </c>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v>195</v>
      </c>
      <c r="AJ69" s="152">
        <v>2307</v>
      </c>
      <c r="AK69" s="152">
        <v>424</v>
      </c>
      <c r="AL69" s="152">
        <v>611</v>
      </c>
      <c r="AM69" s="152">
        <v>1798</v>
      </c>
      <c r="AN69" s="152">
        <v>1793</v>
      </c>
      <c r="AO69" s="152">
        <v>853</v>
      </c>
      <c r="AP69" s="152">
        <v>812</v>
      </c>
      <c r="AQ69" s="152">
        <v>874.14485999999999</v>
      </c>
      <c r="AR69" s="152">
        <v>862.24609000000009</v>
      </c>
      <c r="AS69" s="152">
        <v>577.77168999999992</v>
      </c>
      <c r="AT69" s="152">
        <v>559.00161000000003</v>
      </c>
    </row>
    <row r="70" spans="1:46">
      <c r="B70" s="151" t="s">
        <v>55</v>
      </c>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v>7838</v>
      </c>
      <c r="AJ70" s="152">
        <v>7902</v>
      </c>
      <c r="AK70" s="152">
        <v>8288</v>
      </c>
      <c r="AL70" s="152">
        <v>8160</v>
      </c>
      <c r="AM70" s="152">
        <v>8020</v>
      </c>
      <c r="AN70" s="152">
        <v>7900</v>
      </c>
      <c r="AO70" s="152">
        <v>7608</v>
      </c>
      <c r="AP70" s="152">
        <v>0</v>
      </c>
      <c r="AQ70" s="152">
        <v>263.02195</v>
      </c>
      <c r="AR70" s="152">
        <v>115.81384999999999</v>
      </c>
      <c r="AS70" s="152">
        <v>-5.7091799999999928</v>
      </c>
      <c r="AT70" s="152">
        <v>215.80266</v>
      </c>
    </row>
    <row r="71" spans="1:46">
      <c r="A71" s="175"/>
      <c r="B71" s="151" t="s">
        <v>119</v>
      </c>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v>1902</v>
      </c>
      <c r="AJ71" s="152">
        <v>1854</v>
      </c>
      <c r="AK71" s="152">
        <v>1844</v>
      </c>
      <c r="AL71" s="152">
        <v>1627</v>
      </c>
      <c r="AM71" s="152">
        <v>1482</v>
      </c>
      <c r="AN71" s="152">
        <v>1355</v>
      </c>
      <c r="AO71" s="152">
        <v>1194</v>
      </c>
      <c r="AP71" s="152">
        <v>873</v>
      </c>
      <c r="AQ71" s="152">
        <v>576.93083999999999</v>
      </c>
      <c r="AR71" s="152">
        <v>166.29615000000001</v>
      </c>
      <c r="AS71" s="152">
        <v>3.2212399999999999</v>
      </c>
      <c r="AT71" s="152">
        <v>3.2212399999999999</v>
      </c>
    </row>
    <row r="72" spans="1:46">
      <c r="B72" s="151" t="s">
        <v>51</v>
      </c>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v>0</v>
      </c>
      <c r="AJ72" s="152">
        <v>0</v>
      </c>
      <c r="AK72" s="152">
        <v>0</v>
      </c>
      <c r="AL72" s="152">
        <v>0</v>
      </c>
      <c r="AM72" s="152">
        <v>0</v>
      </c>
      <c r="AN72" s="152">
        <v>0</v>
      </c>
      <c r="AO72" s="152">
        <v>0</v>
      </c>
      <c r="AP72" s="152">
        <v>0</v>
      </c>
      <c r="AQ72" s="152">
        <v>0</v>
      </c>
      <c r="AR72" s="152">
        <v>0</v>
      </c>
      <c r="AS72" s="152">
        <v>0</v>
      </c>
      <c r="AT72" s="152">
        <v>0</v>
      </c>
    </row>
    <row r="73" spans="1:46">
      <c r="B73" s="151" t="s">
        <v>54</v>
      </c>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v>0</v>
      </c>
      <c r="AJ73" s="152">
        <v>0</v>
      </c>
      <c r="AK73" s="152">
        <v>0</v>
      </c>
      <c r="AL73" s="152">
        <v>0</v>
      </c>
      <c r="AM73" s="152">
        <v>0</v>
      </c>
      <c r="AN73" s="152">
        <v>0</v>
      </c>
      <c r="AO73" s="152">
        <v>0</v>
      </c>
      <c r="AP73" s="152">
        <v>0</v>
      </c>
      <c r="AQ73" s="152">
        <v>0</v>
      </c>
      <c r="AR73" s="152">
        <v>0</v>
      </c>
      <c r="AS73" s="152">
        <v>0</v>
      </c>
      <c r="AT73" s="152">
        <v>0</v>
      </c>
    </row>
    <row r="74" spans="1:46">
      <c r="A74" s="175"/>
      <c r="B74" s="151" t="s">
        <v>120</v>
      </c>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v>0</v>
      </c>
      <c r="AJ74" s="152">
        <v>875</v>
      </c>
      <c r="AK74" s="152">
        <v>1524</v>
      </c>
      <c r="AL74" s="152">
        <v>2782</v>
      </c>
      <c r="AM74" s="152">
        <v>2559</v>
      </c>
      <c r="AN74" s="152">
        <v>2473</v>
      </c>
      <c r="AO74" s="152">
        <v>5794</v>
      </c>
      <c r="AP74" s="152">
        <v>3511</v>
      </c>
      <c r="AQ74" s="152">
        <v>3589.4774400000001</v>
      </c>
      <c r="AR74" s="152">
        <v>3366.4973300000001</v>
      </c>
      <c r="AS74" s="152">
        <v>3204.4692800000003</v>
      </c>
      <c r="AT74" s="152">
        <v>3207.9701600000003</v>
      </c>
    </row>
    <row r="75" spans="1:46">
      <c r="B75" s="151" t="s">
        <v>56</v>
      </c>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v>0</v>
      </c>
      <c r="AJ75" s="152">
        <v>0</v>
      </c>
      <c r="AK75" s="152">
        <v>0</v>
      </c>
      <c r="AL75" s="152">
        <v>0</v>
      </c>
      <c r="AM75" s="152">
        <v>0</v>
      </c>
      <c r="AN75" s="152">
        <v>0</v>
      </c>
      <c r="AO75" s="152">
        <v>0</v>
      </c>
      <c r="AP75" s="152">
        <v>0</v>
      </c>
      <c r="AQ75" s="152">
        <v>0</v>
      </c>
      <c r="AR75" s="152">
        <v>0</v>
      </c>
      <c r="AS75" s="152">
        <v>0</v>
      </c>
      <c r="AT75" s="152">
        <v>0</v>
      </c>
    </row>
    <row r="76" spans="1:46">
      <c r="A76" s="175"/>
      <c r="B76" s="151" t="s">
        <v>224</v>
      </c>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v>0</v>
      </c>
      <c r="AJ76" s="152">
        <v>0</v>
      </c>
      <c r="AK76" s="152">
        <v>0</v>
      </c>
      <c r="AL76" s="152">
        <v>0</v>
      </c>
      <c r="AM76" s="152">
        <v>0</v>
      </c>
      <c r="AN76" s="152">
        <v>0</v>
      </c>
      <c r="AO76" s="152">
        <v>0</v>
      </c>
      <c r="AP76" s="152">
        <v>0</v>
      </c>
      <c r="AQ76" s="152">
        <v>0</v>
      </c>
      <c r="AR76" s="152">
        <v>0</v>
      </c>
      <c r="AS76" s="152">
        <v>0</v>
      </c>
      <c r="AT76" s="152">
        <v>0</v>
      </c>
    </row>
    <row r="77" spans="1:46">
      <c r="A77" s="175"/>
      <c r="B77" s="151" t="s">
        <v>53</v>
      </c>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v>0</v>
      </c>
      <c r="AJ77" s="149">
        <v>0</v>
      </c>
      <c r="AK77" s="149">
        <v>0</v>
      </c>
      <c r="AL77" s="149">
        <v>0</v>
      </c>
      <c r="AM77" s="149">
        <v>0</v>
      </c>
      <c r="AN77" s="149">
        <v>0</v>
      </c>
      <c r="AO77" s="149">
        <v>0</v>
      </c>
      <c r="AP77" s="149">
        <v>0</v>
      </c>
      <c r="AQ77" s="149">
        <v>-3.9070000000000001E-2</v>
      </c>
      <c r="AR77" s="152">
        <v>-3.9070000000000001E-2</v>
      </c>
      <c r="AS77" s="152">
        <v>-3.9070000000000001E-2</v>
      </c>
      <c r="AT77" s="152">
        <v>-3.9070000000000001E-2</v>
      </c>
    </row>
    <row r="78" spans="1:46">
      <c r="B78" s="151" t="s">
        <v>57</v>
      </c>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v>0</v>
      </c>
      <c r="AJ78" s="152">
        <v>0</v>
      </c>
      <c r="AK78" s="152">
        <v>0</v>
      </c>
      <c r="AL78" s="152">
        <v>0</v>
      </c>
      <c r="AM78" s="152">
        <v>0</v>
      </c>
      <c r="AN78" s="152">
        <v>0</v>
      </c>
      <c r="AO78" s="152">
        <v>0</v>
      </c>
      <c r="AP78" s="152">
        <v>0</v>
      </c>
      <c r="AQ78" s="152">
        <v>0</v>
      </c>
      <c r="AR78" s="152">
        <v>0</v>
      </c>
      <c r="AS78" s="152">
        <v>0</v>
      </c>
      <c r="AT78" s="152">
        <v>0</v>
      </c>
    </row>
    <row r="79" spans="1:46">
      <c r="B79" s="154" t="s">
        <v>58</v>
      </c>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v>442702</v>
      </c>
      <c r="AJ79" s="149">
        <v>445143</v>
      </c>
      <c r="AK79" s="149">
        <v>357521</v>
      </c>
      <c r="AL79" s="149">
        <v>324737</v>
      </c>
      <c r="AM79" s="149">
        <v>319738</v>
      </c>
      <c r="AN79" s="149">
        <v>316818</v>
      </c>
      <c r="AO79" s="149">
        <v>314213</v>
      </c>
      <c r="AP79" s="149">
        <v>313393</v>
      </c>
      <c r="AQ79" s="149">
        <v>310754.19256</v>
      </c>
      <c r="AR79" s="149">
        <f>AR80+AR93</f>
        <v>308772.13081999996</v>
      </c>
      <c r="AS79" s="149">
        <f>AS80+AS93</f>
        <v>305328.00391000003</v>
      </c>
      <c r="AT79" s="149">
        <f>AT80+AT93</f>
        <v>302023.36354999989</v>
      </c>
    </row>
    <row r="80" spans="1:46">
      <c r="B80" s="148" t="s">
        <v>59</v>
      </c>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c r="AG80" s="149"/>
      <c r="AH80" s="149"/>
      <c r="AI80" s="149">
        <v>356</v>
      </c>
      <c r="AJ80" s="149">
        <v>99913</v>
      </c>
      <c r="AK80" s="149">
        <v>32599</v>
      </c>
      <c r="AL80" s="149">
        <v>1630</v>
      </c>
      <c r="AM80" s="149">
        <v>241</v>
      </c>
      <c r="AN80" s="149">
        <v>445</v>
      </c>
      <c r="AO80" s="149">
        <v>445</v>
      </c>
      <c r="AP80" s="149">
        <v>947</v>
      </c>
      <c r="AQ80" s="149">
        <v>956.46877999999992</v>
      </c>
      <c r="AR80" s="149">
        <f>SUM(AR81:AR92)</f>
        <v>967.13535999999999</v>
      </c>
      <c r="AS80" s="149">
        <f>SUM(AS81:AS92)</f>
        <v>981.83303999999998</v>
      </c>
      <c r="AT80" s="149">
        <f>SUM(AT81:AT92)</f>
        <v>1002.0339099999999</v>
      </c>
    </row>
    <row r="81" spans="1:46">
      <c r="B81" s="151" t="s">
        <v>118</v>
      </c>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152">
        <v>0</v>
      </c>
      <c r="AJ81" s="152">
        <v>0</v>
      </c>
      <c r="AK81" s="152">
        <v>0</v>
      </c>
      <c r="AL81" s="152">
        <v>0</v>
      </c>
      <c r="AM81" s="152">
        <v>0</v>
      </c>
      <c r="AN81" s="152">
        <v>0</v>
      </c>
      <c r="AO81" s="152">
        <v>0</v>
      </c>
      <c r="AP81" s="152">
        <v>0</v>
      </c>
      <c r="AQ81" s="152">
        <v>0</v>
      </c>
      <c r="AR81" s="149">
        <v>0</v>
      </c>
      <c r="AS81" s="149">
        <v>0</v>
      </c>
      <c r="AT81" s="149">
        <v>0</v>
      </c>
    </row>
    <row r="82" spans="1:46">
      <c r="B82" s="151" t="s">
        <v>98</v>
      </c>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52">
        <v>0</v>
      </c>
      <c r="AJ82" s="152">
        <v>0</v>
      </c>
      <c r="AK82" s="152">
        <v>0</v>
      </c>
      <c r="AL82" s="152">
        <v>0</v>
      </c>
      <c r="AM82" s="152">
        <v>0</v>
      </c>
      <c r="AN82" s="152">
        <v>0</v>
      </c>
      <c r="AO82" s="152">
        <v>0</v>
      </c>
      <c r="AP82" s="152">
        <v>0</v>
      </c>
      <c r="AQ82" s="152">
        <v>0</v>
      </c>
      <c r="AR82" s="149">
        <v>0</v>
      </c>
      <c r="AS82" s="149">
        <v>0</v>
      </c>
      <c r="AT82" s="149">
        <v>0</v>
      </c>
    </row>
    <row r="83" spans="1:46">
      <c r="B83" s="151" t="s">
        <v>207</v>
      </c>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c r="AH83" s="149"/>
      <c r="AI83" s="152">
        <v>0</v>
      </c>
      <c r="AJ83" s="152">
        <v>0</v>
      </c>
      <c r="AK83" s="152">
        <v>0</v>
      </c>
      <c r="AL83" s="152">
        <v>0</v>
      </c>
      <c r="AM83" s="152">
        <v>0</v>
      </c>
      <c r="AN83" s="152">
        <v>0</v>
      </c>
      <c r="AO83" s="152">
        <v>0</v>
      </c>
      <c r="AP83" s="152">
        <v>0</v>
      </c>
      <c r="AQ83" s="152">
        <v>0</v>
      </c>
      <c r="AR83" s="149">
        <v>0</v>
      </c>
      <c r="AS83" s="149">
        <v>0</v>
      </c>
      <c r="AT83" s="149">
        <v>0</v>
      </c>
    </row>
    <row r="84" spans="1:46">
      <c r="A84" s="175"/>
      <c r="B84" s="151" t="s">
        <v>50</v>
      </c>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c r="AH84" s="149"/>
      <c r="AI84" s="152">
        <v>169</v>
      </c>
      <c r="AJ84" s="152">
        <v>3</v>
      </c>
      <c r="AK84" s="152">
        <v>3</v>
      </c>
      <c r="AL84" s="152">
        <v>0</v>
      </c>
      <c r="AM84" s="152">
        <v>0</v>
      </c>
      <c r="AN84" s="152">
        <v>0</v>
      </c>
      <c r="AO84" s="152">
        <v>0</v>
      </c>
      <c r="AP84" s="152">
        <v>0</v>
      </c>
      <c r="AQ84" s="152">
        <v>0</v>
      </c>
      <c r="AR84" s="149">
        <v>0</v>
      </c>
      <c r="AS84" s="149">
        <v>0</v>
      </c>
      <c r="AT84" s="149">
        <v>0</v>
      </c>
    </row>
    <row r="85" spans="1:46">
      <c r="B85" s="151" t="s">
        <v>63</v>
      </c>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v>0</v>
      </c>
      <c r="AJ85" s="155">
        <v>0</v>
      </c>
      <c r="AK85" s="155">
        <v>0</v>
      </c>
      <c r="AL85" s="155">
        <v>0</v>
      </c>
      <c r="AM85" s="155">
        <v>0</v>
      </c>
      <c r="AN85" s="155">
        <v>0</v>
      </c>
      <c r="AO85" s="155">
        <v>0</v>
      </c>
      <c r="AP85" s="155">
        <v>0</v>
      </c>
      <c r="AQ85" s="155">
        <v>0</v>
      </c>
      <c r="AR85" s="149">
        <v>0</v>
      </c>
      <c r="AS85" s="149">
        <v>0</v>
      </c>
      <c r="AT85" s="149">
        <v>0</v>
      </c>
    </row>
    <row r="86" spans="1:46">
      <c r="A86" s="175"/>
      <c r="B86" s="151" t="s">
        <v>119</v>
      </c>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v>0</v>
      </c>
      <c r="AJ86" s="155">
        <v>0</v>
      </c>
      <c r="AK86" s="155">
        <v>0</v>
      </c>
      <c r="AL86" s="155">
        <v>0</v>
      </c>
      <c r="AM86" s="155">
        <v>0</v>
      </c>
      <c r="AN86" s="155">
        <v>0</v>
      </c>
      <c r="AO86" s="155">
        <v>0</v>
      </c>
      <c r="AP86" s="155">
        <v>0</v>
      </c>
      <c r="AQ86" s="155">
        <v>0</v>
      </c>
      <c r="AR86" s="152">
        <v>0</v>
      </c>
      <c r="AS86" s="152">
        <v>0</v>
      </c>
      <c r="AT86" s="152">
        <v>0</v>
      </c>
    </row>
    <row r="87" spans="1:46">
      <c r="A87" s="221"/>
      <c r="B87" s="151" t="s">
        <v>99</v>
      </c>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152"/>
      <c r="AG87" s="152"/>
      <c r="AH87" s="152"/>
      <c r="AI87" s="152">
        <v>187</v>
      </c>
      <c r="AJ87" s="152">
        <v>187</v>
      </c>
      <c r="AK87" s="152">
        <v>187</v>
      </c>
      <c r="AL87" s="152">
        <v>187</v>
      </c>
      <c r="AM87" s="152">
        <v>187</v>
      </c>
      <c r="AN87" s="152">
        <v>187</v>
      </c>
      <c r="AO87" s="152">
        <v>187</v>
      </c>
      <c r="AP87" s="152">
        <v>187</v>
      </c>
      <c r="AQ87" s="152">
        <v>187.22897</v>
      </c>
      <c r="AR87" s="152">
        <v>0</v>
      </c>
      <c r="AS87" s="152">
        <v>0</v>
      </c>
      <c r="AT87" s="152">
        <v>0</v>
      </c>
    </row>
    <row r="88" spans="1:46">
      <c r="A88" s="175"/>
      <c r="B88" s="151" t="s">
        <v>120</v>
      </c>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v>0</v>
      </c>
      <c r="AJ88" s="155">
        <v>99723</v>
      </c>
      <c r="AK88" s="155">
        <v>32409</v>
      </c>
      <c r="AL88" s="155">
        <v>1443</v>
      </c>
      <c r="AM88" s="155">
        <v>54</v>
      </c>
      <c r="AN88" s="155">
        <v>258</v>
      </c>
      <c r="AO88" s="155">
        <v>258</v>
      </c>
      <c r="AP88" s="155">
        <v>258</v>
      </c>
      <c r="AQ88" s="155">
        <v>257.87130999999999</v>
      </c>
      <c r="AR88" s="152">
        <v>257.87130999999999</v>
      </c>
      <c r="AS88" s="152">
        <v>257.87130999999999</v>
      </c>
      <c r="AT88" s="152">
        <v>257.87130999999999</v>
      </c>
    </row>
    <row r="89" spans="1:46">
      <c r="A89" s="222"/>
      <c r="B89" s="151" t="s">
        <v>62</v>
      </c>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v>0</v>
      </c>
      <c r="AJ89" s="152">
        <v>0</v>
      </c>
      <c r="AK89" s="152">
        <v>0</v>
      </c>
      <c r="AL89" s="152">
        <v>0</v>
      </c>
      <c r="AM89" s="152">
        <v>0</v>
      </c>
      <c r="AN89" s="152">
        <v>0</v>
      </c>
      <c r="AO89" s="152">
        <v>0</v>
      </c>
      <c r="AP89" s="152">
        <v>0</v>
      </c>
      <c r="AQ89" s="152">
        <v>0</v>
      </c>
      <c r="AR89" s="152">
        <v>0</v>
      </c>
      <c r="AS89" s="152">
        <v>0</v>
      </c>
      <c r="AT89" s="152">
        <v>0</v>
      </c>
    </row>
    <row r="90" spans="1:46">
      <c r="B90" s="151" t="s">
        <v>93</v>
      </c>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v>0</v>
      </c>
      <c r="AJ90" s="155">
        <v>0</v>
      </c>
      <c r="AK90" s="155">
        <v>0</v>
      </c>
      <c r="AL90" s="155">
        <v>0</v>
      </c>
      <c r="AM90" s="155">
        <v>0</v>
      </c>
      <c r="AN90" s="155">
        <v>0</v>
      </c>
      <c r="AO90" s="155">
        <v>0</v>
      </c>
      <c r="AP90" s="155">
        <v>502</v>
      </c>
      <c r="AQ90" s="155">
        <v>511.36849999999998</v>
      </c>
      <c r="AR90" s="152">
        <v>522.03507999999999</v>
      </c>
      <c r="AS90" s="152">
        <v>536.73275999999998</v>
      </c>
      <c r="AT90" s="152">
        <v>552.00795999999991</v>
      </c>
    </row>
    <row r="91" spans="1:46">
      <c r="B91" s="151" t="s">
        <v>53</v>
      </c>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v>0</v>
      </c>
      <c r="AJ91" s="152">
        <v>0</v>
      </c>
      <c r="AK91" s="152">
        <v>0</v>
      </c>
      <c r="AL91" s="152">
        <v>0</v>
      </c>
      <c r="AM91" s="152">
        <v>0</v>
      </c>
      <c r="AN91" s="152">
        <v>0</v>
      </c>
      <c r="AO91" s="152">
        <v>0</v>
      </c>
      <c r="AP91" s="152">
        <v>0</v>
      </c>
      <c r="AQ91" s="152">
        <v>0</v>
      </c>
      <c r="AR91" s="152">
        <v>187.22897</v>
      </c>
      <c r="AS91" s="152">
        <v>187.22897</v>
      </c>
      <c r="AT91" s="152">
        <v>192.15463999999997</v>
      </c>
    </row>
    <row r="92" spans="1:46">
      <c r="B92" s="151" t="s">
        <v>60</v>
      </c>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v>0</v>
      </c>
      <c r="AJ92" s="155">
        <v>0</v>
      </c>
      <c r="AK92" s="155">
        <v>0</v>
      </c>
      <c r="AL92" s="155">
        <v>0</v>
      </c>
      <c r="AM92" s="155">
        <v>0</v>
      </c>
      <c r="AN92" s="155">
        <v>0</v>
      </c>
      <c r="AO92" s="155">
        <v>0</v>
      </c>
      <c r="AP92" s="155">
        <v>0</v>
      </c>
      <c r="AQ92" s="155">
        <v>0</v>
      </c>
      <c r="AR92" s="149">
        <v>0</v>
      </c>
      <c r="AS92" s="149">
        <v>0</v>
      </c>
      <c r="AT92" s="149">
        <v>0</v>
      </c>
    </row>
    <row r="93" spans="1:46">
      <c r="B93" s="154" t="s">
        <v>64</v>
      </c>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c r="AH93" s="149"/>
      <c r="AI93" s="149">
        <v>442346</v>
      </c>
      <c r="AJ93" s="149">
        <v>345230</v>
      </c>
      <c r="AK93" s="149">
        <v>324922</v>
      </c>
      <c r="AL93" s="149">
        <v>323107</v>
      </c>
      <c r="AM93" s="149">
        <v>319497</v>
      </c>
      <c r="AN93" s="149">
        <v>316373</v>
      </c>
      <c r="AO93" s="149">
        <v>313768</v>
      </c>
      <c r="AP93" s="149">
        <v>312446</v>
      </c>
      <c r="AQ93" s="149">
        <v>309797.72378</v>
      </c>
      <c r="AR93" s="149">
        <f>SUM(AR94:AR97)</f>
        <v>307804.99545999995</v>
      </c>
      <c r="AS93" s="149">
        <f>SUM(AS94:AS97)</f>
        <v>304346.17087000003</v>
      </c>
      <c r="AT93" s="149">
        <f>SUM(AT94:AT97)</f>
        <v>301021.32963999989</v>
      </c>
    </row>
    <row r="94" spans="1:46">
      <c r="B94" s="158" t="s">
        <v>65</v>
      </c>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v>0</v>
      </c>
      <c r="AJ94" s="152">
        <v>0</v>
      </c>
      <c r="AK94" s="152">
        <v>0</v>
      </c>
      <c r="AL94" s="152">
        <v>0</v>
      </c>
      <c r="AM94" s="152">
        <v>0</v>
      </c>
      <c r="AN94" s="152">
        <v>0</v>
      </c>
      <c r="AO94" s="152">
        <v>0</v>
      </c>
      <c r="AP94" s="152">
        <v>0</v>
      </c>
      <c r="AQ94" s="152">
        <v>0</v>
      </c>
      <c r="AR94" s="152">
        <v>0</v>
      </c>
      <c r="AS94" s="152">
        <v>0</v>
      </c>
      <c r="AT94" s="152">
        <v>0</v>
      </c>
    </row>
    <row r="95" spans="1:46">
      <c r="B95" s="158" t="s">
        <v>66</v>
      </c>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v>442236</v>
      </c>
      <c r="AJ95" s="152">
        <v>345120</v>
      </c>
      <c r="AK95" s="152">
        <v>324812</v>
      </c>
      <c r="AL95" s="152">
        <v>322997</v>
      </c>
      <c r="AM95" s="152">
        <v>319387</v>
      </c>
      <c r="AN95" s="152">
        <v>313618</v>
      </c>
      <c r="AO95" s="152">
        <v>311151</v>
      </c>
      <c r="AP95" s="152">
        <v>309967</v>
      </c>
      <c r="AQ95" s="152">
        <v>307456.63918</v>
      </c>
      <c r="AR95" s="152">
        <v>305602.02281999995</v>
      </c>
      <c r="AS95" s="152">
        <v>302281.31013000006</v>
      </c>
      <c r="AT95" s="152">
        <v>299094.58083999989</v>
      </c>
    </row>
    <row r="96" spans="1:46">
      <c r="B96" s="158" t="s">
        <v>67</v>
      </c>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v>110</v>
      </c>
      <c r="AJ96" s="152">
        <v>110</v>
      </c>
      <c r="AK96" s="152">
        <v>110</v>
      </c>
      <c r="AL96" s="152">
        <v>110</v>
      </c>
      <c r="AM96" s="152">
        <v>110</v>
      </c>
      <c r="AN96" s="152">
        <v>2755</v>
      </c>
      <c r="AO96" s="152">
        <v>2617</v>
      </c>
      <c r="AP96" s="152">
        <v>2479</v>
      </c>
      <c r="AQ96" s="152">
        <v>2341.0846000000001</v>
      </c>
      <c r="AR96" s="152">
        <v>2202.97264</v>
      </c>
      <c r="AS96" s="152">
        <v>2064.8607400000001</v>
      </c>
      <c r="AT96" s="152">
        <v>1926.7488000000001</v>
      </c>
    </row>
    <row r="97" spans="1:46">
      <c r="B97" s="158" t="s">
        <v>68</v>
      </c>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v>0</v>
      </c>
      <c r="AJ97" s="152">
        <v>0</v>
      </c>
      <c r="AK97" s="152">
        <v>0</v>
      </c>
      <c r="AL97" s="152">
        <v>0</v>
      </c>
      <c r="AM97" s="152">
        <v>0</v>
      </c>
      <c r="AN97" s="152">
        <v>0</v>
      </c>
      <c r="AO97" s="152">
        <v>0</v>
      </c>
      <c r="AP97" s="152">
        <v>0</v>
      </c>
      <c r="AQ97" s="152">
        <v>0</v>
      </c>
      <c r="AR97" s="152">
        <v>0</v>
      </c>
      <c r="AS97" s="152">
        <v>0</v>
      </c>
      <c r="AT97" s="152">
        <v>0</v>
      </c>
    </row>
    <row r="98" spans="1:46">
      <c r="A98" s="193"/>
      <c r="B98" s="161" t="s">
        <v>69</v>
      </c>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v>555636</v>
      </c>
      <c r="AJ98" s="162">
        <v>473721</v>
      </c>
      <c r="AK98" s="162">
        <v>370250</v>
      </c>
      <c r="AL98" s="162">
        <v>338060</v>
      </c>
      <c r="AM98" s="162">
        <v>335712</v>
      </c>
      <c r="AN98" s="162">
        <v>336999</v>
      </c>
      <c r="AO98" s="162">
        <v>333072</v>
      </c>
      <c r="AP98" s="162">
        <v>328186</v>
      </c>
      <c r="AQ98" s="162">
        <v>323614.78587000002</v>
      </c>
      <c r="AR98" s="162">
        <f>AR79+AR63</f>
        <v>319518.78959999996</v>
      </c>
      <c r="AS98" s="162">
        <f>AS79+AS63</f>
        <v>316571.10933000001</v>
      </c>
      <c r="AT98" s="162">
        <f>AT79+AT63</f>
        <v>313015.17522999988</v>
      </c>
    </row>
    <row r="99" spans="1:46" ht="15" thickBot="1">
      <c r="A99" s="31"/>
    </row>
    <row r="100" spans="1:46" ht="16" customHeight="1" thickTop="1" thickBot="1">
      <c r="A100" s="185"/>
      <c r="B100" s="27" t="s">
        <v>95</v>
      </c>
      <c r="C100" s="391"/>
      <c r="D100" s="391"/>
      <c r="E100" s="391"/>
      <c r="F100" s="391"/>
      <c r="G100" s="392"/>
      <c r="H100" s="391"/>
      <c r="I100" s="391"/>
      <c r="J100" s="391"/>
      <c r="K100" s="392"/>
      <c r="L100" s="391"/>
      <c r="M100" s="391"/>
      <c r="N100" s="391"/>
      <c r="O100" s="392"/>
      <c r="P100" s="391"/>
      <c r="Q100" s="391"/>
      <c r="R100" s="391"/>
      <c r="S100" s="392"/>
      <c r="T100" s="391"/>
      <c r="U100" s="391"/>
      <c r="V100" s="391"/>
      <c r="W100" s="392"/>
      <c r="X100" s="391"/>
      <c r="Y100" s="391"/>
      <c r="Z100" s="391"/>
      <c r="AA100" s="392"/>
      <c r="AB100" s="391"/>
      <c r="AC100" s="391"/>
      <c r="AD100" s="391"/>
      <c r="AE100" s="392"/>
      <c r="AF100" s="391"/>
      <c r="AG100" s="391"/>
      <c r="AH100" s="391"/>
      <c r="AI100" s="392">
        <v>2023</v>
      </c>
      <c r="AJ100" s="391"/>
      <c r="AK100" s="391"/>
      <c r="AL100" s="391"/>
      <c r="AM100" s="392">
        <v>2024</v>
      </c>
      <c r="AN100" s="391"/>
      <c r="AO100" s="391"/>
      <c r="AP100" s="391"/>
      <c r="AQ100" s="393">
        <v>2025</v>
      </c>
      <c r="AR100" s="394"/>
      <c r="AS100" s="394"/>
      <c r="AT100" s="394"/>
    </row>
    <row r="101" spans="1:46" ht="16" customHeight="1" thickTop="1" thickBot="1">
      <c r="A101" s="185"/>
      <c r="B101" s="28" t="s">
        <v>97</v>
      </c>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t="s">
        <v>244</v>
      </c>
      <c r="AJ101" s="29" t="s">
        <v>248</v>
      </c>
      <c r="AK101" s="29" t="s">
        <v>266</v>
      </c>
      <c r="AL101" s="29" t="str">
        <f t="shared" ref="AL101:AQ101" si="1">AL8</f>
        <v>4T23</v>
      </c>
      <c r="AM101" s="29" t="str">
        <f t="shared" si="1"/>
        <v>1T24</v>
      </c>
      <c r="AN101" s="29" t="str">
        <f t="shared" si="1"/>
        <v>2T24</v>
      </c>
      <c r="AO101" s="29" t="str">
        <f t="shared" si="1"/>
        <v>3T24</v>
      </c>
      <c r="AP101" s="29" t="str">
        <f t="shared" si="1"/>
        <v>4T24</v>
      </c>
      <c r="AQ101" s="29" t="str">
        <f t="shared" si="1"/>
        <v>1T25</v>
      </c>
      <c r="AR101" s="29" t="str">
        <f>AR8</f>
        <v>2T25</v>
      </c>
      <c r="AS101" s="29" t="str">
        <f>AS8</f>
        <v>3T25</v>
      </c>
      <c r="AT101" s="29" t="str">
        <f>AT8</f>
        <v>4T25</v>
      </c>
    </row>
    <row r="102" spans="1:46" ht="15" thickTop="1">
      <c r="B102" s="154" t="s">
        <v>71</v>
      </c>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154">
        <v>237956</v>
      </c>
      <c r="AJ102" s="154">
        <v>173634</v>
      </c>
      <c r="AK102" s="154">
        <v>101758</v>
      </c>
      <c r="AL102" s="154">
        <v>31993</v>
      </c>
      <c r="AM102" s="154">
        <v>23865</v>
      </c>
      <c r="AN102" s="154">
        <v>17253</v>
      </c>
      <c r="AO102" s="154">
        <v>16531</v>
      </c>
      <c r="AP102" s="154">
        <v>22047</v>
      </c>
      <c r="AQ102" s="154">
        <v>22057.074189999999</v>
      </c>
      <c r="AR102" s="154">
        <f>SUM(AR103:AR120)</f>
        <v>21747.4329</v>
      </c>
      <c r="AS102" s="154">
        <f>SUM(AS103:AS120)</f>
        <v>21947.655920000001</v>
      </c>
      <c r="AT102" s="154">
        <f>SUM(AT103:AT120)</f>
        <v>23230.433700000001</v>
      </c>
    </row>
    <row r="103" spans="1:46">
      <c r="B103" s="163" t="s">
        <v>72</v>
      </c>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52">
        <v>215616</v>
      </c>
      <c r="AJ103" s="152">
        <v>159197</v>
      </c>
      <c r="AK103" s="152">
        <v>87294</v>
      </c>
      <c r="AL103" s="152">
        <v>18087</v>
      </c>
      <c r="AM103" s="152">
        <v>9760</v>
      </c>
      <c r="AN103" s="152">
        <v>5375</v>
      </c>
      <c r="AO103" s="152">
        <v>5478</v>
      </c>
      <c r="AP103" s="152">
        <v>5363</v>
      </c>
      <c r="AQ103" s="152">
        <v>5021.9208099999996</v>
      </c>
      <c r="AR103" s="152">
        <v>4047.9307200000003</v>
      </c>
      <c r="AS103" s="152">
        <v>4967.4018399999995</v>
      </c>
      <c r="AT103" s="152">
        <v>6187.8598599999996</v>
      </c>
    </row>
    <row r="104" spans="1:46">
      <c r="B104" s="163" t="s">
        <v>207</v>
      </c>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v>0</v>
      </c>
      <c r="AJ104" s="152">
        <v>0</v>
      </c>
      <c r="AK104" s="152">
        <v>0</v>
      </c>
      <c r="AL104" s="152">
        <v>0</v>
      </c>
      <c r="AM104" s="152">
        <v>0</v>
      </c>
      <c r="AN104" s="152">
        <v>0</v>
      </c>
      <c r="AO104" s="152">
        <v>0</v>
      </c>
      <c r="AP104" s="152">
        <v>0</v>
      </c>
      <c r="AQ104" s="152">
        <v>0</v>
      </c>
      <c r="AR104" s="152">
        <v>0</v>
      </c>
      <c r="AS104" s="152">
        <v>0</v>
      </c>
      <c r="AT104" s="152">
        <v>0</v>
      </c>
    </row>
    <row r="105" spans="1:46">
      <c r="B105" s="163" t="s">
        <v>74</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v>2315</v>
      </c>
      <c r="AJ105" s="152">
        <v>2100</v>
      </c>
      <c r="AK105" s="152">
        <v>1963</v>
      </c>
      <c r="AL105" s="152">
        <v>2025</v>
      </c>
      <c r="AM105" s="152">
        <v>2528</v>
      </c>
      <c r="AN105" s="152">
        <v>3960</v>
      </c>
      <c r="AO105" s="152">
        <v>3606</v>
      </c>
      <c r="AP105" s="152">
        <v>4167</v>
      </c>
      <c r="AQ105" s="152">
        <v>2677.0342599999999</v>
      </c>
      <c r="AR105" s="152">
        <v>2686.6122399999999</v>
      </c>
      <c r="AS105" s="152">
        <v>2550.1967299999997</v>
      </c>
      <c r="AT105" s="152">
        <v>2569.0451600000001</v>
      </c>
    </row>
    <row r="106" spans="1:46">
      <c r="B106" s="163" t="s">
        <v>105</v>
      </c>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v>215</v>
      </c>
      <c r="AJ106" s="152">
        <v>204</v>
      </c>
      <c r="AK106" s="152">
        <v>262</v>
      </c>
      <c r="AL106" s="152">
        <v>309</v>
      </c>
      <c r="AM106" s="152">
        <v>127</v>
      </c>
      <c r="AN106" s="152">
        <v>159</v>
      </c>
      <c r="AO106" s="152">
        <v>241</v>
      </c>
      <c r="AP106" s="152">
        <v>285</v>
      </c>
      <c r="AQ106" s="152">
        <v>312.25715000000002</v>
      </c>
      <c r="AR106" s="152">
        <v>260.17817999999994</v>
      </c>
      <c r="AS106" s="152">
        <v>338.02237000000008</v>
      </c>
      <c r="AT106" s="152">
        <v>318.80020000000002</v>
      </c>
    </row>
    <row r="107" spans="1:46">
      <c r="A107" s="175"/>
      <c r="B107" s="163" t="s">
        <v>122</v>
      </c>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v>0</v>
      </c>
      <c r="AJ107" s="152">
        <v>0</v>
      </c>
      <c r="AK107" s="152">
        <v>0</v>
      </c>
      <c r="AL107" s="152">
        <v>0</v>
      </c>
      <c r="AM107" s="152">
        <v>0</v>
      </c>
      <c r="AN107" s="152">
        <v>0</v>
      </c>
      <c r="AO107" s="152">
        <v>0</v>
      </c>
      <c r="AP107" s="152">
        <v>0</v>
      </c>
      <c r="AQ107" s="152">
        <v>0</v>
      </c>
      <c r="AR107" s="152">
        <v>194.29395000000002</v>
      </c>
      <c r="AS107" s="152">
        <v>274.30459999999999</v>
      </c>
      <c r="AT107" s="152">
        <v>460.62271999999996</v>
      </c>
    </row>
    <row r="108" spans="1:46">
      <c r="A108" s="175"/>
      <c r="B108" s="163" t="s">
        <v>124</v>
      </c>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c r="AG108" s="149"/>
      <c r="AH108" s="149"/>
      <c r="AI108" s="152">
        <v>5005</v>
      </c>
      <c r="AJ108" s="152">
        <v>4645</v>
      </c>
      <c r="AK108" s="152">
        <v>4045</v>
      </c>
      <c r="AL108" s="152">
        <v>3555</v>
      </c>
      <c r="AM108" s="152">
        <v>3065</v>
      </c>
      <c r="AN108" s="152">
        <v>2575</v>
      </c>
      <c r="AO108" s="152">
        <v>2414</v>
      </c>
      <c r="AP108" s="152">
        <v>2417</v>
      </c>
      <c r="AQ108" s="152">
        <v>2573.6156299999998</v>
      </c>
      <c r="AR108" s="152">
        <v>2537.5428400000001</v>
      </c>
      <c r="AS108" s="152">
        <v>2419.0572999999999</v>
      </c>
      <c r="AT108" s="152">
        <v>2299.8048699999999</v>
      </c>
    </row>
    <row r="109" spans="1:46">
      <c r="A109" s="175"/>
      <c r="B109" s="163" t="s">
        <v>125</v>
      </c>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c r="AI109" s="152">
        <v>3953</v>
      </c>
      <c r="AJ109" s="152">
        <v>3589</v>
      </c>
      <c r="AK109" s="152">
        <v>3577</v>
      </c>
      <c r="AL109" s="152">
        <v>3584</v>
      </c>
      <c r="AM109" s="152">
        <v>3821</v>
      </c>
      <c r="AN109" s="152">
        <v>3654</v>
      </c>
      <c r="AO109" s="152">
        <v>3453</v>
      </c>
      <c r="AP109" s="152">
        <v>3479</v>
      </c>
      <c r="AQ109" s="152">
        <v>3883.1231200000002</v>
      </c>
      <c r="AR109" s="152">
        <v>3407.2683999999999</v>
      </c>
      <c r="AS109" s="152">
        <v>3253.52322</v>
      </c>
      <c r="AT109" s="152">
        <v>3394.8234700000003</v>
      </c>
    </row>
    <row r="110" spans="1:46">
      <c r="A110" s="175"/>
      <c r="B110" s="163" t="s">
        <v>126</v>
      </c>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c r="AI110" s="152">
        <v>0</v>
      </c>
      <c r="AJ110" s="152">
        <v>0</v>
      </c>
      <c r="AK110" s="152">
        <v>0</v>
      </c>
      <c r="AL110" s="152">
        <v>0</v>
      </c>
      <c r="AM110" s="152">
        <v>0</v>
      </c>
      <c r="AN110" s="152">
        <v>0</v>
      </c>
      <c r="AO110" s="152">
        <v>0</v>
      </c>
      <c r="AP110" s="152">
        <v>0</v>
      </c>
      <c r="AQ110" s="152">
        <v>0</v>
      </c>
      <c r="AR110" s="152">
        <v>0</v>
      </c>
      <c r="AS110" s="152">
        <v>0</v>
      </c>
      <c r="AT110" s="152">
        <v>0</v>
      </c>
    </row>
    <row r="111" spans="1:46">
      <c r="A111" s="175"/>
      <c r="B111" s="163" t="s">
        <v>127</v>
      </c>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52">
        <v>0</v>
      </c>
      <c r="AJ111" s="152">
        <v>0</v>
      </c>
      <c r="AK111" s="152">
        <v>0</v>
      </c>
      <c r="AL111" s="152">
        <v>0</v>
      </c>
      <c r="AM111" s="152">
        <v>0</v>
      </c>
      <c r="AN111" s="152">
        <v>0</v>
      </c>
      <c r="AO111" s="152">
        <v>0</v>
      </c>
      <c r="AP111" s="152">
        <v>0</v>
      </c>
      <c r="AQ111" s="152">
        <v>0</v>
      </c>
      <c r="AR111" s="152">
        <v>0</v>
      </c>
      <c r="AS111" s="152">
        <v>0</v>
      </c>
      <c r="AT111" s="152">
        <v>0</v>
      </c>
    </row>
    <row r="112" spans="1:46">
      <c r="A112" s="175"/>
      <c r="B112" s="163" t="s">
        <v>128</v>
      </c>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c r="AI112" s="152">
        <v>0</v>
      </c>
      <c r="AJ112" s="152">
        <v>0</v>
      </c>
      <c r="AK112" s="152">
        <v>0</v>
      </c>
      <c r="AL112" s="152">
        <v>0</v>
      </c>
      <c r="AM112" s="152">
        <v>0</v>
      </c>
      <c r="AN112" s="152">
        <v>0</v>
      </c>
      <c r="AO112" s="152">
        <v>0</v>
      </c>
      <c r="AP112" s="152">
        <v>0</v>
      </c>
      <c r="AQ112" s="152">
        <v>0</v>
      </c>
      <c r="AR112" s="152">
        <v>0</v>
      </c>
      <c r="AS112" s="152">
        <v>0</v>
      </c>
      <c r="AT112" s="152">
        <v>0</v>
      </c>
    </row>
    <row r="113" spans="1:46">
      <c r="A113" s="175"/>
      <c r="B113" s="163" t="s">
        <v>129</v>
      </c>
      <c r="C113" s="165"/>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c r="AA113" s="165"/>
      <c r="AB113" s="165"/>
      <c r="AC113" s="165"/>
      <c r="AD113" s="165"/>
      <c r="AE113" s="165"/>
      <c r="AF113" s="165"/>
      <c r="AG113" s="165"/>
      <c r="AH113" s="165"/>
      <c r="AI113" s="152">
        <v>0</v>
      </c>
      <c r="AJ113" s="152">
        <v>0</v>
      </c>
      <c r="AK113" s="152">
        <v>0</v>
      </c>
      <c r="AL113" s="152">
        <v>0</v>
      </c>
      <c r="AM113" s="152">
        <v>0</v>
      </c>
      <c r="AN113" s="152">
        <v>0</v>
      </c>
      <c r="AO113" s="152">
        <v>0</v>
      </c>
      <c r="AP113" s="152">
        <v>0</v>
      </c>
      <c r="AQ113" s="152">
        <v>0</v>
      </c>
      <c r="AR113" s="152">
        <v>0</v>
      </c>
      <c r="AS113" s="152">
        <v>0</v>
      </c>
      <c r="AT113" s="152">
        <v>0</v>
      </c>
    </row>
    <row r="114" spans="1:46">
      <c r="A114" s="175"/>
      <c r="B114" s="163" t="s">
        <v>130</v>
      </c>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c r="AH114" s="149"/>
      <c r="AI114" s="152">
        <v>0</v>
      </c>
      <c r="AJ114" s="152">
        <v>0</v>
      </c>
      <c r="AK114" s="152">
        <v>0</v>
      </c>
      <c r="AL114" s="152">
        <v>0</v>
      </c>
      <c r="AM114" s="152">
        <v>0</v>
      </c>
      <c r="AN114" s="152">
        <v>0</v>
      </c>
      <c r="AO114" s="152">
        <v>0</v>
      </c>
      <c r="AP114" s="152">
        <v>0</v>
      </c>
      <c r="AQ114" s="152">
        <v>0</v>
      </c>
      <c r="AR114" s="152">
        <v>0</v>
      </c>
      <c r="AS114" s="152">
        <v>0</v>
      </c>
      <c r="AT114" s="152">
        <v>0</v>
      </c>
    </row>
    <row r="115" spans="1:46">
      <c r="A115" s="175"/>
      <c r="B115" s="163" t="s">
        <v>110</v>
      </c>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c r="AF115" s="149"/>
      <c r="AG115" s="149"/>
      <c r="AH115" s="149"/>
      <c r="AI115" s="152">
        <v>10</v>
      </c>
      <c r="AJ115" s="152">
        <v>321</v>
      </c>
      <c r="AK115" s="152">
        <v>328</v>
      </c>
      <c r="AL115" s="152">
        <v>310</v>
      </c>
      <c r="AM115" s="152">
        <v>242</v>
      </c>
      <c r="AN115" s="152">
        <v>157</v>
      </c>
      <c r="AO115" s="152">
        <v>70</v>
      </c>
      <c r="AP115" s="152">
        <v>0</v>
      </c>
      <c r="AQ115" s="152">
        <v>0</v>
      </c>
      <c r="AR115" s="152">
        <v>0</v>
      </c>
      <c r="AS115" s="152">
        <v>0</v>
      </c>
      <c r="AT115" s="152">
        <v>0</v>
      </c>
    </row>
    <row r="116" spans="1:46">
      <c r="A116" s="175"/>
      <c r="B116" s="163" t="s">
        <v>176</v>
      </c>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c r="AF116" s="149"/>
      <c r="AG116" s="149"/>
      <c r="AH116" s="149"/>
      <c r="AI116" s="152">
        <v>0</v>
      </c>
      <c r="AJ116" s="152">
        <v>0</v>
      </c>
      <c r="AK116" s="152">
        <v>0</v>
      </c>
      <c r="AL116" s="152">
        <v>0</v>
      </c>
      <c r="AM116" s="152">
        <v>0</v>
      </c>
      <c r="AN116" s="152">
        <v>0</v>
      </c>
      <c r="AO116" s="152">
        <v>0</v>
      </c>
      <c r="AP116" s="152">
        <v>0</v>
      </c>
      <c r="AQ116" s="152">
        <v>0</v>
      </c>
      <c r="AR116" s="152">
        <v>0</v>
      </c>
      <c r="AS116" s="152">
        <v>0</v>
      </c>
      <c r="AT116" s="152">
        <v>0</v>
      </c>
    </row>
    <row r="117" spans="1:46">
      <c r="A117" s="175"/>
      <c r="B117" s="163" t="s">
        <v>120</v>
      </c>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c r="AF117" s="149"/>
      <c r="AG117" s="149"/>
      <c r="AH117" s="149"/>
      <c r="AI117" s="152">
        <v>10840</v>
      </c>
      <c r="AJ117" s="152">
        <v>375</v>
      </c>
      <c r="AK117" s="152">
        <v>1107</v>
      </c>
      <c r="AL117" s="152">
        <v>941</v>
      </c>
      <c r="AM117" s="152">
        <v>4322</v>
      </c>
      <c r="AN117" s="152">
        <v>1373</v>
      </c>
      <c r="AO117" s="152">
        <v>1438</v>
      </c>
      <c r="AP117" s="152">
        <v>6336</v>
      </c>
      <c r="AQ117" s="152">
        <v>7588.6426799999999</v>
      </c>
      <c r="AR117" s="152">
        <v>8362.8164299999989</v>
      </c>
      <c r="AS117" s="152">
        <v>7457.5751</v>
      </c>
      <c r="AT117" s="152">
        <v>7923.7820100000008</v>
      </c>
    </row>
    <row r="118" spans="1:46">
      <c r="B118" s="163" t="s">
        <v>75</v>
      </c>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v>0</v>
      </c>
      <c r="AJ118" s="152">
        <v>0</v>
      </c>
      <c r="AK118" s="152">
        <v>0</v>
      </c>
      <c r="AL118" s="152">
        <v>0</v>
      </c>
      <c r="AM118" s="152">
        <v>0</v>
      </c>
      <c r="AN118" s="152">
        <v>0</v>
      </c>
      <c r="AO118" s="152">
        <v>0</v>
      </c>
      <c r="AP118" s="152">
        <v>0</v>
      </c>
      <c r="AQ118" s="152">
        <v>0</v>
      </c>
      <c r="AR118" s="152">
        <v>0</v>
      </c>
      <c r="AS118" s="152">
        <v>0</v>
      </c>
      <c r="AT118" s="152">
        <v>0</v>
      </c>
    </row>
    <row r="119" spans="1:46">
      <c r="A119" s="175"/>
      <c r="B119" s="163" t="s">
        <v>10</v>
      </c>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52">
        <v>2</v>
      </c>
      <c r="AJ119" s="152">
        <v>3203</v>
      </c>
      <c r="AK119" s="152">
        <v>3182</v>
      </c>
      <c r="AL119" s="152">
        <v>3182</v>
      </c>
      <c r="AM119" s="152">
        <v>0</v>
      </c>
      <c r="AN119" s="152">
        <v>0</v>
      </c>
      <c r="AO119" s="152">
        <v>-169</v>
      </c>
      <c r="AP119" s="152">
        <v>0</v>
      </c>
      <c r="AQ119" s="152">
        <v>0.48054000000000002</v>
      </c>
      <c r="AR119" s="152">
        <v>250.79014000000001</v>
      </c>
      <c r="AS119" s="152">
        <v>687.57475999999997</v>
      </c>
      <c r="AT119" s="152">
        <v>75.69541000000001</v>
      </c>
    </row>
    <row r="120" spans="1:46">
      <c r="B120" s="163" t="s">
        <v>76</v>
      </c>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v>0</v>
      </c>
      <c r="AJ120" s="152">
        <v>0</v>
      </c>
      <c r="AK120" s="152">
        <v>0</v>
      </c>
      <c r="AL120" s="152">
        <v>0</v>
      </c>
      <c r="AM120" s="152">
        <v>0</v>
      </c>
      <c r="AN120" s="152">
        <v>0</v>
      </c>
      <c r="AO120" s="152">
        <v>0</v>
      </c>
      <c r="AP120" s="152">
        <v>0</v>
      </c>
      <c r="AQ120" s="152">
        <v>0</v>
      </c>
      <c r="AR120" s="152">
        <v>0</v>
      </c>
      <c r="AS120" s="152">
        <v>0</v>
      </c>
      <c r="AT120" s="152">
        <v>0</v>
      </c>
    </row>
    <row r="121" spans="1:46">
      <c r="B121" s="167" t="s">
        <v>77</v>
      </c>
      <c r="C121" s="165"/>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c r="AA121" s="165"/>
      <c r="AB121" s="165"/>
      <c r="AC121" s="165"/>
      <c r="AD121" s="165"/>
      <c r="AE121" s="165"/>
      <c r="AF121" s="165"/>
      <c r="AG121" s="165"/>
      <c r="AH121" s="165"/>
      <c r="AI121" s="149">
        <v>126381</v>
      </c>
      <c r="AJ121" s="149">
        <v>115262</v>
      </c>
      <c r="AK121" s="149">
        <v>93604</v>
      </c>
      <c r="AL121" s="149">
        <v>91001</v>
      </c>
      <c r="AM121" s="149">
        <v>91617</v>
      </c>
      <c r="AN121" s="149">
        <v>91981</v>
      </c>
      <c r="AO121" s="149">
        <v>92585</v>
      </c>
      <c r="AP121" s="149">
        <v>88780</v>
      </c>
      <c r="AQ121" s="149">
        <v>88495.092079999988</v>
      </c>
      <c r="AR121" s="167">
        <f>AR122</f>
        <v>88265.188349999997</v>
      </c>
      <c r="AS121" s="167">
        <f>AS122</f>
        <v>88202.812939999989</v>
      </c>
      <c r="AT121" s="167">
        <f>AT122</f>
        <v>87998.212549999997</v>
      </c>
    </row>
    <row r="122" spans="1:46">
      <c r="B122" s="154" t="s">
        <v>78</v>
      </c>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c r="AI122" s="149">
        <v>126381</v>
      </c>
      <c r="AJ122" s="149">
        <v>115262</v>
      </c>
      <c r="AK122" s="149">
        <v>93604</v>
      </c>
      <c r="AL122" s="149">
        <v>91001</v>
      </c>
      <c r="AM122" s="149">
        <v>91617</v>
      </c>
      <c r="AN122" s="149">
        <v>91981</v>
      </c>
      <c r="AO122" s="149">
        <v>92585</v>
      </c>
      <c r="AP122" s="149">
        <v>88780</v>
      </c>
      <c r="AQ122" s="149">
        <v>88495.092079999988</v>
      </c>
      <c r="AR122" s="154">
        <f>SUM(AR123:AR139)</f>
        <v>88265.188349999997</v>
      </c>
      <c r="AS122" s="154">
        <f>SUM(AS123:AS139)</f>
        <v>88202.812939999989</v>
      </c>
      <c r="AT122" s="154">
        <f>SUM(AT123:AT139)</f>
        <v>87998.212549999997</v>
      </c>
    </row>
    <row r="123" spans="1:46">
      <c r="B123" s="163" t="s">
        <v>72</v>
      </c>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c r="AH123" s="149"/>
      <c r="AI123" s="152">
        <v>35067</v>
      </c>
      <c r="AJ123" s="152">
        <v>24091</v>
      </c>
      <c r="AK123" s="152">
        <v>2992</v>
      </c>
      <c r="AL123" s="152">
        <v>0</v>
      </c>
      <c r="AM123" s="152">
        <v>0</v>
      </c>
      <c r="AN123" s="152">
        <v>0</v>
      </c>
      <c r="AO123" s="152">
        <v>0</v>
      </c>
      <c r="AP123" s="152">
        <v>1</v>
      </c>
      <c r="AQ123" s="152">
        <v>104.55424000000001</v>
      </c>
      <c r="AR123" s="152">
        <v>68.338729999999998</v>
      </c>
      <c r="AS123" s="152">
        <v>134.20747</v>
      </c>
      <c r="AT123" s="152">
        <v>58.408269999999995</v>
      </c>
    </row>
    <row r="124" spans="1:46">
      <c r="B124" s="163" t="s">
        <v>207</v>
      </c>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v>0</v>
      </c>
      <c r="AJ124" s="152">
        <v>0</v>
      </c>
      <c r="AK124" s="152">
        <v>0</v>
      </c>
      <c r="AL124" s="152">
        <v>0</v>
      </c>
      <c r="AM124" s="152">
        <v>0</v>
      </c>
      <c r="AN124" s="152">
        <v>0</v>
      </c>
      <c r="AO124" s="152">
        <v>0</v>
      </c>
      <c r="AP124" s="152">
        <v>0</v>
      </c>
      <c r="AQ124" s="152">
        <v>0</v>
      </c>
      <c r="AR124" s="152">
        <v>0</v>
      </c>
      <c r="AS124" s="152">
        <v>0</v>
      </c>
      <c r="AT124" s="152">
        <v>0</v>
      </c>
    </row>
    <row r="125" spans="1:46">
      <c r="A125" s="175"/>
      <c r="B125" s="163" t="s">
        <v>131</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v>0</v>
      </c>
      <c r="AJ125" s="152">
        <v>0</v>
      </c>
      <c r="AK125" s="152">
        <v>0</v>
      </c>
      <c r="AL125" s="152">
        <v>0</v>
      </c>
      <c r="AM125" s="152">
        <v>0</v>
      </c>
      <c r="AN125" s="152">
        <v>0</v>
      </c>
      <c r="AO125" s="152">
        <v>0</v>
      </c>
      <c r="AP125" s="152">
        <v>0</v>
      </c>
      <c r="AQ125" s="152">
        <v>0</v>
      </c>
      <c r="AR125" s="152">
        <v>0</v>
      </c>
      <c r="AS125" s="152">
        <v>0</v>
      </c>
      <c r="AT125" s="152">
        <v>0</v>
      </c>
    </row>
    <row r="126" spans="1:46">
      <c r="A126" s="175"/>
      <c r="B126" s="163" t="s">
        <v>132</v>
      </c>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49"/>
      <c r="AF126" s="149"/>
      <c r="AG126" s="149"/>
      <c r="AH126" s="149"/>
      <c r="AI126" s="152">
        <v>0</v>
      </c>
      <c r="AJ126" s="152">
        <v>0</v>
      </c>
      <c r="AK126" s="152">
        <v>0</v>
      </c>
      <c r="AL126" s="152">
        <v>0</v>
      </c>
      <c r="AM126" s="152">
        <v>0</v>
      </c>
      <c r="AN126" s="152">
        <v>0</v>
      </c>
      <c r="AO126" s="152">
        <v>0</v>
      </c>
      <c r="AP126" s="152">
        <v>0</v>
      </c>
      <c r="AQ126" s="152">
        <v>0</v>
      </c>
      <c r="AR126" s="152">
        <v>0</v>
      </c>
      <c r="AS126" s="152">
        <v>0</v>
      </c>
      <c r="AT126" s="152">
        <v>0</v>
      </c>
    </row>
    <row r="127" spans="1:46">
      <c r="A127" s="175"/>
      <c r="B127" s="163" t="s">
        <v>123</v>
      </c>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c r="AG127" s="149"/>
      <c r="AH127" s="149"/>
      <c r="AI127" s="152">
        <v>94071</v>
      </c>
      <c r="AJ127" s="152">
        <v>92996</v>
      </c>
      <c r="AK127" s="152">
        <v>92712</v>
      </c>
      <c r="AL127" s="152">
        <v>92591</v>
      </c>
      <c r="AM127" s="152">
        <v>92470</v>
      </c>
      <c r="AN127" s="152">
        <v>92350</v>
      </c>
      <c r="AO127" s="152">
        <v>92227</v>
      </c>
      <c r="AP127" s="152">
        <v>92104</v>
      </c>
      <c r="AQ127" s="152">
        <v>91980.412639999995</v>
      </c>
      <c r="AR127" s="152">
        <v>91898.20852</v>
      </c>
      <c r="AS127" s="152">
        <v>91898.20852</v>
      </c>
      <c r="AT127" s="152">
        <v>91898.20852</v>
      </c>
    </row>
    <row r="128" spans="1:46">
      <c r="A128" s="175"/>
      <c r="B128" s="163" t="s">
        <v>139</v>
      </c>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v>0</v>
      </c>
      <c r="AJ128" s="152">
        <v>0</v>
      </c>
      <c r="AK128" s="152">
        <v>0</v>
      </c>
      <c r="AL128" s="152">
        <v>0</v>
      </c>
      <c r="AM128" s="152">
        <v>0</v>
      </c>
      <c r="AN128" s="152">
        <v>0</v>
      </c>
      <c r="AO128" s="152">
        <v>0</v>
      </c>
      <c r="AP128" s="152">
        <v>0</v>
      </c>
      <c r="AQ128" s="152">
        <v>0</v>
      </c>
      <c r="AR128" s="152">
        <v>0</v>
      </c>
      <c r="AS128" s="152">
        <v>0</v>
      </c>
      <c r="AT128" s="152">
        <v>0</v>
      </c>
    </row>
    <row r="129" spans="1:46">
      <c r="A129" s="175"/>
      <c r="B129" s="163" t="s">
        <v>133</v>
      </c>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v>0</v>
      </c>
      <c r="AJ129" s="152">
        <v>0</v>
      </c>
      <c r="AK129" s="152">
        <v>0</v>
      </c>
      <c r="AL129" s="152">
        <v>0</v>
      </c>
      <c r="AM129" s="152">
        <v>0</v>
      </c>
      <c r="AN129" s="152">
        <v>0</v>
      </c>
      <c r="AO129" s="152">
        <v>0</v>
      </c>
      <c r="AP129" s="152">
        <v>0</v>
      </c>
      <c r="AQ129" s="152">
        <v>0</v>
      </c>
      <c r="AR129" s="152">
        <v>0</v>
      </c>
      <c r="AS129" s="152">
        <v>0</v>
      </c>
      <c r="AT129" s="152">
        <v>0</v>
      </c>
    </row>
    <row r="130" spans="1:46">
      <c r="A130" s="175"/>
      <c r="B130" s="163" t="s">
        <v>134</v>
      </c>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c r="AG130" s="149"/>
      <c r="AH130" s="149"/>
      <c r="AI130" s="152">
        <v>-2750</v>
      </c>
      <c r="AJ130" s="152">
        <v>-2834</v>
      </c>
      <c r="AK130" s="152">
        <v>-2924</v>
      </c>
      <c r="AL130" s="152">
        <v>-3005</v>
      </c>
      <c r="AM130" s="152">
        <v>-3082</v>
      </c>
      <c r="AN130" s="152">
        <v>-3159</v>
      </c>
      <c r="AO130" s="152">
        <v>-3240</v>
      </c>
      <c r="AP130" s="152">
        <v>-3325</v>
      </c>
      <c r="AQ130" s="152">
        <v>-3422.1768399999996</v>
      </c>
      <c r="AR130" s="152">
        <v>-3533.6609399999998</v>
      </c>
      <c r="AS130" s="152">
        <v>-3661.9050899999997</v>
      </c>
      <c r="AT130" s="152">
        <v>-3790.7062799999999</v>
      </c>
    </row>
    <row r="131" spans="1:46">
      <c r="A131" s="175"/>
      <c r="B131" s="163" t="s">
        <v>135</v>
      </c>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c r="AH131" s="149"/>
      <c r="AI131" s="152">
        <v>0</v>
      </c>
      <c r="AJ131" s="152">
        <v>0</v>
      </c>
      <c r="AK131" s="152">
        <v>0</v>
      </c>
      <c r="AL131" s="152">
        <v>0</v>
      </c>
      <c r="AM131" s="152">
        <v>0</v>
      </c>
      <c r="AN131" s="152">
        <v>0</v>
      </c>
      <c r="AO131" s="152">
        <v>0</v>
      </c>
      <c r="AP131" s="152">
        <v>0</v>
      </c>
      <c r="AQ131" s="152">
        <v>0</v>
      </c>
      <c r="AR131" s="152">
        <v>0</v>
      </c>
      <c r="AS131" s="152">
        <v>0</v>
      </c>
      <c r="AT131" s="152">
        <v>0</v>
      </c>
    </row>
    <row r="132" spans="1:46">
      <c r="A132" s="175"/>
      <c r="B132" s="163" t="s">
        <v>210</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v>0</v>
      </c>
      <c r="AJ132" s="152">
        <v>0</v>
      </c>
      <c r="AK132" s="152">
        <v>0</v>
      </c>
      <c r="AL132" s="152">
        <v>0</v>
      </c>
      <c r="AM132" s="152">
        <v>0</v>
      </c>
      <c r="AN132" s="152">
        <v>0</v>
      </c>
      <c r="AO132" s="152">
        <v>0</v>
      </c>
      <c r="AP132" s="152">
        <v>0</v>
      </c>
      <c r="AQ132" s="152"/>
      <c r="AR132" s="152">
        <v>0</v>
      </c>
      <c r="AS132" s="152">
        <v>0</v>
      </c>
      <c r="AT132" s="152">
        <v>0</v>
      </c>
    </row>
    <row r="133" spans="1:46">
      <c r="A133" s="175"/>
      <c r="B133" s="163" t="s">
        <v>136</v>
      </c>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v>0</v>
      </c>
      <c r="AJ133" s="152">
        <v>0</v>
      </c>
      <c r="AK133" s="152">
        <v>0</v>
      </c>
      <c r="AL133" s="152">
        <v>0</v>
      </c>
      <c r="AM133" s="152">
        <v>0</v>
      </c>
      <c r="AN133" s="152">
        <v>0</v>
      </c>
      <c r="AO133" s="152">
        <v>0</v>
      </c>
      <c r="AP133" s="152">
        <v>0</v>
      </c>
      <c r="AQ133" s="152">
        <v>0</v>
      </c>
      <c r="AR133" s="152">
        <v>0</v>
      </c>
      <c r="AS133" s="152">
        <v>0</v>
      </c>
      <c r="AT133" s="152">
        <v>0</v>
      </c>
    </row>
    <row r="134" spans="1:46">
      <c r="A134" s="175"/>
      <c r="B134" s="163" t="s">
        <v>137</v>
      </c>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c r="AG134" s="149"/>
      <c r="AH134" s="149"/>
      <c r="AI134" s="152">
        <v>0</v>
      </c>
      <c r="AJ134" s="152">
        <v>0</v>
      </c>
      <c r="AK134" s="152">
        <v>0</v>
      </c>
      <c r="AL134" s="152">
        <v>0</v>
      </c>
      <c r="AM134" s="152">
        <v>0</v>
      </c>
      <c r="AN134" s="152">
        <v>0</v>
      </c>
      <c r="AO134" s="152">
        <v>0</v>
      </c>
      <c r="AP134" s="152">
        <v>0</v>
      </c>
      <c r="AQ134" s="152">
        <v>0</v>
      </c>
      <c r="AR134" s="152">
        <v>0</v>
      </c>
      <c r="AS134" s="152">
        <v>0</v>
      </c>
      <c r="AT134" s="152">
        <v>0</v>
      </c>
    </row>
    <row r="135" spans="1:46">
      <c r="A135" s="175"/>
      <c r="B135" s="163" t="s">
        <v>138</v>
      </c>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52">
        <v>0</v>
      </c>
      <c r="AJ135" s="152">
        <v>0</v>
      </c>
      <c r="AK135" s="152">
        <v>0</v>
      </c>
      <c r="AL135" s="152">
        <v>0</v>
      </c>
      <c r="AM135" s="152">
        <v>0</v>
      </c>
      <c r="AN135" s="152">
        <v>0</v>
      </c>
      <c r="AO135" s="152">
        <v>0</v>
      </c>
      <c r="AP135" s="152">
        <v>0</v>
      </c>
      <c r="AQ135" s="152">
        <v>0</v>
      </c>
      <c r="AR135" s="152">
        <v>0</v>
      </c>
      <c r="AS135" s="152">
        <v>0</v>
      </c>
      <c r="AT135" s="152">
        <v>0</v>
      </c>
    </row>
    <row r="136" spans="1:46">
      <c r="B136" s="163" t="s">
        <v>110</v>
      </c>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c r="AH136" s="149"/>
      <c r="AI136" s="152">
        <v>-27</v>
      </c>
      <c r="AJ136" s="152">
        <v>139</v>
      </c>
      <c r="AK136" s="152">
        <v>56</v>
      </c>
      <c r="AL136" s="152">
        <v>0</v>
      </c>
      <c r="AM136" s="152">
        <v>0</v>
      </c>
      <c r="AN136" s="152">
        <v>0</v>
      </c>
      <c r="AO136" s="152">
        <v>0</v>
      </c>
      <c r="AP136" s="152">
        <v>0</v>
      </c>
      <c r="AQ136" s="152">
        <v>-2.0000000000000002E-5</v>
      </c>
      <c r="AR136" s="152">
        <v>-2.0000000000000002E-5</v>
      </c>
      <c r="AS136" s="152">
        <v>-2.0000000000000002E-5</v>
      </c>
      <c r="AT136" s="152">
        <v>-2.0000000000000002E-5</v>
      </c>
    </row>
    <row r="137" spans="1:46">
      <c r="A137" s="175"/>
      <c r="B137" s="163" t="s">
        <v>120</v>
      </c>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c r="AG137" s="149"/>
      <c r="AH137" s="149"/>
      <c r="AI137" s="152">
        <v>19</v>
      </c>
      <c r="AJ137" s="152">
        <v>870</v>
      </c>
      <c r="AK137" s="152">
        <v>768</v>
      </c>
      <c r="AL137" s="152">
        <v>1415</v>
      </c>
      <c r="AM137" s="152">
        <v>2229</v>
      </c>
      <c r="AN137" s="152">
        <v>2788</v>
      </c>
      <c r="AO137" s="152">
        <v>3597</v>
      </c>
      <c r="AP137" s="152">
        <v>0</v>
      </c>
      <c r="AQ137" s="152">
        <v>-167.69793999999999</v>
      </c>
      <c r="AR137" s="152">
        <v>-167.69793999999999</v>
      </c>
      <c r="AS137" s="152">
        <v>-167.69793999999999</v>
      </c>
      <c r="AT137" s="152">
        <v>-167.69793999999999</v>
      </c>
    </row>
    <row r="138" spans="1:46">
      <c r="B138" s="163" t="s">
        <v>79</v>
      </c>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52">
        <v>1</v>
      </c>
      <c r="AJ138" s="152">
        <v>0</v>
      </c>
      <c r="AK138" s="152">
        <v>0</v>
      </c>
      <c r="AL138" s="152">
        <v>0</v>
      </c>
      <c r="AM138" s="152">
        <v>0</v>
      </c>
      <c r="AN138" s="152">
        <v>0</v>
      </c>
      <c r="AO138" s="152">
        <v>0</v>
      </c>
      <c r="AP138" s="152">
        <v>0</v>
      </c>
      <c r="AQ138" s="152">
        <v>0</v>
      </c>
      <c r="AR138" s="152">
        <v>0</v>
      </c>
      <c r="AS138" s="152">
        <v>0</v>
      </c>
      <c r="AT138" s="152">
        <v>0</v>
      </c>
    </row>
    <row r="139" spans="1:46">
      <c r="A139" s="175"/>
      <c r="B139" s="163" t="s">
        <v>10</v>
      </c>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v>0</v>
      </c>
      <c r="AJ139" s="152">
        <v>0</v>
      </c>
      <c r="AK139" s="152">
        <v>0</v>
      </c>
      <c r="AL139" s="152">
        <v>0</v>
      </c>
      <c r="AM139" s="152">
        <v>0</v>
      </c>
      <c r="AN139" s="152">
        <v>2</v>
      </c>
      <c r="AO139" s="152">
        <v>1</v>
      </c>
      <c r="AP139" s="152">
        <v>0</v>
      </c>
      <c r="AQ139" s="152">
        <v>0</v>
      </c>
      <c r="AR139" s="152">
        <v>0</v>
      </c>
      <c r="AS139" s="152">
        <v>0</v>
      </c>
      <c r="AT139" s="152">
        <v>0</v>
      </c>
    </row>
    <row r="140" spans="1:46">
      <c r="B140" s="154" t="s">
        <v>80</v>
      </c>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49">
        <v>0</v>
      </c>
      <c r="AJ140" s="149">
        <v>0</v>
      </c>
      <c r="AK140" s="149">
        <v>0</v>
      </c>
      <c r="AL140" s="149">
        <v>0</v>
      </c>
      <c r="AM140" s="149">
        <v>0</v>
      </c>
      <c r="AN140" s="149">
        <v>0</v>
      </c>
      <c r="AO140" s="149">
        <v>0</v>
      </c>
      <c r="AP140" s="149">
        <v>0</v>
      </c>
      <c r="AQ140" s="149">
        <v>0</v>
      </c>
      <c r="AR140" s="152">
        <v>0</v>
      </c>
      <c r="AS140" s="152">
        <v>0</v>
      </c>
      <c r="AT140" s="152">
        <v>0</v>
      </c>
    </row>
    <row r="141" spans="1:46">
      <c r="B141" s="148" t="s">
        <v>81</v>
      </c>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c r="AG141" s="149"/>
      <c r="AH141" s="149"/>
      <c r="AI141" s="149">
        <v>191302</v>
      </c>
      <c r="AJ141" s="149">
        <v>184825</v>
      </c>
      <c r="AK141" s="149">
        <v>174888</v>
      </c>
      <c r="AL141" s="149">
        <v>215066</v>
      </c>
      <c r="AM141" s="149">
        <v>220230</v>
      </c>
      <c r="AN141" s="149">
        <v>227765</v>
      </c>
      <c r="AO141" s="149">
        <v>223956</v>
      </c>
      <c r="AP141" s="149">
        <v>217359</v>
      </c>
      <c r="AQ141" s="149">
        <v>213062.61960000003</v>
      </c>
      <c r="AR141" s="149">
        <f>SUM(AR142:AR151)</f>
        <v>209506.16835000005</v>
      </c>
      <c r="AS141" s="149">
        <f>SUM(AS142:AS151)</f>
        <v>206420.64047000004</v>
      </c>
      <c r="AT141" s="149">
        <f>SUM(AT142:AT151)</f>
        <v>201786.52898</v>
      </c>
    </row>
    <row r="142" spans="1:46">
      <c r="B142" s="163" t="s">
        <v>82</v>
      </c>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D142" s="149"/>
      <c r="AE142" s="149"/>
      <c r="AF142" s="149"/>
      <c r="AG142" s="149"/>
      <c r="AH142" s="149"/>
      <c r="AI142" s="152">
        <v>197093</v>
      </c>
      <c r="AJ142" s="152">
        <v>197093</v>
      </c>
      <c r="AK142" s="152">
        <v>197093</v>
      </c>
      <c r="AL142" s="152">
        <v>197093</v>
      </c>
      <c r="AM142" s="152">
        <v>197093</v>
      </c>
      <c r="AN142" s="152">
        <v>252748</v>
      </c>
      <c r="AO142" s="152">
        <v>252748</v>
      </c>
      <c r="AP142" s="152">
        <v>267066</v>
      </c>
      <c r="AQ142" s="152">
        <v>267066.17311000003</v>
      </c>
      <c r="AR142" s="152">
        <v>267066.17311000003</v>
      </c>
      <c r="AS142" s="152">
        <v>267066.17311000003</v>
      </c>
      <c r="AT142" s="152">
        <v>267066.17311000003</v>
      </c>
    </row>
    <row r="143" spans="1:46">
      <c r="B143" s="163" t="s">
        <v>246</v>
      </c>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c r="AI143" s="152">
        <v>0</v>
      </c>
      <c r="AJ143" s="152">
        <v>0</v>
      </c>
      <c r="AK143" s="152">
        <v>0</v>
      </c>
      <c r="AL143" s="152">
        <v>0</v>
      </c>
      <c r="AM143" s="152">
        <v>0</v>
      </c>
      <c r="AN143" s="152">
        <v>0</v>
      </c>
      <c r="AO143" s="152">
        <v>0</v>
      </c>
      <c r="AP143" s="152">
        <v>0</v>
      </c>
      <c r="AQ143" s="152">
        <v>0</v>
      </c>
      <c r="AR143" s="152">
        <v>0</v>
      </c>
      <c r="AS143" s="152">
        <v>0</v>
      </c>
      <c r="AT143" s="152">
        <v>0</v>
      </c>
    </row>
    <row r="144" spans="1:46">
      <c r="B144" s="163" t="s">
        <v>83</v>
      </c>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c r="AI144" s="152">
        <v>0</v>
      </c>
      <c r="AJ144" s="152">
        <v>0</v>
      </c>
      <c r="AK144" s="152">
        <v>0</v>
      </c>
      <c r="AL144" s="152">
        <v>0</v>
      </c>
      <c r="AM144" s="152">
        <v>0</v>
      </c>
      <c r="AN144" s="152">
        <v>0</v>
      </c>
      <c r="AO144" s="152">
        <v>0</v>
      </c>
      <c r="AP144" s="152">
        <v>0</v>
      </c>
      <c r="AQ144" s="152">
        <v>0</v>
      </c>
      <c r="AR144" s="152">
        <v>0</v>
      </c>
      <c r="AS144" s="152">
        <v>0</v>
      </c>
      <c r="AT144" s="152">
        <v>0</v>
      </c>
    </row>
    <row r="145" spans="1:46">
      <c r="B145" s="163" t="s">
        <v>85</v>
      </c>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c r="AI145" s="152">
        <v>1</v>
      </c>
      <c r="AJ145" s="152">
        <v>1</v>
      </c>
      <c r="AK145" s="152">
        <v>1</v>
      </c>
      <c r="AL145" s="152">
        <v>0</v>
      </c>
      <c r="AM145" s="152">
        <v>0</v>
      </c>
      <c r="AN145" s="152">
        <v>0</v>
      </c>
      <c r="AO145" s="152">
        <v>0</v>
      </c>
      <c r="AP145" s="152">
        <v>0</v>
      </c>
      <c r="AQ145" s="152">
        <v>0</v>
      </c>
      <c r="AR145" s="152">
        <v>0</v>
      </c>
      <c r="AS145" s="152">
        <v>0</v>
      </c>
      <c r="AT145" s="152">
        <v>0</v>
      </c>
    </row>
    <row r="146" spans="1:46">
      <c r="A146" s="175"/>
      <c r="B146" s="163" t="s">
        <v>88</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v>-5347</v>
      </c>
      <c r="AJ146" s="152">
        <v>-5346</v>
      </c>
      <c r="AK146" s="152">
        <v>-5346</v>
      </c>
      <c r="AL146" s="152">
        <v>-5346</v>
      </c>
      <c r="AM146" s="152">
        <v>-26302</v>
      </c>
      <c r="AN146" s="152">
        <v>-32518</v>
      </c>
      <c r="AO146" s="152">
        <v>-35937</v>
      </c>
      <c r="AP146" s="152">
        <v>-26302</v>
      </c>
      <c r="AQ146" s="152">
        <v>-49706.828850000005</v>
      </c>
      <c r="AR146" s="152">
        <v>-54003.554059999995</v>
      </c>
      <c r="AS146" s="152">
        <v>-59017.560580000005</v>
      </c>
      <c r="AT146" s="152">
        <v>-64574.578000000009</v>
      </c>
    </row>
    <row r="147" spans="1:46">
      <c r="B147" s="163" t="s">
        <v>140</v>
      </c>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c r="AI147" s="152">
        <v>0</v>
      </c>
      <c r="AJ147" s="152">
        <v>0</v>
      </c>
      <c r="AK147" s="152">
        <v>0</v>
      </c>
      <c r="AL147" s="152">
        <v>0</v>
      </c>
      <c r="AM147" s="152">
        <v>0</v>
      </c>
      <c r="AN147" s="152">
        <v>0</v>
      </c>
      <c r="AO147" s="152">
        <v>0</v>
      </c>
      <c r="AP147" s="152">
        <v>0</v>
      </c>
      <c r="AQ147" s="152">
        <v>0</v>
      </c>
      <c r="AR147" s="152">
        <v>0</v>
      </c>
      <c r="AS147" s="152">
        <v>0</v>
      </c>
      <c r="AT147" s="152">
        <v>0</v>
      </c>
    </row>
    <row r="148" spans="1:46">
      <c r="B148" s="163" t="s">
        <v>84</v>
      </c>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c r="AI148" s="152">
        <v>0</v>
      </c>
      <c r="AJ148" s="152">
        <v>0</v>
      </c>
      <c r="AK148" s="152">
        <v>0</v>
      </c>
      <c r="AL148" s="152">
        <v>0</v>
      </c>
      <c r="AM148" s="152">
        <v>0</v>
      </c>
      <c r="AN148" s="152">
        <v>0</v>
      </c>
      <c r="AO148" s="152">
        <v>0</v>
      </c>
      <c r="AP148" s="152">
        <v>0</v>
      </c>
      <c r="AQ148" s="152">
        <v>0</v>
      </c>
      <c r="AR148" s="152">
        <v>0</v>
      </c>
      <c r="AS148" s="152">
        <v>0</v>
      </c>
      <c r="AT148" s="152">
        <v>0</v>
      </c>
    </row>
    <row r="149" spans="1:46">
      <c r="B149" s="163" t="s">
        <v>86</v>
      </c>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c r="AI149" s="152">
        <v>0</v>
      </c>
      <c r="AJ149" s="152">
        <v>0</v>
      </c>
      <c r="AK149" s="152">
        <v>0</v>
      </c>
      <c r="AL149" s="152">
        <v>44275</v>
      </c>
      <c r="AM149" s="152">
        <v>55655</v>
      </c>
      <c r="AN149" s="152">
        <v>10954</v>
      </c>
      <c r="AO149" s="152">
        <v>13650</v>
      </c>
      <c r="AP149" s="152">
        <v>0</v>
      </c>
      <c r="AQ149" s="152">
        <v>5.5000000000000003E-4</v>
      </c>
      <c r="AR149" s="152">
        <v>1457.55582</v>
      </c>
      <c r="AS149" s="152">
        <v>3929.0453600000001</v>
      </c>
      <c r="AT149" s="152">
        <v>4307.3653600000007</v>
      </c>
    </row>
    <row r="150" spans="1:46">
      <c r="A150" s="175"/>
      <c r="B150" s="163" t="s">
        <v>89</v>
      </c>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c r="AI150" s="152">
        <v>-445</v>
      </c>
      <c r="AJ150" s="152">
        <v>-6923</v>
      </c>
      <c r="AK150" s="152">
        <v>-16860</v>
      </c>
      <c r="AL150" s="152">
        <v>-20956</v>
      </c>
      <c r="AM150" s="152">
        <v>-6216</v>
      </c>
      <c r="AN150" s="152">
        <v>-3419</v>
      </c>
      <c r="AO150" s="152">
        <v>-6505</v>
      </c>
      <c r="AP150" s="152">
        <v>-23405</v>
      </c>
      <c r="AQ150" s="152">
        <v>-4296.7252099999996</v>
      </c>
      <c r="AR150" s="152">
        <f>AR53</f>
        <v>-5014.0065200000017</v>
      </c>
      <c r="AS150" s="152">
        <f>AS53</f>
        <v>-5557.0174199999947</v>
      </c>
      <c r="AT150" s="152">
        <f>AT53</f>
        <v>-5012.4314900000045</v>
      </c>
    </row>
    <row r="151" spans="1:46">
      <c r="B151" s="163" t="s">
        <v>87</v>
      </c>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c r="AH151" s="152"/>
      <c r="AI151" s="152">
        <v>0</v>
      </c>
      <c r="AJ151" s="152">
        <v>0</v>
      </c>
      <c r="AK151" s="152">
        <v>0</v>
      </c>
      <c r="AL151" s="152">
        <v>0</v>
      </c>
      <c r="AM151" s="152">
        <v>0</v>
      </c>
      <c r="AN151" s="152">
        <v>0</v>
      </c>
      <c r="AO151" s="152">
        <v>0</v>
      </c>
      <c r="AP151" s="152">
        <v>0</v>
      </c>
      <c r="AQ151" s="152">
        <v>0</v>
      </c>
      <c r="AR151" s="152">
        <v>0</v>
      </c>
      <c r="AS151" s="152">
        <v>0</v>
      </c>
      <c r="AT151" s="152">
        <v>0</v>
      </c>
    </row>
    <row r="152" spans="1:46">
      <c r="B152" s="163" t="s">
        <v>91</v>
      </c>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v>0</v>
      </c>
      <c r="AJ152" s="152">
        <v>0</v>
      </c>
      <c r="AK152" s="152">
        <v>0</v>
      </c>
      <c r="AL152" s="152">
        <v>0</v>
      </c>
      <c r="AM152" s="152">
        <v>0</v>
      </c>
      <c r="AN152" s="152">
        <v>0</v>
      </c>
      <c r="AO152" s="152">
        <v>0</v>
      </c>
      <c r="AP152" s="152">
        <v>0</v>
      </c>
      <c r="AQ152" s="152">
        <v>0</v>
      </c>
      <c r="AR152" s="152">
        <v>0</v>
      </c>
      <c r="AS152" s="152">
        <v>0</v>
      </c>
      <c r="AT152" s="152">
        <v>0</v>
      </c>
    </row>
    <row r="153" spans="1:46">
      <c r="B153" s="161" t="s">
        <v>344</v>
      </c>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152"/>
      <c r="AG153" s="152"/>
      <c r="AH153" s="152"/>
      <c r="AI153" s="162">
        <v>555639</v>
      </c>
      <c r="AJ153" s="162">
        <v>473721</v>
      </c>
      <c r="AK153" s="162">
        <v>370250</v>
      </c>
      <c r="AL153" s="162">
        <v>338060</v>
      </c>
      <c r="AM153" s="162">
        <v>335712</v>
      </c>
      <c r="AN153" s="162">
        <v>336999</v>
      </c>
      <c r="AO153" s="162">
        <v>333072</v>
      </c>
      <c r="AP153" s="162">
        <v>328186</v>
      </c>
      <c r="AQ153" s="162">
        <v>323614.78587000002</v>
      </c>
      <c r="AR153" s="162">
        <f>AR139+AR141+AR122+AR102</f>
        <v>319518.78960000008</v>
      </c>
      <c r="AS153" s="162">
        <f>AS139+AS141+AS122+AS102</f>
        <v>316571.10933000001</v>
      </c>
      <c r="AT153" s="162">
        <f>AT139+AT141+AT122+AT102</f>
        <v>313015.17522999999</v>
      </c>
    </row>
    <row r="154" spans="1:46">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119"/>
      <c r="AJ154" s="119"/>
      <c r="AK154" s="119"/>
      <c r="AL154" s="119"/>
      <c r="AM154" s="119"/>
      <c r="AN154" s="119"/>
      <c r="AO154" s="119"/>
      <c r="AP154" s="119"/>
      <c r="AQ154" s="119"/>
      <c r="AR154" s="119"/>
      <c r="AS154" s="119"/>
      <c r="AT154" s="119"/>
    </row>
    <row r="155" spans="1:46">
      <c r="B155" s="119"/>
      <c r="C155" s="119"/>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20"/>
      <c r="AL155" s="120"/>
      <c r="AM155" s="120"/>
      <c r="AN155" s="120"/>
      <c r="AO155" s="120"/>
      <c r="AP155" s="120"/>
      <c r="AQ155" s="120"/>
      <c r="AR155" s="120"/>
      <c r="AS155" s="120"/>
      <c r="AT155" s="120"/>
    </row>
    <row r="156" spans="1:46">
      <c r="AR156" s="116"/>
      <c r="AS156" s="116"/>
      <c r="AT156" s="116"/>
    </row>
    <row r="157" spans="1:46"/>
    <row r="158" spans="1:46"/>
    <row r="159" spans="1:46"/>
    <row r="160" spans="1:46"/>
  </sheetData>
  <mergeCells count="33">
    <mergeCell ref="AQ100:AT100"/>
    <mergeCell ref="W100:Z100"/>
    <mergeCell ref="AA100:AD100"/>
    <mergeCell ref="AE100:AH100"/>
    <mergeCell ref="AI100:AL100"/>
    <mergeCell ref="AM100:AP100"/>
    <mergeCell ref="C100:F100"/>
    <mergeCell ref="G100:J100"/>
    <mergeCell ref="K100:N100"/>
    <mergeCell ref="O100:R100"/>
    <mergeCell ref="S100:V100"/>
    <mergeCell ref="AA61:AD61"/>
    <mergeCell ref="AE61:AH61"/>
    <mergeCell ref="AI61:AL61"/>
    <mergeCell ref="AM61:AP61"/>
    <mergeCell ref="AQ61:AT61"/>
    <mergeCell ref="O7:R7"/>
    <mergeCell ref="S7:V7"/>
    <mergeCell ref="W7:Z7"/>
    <mergeCell ref="C61:F61"/>
    <mergeCell ref="G61:J61"/>
    <mergeCell ref="K61:N61"/>
    <mergeCell ref="O61:R61"/>
    <mergeCell ref="S61:V61"/>
    <mergeCell ref="W61:Z61"/>
    <mergeCell ref="C7:F7"/>
    <mergeCell ref="G7:J7"/>
    <mergeCell ref="K7:N7"/>
    <mergeCell ref="AA7:AD7"/>
    <mergeCell ref="AE7:AH7"/>
    <mergeCell ref="AI7:AL7"/>
    <mergeCell ref="AM7:AP7"/>
    <mergeCell ref="AQ7:AT7"/>
  </mergeCells>
  <phoneticPr fontId="18" type="noConversion"/>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A92B2-5E96-4EA0-8D01-BF0FE25DE685}">
  <sheetPr>
    <tabColor rgb="FF9CC4C0"/>
  </sheetPr>
  <dimension ref="A1:AX160"/>
  <sheetViews>
    <sheetView showGridLines="0" zoomScale="80" zoomScaleNormal="80" workbookViewId="0">
      <pane xSplit="2" ySplit="8" topLeftCell="AO9" activePane="bottomRight" state="frozen"/>
      <selection activeCell="AP22" sqref="AP22"/>
      <selection pane="topRight" activeCell="AP22" sqref="AP22"/>
      <selection pane="bottomLeft" activeCell="AP22" sqref="AP22"/>
      <selection pane="bottomRight" activeCell="AQ7" sqref="AQ7:AT7"/>
    </sheetView>
  </sheetViews>
  <sheetFormatPr defaultColWidth="0" defaultRowHeight="14.5" zeroHeight="1"/>
  <cols>
    <col min="1" max="1" width="7.26953125" style="220" customWidth="1"/>
    <col min="2" max="2" width="57.453125" style="31" customWidth="1"/>
    <col min="3" max="46" width="16.1796875" style="31" customWidth="1"/>
    <col min="47" max="50" width="8.7265625" style="31" customWidth="1"/>
    <col min="51" max="16384" width="8.7265625" style="31" hidden="1"/>
  </cols>
  <sheetData>
    <row r="1" spans="1:46"/>
    <row r="2" spans="1:46"/>
    <row r="3" spans="1:46"/>
    <row r="4" spans="1:46"/>
    <row r="5" spans="1:46" s="119" customFormat="1" ht="22.5" customHeight="1" thickBot="1">
      <c r="A5" s="178"/>
      <c r="B5" s="236" t="s">
        <v>259</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c r="AP5" s="238"/>
      <c r="AQ5" s="238"/>
      <c r="AR5" s="238"/>
      <c r="AS5" s="238"/>
      <c r="AT5" s="238"/>
    </row>
    <row r="6" spans="1:46" s="182" customFormat="1" ht="22.5" customHeight="1" thickBot="1">
      <c r="A6" s="179"/>
      <c r="B6" s="180"/>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row>
    <row r="7" spans="1:46" ht="16" customHeight="1" thickTop="1" thickBot="1">
      <c r="A7" s="178"/>
      <c r="B7" s="27" t="s">
        <v>96</v>
      </c>
      <c r="C7" s="391">
        <v>2015</v>
      </c>
      <c r="D7" s="391"/>
      <c r="E7" s="391"/>
      <c r="F7" s="391"/>
      <c r="G7" s="392">
        <v>2016</v>
      </c>
      <c r="H7" s="391"/>
      <c r="I7" s="391"/>
      <c r="J7" s="391"/>
      <c r="K7" s="392">
        <v>2017</v>
      </c>
      <c r="L7" s="391"/>
      <c r="M7" s="391"/>
      <c r="N7" s="391"/>
      <c r="O7" s="392">
        <v>2018</v>
      </c>
      <c r="P7" s="391"/>
      <c r="Q7" s="391"/>
      <c r="R7" s="391"/>
      <c r="S7" s="392">
        <v>2019</v>
      </c>
      <c r="T7" s="391"/>
      <c r="U7" s="391"/>
      <c r="V7" s="391"/>
      <c r="W7" s="392">
        <v>2020</v>
      </c>
      <c r="X7" s="391"/>
      <c r="Y7" s="391"/>
      <c r="Z7" s="391"/>
      <c r="AA7" s="392">
        <v>2021</v>
      </c>
      <c r="AB7" s="391"/>
      <c r="AC7" s="391"/>
      <c r="AD7" s="391"/>
      <c r="AE7" s="392">
        <v>2022</v>
      </c>
      <c r="AF7" s="391"/>
      <c r="AG7" s="391"/>
      <c r="AH7" s="391"/>
      <c r="AI7" s="392">
        <v>2023</v>
      </c>
      <c r="AJ7" s="391"/>
      <c r="AK7" s="391"/>
      <c r="AL7" s="391"/>
      <c r="AM7" s="392">
        <v>2024</v>
      </c>
      <c r="AN7" s="391"/>
      <c r="AO7" s="391"/>
      <c r="AP7" s="391"/>
      <c r="AQ7" s="395">
        <v>2025</v>
      </c>
      <c r="AR7" s="396"/>
      <c r="AS7" s="396"/>
      <c r="AT7" s="396"/>
    </row>
    <row r="8" spans="1:46" ht="16" customHeight="1" thickTop="1">
      <c r="A8" s="178"/>
      <c r="B8" s="276" t="s">
        <v>97</v>
      </c>
      <c r="C8" s="25" t="s">
        <v>0</v>
      </c>
      <c r="D8" s="25" t="s">
        <v>1</v>
      </c>
      <c r="E8" s="25" t="s">
        <v>2</v>
      </c>
      <c r="F8" s="25" t="s">
        <v>3</v>
      </c>
      <c r="G8" s="25" t="s">
        <v>4</v>
      </c>
      <c r="H8" s="25" t="s">
        <v>5</v>
      </c>
      <c r="I8" s="25" t="s">
        <v>6</v>
      </c>
      <c r="J8" s="25" t="s">
        <v>7</v>
      </c>
      <c r="K8" s="25" t="s">
        <v>8</v>
      </c>
      <c r="L8" s="25" t="s">
        <v>90</v>
      </c>
      <c r="M8" s="25" t="s">
        <v>102</v>
      </c>
      <c r="N8" s="25" t="s">
        <v>103</v>
      </c>
      <c r="O8" s="25" t="s">
        <v>104</v>
      </c>
      <c r="P8" s="25" t="s">
        <v>106</v>
      </c>
      <c r="Q8" s="25" t="s">
        <v>107</v>
      </c>
      <c r="R8" s="25" t="s">
        <v>108</v>
      </c>
      <c r="S8" s="25" t="s">
        <v>109</v>
      </c>
      <c r="T8" s="25" t="s">
        <v>111</v>
      </c>
      <c r="U8" s="25" t="s">
        <v>116</v>
      </c>
      <c r="V8" s="25" t="s">
        <v>117</v>
      </c>
      <c r="W8" s="25" t="s">
        <v>159</v>
      </c>
      <c r="X8" s="25" t="s">
        <v>178</v>
      </c>
      <c r="Y8" s="25" t="s">
        <v>181</v>
      </c>
      <c r="Z8" s="25" t="s">
        <v>197</v>
      </c>
      <c r="AA8" s="25" t="s">
        <v>199</v>
      </c>
      <c r="AB8" s="25" t="s">
        <v>201</v>
      </c>
      <c r="AC8" s="25" t="s">
        <v>204</v>
      </c>
      <c r="AD8" s="25" t="s">
        <v>206</v>
      </c>
      <c r="AE8" s="25" t="s">
        <v>209</v>
      </c>
      <c r="AF8" s="25" t="s">
        <v>214</v>
      </c>
      <c r="AG8" s="25" t="s">
        <v>222</v>
      </c>
      <c r="AH8" s="25" t="s">
        <v>226</v>
      </c>
      <c r="AI8" s="25" t="s">
        <v>244</v>
      </c>
      <c r="AJ8" s="25" t="s">
        <v>248</v>
      </c>
      <c r="AK8" s="25" t="s">
        <v>266</v>
      </c>
      <c r="AL8" s="25" t="s">
        <v>275</v>
      </c>
      <c r="AM8" s="25" t="s">
        <v>287</v>
      </c>
      <c r="AN8" s="25" t="str">
        <f>Consolidado!AN8</f>
        <v>2T24</v>
      </c>
      <c r="AO8" s="25" t="str">
        <f>Consolidado!AO8</f>
        <v>3T24</v>
      </c>
      <c r="AP8" s="25" t="str">
        <f>Consolidado!AP8</f>
        <v>4T24</v>
      </c>
      <c r="AQ8" s="25" t="str">
        <f>Consolidado!AQ8</f>
        <v>1T25</v>
      </c>
      <c r="AR8" s="25" t="s">
        <v>348</v>
      </c>
      <c r="AS8" s="25" t="s">
        <v>440</v>
      </c>
      <c r="AT8" s="25" t="str">
        <f>Consolidado!AT8</f>
        <v>4T25</v>
      </c>
    </row>
    <row r="9" spans="1:46">
      <c r="A9" s="36"/>
      <c r="B9" s="123" t="s">
        <v>9</v>
      </c>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v>0</v>
      </c>
      <c r="AJ9" s="133">
        <v>0</v>
      </c>
      <c r="AK9" s="133">
        <v>0</v>
      </c>
      <c r="AL9" s="133">
        <v>0</v>
      </c>
      <c r="AM9" s="133">
        <v>0</v>
      </c>
      <c r="AN9" s="133">
        <v>0</v>
      </c>
      <c r="AO9" s="133">
        <v>0</v>
      </c>
      <c r="AP9" s="133">
        <v>0</v>
      </c>
      <c r="AQ9" s="133">
        <v>0</v>
      </c>
      <c r="AR9" s="133">
        <v>0</v>
      </c>
      <c r="AS9" s="133">
        <v>0</v>
      </c>
      <c r="AT9" s="133">
        <v>0</v>
      </c>
    </row>
    <row r="10" spans="1:46">
      <c r="A10" s="36"/>
      <c r="B10" s="123" t="s">
        <v>11</v>
      </c>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v>0</v>
      </c>
      <c r="AJ10" s="133">
        <v>0</v>
      </c>
      <c r="AK10" s="133">
        <v>0</v>
      </c>
      <c r="AL10" s="133">
        <v>0</v>
      </c>
      <c r="AM10" s="133">
        <v>0</v>
      </c>
      <c r="AN10" s="133">
        <v>0</v>
      </c>
      <c r="AO10" s="133">
        <v>0</v>
      </c>
      <c r="AP10" s="133">
        <v>0</v>
      </c>
      <c r="AQ10" s="133">
        <v>0</v>
      </c>
      <c r="AR10" s="133">
        <v>0</v>
      </c>
      <c r="AS10" s="133">
        <v>0</v>
      </c>
      <c r="AT10" s="133">
        <v>0</v>
      </c>
    </row>
    <row r="11" spans="1:46">
      <c r="B11" s="123" t="s">
        <v>12</v>
      </c>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v>0</v>
      </c>
      <c r="AJ11" s="128">
        <v>0</v>
      </c>
      <c r="AK11" s="128">
        <v>0</v>
      </c>
      <c r="AL11" s="128">
        <v>0</v>
      </c>
      <c r="AM11" s="128">
        <v>0</v>
      </c>
      <c r="AN11" s="128">
        <v>0</v>
      </c>
      <c r="AO11" s="128">
        <v>0</v>
      </c>
      <c r="AP11" s="128">
        <v>0</v>
      </c>
      <c r="AQ11" s="128">
        <v>0</v>
      </c>
      <c r="AR11" s="128">
        <f>SUM(AR9:AR10)</f>
        <v>0</v>
      </c>
      <c r="AS11" s="128">
        <f>SUM(AS9:AS10)</f>
        <v>0</v>
      </c>
      <c r="AT11" s="128">
        <f>SUM(AT9:AT10)</f>
        <v>0</v>
      </c>
    </row>
    <row r="12" spans="1:46">
      <c r="B12" s="127" t="s">
        <v>13</v>
      </c>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v>0</v>
      </c>
      <c r="AJ12" s="128">
        <v>0</v>
      </c>
      <c r="AK12" s="128">
        <v>0</v>
      </c>
      <c r="AL12" s="128">
        <v>0</v>
      </c>
      <c r="AM12" s="128">
        <v>0</v>
      </c>
      <c r="AN12" s="128">
        <v>0</v>
      </c>
      <c r="AO12" s="128">
        <v>0</v>
      </c>
      <c r="AP12" s="128">
        <v>0</v>
      </c>
      <c r="AQ12" s="128">
        <v>0</v>
      </c>
      <c r="AR12" s="128">
        <f>SUM(AR13:AR24)</f>
        <v>0</v>
      </c>
      <c r="AS12" s="128">
        <f>SUM(AS13:AS24)</f>
        <v>0</v>
      </c>
      <c r="AT12" s="128">
        <f>SUM(AT13:AT24)</f>
        <v>0</v>
      </c>
    </row>
    <row r="13" spans="1:46">
      <c r="A13" s="36"/>
      <c r="B13" s="130" t="s">
        <v>14</v>
      </c>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v>0</v>
      </c>
      <c r="AJ13" s="132">
        <v>0</v>
      </c>
      <c r="AK13" s="132">
        <v>0</v>
      </c>
      <c r="AL13" s="132">
        <v>0</v>
      </c>
      <c r="AM13" s="132">
        <v>0</v>
      </c>
      <c r="AN13" s="132">
        <v>0</v>
      </c>
      <c r="AO13" s="132">
        <v>0</v>
      </c>
      <c r="AP13" s="132">
        <v>0</v>
      </c>
      <c r="AQ13" s="132">
        <v>0</v>
      </c>
      <c r="AR13" s="132">
        <v>0</v>
      </c>
      <c r="AS13" s="132">
        <v>0</v>
      </c>
      <c r="AT13" s="132">
        <v>0</v>
      </c>
    </row>
    <row r="14" spans="1:46">
      <c r="B14" s="130" t="s">
        <v>15</v>
      </c>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v>0</v>
      </c>
      <c r="AJ14" s="132">
        <v>0</v>
      </c>
      <c r="AK14" s="132">
        <v>0</v>
      </c>
      <c r="AL14" s="132">
        <v>0</v>
      </c>
      <c r="AM14" s="132">
        <v>0</v>
      </c>
      <c r="AN14" s="132">
        <v>0</v>
      </c>
      <c r="AO14" s="132">
        <v>0</v>
      </c>
      <c r="AP14" s="132">
        <v>0</v>
      </c>
      <c r="AQ14" s="132">
        <v>0</v>
      </c>
      <c r="AR14" s="132">
        <v>0</v>
      </c>
      <c r="AS14" s="132">
        <v>0</v>
      </c>
      <c r="AT14" s="132">
        <v>0</v>
      </c>
    </row>
    <row r="15" spans="1:46">
      <c r="B15" s="130" t="s">
        <v>16</v>
      </c>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v>0</v>
      </c>
      <c r="AJ15" s="132">
        <v>0</v>
      </c>
      <c r="AK15" s="132">
        <v>0</v>
      </c>
      <c r="AL15" s="132">
        <v>0</v>
      </c>
      <c r="AM15" s="132">
        <v>0</v>
      </c>
      <c r="AN15" s="132">
        <v>0</v>
      </c>
      <c r="AO15" s="132">
        <v>0</v>
      </c>
      <c r="AP15" s="132">
        <v>0</v>
      </c>
      <c r="AQ15" s="132">
        <v>0</v>
      </c>
      <c r="AR15" s="132">
        <v>0</v>
      </c>
      <c r="AS15" s="132">
        <v>0</v>
      </c>
      <c r="AT15" s="132">
        <v>0</v>
      </c>
    </row>
    <row r="16" spans="1:46">
      <c r="B16" s="130" t="s">
        <v>17</v>
      </c>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v>0</v>
      </c>
      <c r="AJ16" s="132">
        <v>0</v>
      </c>
      <c r="AK16" s="132">
        <v>0</v>
      </c>
      <c r="AL16" s="132">
        <v>0</v>
      </c>
      <c r="AM16" s="132">
        <v>0</v>
      </c>
      <c r="AN16" s="132">
        <v>0</v>
      </c>
      <c r="AO16" s="132">
        <v>0</v>
      </c>
      <c r="AP16" s="132">
        <v>0</v>
      </c>
      <c r="AQ16" s="132">
        <v>0</v>
      </c>
      <c r="AR16" s="132">
        <v>0</v>
      </c>
      <c r="AS16" s="132">
        <v>0</v>
      </c>
      <c r="AT16" s="132">
        <v>0</v>
      </c>
    </row>
    <row r="17" spans="2:46">
      <c r="B17" s="130" t="s">
        <v>18</v>
      </c>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v>0</v>
      </c>
      <c r="AJ17" s="132">
        <v>0</v>
      </c>
      <c r="AK17" s="132">
        <v>0</v>
      </c>
      <c r="AL17" s="132">
        <v>0</v>
      </c>
      <c r="AM17" s="132">
        <v>0</v>
      </c>
      <c r="AN17" s="132">
        <v>0</v>
      </c>
      <c r="AO17" s="132">
        <v>0</v>
      </c>
      <c r="AP17" s="132">
        <v>0</v>
      </c>
      <c r="AQ17" s="132">
        <v>0</v>
      </c>
      <c r="AR17" s="132">
        <v>0</v>
      </c>
      <c r="AS17" s="132">
        <v>0</v>
      </c>
      <c r="AT17" s="132">
        <v>0</v>
      </c>
    </row>
    <row r="18" spans="2:46">
      <c r="B18" s="130" t="s">
        <v>10</v>
      </c>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v>0</v>
      </c>
      <c r="AJ18" s="132">
        <v>0</v>
      </c>
      <c r="AK18" s="132">
        <v>0</v>
      </c>
      <c r="AL18" s="132">
        <v>0</v>
      </c>
      <c r="AM18" s="132">
        <v>0</v>
      </c>
      <c r="AN18" s="132">
        <v>0</v>
      </c>
      <c r="AO18" s="132">
        <v>0</v>
      </c>
      <c r="AP18" s="132">
        <v>0</v>
      </c>
      <c r="AQ18" s="132">
        <v>0</v>
      </c>
      <c r="AR18" s="132">
        <v>0</v>
      </c>
      <c r="AS18" s="132">
        <v>0</v>
      </c>
      <c r="AT18" s="132">
        <v>0</v>
      </c>
    </row>
    <row r="19" spans="2:46">
      <c r="B19" s="130" t="s">
        <v>38</v>
      </c>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v>0</v>
      </c>
      <c r="AJ19" s="132">
        <v>0</v>
      </c>
      <c r="AK19" s="132">
        <v>0</v>
      </c>
      <c r="AL19" s="132">
        <v>0</v>
      </c>
      <c r="AM19" s="132">
        <v>0</v>
      </c>
      <c r="AN19" s="132">
        <v>0</v>
      </c>
      <c r="AO19" s="132">
        <v>0</v>
      </c>
      <c r="AP19" s="132">
        <v>0</v>
      </c>
      <c r="AQ19" s="132">
        <v>0</v>
      </c>
      <c r="AR19" s="132">
        <v>0</v>
      </c>
      <c r="AS19" s="132">
        <v>0</v>
      </c>
      <c r="AT19" s="132">
        <v>0</v>
      </c>
    </row>
    <row r="20" spans="2:46">
      <c r="B20" s="130" t="s">
        <v>39</v>
      </c>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v>0</v>
      </c>
      <c r="AJ20" s="132">
        <v>0</v>
      </c>
      <c r="AK20" s="132">
        <v>0</v>
      </c>
      <c r="AL20" s="132">
        <v>0</v>
      </c>
      <c r="AM20" s="132">
        <v>0</v>
      </c>
      <c r="AN20" s="132">
        <v>0</v>
      </c>
      <c r="AO20" s="132">
        <v>0</v>
      </c>
      <c r="AP20" s="132">
        <v>0</v>
      </c>
      <c r="AQ20" s="132">
        <v>0</v>
      </c>
      <c r="AR20" s="132">
        <v>0</v>
      </c>
      <c r="AS20" s="132">
        <v>0</v>
      </c>
      <c r="AT20" s="132">
        <v>0</v>
      </c>
    </row>
    <row r="21" spans="2:46">
      <c r="B21" s="130" t="s">
        <v>40</v>
      </c>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v>0</v>
      </c>
      <c r="AJ21" s="132">
        <v>0</v>
      </c>
      <c r="AK21" s="132">
        <v>0</v>
      </c>
      <c r="AL21" s="132">
        <v>0</v>
      </c>
      <c r="AM21" s="132">
        <v>0</v>
      </c>
      <c r="AN21" s="132">
        <v>0</v>
      </c>
      <c r="AO21" s="132">
        <v>0</v>
      </c>
      <c r="AP21" s="132">
        <v>0</v>
      </c>
      <c r="AQ21" s="132">
        <v>0</v>
      </c>
      <c r="AR21" s="132">
        <v>0</v>
      </c>
      <c r="AS21" s="132">
        <v>0</v>
      </c>
      <c r="AT21" s="132">
        <v>0</v>
      </c>
    </row>
    <row r="22" spans="2:46">
      <c r="B22" s="130" t="s">
        <v>41</v>
      </c>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v>0</v>
      </c>
      <c r="AJ22" s="132">
        <v>0</v>
      </c>
      <c r="AK22" s="132">
        <v>0</v>
      </c>
      <c r="AL22" s="132">
        <v>0</v>
      </c>
      <c r="AM22" s="132">
        <v>0</v>
      </c>
      <c r="AN22" s="132">
        <v>0</v>
      </c>
      <c r="AO22" s="132">
        <v>0</v>
      </c>
      <c r="AP22" s="132">
        <v>0</v>
      </c>
      <c r="AQ22" s="132">
        <v>0</v>
      </c>
      <c r="AR22" s="132">
        <v>0</v>
      </c>
      <c r="AS22" s="132">
        <v>0</v>
      </c>
      <c r="AT22" s="132">
        <v>0</v>
      </c>
    </row>
    <row r="23" spans="2:46">
      <c r="B23" s="130" t="s">
        <v>42</v>
      </c>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v>0</v>
      </c>
      <c r="AJ23" s="132">
        <v>0</v>
      </c>
      <c r="AK23" s="132">
        <v>0</v>
      </c>
      <c r="AL23" s="132">
        <v>0</v>
      </c>
      <c r="AM23" s="132">
        <v>0</v>
      </c>
      <c r="AN23" s="132">
        <v>0</v>
      </c>
      <c r="AO23" s="132">
        <v>0</v>
      </c>
      <c r="AP23" s="132">
        <v>0</v>
      </c>
      <c r="AQ23" s="132">
        <v>0</v>
      </c>
      <c r="AR23" s="132">
        <v>0</v>
      </c>
      <c r="AS23" s="132">
        <v>0</v>
      </c>
      <c r="AT23" s="132">
        <v>0</v>
      </c>
    </row>
    <row r="24" spans="2:46">
      <c r="B24" s="130" t="s">
        <v>43</v>
      </c>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v>0</v>
      </c>
      <c r="AJ24" s="132">
        <v>0</v>
      </c>
      <c r="AK24" s="132">
        <v>0</v>
      </c>
      <c r="AL24" s="132">
        <v>0</v>
      </c>
      <c r="AM24" s="132">
        <v>0</v>
      </c>
      <c r="AN24" s="132">
        <v>0</v>
      </c>
      <c r="AO24" s="132">
        <v>0</v>
      </c>
      <c r="AP24" s="132">
        <v>0</v>
      </c>
      <c r="AQ24" s="132">
        <v>0</v>
      </c>
      <c r="AR24" s="132">
        <v>0</v>
      </c>
      <c r="AS24" s="132">
        <v>0</v>
      </c>
      <c r="AT24" s="132">
        <v>0</v>
      </c>
    </row>
    <row r="25" spans="2:46">
      <c r="B25" s="127" t="s">
        <v>19</v>
      </c>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v>-3049</v>
      </c>
      <c r="AJ25" s="133">
        <v>888</v>
      </c>
      <c r="AK25" s="133">
        <v>2171</v>
      </c>
      <c r="AL25" s="133">
        <v>-960</v>
      </c>
      <c r="AM25" s="133">
        <v>-68</v>
      </c>
      <c r="AN25" s="133">
        <v>-1485</v>
      </c>
      <c r="AO25" s="133">
        <v>1039</v>
      </c>
      <c r="AP25" s="133">
        <v>544</v>
      </c>
      <c r="AQ25" s="133">
        <v>-8.2697800000000008</v>
      </c>
      <c r="AR25" s="133">
        <f>SUM(AR26:AR31)</f>
        <v>-21.331029999999998</v>
      </c>
      <c r="AS25" s="133">
        <f>SUM(AS26:AS31)</f>
        <v>-105.69465</v>
      </c>
      <c r="AT25" s="133">
        <f>SUM(AT26:AT31)</f>
        <v>18.652329999999992</v>
      </c>
    </row>
    <row r="26" spans="2:46">
      <c r="B26" s="130" t="s">
        <v>14</v>
      </c>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v>0</v>
      </c>
      <c r="AJ26" s="132">
        <v>0</v>
      </c>
      <c r="AK26" s="132">
        <v>-16</v>
      </c>
      <c r="AL26" s="132">
        <v>-14</v>
      </c>
      <c r="AM26" s="132">
        <v>0</v>
      </c>
      <c r="AN26" s="132">
        <v>0</v>
      </c>
      <c r="AO26" s="132">
        <v>0</v>
      </c>
      <c r="AP26" s="132">
        <v>0</v>
      </c>
      <c r="AQ26" s="132">
        <v>0</v>
      </c>
      <c r="AR26" s="132">
        <v>0</v>
      </c>
      <c r="AS26" s="132">
        <v>0</v>
      </c>
      <c r="AT26" s="132">
        <v>0</v>
      </c>
    </row>
    <row r="27" spans="2:46">
      <c r="B27" s="130" t="s">
        <v>16</v>
      </c>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v>-3049</v>
      </c>
      <c r="AJ27" s="132">
        <v>1002</v>
      </c>
      <c r="AK27" s="132">
        <v>2094</v>
      </c>
      <c r="AL27" s="132">
        <v>-947</v>
      </c>
      <c r="AM27" s="132">
        <v>-68</v>
      </c>
      <c r="AN27" s="132">
        <v>-1485</v>
      </c>
      <c r="AO27" s="132">
        <v>1039</v>
      </c>
      <c r="AP27" s="132">
        <v>544</v>
      </c>
      <c r="AQ27" s="132">
        <v>0</v>
      </c>
      <c r="AR27" s="132">
        <v>-29.600809999999999</v>
      </c>
      <c r="AS27" s="132">
        <v>-105.58659</v>
      </c>
      <c r="AT27" s="132">
        <v>18.652329999999992</v>
      </c>
    </row>
    <row r="28" spans="2:46">
      <c r="B28" s="130" t="s">
        <v>252</v>
      </c>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v>0</v>
      </c>
      <c r="AJ28" s="132">
        <v>-114</v>
      </c>
      <c r="AK28" s="132">
        <v>93</v>
      </c>
      <c r="AL28" s="132">
        <v>1</v>
      </c>
      <c r="AM28" s="132">
        <v>0</v>
      </c>
      <c r="AN28" s="132">
        <v>0</v>
      </c>
      <c r="AO28" s="132">
        <v>0</v>
      </c>
      <c r="AP28" s="132">
        <v>0</v>
      </c>
      <c r="AQ28" s="132">
        <v>-8.2697800000000008</v>
      </c>
      <c r="AR28" s="132">
        <v>8.2697800000000008</v>
      </c>
      <c r="AS28" s="132">
        <v>-0.10806</v>
      </c>
      <c r="AT28" s="132">
        <v>0</v>
      </c>
    </row>
    <row r="29" spans="2:46">
      <c r="B29" s="130" t="s">
        <v>253</v>
      </c>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v>0</v>
      </c>
      <c r="AJ29" s="132">
        <v>0</v>
      </c>
      <c r="AK29" s="132">
        <v>0</v>
      </c>
      <c r="AL29" s="132">
        <v>0</v>
      </c>
      <c r="AM29" s="132">
        <v>0</v>
      </c>
      <c r="AN29" s="132">
        <v>0</v>
      </c>
      <c r="AO29" s="132">
        <v>0</v>
      </c>
      <c r="AP29" s="132">
        <v>0</v>
      </c>
      <c r="AQ29" s="132">
        <v>0</v>
      </c>
      <c r="AR29" s="132">
        <v>0</v>
      </c>
      <c r="AS29" s="132">
        <v>0</v>
      </c>
      <c r="AT29" s="132">
        <v>0</v>
      </c>
    </row>
    <row r="30" spans="2:46">
      <c r="B30" s="130" t="s">
        <v>254</v>
      </c>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v>0</v>
      </c>
      <c r="AJ30" s="132">
        <v>0</v>
      </c>
      <c r="AK30" s="132">
        <v>0</v>
      </c>
      <c r="AL30" s="132">
        <v>0</v>
      </c>
      <c r="AM30" s="132">
        <v>0</v>
      </c>
      <c r="AN30" s="132">
        <v>0</v>
      </c>
      <c r="AO30" s="132">
        <v>0</v>
      </c>
      <c r="AP30" s="132">
        <v>0</v>
      </c>
      <c r="AQ30" s="132">
        <v>0</v>
      </c>
      <c r="AR30" s="132">
        <v>0</v>
      </c>
      <c r="AS30" s="132">
        <v>0</v>
      </c>
      <c r="AT30" s="132">
        <v>0</v>
      </c>
    </row>
    <row r="31" spans="2:46">
      <c r="B31" s="130" t="s">
        <v>255</v>
      </c>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v>0</v>
      </c>
      <c r="AJ31" s="132">
        <v>0</v>
      </c>
      <c r="AK31" s="132">
        <v>0</v>
      </c>
      <c r="AL31" s="132">
        <v>0</v>
      </c>
      <c r="AM31" s="132">
        <v>0</v>
      </c>
      <c r="AN31" s="132">
        <v>0</v>
      </c>
      <c r="AO31" s="132">
        <v>0</v>
      </c>
      <c r="AP31" s="132">
        <v>0</v>
      </c>
      <c r="AQ31" s="132">
        <v>0</v>
      </c>
      <c r="AR31" s="132">
        <v>0</v>
      </c>
      <c r="AS31" s="132">
        <v>0</v>
      </c>
      <c r="AT31" s="132">
        <v>0</v>
      </c>
    </row>
    <row r="32" spans="2:46">
      <c r="B32" s="123" t="s">
        <v>20</v>
      </c>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v>0</v>
      </c>
      <c r="AJ32" s="133">
        <v>0</v>
      </c>
      <c r="AK32" s="133">
        <v>0</v>
      </c>
      <c r="AL32" s="133">
        <v>0</v>
      </c>
      <c r="AM32" s="133">
        <v>0</v>
      </c>
      <c r="AN32" s="133">
        <v>0</v>
      </c>
      <c r="AO32" s="133">
        <v>0</v>
      </c>
      <c r="AP32" s="133">
        <v>0</v>
      </c>
      <c r="AQ32" s="133">
        <v>0</v>
      </c>
      <c r="AR32" s="133">
        <f>SUM(AR33:AR34)</f>
        <v>0</v>
      </c>
      <c r="AS32" s="133">
        <f>SUM(AS33:AS34)</f>
        <v>0</v>
      </c>
      <c r="AT32" s="133">
        <f>SUM(AT33:AT34)</f>
        <v>0</v>
      </c>
    </row>
    <row r="33" spans="1:46">
      <c r="B33" s="130" t="s">
        <v>21</v>
      </c>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v>0</v>
      </c>
      <c r="AJ33" s="132">
        <v>0</v>
      </c>
      <c r="AK33" s="132">
        <v>0</v>
      </c>
      <c r="AL33" s="132">
        <v>0</v>
      </c>
      <c r="AM33" s="132">
        <v>0</v>
      </c>
      <c r="AN33" s="132">
        <v>0</v>
      </c>
      <c r="AO33" s="132">
        <v>0</v>
      </c>
      <c r="AP33" s="132">
        <v>0</v>
      </c>
      <c r="AQ33" s="132">
        <v>0</v>
      </c>
      <c r="AR33" s="132">
        <v>0</v>
      </c>
      <c r="AS33" s="132">
        <v>0</v>
      </c>
      <c r="AT33" s="132">
        <v>0</v>
      </c>
    </row>
    <row r="34" spans="1:46">
      <c r="B34" s="130" t="s">
        <v>22</v>
      </c>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v>0</v>
      </c>
      <c r="AJ34" s="132">
        <v>0</v>
      </c>
      <c r="AK34" s="132">
        <v>0</v>
      </c>
      <c r="AL34" s="132">
        <v>0</v>
      </c>
      <c r="AM34" s="132">
        <v>0</v>
      </c>
      <c r="AN34" s="132">
        <v>0</v>
      </c>
      <c r="AO34" s="132">
        <v>0</v>
      </c>
      <c r="AP34" s="132">
        <v>0</v>
      </c>
      <c r="AQ34" s="132">
        <v>0</v>
      </c>
      <c r="AR34" s="132">
        <v>0</v>
      </c>
      <c r="AS34" s="132">
        <v>0</v>
      </c>
      <c r="AT34" s="132">
        <v>0</v>
      </c>
    </row>
    <row r="35" spans="1:46">
      <c r="B35" s="127" t="s">
        <v>23</v>
      </c>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v>-120</v>
      </c>
      <c r="AJ35" s="133">
        <v>105</v>
      </c>
      <c r="AK35" s="133">
        <v>-86</v>
      </c>
      <c r="AL35" s="133">
        <v>-54</v>
      </c>
      <c r="AM35" s="133">
        <v>-42</v>
      </c>
      <c r="AN35" s="133">
        <v>-25</v>
      </c>
      <c r="AO35" s="133">
        <v>-126</v>
      </c>
      <c r="AP35" s="133">
        <v>-2498</v>
      </c>
      <c r="AQ35" s="133">
        <v>16.855920000000001</v>
      </c>
      <c r="AR35" s="133">
        <f>SUM(AR36,AR42)</f>
        <v>1.7612299999999905</v>
      </c>
      <c r="AS35" s="133">
        <f>SUM(AS36,AS42)</f>
        <v>113.33593000000002</v>
      </c>
      <c r="AT35" s="133">
        <f>SUM(AT36,AT42)</f>
        <v>-21.351540000000007</v>
      </c>
    </row>
    <row r="36" spans="1:46">
      <c r="B36" s="137" t="s">
        <v>24</v>
      </c>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v>220</v>
      </c>
      <c r="AJ36" s="133">
        <v>32</v>
      </c>
      <c r="AK36" s="133">
        <v>-5</v>
      </c>
      <c r="AL36" s="133">
        <v>10</v>
      </c>
      <c r="AM36" s="133">
        <v>42</v>
      </c>
      <c r="AN36" s="133">
        <v>44</v>
      </c>
      <c r="AO36" s="133">
        <v>152</v>
      </c>
      <c r="AP36" s="133">
        <v>15248</v>
      </c>
      <c r="AQ36" s="133">
        <v>18.82263</v>
      </c>
      <c r="AR36" s="133">
        <f>SUM(AR37:AR41)</f>
        <v>18.519759999999998</v>
      </c>
      <c r="AS36" s="133">
        <f>SUM(AS37:AS41)</f>
        <v>121.47038000000001</v>
      </c>
      <c r="AT36" s="133">
        <f>SUM(AT37:AT41)</f>
        <v>-18.212470000000003</v>
      </c>
    </row>
    <row r="37" spans="1:46">
      <c r="B37" s="138" t="s">
        <v>346</v>
      </c>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v>0</v>
      </c>
      <c r="AJ37" s="132">
        <v>31</v>
      </c>
      <c r="AK37" s="132">
        <v>9</v>
      </c>
      <c r="AL37" s="132">
        <v>0</v>
      </c>
      <c r="AM37" s="132">
        <v>4</v>
      </c>
      <c r="AN37" s="132">
        <v>0</v>
      </c>
      <c r="AO37" s="132">
        <v>0</v>
      </c>
      <c r="AP37" s="132">
        <v>0</v>
      </c>
      <c r="AQ37" s="132">
        <v>0</v>
      </c>
      <c r="AR37" s="132">
        <v>0</v>
      </c>
      <c r="AS37" s="132">
        <v>0</v>
      </c>
      <c r="AT37" s="132">
        <v>-80.050320000000013</v>
      </c>
    </row>
    <row r="38" spans="1:46">
      <c r="B38" s="138" t="s">
        <v>26</v>
      </c>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v>205</v>
      </c>
      <c r="AJ38" s="132">
        <v>3</v>
      </c>
      <c r="AK38" s="132">
        <v>1</v>
      </c>
      <c r="AL38" s="132">
        <v>7</v>
      </c>
      <c r="AM38" s="132">
        <v>21</v>
      </c>
      <c r="AN38" s="132">
        <v>0</v>
      </c>
      <c r="AO38" s="132">
        <v>0</v>
      </c>
      <c r="AP38" s="132">
        <v>1</v>
      </c>
      <c r="AQ38" s="132">
        <v>0.80142999999999998</v>
      </c>
      <c r="AR38" s="132">
        <v>7.7310200000000009</v>
      </c>
      <c r="AS38" s="132">
        <v>120.78642000000001</v>
      </c>
      <c r="AT38" s="132">
        <v>61.80107000000001</v>
      </c>
    </row>
    <row r="39" spans="1:46">
      <c r="B39" s="138" t="s">
        <v>347</v>
      </c>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v>15</v>
      </c>
      <c r="AJ39" s="132">
        <v>-2</v>
      </c>
      <c r="AK39" s="132">
        <v>-15</v>
      </c>
      <c r="AL39" s="132">
        <v>3</v>
      </c>
      <c r="AM39" s="132">
        <v>0</v>
      </c>
      <c r="AN39" s="132">
        <v>28</v>
      </c>
      <c r="AO39" s="132">
        <v>136</v>
      </c>
      <c r="AP39" s="132">
        <v>15231</v>
      </c>
      <c r="AQ39" s="132">
        <v>0</v>
      </c>
      <c r="AR39" s="132">
        <v>0</v>
      </c>
      <c r="AS39" s="132">
        <v>0.46511000000000002</v>
      </c>
      <c r="AT39" s="132">
        <v>0</v>
      </c>
    </row>
    <row r="40" spans="1:46">
      <c r="B40" s="138" t="s">
        <v>28</v>
      </c>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v>0</v>
      </c>
      <c r="AJ40" s="132">
        <v>0</v>
      </c>
      <c r="AK40" s="132">
        <v>0</v>
      </c>
      <c r="AL40" s="132">
        <v>0</v>
      </c>
      <c r="AM40" s="132">
        <v>0</v>
      </c>
      <c r="AN40" s="132">
        <v>0</v>
      </c>
      <c r="AO40" s="132">
        <v>0</v>
      </c>
      <c r="AP40" s="132">
        <v>0</v>
      </c>
      <c r="AQ40" s="132">
        <v>0</v>
      </c>
      <c r="AR40" s="132">
        <v>0</v>
      </c>
      <c r="AS40" s="132">
        <v>0</v>
      </c>
      <c r="AT40" s="132">
        <v>0</v>
      </c>
    </row>
    <row r="41" spans="1:46">
      <c r="B41" s="138" t="s">
        <v>10</v>
      </c>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v>0</v>
      </c>
      <c r="AJ41" s="132">
        <v>0</v>
      </c>
      <c r="AK41" s="132">
        <v>0</v>
      </c>
      <c r="AL41" s="132">
        <v>0</v>
      </c>
      <c r="AM41" s="132">
        <v>17</v>
      </c>
      <c r="AN41" s="132">
        <v>16</v>
      </c>
      <c r="AO41" s="132">
        <v>16</v>
      </c>
      <c r="AP41" s="132">
        <v>16</v>
      </c>
      <c r="AQ41" s="132">
        <v>18.0212</v>
      </c>
      <c r="AR41" s="132">
        <v>10.788739999999997</v>
      </c>
      <c r="AS41" s="132">
        <v>0.21885000000000332</v>
      </c>
      <c r="AT41" s="132">
        <v>3.6780000000000257E-2</v>
      </c>
    </row>
    <row r="42" spans="1:46">
      <c r="B42" s="137" t="s">
        <v>30</v>
      </c>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v>-340</v>
      </c>
      <c r="AJ42" s="133">
        <v>73</v>
      </c>
      <c r="AK42" s="133">
        <v>-81</v>
      </c>
      <c r="AL42" s="133">
        <v>-64</v>
      </c>
      <c r="AM42" s="133">
        <v>-84</v>
      </c>
      <c r="AN42" s="133">
        <v>-69</v>
      </c>
      <c r="AO42" s="133">
        <v>-278</v>
      </c>
      <c r="AP42" s="133">
        <v>-17746</v>
      </c>
      <c r="AQ42" s="133">
        <v>-1.96671</v>
      </c>
      <c r="AR42" s="133">
        <f>SUM(AR43:AR45)</f>
        <v>-16.758530000000007</v>
      </c>
      <c r="AS42" s="133">
        <f>SUM(AS43:AS45)</f>
        <v>-8.1344499999999869</v>
      </c>
      <c r="AT42" s="133">
        <f>SUM(AT43:AT45)</f>
        <v>-3.1390700000000038</v>
      </c>
    </row>
    <row r="43" spans="1:46">
      <c r="B43" s="138" t="s">
        <v>346</v>
      </c>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v>-259</v>
      </c>
      <c r="AJ43" s="132">
        <v>16</v>
      </c>
      <c r="AK43" s="132">
        <v>-81</v>
      </c>
      <c r="AL43" s="132">
        <v>-60</v>
      </c>
      <c r="AM43" s="132">
        <v>-82</v>
      </c>
      <c r="AN43" s="132">
        <v>-57</v>
      </c>
      <c r="AO43" s="132">
        <v>-42</v>
      </c>
      <c r="AP43" s="132">
        <v>0</v>
      </c>
      <c r="AQ43" s="132">
        <v>0</v>
      </c>
      <c r="AR43" s="132">
        <v>0</v>
      </c>
      <c r="AS43" s="132">
        <v>0</v>
      </c>
      <c r="AT43" s="132">
        <v>0</v>
      </c>
    </row>
    <row r="44" spans="1:46">
      <c r="B44" s="138" t="s">
        <v>31</v>
      </c>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v>0</v>
      </c>
      <c r="AJ44" s="132">
        <v>0</v>
      </c>
      <c r="AK44" s="132">
        <v>0</v>
      </c>
      <c r="AL44" s="132">
        <v>0</v>
      </c>
      <c r="AM44" s="132">
        <v>0</v>
      </c>
      <c r="AN44" s="132">
        <v>0</v>
      </c>
      <c r="AO44" s="132">
        <v>0</v>
      </c>
      <c r="AP44" s="132">
        <v>0</v>
      </c>
      <c r="AQ44" s="132">
        <v>0</v>
      </c>
      <c r="AR44" s="132">
        <v>0</v>
      </c>
      <c r="AS44" s="132">
        <v>0</v>
      </c>
      <c r="AT44" s="132">
        <v>0</v>
      </c>
    </row>
    <row r="45" spans="1:46">
      <c r="B45" s="138" t="s">
        <v>10</v>
      </c>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v>-81</v>
      </c>
      <c r="AJ45" s="132">
        <v>57</v>
      </c>
      <c r="AK45" s="132">
        <v>0</v>
      </c>
      <c r="AL45" s="132">
        <v>-4</v>
      </c>
      <c r="AM45" s="132">
        <v>-2</v>
      </c>
      <c r="AN45" s="132">
        <v>-12</v>
      </c>
      <c r="AO45" s="132">
        <v>-236</v>
      </c>
      <c r="AP45" s="132">
        <v>-17746</v>
      </c>
      <c r="AQ45" s="132">
        <v>-1.96671</v>
      </c>
      <c r="AR45" s="132">
        <v>-16.758530000000007</v>
      </c>
      <c r="AS45" s="132">
        <v>-8.1344499999999869</v>
      </c>
      <c r="AT45" s="132">
        <v>-3.1390700000000038</v>
      </c>
    </row>
    <row r="46" spans="1:46">
      <c r="A46" s="189"/>
      <c r="B46" s="123" t="s">
        <v>32</v>
      </c>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v>1608</v>
      </c>
      <c r="AJ46" s="133">
        <v>-9303</v>
      </c>
      <c r="AK46" s="133">
        <v>8098</v>
      </c>
      <c r="AL46" s="133">
        <v>72</v>
      </c>
      <c r="AM46" s="133">
        <v>0</v>
      </c>
      <c r="AN46" s="133">
        <v>0</v>
      </c>
      <c r="AO46" s="133">
        <v>0</v>
      </c>
      <c r="AP46" s="133">
        <v>-25943</v>
      </c>
      <c r="AQ46" s="133">
        <v>0</v>
      </c>
      <c r="AR46" s="133">
        <v>0</v>
      </c>
      <c r="AS46" s="133">
        <v>0</v>
      </c>
      <c r="AT46" s="133">
        <v>-1813.2897700000001</v>
      </c>
    </row>
    <row r="47" spans="1:46">
      <c r="A47" s="189"/>
      <c r="B47" s="123" t="s">
        <v>44</v>
      </c>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v>-5149</v>
      </c>
      <c r="AJ47" s="133">
        <v>-15551</v>
      </c>
      <c r="AK47" s="133">
        <v>-14782</v>
      </c>
      <c r="AL47" s="133">
        <v>11326</v>
      </c>
      <c r="AM47" s="133">
        <v>-7854</v>
      </c>
      <c r="AN47" s="133">
        <v>-10923</v>
      </c>
      <c r="AO47" s="133">
        <v>-35652</v>
      </c>
      <c r="AP47" s="133">
        <v>-43004</v>
      </c>
      <c r="AQ47" s="133">
        <v>-43375.118230000007</v>
      </c>
      <c r="AR47" s="133">
        <v>-27733.928439999989</v>
      </c>
      <c r="AS47" s="133">
        <v>-40131.549629999994</v>
      </c>
      <c r="AT47" s="133">
        <v>-37488.547710000028</v>
      </c>
    </row>
    <row r="48" spans="1:46">
      <c r="A48" s="189"/>
      <c r="B48" s="123" t="s">
        <v>33</v>
      </c>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v>-6710</v>
      </c>
      <c r="AJ48" s="133">
        <v>-23861</v>
      </c>
      <c r="AK48" s="133">
        <v>-4599</v>
      </c>
      <c r="AL48" s="133">
        <v>10384</v>
      </c>
      <c r="AM48" s="133">
        <v>-7964</v>
      </c>
      <c r="AN48" s="133">
        <v>-12433</v>
      </c>
      <c r="AO48" s="133">
        <v>-34739</v>
      </c>
      <c r="AP48" s="133">
        <v>-70901</v>
      </c>
      <c r="AQ48" s="133">
        <v>-43366.532090000008</v>
      </c>
      <c r="AR48" s="133">
        <f>SUM(AR11,AR12,AR25,AR46,AR47,AR32,AR35)</f>
        <v>-27753.49823999999</v>
      </c>
      <c r="AS48" s="133">
        <f>SUM(AS11,AS12,AS25,AS46,AS47,AS32,AS35)</f>
        <v>-40123.908349999991</v>
      </c>
      <c r="AT48" s="133">
        <f>SUM(AT11,AT12,AT25,AT46,AT47,AT32,AT35)</f>
        <v>-39304.53669000003</v>
      </c>
    </row>
    <row r="49" spans="1:46">
      <c r="A49" s="189"/>
      <c r="B49" s="123" t="s">
        <v>34</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v>-317</v>
      </c>
      <c r="AJ49" s="133">
        <v>317</v>
      </c>
      <c r="AK49" s="133">
        <v>-752</v>
      </c>
      <c r="AL49" s="133">
        <v>230</v>
      </c>
      <c r="AM49" s="133">
        <v>0</v>
      </c>
      <c r="AN49" s="133">
        <v>0</v>
      </c>
      <c r="AO49" s="133">
        <v>0</v>
      </c>
      <c r="AP49" s="133">
        <v>0</v>
      </c>
      <c r="AQ49" s="133">
        <v>0</v>
      </c>
      <c r="AR49" s="133">
        <v>0</v>
      </c>
      <c r="AS49" s="133">
        <v>-3.5139</v>
      </c>
      <c r="AT49" s="133">
        <v>3.5139</v>
      </c>
    </row>
    <row r="50" spans="1:46">
      <c r="A50" s="189"/>
      <c r="B50" s="123" t="s">
        <v>35</v>
      </c>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v>495</v>
      </c>
      <c r="AJ50" s="133">
        <v>3538</v>
      </c>
      <c r="AK50" s="133">
        <v>-3040</v>
      </c>
      <c r="AL50" s="133">
        <v>0</v>
      </c>
      <c r="AM50" s="133">
        <v>0</v>
      </c>
      <c r="AN50" s="133">
        <v>0</v>
      </c>
      <c r="AO50" s="133">
        <v>0</v>
      </c>
      <c r="AP50" s="133">
        <v>0</v>
      </c>
      <c r="AQ50" s="133">
        <v>0.84436</v>
      </c>
      <c r="AR50" s="133">
        <v>0.55065000000000008</v>
      </c>
      <c r="AS50" s="133">
        <v>16.722640000000002</v>
      </c>
      <c r="AT50" s="133">
        <v>-8.4024000000000019</v>
      </c>
    </row>
    <row r="51" spans="1:46">
      <c r="A51" s="189"/>
      <c r="B51" s="123" t="s">
        <v>45</v>
      </c>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v>0</v>
      </c>
      <c r="AJ51" s="133">
        <v>0</v>
      </c>
      <c r="AK51" s="133">
        <v>0</v>
      </c>
      <c r="AL51" s="133">
        <v>0</v>
      </c>
      <c r="AM51" s="133">
        <v>0</v>
      </c>
      <c r="AN51" s="133">
        <v>0</v>
      </c>
      <c r="AO51" s="133">
        <v>0</v>
      </c>
      <c r="AP51" s="133">
        <v>0</v>
      </c>
      <c r="AQ51" s="133">
        <v>0</v>
      </c>
      <c r="AR51" s="133">
        <v>0</v>
      </c>
      <c r="AS51" s="133">
        <v>0</v>
      </c>
      <c r="AT51" s="133">
        <v>0</v>
      </c>
    </row>
    <row r="52" spans="1:46">
      <c r="A52" s="189"/>
      <c r="B52" s="123" t="s">
        <v>46</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v>-6532</v>
      </c>
      <c r="AJ52" s="133">
        <v>-20006</v>
      </c>
      <c r="AK52" s="133">
        <v>-8391</v>
      </c>
      <c r="AL52" s="133">
        <v>10614</v>
      </c>
      <c r="AM52" s="133">
        <v>-7964</v>
      </c>
      <c r="AN52" s="133">
        <v>-12433</v>
      </c>
      <c r="AO52" s="133">
        <v>-34739</v>
      </c>
      <c r="AP52" s="133">
        <v>-70901</v>
      </c>
      <c r="AQ52" s="133">
        <v>-43365.687730000005</v>
      </c>
      <c r="AR52" s="133">
        <f>SUM(AR48,AR49,AR50)-AR51</f>
        <v>-27752.947589999989</v>
      </c>
      <c r="AS52" s="133">
        <f>SUM(AS48,AS49,AS50)-AS51</f>
        <v>-40110.699609999989</v>
      </c>
      <c r="AT52" s="133">
        <f>SUM(AT48,AT49,AT50)-AT51</f>
        <v>-39309.425190000031</v>
      </c>
    </row>
    <row r="53" spans="1:46">
      <c r="A53" s="189"/>
      <c r="B53" s="139" t="s">
        <v>47</v>
      </c>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v>-6532</v>
      </c>
      <c r="AJ53" s="141">
        <v>-20006</v>
      </c>
      <c r="AK53" s="141">
        <v>-8391</v>
      </c>
      <c r="AL53" s="141">
        <v>10614</v>
      </c>
      <c r="AM53" s="141">
        <v>-7964</v>
      </c>
      <c r="AN53" s="141">
        <v>-12433</v>
      </c>
      <c r="AO53" s="141">
        <v>-34739</v>
      </c>
      <c r="AP53" s="141">
        <v>-70901</v>
      </c>
      <c r="AQ53" s="141">
        <v>-43365.687730000005</v>
      </c>
      <c r="AR53" s="141">
        <f>SUM(AR48,AR49,AR50)</f>
        <v>-27752.947589999989</v>
      </c>
      <c r="AS53" s="141">
        <f>SUM(AS48,AS49,AS50)</f>
        <v>-40110.699609999989</v>
      </c>
      <c r="AT53" s="141">
        <f>SUM(AT48,AT49,AT50)</f>
        <v>-39309.425190000031</v>
      </c>
    </row>
    <row r="54" spans="1:46" ht="9" customHeight="1">
      <c r="A54" s="122"/>
      <c r="B54" s="123"/>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row>
    <row r="55" spans="1:46">
      <c r="A55" s="122"/>
      <c r="B55" s="143" t="s">
        <v>189</v>
      </c>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v>-6590</v>
      </c>
      <c r="AJ55" s="187">
        <v>-23966</v>
      </c>
      <c r="AK55" s="187">
        <v>-4513</v>
      </c>
      <c r="AL55" s="187">
        <v>10438</v>
      </c>
      <c r="AM55" s="187">
        <v>-7922</v>
      </c>
      <c r="AN55" s="187">
        <v>-12408</v>
      </c>
      <c r="AO55" s="187">
        <v>-34613</v>
      </c>
      <c r="AP55" s="187">
        <v>-68403</v>
      </c>
      <c r="AQ55" s="187">
        <v>-43383.38801000001</v>
      </c>
      <c r="AR55" s="187">
        <v>-27755.25946999999</v>
      </c>
      <c r="AS55" s="187">
        <v>-40237.244279999999</v>
      </c>
      <c r="AT55" s="187">
        <v>-39283.185150000005</v>
      </c>
    </row>
    <row r="56" spans="1:46">
      <c r="A56" s="122"/>
      <c r="B56" s="139" t="s">
        <v>325</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c r="AI56" s="141">
        <v>-6590</v>
      </c>
      <c r="AJ56" s="141">
        <v>-23966</v>
      </c>
      <c r="AK56" s="141">
        <v>-4513</v>
      </c>
      <c r="AL56" s="141">
        <v>10438</v>
      </c>
      <c r="AM56" s="141">
        <v>-7922</v>
      </c>
      <c r="AN56" s="141">
        <v>-12408</v>
      </c>
      <c r="AO56" s="141">
        <v>-34613</v>
      </c>
      <c r="AP56" s="141">
        <v>-68403</v>
      </c>
      <c r="AQ56" s="141">
        <v>-43383.38801000001</v>
      </c>
      <c r="AR56" s="141">
        <f>AR55</f>
        <v>-27755.25946999999</v>
      </c>
      <c r="AS56" s="141">
        <f>AS55</f>
        <v>-40237.244279999999</v>
      </c>
      <c r="AT56" s="141">
        <f>AT55</f>
        <v>-39283.185150000005</v>
      </c>
    </row>
    <row r="57" spans="1:46">
      <c r="B57" s="145"/>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spans="1:46">
      <c r="B58" s="145"/>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c r="B59" s="145"/>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f>AR11+AR12+AR25+AR46+AR47-AR55</f>
        <v>0</v>
      </c>
      <c r="AS59" s="120">
        <f>AS11+AS12+AS25+AS46+AS47-AS55</f>
        <v>0</v>
      </c>
      <c r="AT59" s="120">
        <f>AT11+AT12+AT25+AT46+AT47-AT55</f>
        <v>0</v>
      </c>
    </row>
    <row r="60" spans="1:46" ht="15" thickBot="1">
      <c r="B60" s="88"/>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f>AR11+AR12+AR25+AR46+AR47-AR56</f>
        <v>0</v>
      </c>
      <c r="AS60" s="120">
        <f>AS11+AS12+AS25+AS46+AS47-AS56</f>
        <v>0</v>
      </c>
      <c r="AT60" s="120">
        <f>AT11+AT12+AT25+AT46+AT47-AT56</f>
        <v>0</v>
      </c>
    </row>
    <row r="61" spans="1:46" ht="16" customHeight="1" thickTop="1" thickBot="1">
      <c r="A61" s="185"/>
      <c r="B61" s="27" t="s">
        <v>94</v>
      </c>
      <c r="C61" s="391">
        <v>2015</v>
      </c>
      <c r="D61" s="391"/>
      <c r="E61" s="391"/>
      <c r="F61" s="391"/>
      <c r="G61" s="392">
        <v>2016</v>
      </c>
      <c r="H61" s="391"/>
      <c r="I61" s="391"/>
      <c r="J61" s="391"/>
      <c r="K61" s="392">
        <v>2017</v>
      </c>
      <c r="L61" s="391"/>
      <c r="M61" s="391"/>
      <c r="N61" s="391"/>
      <c r="O61" s="392">
        <v>2018</v>
      </c>
      <c r="P61" s="391"/>
      <c r="Q61" s="391"/>
      <c r="R61" s="391"/>
      <c r="S61" s="392">
        <v>2019</v>
      </c>
      <c r="T61" s="391"/>
      <c r="U61" s="391"/>
      <c r="V61" s="391"/>
      <c r="W61" s="392">
        <v>2020</v>
      </c>
      <c r="X61" s="391"/>
      <c r="Y61" s="391"/>
      <c r="Z61" s="391"/>
      <c r="AA61" s="392">
        <v>2021</v>
      </c>
      <c r="AB61" s="391"/>
      <c r="AC61" s="391"/>
      <c r="AD61" s="391"/>
      <c r="AE61" s="392">
        <v>2022</v>
      </c>
      <c r="AF61" s="391"/>
      <c r="AG61" s="391"/>
      <c r="AH61" s="391"/>
      <c r="AI61" s="392">
        <v>2023</v>
      </c>
      <c r="AJ61" s="391"/>
      <c r="AK61" s="391"/>
      <c r="AL61" s="391"/>
      <c r="AM61" s="392">
        <v>2024</v>
      </c>
      <c r="AN61" s="391"/>
      <c r="AO61" s="391"/>
      <c r="AP61" s="391"/>
      <c r="AQ61" s="393">
        <v>2025</v>
      </c>
      <c r="AR61" s="394"/>
      <c r="AS61" s="394"/>
      <c r="AT61" s="394"/>
    </row>
    <row r="62" spans="1:46" ht="16" customHeight="1" thickTop="1">
      <c r="A62" s="185"/>
      <c r="B62" s="28" t="s">
        <v>97</v>
      </c>
      <c r="C62" s="345" t="s">
        <v>0</v>
      </c>
      <c r="D62" s="345" t="s">
        <v>1</v>
      </c>
      <c r="E62" s="345" t="s">
        <v>2</v>
      </c>
      <c r="F62" s="345" t="s">
        <v>3</v>
      </c>
      <c r="G62" s="345" t="s">
        <v>4</v>
      </c>
      <c r="H62" s="345" t="s">
        <v>5</v>
      </c>
      <c r="I62" s="345" t="s">
        <v>6</v>
      </c>
      <c r="J62" s="345" t="s">
        <v>7</v>
      </c>
      <c r="K62" s="345" t="s">
        <v>8</v>
      </c>
      <c r="L62" s="345" t="s">
        <v>90</v>
      </c>
      <c r="M62" s="345" t="s">
        <v>102</v>
      </c>
      <c r="N62" s="345" t="s">
        <v>103</v>
      </c>
      <c r="O62" s="345" t="s">
        <v>104</v>
      </c>
      <c r="P62" s="345" t="s">
        <v>106</v>
      </c>
      <c r="Q62" s="345" t="s">
        <v>107</v>
      </c>
      <c r="R62" s="345" t="s">
        <v>108</v>
      </c>
      <c r="S62" s="345" t="s">
        <v>109</v>
      </c>
      <c r="T62" s="345" t="s">
        <v>111</v>
      </c>
      <c r="U62" s="345" t="s">
        <v>116</v>
      </c>
      <c r="V62" s="345" t="s">
        <v>117</v>
      </c>
      <c r="W62" s="345" t="s">
        <v>159</v>
      </c>
      <c r="X62" s="345" t="s">
        <v>178</v>
      </c>
      <c r="Y62" s="345" t="s">
        <v>181</v>
      </c>
      <c r="Z62" s="345" t="s">
        <v>197</v>
      </c>
      <c r="AA62" s="345" t="s">
        <v>199</v>
      </c>
      <c r="AB62" s="345" t="s">
        <v>201</v>
      </c>
      <c r="AC62" s="345" t="s">
        <v>204</v>
      </c>
      <c r="AD62" s="345" t="s">
        <v>206</v>
      </c>
      <c r="AE62" s="345" t="s">
        <v>209</v>
      </c>
      <c r="AF62" s="345" t="s">
        <v>214</v>
      </c>
      <c r="AG62" s="345" t="s">
        <v>222</v>
      </c>
      <c r="AH62" s="345" t="s">
        <v>226</v>
      </c>
      <c r="AI62" s="345" t="s">
        <v>244</v>
      </c>
      <c r="AJ62" s="345" t="s">
        <v>248</v>
      </c>
      <c r="AK62" s="345" t="s">
        <v>266</v>
      </c>
      <c r="AL62" s="345" t="s">
        <v>275</v>
      </c>
      <c r="AM62" s="345" t="s">
        <v>287</v>
      </c>
      <c r="AN62" s="345" t="s">
        <v>291</v>
      </c>
      <c r="AO62" s="345" t="s">
        <v>303</v>
      </c>
      <c r="AP62" s="345" t="s">
        <v>306</v>
      </c>
      <c r="AQ62" s="345" t="s">
        <v>341</v>
      </c>
      <c r="AR62" s="345" t="s">
        <v>348</v>
      </c>
      <c r="AS62" s="345" t="s">
        <v>440</v>
      </c>
      <c r="AT62" s="345" t="s">
        <v>447</v>
      </c>
    </row>
    <row r="63" spans="1:46">
      <c r="B63" s="148" t="s">
        <v>48</v>
      </c>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v>35118</v>
      </c>
      <c r="AJ63" s="149">
        <v>62174</v>
      </c>
      <c r="AK63" s="149">
        <v>78698</v>
      </c>
      <c r="AL63" s="149">
        <v>77842</v>
      </c>
      <c r="AM63" s="149">
        <v>76504</v>
      </c>
      <c r="AN63" s="149">
        <v>77133</v>
      </c>
      <c r="AO63" s="149">
        <v>129465</v>
      </c>
      <c r="AP63" s="149">
        <v>2389</v>
      </c>
      <c r="AQ63" s="149">
        <v>2152.6783799999998</v>
      </c>
      <c r="AR63" s="149">
        <f>SUM(AR64:AR78)</f>
        <v>5704.0768300000018</v>
      </c>
      <c r="AS63" s="149">
        <f>SUM(AS64:AS78)</f>
        <v>3218.9632700000002</v>
      </c>
      <c r="AT63" s="149">
        <f>SUM(AT64:AT78)</f>
        <v>2899.3572599999998</v>
      </c>
    </row>
    <row r="64" spans="1:46">
      <c r="B64" s="151" t="s">
        <v>49</v>
      </c>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52">
        <v>704</v>
      </c>
      <c r="AJ64" s="152">
        <v>1</v>
      </c>
      <c r="AK64" s="152">
        <v>1</v>
      </c>
      <c r="AL64" s="152">
        <v>505</v>
      </c>
      <c r="AM64" s="152">
        <v>0</v>
      </c>
      <c r="AN64" s="152">
        <v>1</v>
      </c>
      <c r="AO64" s="152">
        <v>1</v>
      </c>
      <c r="AP64" s="152">
        <v>175</v>
      </c>
      <c r="AQ64" s="152">
        <v>0.66742000000000001</v>
      </c>
      <c r="AR64" s="152">
        <v>2441.50954</v>
      </c>
      <c r="AS64" s="152">
        <v>819.08411000000001</v>
      </c>
      <c r="AT64" s="152">
        <v>907.74871999999993</v>
      </c>
    </row>
    <row r="65" spans="1:46">
      <c r="A65" s="175"/>
      <c r="B65" s="151" t="s">
        <v>118</v>
      </c>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v>695</v>
      </c>
      <c r="AJ65" s="152">
        <v>0</v>
      </c>
      <c r="AK65" s="152">
        <v>0</v>
      </c>
      <c r="AL65" s="152">
        <v>334</v>
      </c>
      <c r="AM65" s="152">
        <v>0</v>
      </c>
      <c r="AN65" s="152">
        <v>0</v>
      </c>
      <c r="AO65" s="152">
        <v>0</v>
      </c>
      <c r="AP65" s="152">
        <v>76</v>
      </c>
      <c r="AQ65" s="152">
        <v>0</v>
      </c>
      <c r="AR65" s="152">
        <v>1801.50333</v>
      </c>
      <c r="AS65" s="152">
        <v>927.26318000000003</v>
      </c>
      <c r="AT65" s="152">
        <v>503.29237999999998</v>
      </c>
    </row>
    <row r="66" spans="1:46">
      <c r="A66" s="175"/>
      <c r="B66" s="151" t="s">
        <v>98</v>
      </c>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52">
        <v>5409</v>
      </c>
      <c r="AJ66" s="152">
        <v>6149</v>
      </c>
      <c r="AK66" s="152">
        <v>5409</v>
      </c>
      <c r="AL66" s="152">
        <v>3724</v>
      </c>
      <c r="AM66" s="152">
        <v>3724</v>
      </c>
      <c r="AN66" s="152">
        <v>3724</v>
      </c>
      <c r="AO66" s="152">
        <v>3724</v>
      </c>
      <c r="AP66" s="152">
        <v>0</v>
      </c>
      <c r="AQ66" s="152">
        <v>0</v>
      </c>
      <c r="AR66" s="152">
        <v>0</v>
      </c>
      <c r="AS66" s="152">
        <v>0</v>
      </c>
      <c r="AT66" s="152">
        <v>0</v>
      </c>
    </row>
    <row r="67" spans="1:46">
      <c r="A67" s="175"/>
      <c r="B67" s="151" t="s">
        <v>207</v>
      </c>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52">
        <v>0</v>
      </c>
      <c r="AJ67" s="152">
        <v>0</v>
      </c>
      <c r="AK67" s="152">
        <v>0</v>
      </c>
      <c r="AL67" s="152">
        <v>0</v>
      </c>
      <c r="AM67" s="152">
        <v>0</v>
      </c>
      <c r="AN67" s="152">
        <v>0</v>
      </c>
      <c r="AO67" s="152">
        <v>0</v>
      </c>
      <c r="AP67" s="152">
        <v>0</v>
      </c>
      <c r="AQ67" s="152">
        <v>0</v>
      </c>
      <c r="AR67" s="152">
        <v>0</v>
      </c>
      <c r="AS67" s="152">
        <v>0</v>
      </c>
      <c r="AT67" s="152">
        <v>0</v>
      </c>
    </row>
    <row r="68" spans="1:46">
      <c r="B68" s="151" t="s">
        <v>52</v>
      </c>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52">
        <v>0</v>
      </c>
      <c r="AJ68" s="152">
        <v>0</v>
      </c>
      <c r="AK68" s="152">
        <v>0</v>
      </c>
      <c r="AL68" s="152">
        <v>0</v>
      </c>
      <c r="AM68" s="152">
        <v>0</v>
      </c>
      <c r="AN68" s="152">
        <v>0</v>
      </c>
      <c r="AO68" s="152">
        <v>0</v>
      </c>
      <c r="AP68" s="152">
        <v>0</v>
      </c>
      <c r="AQ68" s="152">
        <v>0</v>
      </c>
      <c r="AR68" s="152">
        <v>0</v>
      </c>
      <c r="AS68" s="152">
        <v>0</v>
      </c>
      <c r="AT68" s="152">
        <v>0</v>
      </c>
    </row>
    <row r="69" spans="1:46">
      <c r="A69" s="175"/>
      <c r="B69" s="151" t="s">
        <v>50</v>
      </c>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v>80</v>
      </c>
      <c r="AJ69" s="152">
        <v>70</v>
      </c>
      <c r="AK69" s="152">
        <v>68</v>
      </c>
      <c r="AL69" s="152">
        <v>41</v>
      </c>
      <c r="AM69" s="152">
        <v>41</v>
      </c>
      <c r="AN69" s="152">
        <v>41</v>
      </c>
      <c r="AO69" s="152">
        <v>41</v>
      </c>
      <c r="AP69" s="152">
        <v>41</v>
      </c>
      <c r="AQ69" s="152">
        <v>41.208589999999994</v>
      </c>
      <c r="AR69" s="152">
        <v>41.208589999999994</v>
      </c>
      <c r="AS69" s="152">
        <v>41.208589999999994</v>
      </c>
      <c r="AT69" s="152">
        <v>41.208589999999994</v>
      </c>
    </row>
    <row r="70" spans="1:46">
      <c r="B70" s="151" t="s">
        <v>55</v>
      </c>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v>26436</v>
      </c>
      <c r="AJ70" s="152">
        <v>54153</v>
      </c>
      <c r="AK70" s="152">
        <v>71281</v>
      </c>
      <c r="AL70" s="152">
        <v>71281</v>
      </c>
      <c r="AM70" s="152">
        <v>71281</v>
      </c>
      <c r="AN70" s="152">
        <v>71281</v>
      </c>
      <c r="AO70" s="152">
        <v>123597</v>
      </c>
      <c r="AP70" s="152">
        <v>0</v>
      </c>
      <c r="AQ70" s="152">
        <v>0</v>
      </c>
      <c r="AR70" s="152">
        <v>0</v>
      </c>
      <c r="AS70" s="152">
        <v>0</v>
      </c>
      <c r="AT70" s="152">
        <v>0</v>
      </c>
    </row>
    <row r="71" spans="1:46">
      <c r="A71" s="175"/>
      <c r="B71" s="151" t="s">
        <v>119</v>
      </c>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v>1342</v>
      </c>
      <c r="AJ71" s="152">
        <v>1348</v>
      </c>
      <c r="AK71" s="152">
        <v>1486</v>
      </c>
      <c r="AL71" s="152">
        <v>1486</v>
      </c>
      <c r="AM71" s="152">
        <v>988</v>
      </c>
      <c r="AN71" s="152">
        <v>1003</v>
      </c>
      <c r="AO71" s="152">
        <v>1017</v>
      </c>
      <c r="AP71" s="152">
        <v>1029</v>
      </c>
      <c r="AQ71" s="152">
        <v>1042.28286</v>
      </c>
      <c r="AR71" s="152">
        <v>352.67568</v>
      </c>
      <c r="AS71" s="152">
        <v>364.22770000000003</v>
      </c>
      <c r="AT71" s="152">
        <v>379.92788000000002</v>
      </c>
    </row>
    <row r="72" spans="1:46">
      <c r="B72" s="151" t="s">
        <v>51</v>
      </c>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v>0</v>
      </c>
      <c r="AJ72" s="152">
        <v>0</v>
      </c>
      <c r="AK72" s="152">
        <v>0</v>
      </c>
      <c r="AL72" s="152">
        <v>0</v>
      </c>
      <c r="AM72" s="152">
        <v>0</v>
      </c>
      <c r="AN72" s="152">
        <v>0</v>
      </c>
      <c r="AO72" s="152">
        <v>0</v>
      </c>
      <c r="AP72" s="152">
        <v>0</v>
      </c>
      <c r="AQ72" s="152">
        <v>0</v>
      </c>
      <c r="AR72" s="152">
        <v>0</v>
      </c>
      <c r="AS72" s="152">
        <v>0</v>
      </c>
      <c r="AT72" s="152">
        <v>0</v>
      </c>
    </row>
    <row r="73" spans="1:46">
      <c r="B73" s="151" t="s">
        <v>54</v>
      </c>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v>0</v>
      </c>
      <c r="AJ73" s="152">
        <v>0</v>
      </c>
      <c r="AK73" s="152">
        <v>0</v>
      </c>
      <c r="AL73" s="152">
        <v>0</v>
      </c>
      <c r="AM73" s="152">
        <v>0</v>
      </c>
      <c r="AN73" s="152">
        <v>0</v>
      </c>
      <c r="AO73" s="152">
        <v>0</v>
      </c>
      <c r="AP73" s="152">
        <v>0</v>
      </c>
      <c r="AQ73" s="152">
        <v>0</v>
      </c>
      <c r="AR73" s="152">
        <v>0</v>
      </c>
      <c r="AS73" s="152">
        <v>0</v>
      </c>
      <c r="AT73" s="152">
        <v>0</v>
      </c>
    </row>
    <row r="74" spans="1:46">
      <c r="A74" s="175"/>
      <c r="B74" s="151" t="s">
        <v>120</v>
      </c>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v>0</v>
      </c>
      <c r="AJ74" s="152">
        <v>0</v>
      </c>
      <c r="AK74" s="152">
        <v>0</v>
      </c>
      <c r="AL74" s="152">
        <v>18</v>
      </c>
      <c r="AM74" s="152">
        <v>18</v>
      </c>
      <c r="AN74" s="152">
        <v>18</v>
      </c>
      <c r="AO74" s="152">
        <v>18</v>
      </c>
      <c r="AP74" s="152">
        <v>0</v>
      </c>
      <c r="AQ74" s="152">
        <v>1.33982</v>
      </c>
      <c r="AR74" s="152">
        <v>0</v>
      </c>
      <c r="AS74" s="152">
        <v>0</v>
      </c>
      <c r="AT74" s="152">
        <v>0</v>
      </c>
    </row>
    <row r="75" spans="1:46">
      <c r="B75" s="151" t="s">
        <v>56</v>
      </c>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v>119</v>
      </c>
      <c r="AJ75" s="152">
        <v>119</v>
      </c>
      <c r="AK75" s="152">
        <v>119</v>
      </c>
      <c r="AL75" s="152">
        <v>119</v>
      </c>
      <c r="AM75" s="152">
        <v>119</v>
      </c>
      <c r="AN75" s="152">
        <v>732</v>
      </c>
      <c r="AO75" s="152">
        <v>732</v>
      </c>
      <c r="AP75" s="152">
        <v>732</v>
      </c>
      <c r="AQ75" s="152">
        <v>732.28051000000005</v>
      </c>
      <c r="AR75" s="152">
        <v>732.28051000000005</v>
      </c>
      <c r="AS75" s="152">
        <v>732.28051000000005</v>
      </c>
      <c r="AT75" s="152">
        <v>732.28051000000005</v>
      </c>
    </row>
    <row r="76" spans="1:46">
      <c r="A76" s="175"/>
      <c r="B76" s="151" t="s">
        <v>224</v>
      </c>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v>0</v>
      </c>
      <c r="AJ76" s="152">
        <v>0</v>
      </c>
      <c r="AK76" s="152">
        <v>0</v>
      </c>
      <c r="AL76" s="152">
        <v>0</v>
      </c>
      <c r="AM76" s="152">
        <v>0</v>
      </c>
      <c r="AN76" s="152">
        <v>0</v>
      </c>
      <c r="AO76" s="152">
        <v>0</v>
      </c>
      <c r="AP76" s="152">
        <v>0</v>
      </c>
      <c r="AQ76" s="152">
        <v>0</v>
      </c>
      <c r="AR76" s="152">
        <v>0</v>
      </c>
      <c r="AS76" s="152">
        <v>0</v>
      </c>
      <c r="AT76" s="152">
        <v>0</v>
      </c>
    </row>
    <row r="77" spans="1:46">
      <c r="A77" s="175"/>
      <c r="B77" s="151" t="s">
        <v>53</v>
      </c>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52">
        <v>333</v>
      </c>
      <c r="AJ77" s="152">
        <v>334</v>
      </c>
      <c r="AK77" s="152">
        <v>334</v>
      </c>
      <c r="AL77" s="152">
        <v>334</v>
      </c>
      <c r="AM77" s="152">
        <v>333</v>
      </c>
      <c r="AN77" s="152">
        <v>333</v>
      </c>
      <c r="AO77" s="152">
        <v>335</v>
      </c>
      <c r="AP77" s="152">
        <v>336</v>
      </c>
      <c r="AQ77" s="152">
        <v>334.89918</v>
      </c>
      <c r="AR77" s="152">
        <v>334.89918</v>
      </c>
      <c r="AS77" s="152">
        <v>334.89918</v>
      </c>
      <c r="AT77" s="152">
        <v>334.89918</v>
      </c>
    </row>
    <row r="78" spans="1:46">
      <c r="B78" s="151" t="s">
        <v>57</v>
      </c>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v>0</v>
      </c>
      <c r="AJ78" s="152">
        <v>0</v>
      </c>
      <c r="AK78" s="152">
        <v>0</v>
      </c>
      <c r="AL78" s="152">
        <v>0</v>
      </c>
      <c r="AM78" s="152">
        <v>0</v>
      </c>
      <c r="AN78" s="152">
        <v>0</v>
      </c>
      <c r="AO78" s="152">
        <v>0</v>
      </c>
      <c r="AP78" s="152">
        <v>0</v>
      </c>
      <c r="AQ78" s="152">
        <v>0</v>
      </c>
      <c r="AR78" s="152">
        <v>0</v>
      </c>
      <c r="AS78" s="152">
        <v>0</v>
      </c>
      <c r="AT78" s="152">
        <v>0</v>
      </c>
    </row>
    <row r="79" spans="1:46">
      <c r="B79" s="154" t="s">
        <v>58</v>
      </c>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v>1069474</v>
      </c>
      <c r="AJ79" s="149">
        <v>1113997</v>
      </c>
      <c r="AK79" s="149">
        <v>1118926</v>
      </c>
      <c r="AL79" s="149">
        <v>977613</v>
      </c>
      <c r="AM79" s="149">
        <v>980954</v>
      </c>
      <c r="AN79" s="149">
        <v>987155</v>
      </c>
      <c r="AO79" s="149">
        <v>2468394</v>
      </c>
      <c r="AP79" s="149">
        <v>2425762</v>
      </c>
      <c r="AQ79" s="149">
        <v>2385806.10586</v>
      </c>
      <c r="AR79" s="149">
        <f>AR80+AR93</f>
        <v>2359582.5833400004</v>
      </c>
      <c r="AS79" s="149">
        <f>AS80+AS93</f>
        <v>2322989.6159800002</v>
      </c>
      <c r="AT79" s="149">
        <f>AT80+AT93</f>
        <v>2284218.7584299999</v>
      </c>
    </row>
    <row r="80" spans="1:46">
      <c r="B80" s="148" t="s">
        <v>59</v>
      </c>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c r="AG80" s="149"/>
      <c r="AH80" s="149"/>
      <c r="AI80" s="149">
        <v>795</v>
      </c>
      <c r="AJ80" s="149">
        <v>2581</v>
      </c>
      <c r="AK80" s="149">
        <v>305</v>
      </c>
      <c r="AL80" s="149">
        <v>786</v>
      </c>
      <c r="AM80" s="149">
        <v>786</v>
      </c>
      <c r="AN80" s="149">
        <v>787</v>
      </c>
      <c r="AO80" s="149">
        <v>787</v>
      </c>
      <c r="AP80" s="149">
        <v>788</v>
      </c>
      <c r="AQ80" s="149">
        <v>788.43781000000001</v>
      </c>
      <c r="AR80" s="149">
        <f>SUM(AR81:AR92)</f>
        <v>788.98846000000003</v>
      </c>
      <c r="AS80" s="149">
        <f>SUM(AS81:AS92)</f>
        <v>1805.7110999999998</v>
      </c>
      <c r="AT80" s="149">
        <f>SUM(AT81:AT92)</f>
        <v>1797.3086999999998</v>
      </c>
    </row>
    <row r="81" spans="1:46">
      <c r="B81" s="151" t="s">
        <v>118</v>
      </c>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152">
        <v>0</v>
      </c>
      <c r="AJ81" s="152">
        <v>0</v>
      </c>
      <c r="AK81" s="152">
        <v>0</v>
      </c>
      <c r="AL81" s="152">
        <v>0</v>
      </c>
      <c r="AM81" s="152">
        <v>0</v>
      </c>
      <c r="AN81" s="152">
        <v>0</v>
      </c>
      <c r="AO81" s="152">
        <v>0</v>
      </c>
      <c r="AP81" s="152">
        <v>0</v>
      </c>
      <c r="AQ81" s="152">
        <v>0</v>
      </c>
      <c r="AR81" s="152">
        <v>0</v>
      </c>
      <c r="AS81" s="152">
        <v>0</v>
      </c>
      <c r="AT81" s="152">
        <v>0</v>
      </c>
    </row>
    <row r="82" spans="1:46">
      <c r="B82" s="151" t="s">
        <v>98</v>
      </c>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52">
        <v>0</v>
      </c>
      <c r="AJ82" s="152">
        <v>0</v>
      </c>
      <c r="AK82" s="152">
        <v>0</v>
      </c>
      <c r="AL82" s="152">
        <v>0</v>
      </c>
      <c r="AM82" s="152">
        <v>0</v>
      </c>
      <c r="AN82" s="152">
        <v>0</v>
      </c>
      <c r="AO82" s="152">
        <v>0</v>
      </c>
      <c r="AP82" s="152">
        <v>0</v>
      </c>
      <c r="AQ82" s="152">
        <v>0</v>
      </c>
      <c r="AR82" s="152">
        <v>0</v>
      </c>
      <c r="AS82" s="152">
        <v>0</v>
      </c>
      <c r="AT82" s="152">
        <v>0</v>
      </c>
    </row>
    <row r="83" spans="1:46">
      <c r="B83" s="151" t="s">
        <v>207</v>
      </c>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c r="AH83" s="149"/>
      <c r="AI83" s="152">
        <v>0</v>
      </c>
      <c r="AJ83" s="152">
        <v>0</v>
      </c>
      <c r="AK83" s="152">
        <v>0</v>
      </c>
      <c r="AL83" s="152">
        <v>0</v>
      </c>
      <c r="AM83" s="152">
        <v>0</v>
      </c>
      <c r="AN83" s="152">
        <v>0</v>
      </c>
      <c r="AO83" s="152">
        <v>0</v>
      </c>
      <c r="AP83" s="152">
        <v>0</v>
      </c>
      <c r="AQ83" s="152">
        <v>0</v>
      </c>
      <c r="AR83" s="152">
        <v>0</v>
      </c>
      <c r="AS83" s="152">
        <v>0</v>
      </c>
      <c r="AT83" s="152">
        <v>0</v>
      </c>
    </row>
    <row r="84" spans="1:46">
      <c r="A84" s="175"/>
      <c r="B84" s="151" t="s">
        <v>50</v>
      </c>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c r="AH84" s="149"/>
      <c r="AI84" s="152">
        <v>0</v>
      </c>
      <c r="AJ84" s="152">
        <v>0</v>
      </c>
      <c r="AK84" s="152">
        <v>0</v>
      </c>
      <c r="AL84" s="152">
        <v>0</v>
      </c>
      <c r="AM84" s="152">
        <v>0</v>
      </c>
      <c r="AN84" s="152">
        <v>0</v>
      </c>
      <c r="AO84" s="152">
        <v>0</v>
      </c>
      <c r="AP84" s="152">
        <v>0</v>
      </c>
      <c r="AQ84" s="152">
        <v>0</v>
      </c>
      <c r="AR84" s="152">
        <v>0</v>
      </c>
      <c r="AS84" s="152">
        <v>0</v>
      </c>
      <c r="AT84" s="152">
        <v>0</v>
      </c>
    </row>
    <row r="85" spans="1:46">
      <c r="B85" s="151" t="s">
        <v>63</v>
      </c>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v>0</v>
      </c>
      <c r="AJ85" s="155">
        <v>0</v>
      </c>
      <c r="AK85" s="155">
        <v>0</v>
      </c>
      <c r="AL85" s="155">
        <v>0</v>
      </c>
      <c r="AM85" s="155">
        <v>0</v>
      </c>
      <c r="AN85" s="155">
        <v>0</v>
      </c>
      <c r="AO85" s="155">
        <v>0</v>
      </c>
      <c r="AP85" s="155">
        <v>0</v>
      </c>
      <c r="AQ85" s="155">
        <v>0</v>
      </c>
      <c r="AR85" s="155">
        <v>0</v>
      </c>
      <c r="AS85" s="155">
        <v>0</v>
      </c>
      <c r="AT85" s="155">
        <v>0</v>
      </c>
    </row>
    <row r="86" spans="1:46">
      <c r="A86" s="175"/>
      <c r="B86" s="151" t="s">
        <v>119</v>
      </c>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v>0</v>
      </c>
      <c r="AJ86" s="155">
        <v>0</v>
      </c>
      <c r="AK86" s="155">
        <v>0</v>
      </c>
      <c r="AL86" s="155">
        <v>0</v>
      </c>
      <c r="AM86" s="155">
        <v>0</v>
      </c>
      <c r="AN86" s="155">
        <v>0</v>
      </c>
      <c r="AO86" s="155">
        <v>0</v>
      </c>
      <c r="AP86" s="155">
        <v>0</v>
      </c>
      <c r="AQ86" s="155">
        <v>0</v>
      </c>
      <c r="AR86" s="155">
        <v>0</v>
      </c>
      <c r="AS86" s="155">
        <v>0</v>
      </c>
      <c r="AT86" s="155">
        <v>0</v>
      </c>
    </row>
    <row r="87" spans="1:46">
      <c r="A87" s="221"/>
      <c r="B87" s="151" t="s">
        <v>99</v>
      </c>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c r="AG87" s="149"/>
      <c r="AH87" s="149"/>
      <c r="AI87" s="152">
        <v>0</v>
      </c>
      <c r="AJ87" s="152">
        <v>0</v>
      </c>
      <c r="AK87" s="152">
        <v>0</v>
      </c>
      <c r="AL87" s="152">
        <v>0</v>
      </c>
      <c r="AM87" s="152">
        <v>0</v>
      </c>
      <c r="AN87" s="152">
        <v>0</v>
      </c>
      <c r="AO87" s="152">
        <v>0</v>
      </c>
      <c r="AP87" s="152">
        <v>0</v>
      </c>
      <c r="AQ87" s="152">
        <v>0</v>
      </c>
      <c r="AR87" s="152">
        <v>0</v>
      </c>
      <c r="AS87" s="152">
        <v>0</v>
      </c>
      <c r="AT87" s="152">
        <v>0</v>
      </c>
    </row>
    <row r="88" spans="1:46">
      <c r="A88" s="175"/>
      <c r="B88" s="151" t="s">
        <v>120</v>
      </c>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v>0</v>
      </c>
      <c r="AJ88" s="155">
        <v>0</v>
      </c>
      <c r="AK88" s="155">
        <v>4</v>
      </c>
      <c r="AL88" s="155">
        <v>-15</v>
      </c>
      <c r="AM88" s="155">
        <v>-15</v>
      </c>
      <c r="AN88" s="155">
        <v>-15</v>
      </c>
      <c r="AO88" s="155">
        <v>-15</v>
      </c>
      <c r="AP88" s="155">
        <v>-15</v>
      </c>
      <c r="AQ88" s="155">
        <v>-15.0015</v>
      </c>
      <c r="AR88" s="155">
        <v>-15.0015</v>
      </c>
      <c r="AS88" s="155">
        <v>-15.0015</v>
      </c>
      <c r="AT88" s="155">
        <v>-15.0015</v>
      </c>
    </row>
    <row r="89" spans="1:46">
      <c r="A89" s="222"/>
      <c r="B89" s="151" t="s">
        <v>62</v>
      </c>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v>495</v>
      </c>
      <c r="AJ89" s="152">
        <v>3041</v>
      </c>
      <c r="AK89" s="152">
        <v>1</v>
      </c>
      <c r="AL89" s="152">
        <v>1</v>
      </c>
      <c r="AM89" s="152">
        <v>1</v>
      </c>
      <c r="AN89" s="152">
        <v>2</v>
      </c>
      <c r="AO89" s="152">
        <v>2</v>
      </c>
      <c r="AP89" s="152">
        <v>3</v>
      </c>
      <c r="AQ89" s="152">
        <v>3.4726500000000002</v>
      </c>
      <c r="AR89" s="152">
        <v>4.0232999999999999</v>
      </c>
      <c r="AS89" s="152">
        <v>20.745940000000001</v>
      </c>
      <c r="AT89" s="152">
        <v>12.343539999999999</v>
      </c>
    </row>
    <row r="90" spans="1:46">
      <c r="B90" s="151" t="s">
        <v>93</v>
      </c>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v>0</v>
      </c>
      <c r="AJ90" s="155">
        <v>0</v>
      </c>
      <c r="AK90" s="155">
        <v>0</v>
      </c>
      <c r="AL90" s="155">
        <v>0</v>
      </c>
      <c r="AM90" s="155">
        <v>0</v>
      </c>
      <c r="AN90" s="155">
        <v>0</v>
      </c>
      <c r="AO90" s="155">
        <v>0</v>
      </c>
      <c r="AP90" s="155">
        <v>0</v>
      </c>
      <c r="AQ90" s="155">
        <v>0</v>
      </c>
      <c r="AR90" s="155">
        <v>0</v>
      </c>
      <c r="AS90" s="155">
        <v>0</v>
      </c>
      <c r="AT90" s="155">
        <v>0</v>
      </c>
    </row>
    <row r="91" spans="1:46">
      <c r="B91" s="151" t="s">
        <v>53</v>
      </c>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149"/>
      <c r="AC91" s="149"/>
      <c r="AD91" s="149"/>
      <c r="AE91" s="149"/>
      <c r="AF91" s="149"/>
      <c r="AG91" s="149"/>
      <c r="AH91" s="149"/>
      <c r="AI91" s="152">
        <v>300</v>
      </c>
      <c r="AJ91" s="152">
        <v>-460</v>
      </c>
      <c r="AK91" s="152">
        <v>300</v>
      </c>
      <c r="AL91" s="152">
        <v>800</v>
      </c>
      <c r="AM91" s="152">
        <v>800</v>
      </c>
      <c r="AN91" s="152">
        <v>800</v>
      </c>
      <c r="AO91" s="152">
        <v>800</v>
      </c>
      <c r="AP91" s="152">
        <v>800</v>
      </c>
      <c r="AQ91" s="152">
        <v>799.96666000000005</v>
      </c>
      <c r="AR91" s="152">
        <v>799.96666000000005</v>
      </c>
      <c r="AS91" s="152">
        <v>1799.9666599999998</v>
      </c>
      <c r="AT91" s="152">
        <v>1799.9666599999998</v>
      </c>
    </row>
    <row r="92" spans="1:46">
      <c r="B92" s="151" t="s">
        <v>60</v>
      </c>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v>0</v>
      </c>
      <c r="AJ92" s="155">
        <v>0</v>
      </c>
      <c r="AK92" s="155">
        <v>0</v>
      </c>
      <c r="AL92" s="155">
        <v>0</v>
      </c>
      <c r="AM92" s="155">
        <v>0</v>
      </c>
      <c r="AN92" s="155">
        <v>0</v>
      </c>
      <c r="AO92" s="155">
        <v>0</v>
      </c>
      <c r="AP92" s="155">
        <v>0</v>
      </c>
      <c r="AQ92" s="155">
        <v>0</v>
      </c>
      <c r="AR92" s="155">
        <v>0</v>
      </c>
      <c r="AS92" s="155">
        <v>0</v>
      </c>
      <c r="AT92" s="155">
        <v>0</v>
      </c>
    </row>
    <row r="93" spans="1:46">
      <c r="B93" s="154" t="s">
        <v>64</v>
      </c>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c r="AH93" s="149"/>
      <c r="AI93" s="149">
        <v>1068679</v>
      </c>
      <c r="AJ93" s="149">
        <v>1111416</v>
      </c>
      <c r="AK93" s="149">
        <v>1118621</v>
      </c>
      <c r="AL93" s="149">
        <v>976827</v>
      </c>
      <c r="AM93" s="149">
        <v>980168</v>
      </c>
      <c r="AN93" s="149">
        <v>986368</v>
      </c>
      <c r="AO93" s="149">
        <v>2467607</v>
      </c>
      <c r="AP93" s="149">
        <v>2424974</v>
      </c>
      <c r="AQ93" s="149">
        <v>2385017.66805</v>
      </c>
      <c r="AR93" s="149">
        <f>SUM(AR94:AR97)</f>
        <v>2358793.5948800002</v>
      </c>
      <c r="AS93" s="149">
        <f>SUM(AS94:AS97)</f>
        <v>2321183.9048800003</v>
      </c>
      <c r="AT93" s="149">
        <f>SUM(AT94:AT97)</f>
        <v>2282421.44973</v>
      </c>
    </row>
    <row r="94" spans="1:46">
      <c r="B94" s="158" t="s">
        <v>65</v>
      </c>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v>1039524</v>
      </c>
      <c r="AJ94" s="152">
        <v>1082510</v>
      </c>
      <c r="AK94" s="152">
        <v>1092252</v>
      </c>
      <c r="AL94" s="152">
        <v>950428</v>
      </c>
      <c r="AM94" s="152">
        <v>953769</v>
      </c>
      <c r="AN94" s="152">
        <v>953187</v>
      </c>
      <c r="AO94" s="152">
        <v>2441205</v>
      </c>
      <c r="AP94" s="152">
        <v>2398369</v>
      </c>
      <c r="AQ94" s="152">
        <v>2357066.5132300002</v>
      </c>
      <c r="AR94" s="152">
        <v>2330790.1400600001</v>
      </c>
      <c r="AS94" s="152">
        <v>2293130.0799700003</v>
      </c>
      <c r="AT94" s="152">
        <v>2256019.8522600001</v>
      </c>
    </row>
    <row r="95" spans="1:46">
      <c r="B95" s="158" t="s">
        <v>66</v>
      </c>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v>7195</v>
      </c>
      <c r="AJ95" s="152">
        <v>6946</v>
      </c>
      <c r="AK95" s="152">
        <v>4409</v>
      </c>
      <c r="AL95" s="152">
        <v>4439</v>
      </c>
      <c r="AM95" s="152">
        <v>4439</v>
      </c>
      <c r="AN95" s="152">
        <v>11221</v>
      </c>
      <c r="AO95" s="152">
        <v>4442</v>
      </c>
      <c r="AP95" s="152">
        <v>4645</v>
      </c>
      <c r="AQ95" s="152">
        <v>5991.1548200000007</v>
      </c>
      <c r="AR95" s="152">
        <v>6043.4548199999999</v>
      </c>
      <c r="AS95" s="152">
        <v>6093.8249100000003</v>
      </c>
      <c r="AT95" s="152">
        <v>4441.5974699999997</v>
      </c>
    </row>
    <row r="96" spans="1:46">
      <c r="B96" s="158" t="s">
        <v>67</v>
      </c>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v>21960</v>
      </c>
      <c r="AJ96" s="152">
        <v>21960</v>
      </c>
      <c r="AK96" s="152">
        <v>21960</v>
      </c>
      <c r="AL96" s="152">
        <v>21960</v>
      </c>
      <c r="AM96" s="152">
        <v>21960</v>
      </c>
      <c r="AN96" s="152">
        <v>21960</v>
      </c>
      <c r="AO96" s="152">
        <v>21960</v>
      </c>
      <c r="AP96" s="152">
        <v>21960</v>
      </c>
      <c r="AQ96" s="152">
        <v>21960</v>
      </c>
      <c r="AR96" s="152">
        <v>21960</v>
      </c>
      <c r="AS96" s="152">
        <v>21960</v>
      </c>
      <c r="AT96" s="152">
        <v>21960</v>
      </c>
    </row>
    <row r="97" spans="1:46">
      <c r="B97" s="158" t="s">
        <v>68</v>
      </c>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v>0</v>
      </c>
      <c r="AJ97" s="152">
        <v>0</v>
      </c>
      <c r="AK97" s="152">
        <v>0</v>
      </c>
      <c r="AL97" s="152">
        <v>0</v>
      </c>
      <c r="AM97" s="152">
        <v>0</v>
      </c>
      <c r="AN97" s="152">
        <v>0</v>
      </c>
      <c r="AO97" s="152">
        <v>0</v>
      </c>
      <c r="AP97" s="152">
        <v>0</v>
      </c>
      <c r="AQ97" s="152">
        <v>0</v>
      </c>
      <c r="AR97" s="152">
        <v>0</v>
      </c>
      <c r="AS97" s="152">
        <v>0</v>
      </c>
      <c r="AT97" s="152">
        <v>0</v>
      </c>
    </row>
    <row r="98" spans="1:46">
      <c r="A98" s="193"/>
      <c r="B98" s="161" t="s">
        <v>69</v>
      </c>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v>1104592</v>
      </c>
      <c r="AJ98" s="162">
        <v>1176171</v>
      </c>
      <c r="AK98" s="162">
        <v>1197624</v>
      </c>
      <c r="AL98" s="162">
        <v>1055455</v>
      </c>
      <c r="AM98" s="162">
        <v>1057458</v>
      </c>
      <c r="AN98" s="162">
        <v>1064288</v>
      </c>
      <c r="AO98" s="162">
        <v>2597859</v>
      </c>
      <c r="AP98" s="162">
        <v>2428151</v>
      </c>
      <c r="AQ98" s="162">
        <v>2387958.7842399999</v>
      </c>
      <c r="AR98" s="162">
        <f>AR79+AR63</f>
        <v>2365286.6601700005</v>
      </c>
      <c r="AS98" s="162">
        <f>AS79+AS63</f>
        <v>2326208.5792500004</v>
      </c>
      <c r="AT98" s="162">
        <f>AT79+AT63</f>
        <v>2287118.1156899999</v>
      </c>
    </row>
    <row r="99" spans="1:46" ht="15" thickBot="1">
      <c r="A99" s="31"/>
    </row>
    <row r="100" spans="1:46" ht="16" customHeight="1" thickTop="1" thickBot="1">
      <c r="A100" s="185"/>
      <c r="B100" s="27" t="s">
        <v>95</v>
      </c>
      <c r="C100" s="391">
        <v>2015</v>
      </c>
      <c r="D100" s="391"/>
      <c r="E100" s="391"/>
      <c r="F100" s="391"/>
      <c r="G100" s="392">
        <v>2016</v>
      </c>
      <c r="H100" s="391"/>
      <c r="I100" s="391"/>
      <c r="J100" s="391"/>
      <c r="K100" s="392">
        <v>2017</v>
      </c>
      <c r="L100" s="391"/>
      <c r="M100" s="391"/>
      <c r="N100" s="391"/>
      <c r="O100" s="392">
        <v>2018</v>
      </c>
      <c r="P100" s="391"/>
      <c r="Q100" s="391"/>
      <c r="R100" s="391"/>
      <c r="S100" s="392">
        <v>2019</v>
      </c>
      <c r="T100" s="391"/>
      <c r="U100" s="391"/>
      <c r="V100" s="391"/>
      <c r="W100" s="392">
        <v>2020</v>
      </c>
      <c r="X100" s="391"/>
      <c r="Y100" s="391"/>
      <c r="Z100" s="391"/>
      <c r="AA100" s="392">
        <v>2021</v>
      </c>
      <c r="AB100" s="391"/>
      <c r="AC100" s="391"/>
      <c r="AD100" s="391"/>
      <c r="AE100" s="392">
        <v>2022</v>
      </c>
      <c r="AF100" s="391"/>
      <c r="AG100" s="391"/>
      <c r="AH100" s="391"/>
      <c r="AI100" s="392">
        <v>2023</v>
      </c>
      <c r="AJ100" s="391"/>
      <c r="AK100" s="391"/>
      <c r="AL100" s="391"/>
      <c r="AM100" s="392">
        <v>2024</v>
      </c>
      <c r="AN100" s="391"/>
      <c r="AO100" s="391"/>
      <c r="AP100" s="391"/>
      <c r="AQ100" s="393">
        <v>2025</v>
      </c>
      <c r="AR100" s="394"/>
      <c r="AS100" s="394"/>
      <c r="AT100" s="394"/>
    </row>
    <row r="101" spans="1:46" ht="16" customHeight="1" thickTop="1">
      <c r="A101" s="185"/>
      <c r="B101" s="28" t="s">
        <v>97</v>
      </c>
      <c r="C101" s="345" t="s">
        <v>0</v>
      </c>
      <c r="D101" s="345" t="s">
        <v>1</v>
      </c>
      <c r="E101" s="345" t="s">
        <v>2</v>
      </c>
      <c r="F101" s="345" t="s">
        <v>3</v>
      </c>
      <c r="G101" s="345" t="s">
        <v>4</v>
      </c>
      <c r="H101" s="345" t="s">
        <v>5</v>
      </c>
      <c r="I101" s="345" t="s">
        <v>6</v>
      </c>
      <c r="J101" s="345" t="s">
        <v>7</v>
      </c>
      <c r="K101" s="345" t="s">
        <v>8</v>
      </c>
      <c r="L101" s="345" t="s">
        <v>90</v>
      </c>
      <c r="M101" s="345" t="s">
        <v>102</v>
      </c>
      <c r="N101" s="345" t="s">
        <v>103</v>
      </c>
      <c r="O101" s="345" t="s">
        <v>104</v>
      </c>
      <c r="P101" s="345" t="s">
        <v>106</v>
      </c>
      <c r="Q101" s="345" t="s">
        <v>107</v>
      </c>
      <c r="R101" s="345" t="s">
        <v>108</v>
      </c>
      <c r="S101" s="345" t="s">
        <v>109</v>
      </c>
      <c r="T101" s="345" t="s">
        <v>111</v>
      </c>
      <c r="U101" s="345" t="s">
        <v>116</v>
      </c>
      <c r="V101" s="345" t="s">
        <v>117</v>
      </c>
      <c r="W101" s="345" t="s">
        <v>159</v>
      </c>
      <c r="X101" s="345" t="s">
        <v>178</v>
      </c>
      <c r="Y101" s="345" t="s">
        <v>181</v>
      </c>
      <c r="Z101" s="345" t="s">
        <v>197</v>
      </c>
      <c r="AA101" s="345" t="s">
        <v>199</v>
      </c>
      <c r="AB101" s="345" t="s">
        <v>201</v>
      </c>
      <c r="AC101" s="345" t="s">
        <v>204</v>
      </c>
      <c r="AD101" s="345" t="s">
        <v>206</v>
      </c>
      <c r="AE101" s="345" t="s">
        <v>209</v>
      </c>
      <c r="AF101" s="345" t="s">
        <v>214</v>
      </c>
      <c r="AG101" s="345" t="s">
        <v>222</v>
      </c>
      <c r="AH101" s="345" t="s">
        <v>226</v>
      </c>
      <c r="AI101" s="345" t="s">
        <v>244</v>
      </c>
      <c r="AJ101" s="345" t="s">
        <v>248</v>
      </c>
      <c r="AK101" s="345" t="s">
        <v>266</v>
      </c>
      <c r="AL101" s="345" t="s">
        <v>275</v>
      </c>
      <c r="AM101" s="345" t="s">
        <v>287</v>
      </c>
      <c r="AN101" s="345" t="s">
        <v>291</v>
      </c>
      <c r="AO101" s="345" t="s">
        <v>303</v>
      </c>
      <c r="AP101" s="345" t="s">
        <v>306</v>
      </c>
      <c r="AQ101" s="345" t="s">
        <v>341</v>
      </c>
      <c r="AR101" s="345" t="s">
        <v>348</v>
      </c>
      <c r="AS101" s="345" t="s">
        <v>440</v>
      </c>
      <c r="AT101" s="345" t="s">
        <v>447</v>
      </c>
    </row>
    <row r="102" spans="1:46">
      <c r="B102" s="154" t="s">
        <v>71</v>
      </c>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v>12688</v>
      </c>
      <c r="AJ102" s="154">
        <v>11472</v>
      </c>
      <c r="AK102" s="154">
        <v>16300</v>
      </c>
      <c r="AL102" s="154">
        <v>15830</v>
      </c>
      <c r="AM102" s="154">
        <v>15400</v>
      </c>
      <c r="AN102" s="154">
        <v>20014</v>
      </c>
      <c r="AO102" s="154">
        <v>19156</v>
      </c>
      <c r="AP102" s="154">
        <v>19607</v>
      </c>
      <c r="AQ102" s="154">
        <v>15428.280589999998</v>
      </c>
      <c r="AR102" s="154">
        <f>SUM(AR103:AR120)</f>
        <v>19580.579219999996</v>
      </c>
      <c r="AS102" s="154">
        <f>SUM(AS103:AS120)</f>
        <v>19613.197909999999</v>
      </c>
      <c r="AT102" s="154">
        <f>SUM(AT103:AT120)</f>
        <v>19752.109219999998</v>
      </c>
    </row>
    <row r="103" spans="1:46">
      <c r="B103" s="163" t="s">
        <v>72</v>
      </c>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52">
        <v>7415</v>
      </c>
      <c r="AJ103" s="152">
        <v>8632</v>
      </c>
      <c r="AK103" s="152">
        <v>6441</v>
      </c>
      <c r="AL103" s="152">
        <v>6483</v>
      </c>
      <c r="AM103" s="152">
        <v>6576</v>
      </c>
      <c r="AN103" s="152">
        <v>11167</v>
      </c>
      <c r="AO103" s="152">
        <v>3741</v>
      </c>
      <c r="AP103" s="152">
        <v>3479</v>
      </c>
      <c r="AQ103" s="152">
        <v>0</v>
      </c>
      <c r="AR103" s="152">
        <v>56.787849999999999</v>
      </c>
      <c r="AS103" s="152">
        <v>0</v>
      </c>
      <c r="AT103" s="152">
        <v>140.4</v>
      </c>
    </row>
    <row r="104" spans="1:46">
      <c r="B104" s="163" t="s">
        <v>207</v>
      </c>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v>0</v>
      </c>
      <c r="AJ104" s="152">
        <v>0</v>
      </c>
      <c r="AK104" s="152">
        <v>0</v>
      </c>
      <c r="AL104" s="152">
        <v>0</v>
      </c>
      <c r="AM104" s="152">
        <v>0</v>
      </c>
      <c r="AN104" s="152">
        <v>0</v>
      </c>
      <c r="AO104" s="152">
        <v>0</v>
      </c>
      <c r="AP104" s="152">
        <v>0</v>
      </c>
      <c r="AQ104" s="152">
        <v>0</v>
      </c>
      <c r="AR104" s="152">
        <v>0</v>
      </c>
      <c r="AS104" s="152">
        <v>0</v>
      </c>
      <c r="AT104" s="152">
        <v>0</v>
      </c>
    </row>
    <row r="105" spans="1:46">
      <c r="B105" s="163" t="s">
        <v>74</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v>833</v>
      </c>
      <c r="AJ105" s="152">
        <v>57</v>
      </c>
      <c r="AK105" s="152">
        <v>764</v>
      </c>
      <c r="AL105" s="152">
        <v>528</v>
      </c>
      <c r="AM105" s="152">
        <v>7</v>
      </c>
      <c r="AN105" s="152">
        <v>30</v>
      </c>
      <c r="AO105" s="152">
        <v>19</v>
      </c>
      <c r="AP105" s="152">
        <v>727</v>
      </c>
      <c r="AQ105" s="152">
        <v>17.126270000000002</v>
      </c>
      <c r="AR105" s="152">
        <v>17.118110000000001</v>
      </c>
      <c r="AS105" s="152">
        <v>21.395770000000002</v>
      </c>
      <c r="AT105" s="152">
        <v>17.735170000000004</v>
      </c>
    </row>
    <row r="106" spans="1:46">
      <c r="B106" s="163" t="s">
        <v>105</v>
      </c>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v>179</v>
      </c>
      <c r="AJ106" s="152">
        <v>-2</v>
      </c>
      <c r="AK106" s="152">
        <v>-2</v>
      </c>
      <c r="AL106" s="152">
        <v>-2</v>
      </c>
      <c r="AM106" s="152">
        <v>-2</v>
      </c>
      <c r="AN106" s="152">
        <v>-2</v>
      </c>
      <c r="AO106" s="152">
        <v>-2</v>
      </c>
      <c r="AP106" s="152">
        <v>0</v>
      </c>
      <c r="AQ106" s="152">
        <v>-1.7609699999999999</v>
      </c>
      <c r="AR106" s="152">
        <v>-1.7609699999999993</v>
      </c>
      <c r="AS106" s="152">
        <v>-1.7609699999999993</v>
      </c>
      <c r="AT106" s="152">
        <v>-1.7609699999999993</v>
      </c>
    </row>
    <row r="107" spans="1:46">
      <c r="A107" s="175"/>
      <c r="B107" s="163" t="s">
        <v>122</v>
      </c>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v>0</v>
      </c>
      <c r="AJ107" s="152">
        <v>0</v>
      </c>
      <c r="AK107" s="152">
        <v>0</v>
      </c>
      <c r="AL107" s="152">
        <v>0</v>
      </c>
      <c r="AM107" s="152">
        <v>0</v>
      </c>
      <c r="AN107" s="152">
        <v>0</v>
      </c>
      <c r="AO107" s="152">
        <v>0</v>
      </c>
      <c r="AP107" s="152">
        <v>0</v>
      </c>
      <c r="AQ107" s="152">
        <v>0</v>
      </c>
      <c r="AR107" s="152">
        <v>0</v>
      </c>
      <c r="AS107" s="152">
        <v>0</v>
      </c>
      <c r="AT107" s="152">
        <v>0</v>
      </c>
    </row>
    <row r="108" spans="1:46">
      <c r="A108" s="175"/>
      <c r="B108" s="163" t="s">
        <v>124</v>
      </c>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c r="AG108" s="149"/>
      <c r="AH108" s="149"/>
      <c r="AI108" s="152">
        <v>0</v>
      </c>
      <c r="AJ108" s="152">
        <v>0</v>
      </c>
      <c r="AK108" s="152">
        <v>0</v>
      </c>
      <c r="AL108" s="152">
        <v>0</v>
      </c>
      <c r="AM108" s="152">
        <v>0</v>
      </c>
      <c r="AN108" s="152">
        <v>0</v>
      </c>
      <c r="AO108" s="152">
        <v>0</v>
      </c>
      <c r="AP108" s="152">
        <v>0</v>
      </c>
      <c r="AQ108" s="152">
        <v>0</v>
      </c>
      <c r="AR108" s="152">
        <v>0</v>
      </c>
      <c r="AS108" s="152">
        <v>0</v>
      </c>
      <c r="AT108" s="152">
        <v>0</v>
      </c>
    </row>
    <row r="109" spans="1:46">
      <c r="A109" s="175"/>
      <c r="B109" s="163" t="s">
        <v>125</v>
      </c>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c r="AI109" s="152">
        <v>0</v>
      </c>
      <c r="AJ109" s="152">
        <v>0</v>
      </c>
      <c r="AK109" s="152">
        <v>0</v>
      </c>
      <c r="AL109" s="152">
        <v>0</v>
      </c>
      <c r="AM109" s="152">
        <v>0</v>
      </c>
      <c r="AN109" s="152">
        <v>0</v>
      </c>
      <c r="AO109" s="152">
        <v>0</v>
      </c>
      <c r="AP109" s="152">
        <v>0</v>
      </c>
      <c r="AQ109" s="152">
        <v>0</v>
      </c>
      <c r="AR109" s="152">
        <v>0</v>
      </c>
      <c r="AS109" s="152">
        <v>0</v>
      </c>
      <c r="AT109" s="152">
        <v>0</v>
      </c>
    </row>
    <row r="110" spans="1:46">
      <c r="A110" s="175"/>
      <c r="B110" s="163" t="s">
        <v>126</v>
      </c>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c r="AI110" s="152">
        <v>0</v>
      </c>
      <c r="AJ110" s="152">
        <v>0</v>
      </c>
      <c r="AK110" s="152">
        <v>0</v>
      </c>
      <c r="AL110" s="152">
        <v>0</v>
      </c>
      <c r="AM110" s="152">
        <v>0</v>
      </c>
      <c r="AN110" s="152">
        <v>0</v>
      </c>
      <c r="AO110" s="152">
        <v>0</v>
      </c>
      <c r="AP110" s="152">
        <v>0</v>
      </c>
      <c r="AQ110" s="152">
        <v>0</v>
      </c>
      <c r="AR110" s="152">
        <v>0</v>
      </c>
      <c r="AS110" s="152">
        <v>0</v>
      </c>
      <c r="AT110" s="152">
        <v>0</v>
      </c>
    </row>
    <row r="111" spans="1:46">
      <c r="A111" s="175"/>
      <c r="B111" s="163" t="s">
        <v>127</v>
      </c>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52">
        <v>0</v>
      </c>
      <c r="AJ111" s="152">
        <v>0</v>
      </c>
      <c r="AK111" s="152">
        <v>0</v>
      </c>
      <c r="AL111" s="152">
        <v>0</v>
      </c>
      <c r="AM111" s="152">
        <v>0</v>
      </c>
      <c r="AN111" s="152">
        <v>0</v>
      </c>
      <c r="AO111" s="152">
        <v>0</v>
      </c>
      <c r="AP111" s="152">
        <v>0</v>
      </c>
      <c r="AQ111" s="152">
        <v>0</v>
      </c>
      <c r="AR111" s="152">
        <v>0</v>
      </c>
      <c r="AS111" s="152">
        <v>0</v>
      </c>
      <c r="AT111" s="152">
        <v>0</v>
      </c>
    </row>
    <row r="112" spans="1:46">
      <c r="A112" s="175"/>
      <c r="B112" s="163" t="s">
        <v>128</v>
      </c>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c r="AI112" s="152">
        <v>0</v>
      </c>
      <c r="AJ112" s="152">
        <v>0</v>
      </c>
      <c r="AK112" s="152">
        <v>0</v>
      </c>
      <c r="AL112" s="152">
        <v>0</v>
      </c>
      <c r="AM112" s="152">
        <v>0</v>
      </c>
      <c r="AN112" s="152">
        <v>0</v>
      </c>
      <c r="AO112" s="152">
        <v>0</v>
      </c>
      <c r="AP112" s="152">
        <v>0</v>
      </c>
      <c r="AQ112" s="152">
        <v>0</v>
      </c>
      <c r="AR112" s="152">
        <v>0</v>
      </c>
      <c r="AS112" s="152">
        <v>0</v>
      </c>
      <c r="AT112" s="152">
        <v>0</v>
      </c>
    </row>
    <row r="113" spans="1:46">
      <c r="A113" s="175"/>
      <c r="B113" s="163" t="s">
        <v>129</v>
      </c>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52">
        <v>0</v>
      </c>
      <c r="AJ113" s="152">
        <v>0</v>
      </c>
      <c r="AK113" s="152">
        <v>0</v>
      </c>
      <c r="AL113" s="152">
        <v>0</v>
      </c>
      <c r="AM113" s="152">
        <v>0</v>
      </c>
      <c r="AN113" s="152">
        <v>0</v>
      </c>
      <c r="AO113" s="152">
        <v>0</v>
      </c>
      <c r="AP113" s="152">
        <v>0</v>
      </c>
      <c r="AQ113" s="152">
        <v>0</v>
      </c>
      <c r="AR113" s="152">
        <v>0</v>
      </c>
      <c r="AS113" s="152">
        <v>0</v>
      </c>
      <c r="AT113" s="152">
        <v>0</v>
      </c>
    </row>
    <row r="114" spans="1:46">
      <c r="A114" s="175"/>
      <c r="B114" s="163" t="s">
        <v>130</v>
      </c>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c r="AH114" s="149"/>
      <c r="AI114" s="152">
        <v>0</v>
      </c>
      <c r="AJ114" s="152">
        <v>0</v>
      </c>
      <c r="AK114" s="152">
        <v>0</v>
      </c>
      <c r="AL114" s="152">
        <v>0</v>
      </c>
      <c r="AM114" s="152">
        <v>0</v>
      </c>
      <c r="AN114" s="152">
        <v>0</v>
      </c>
      <c r="AO114" s="152">
        <v>0</v>
      </c>
      <c r="AP114" s="152">
        <v>0</v>
      </c>
      <c r="AQ114" s="152">
        <v>0</v>
      </c>
      <c r="AR114" s="152">
        <v>0</v>
      </c>
      <c r="AS114" s="152">
        <v>0</v>
      </c>
      <c r="AT114" s="152">
        <v>0</v>
      </c>
    </row>
    <row r="115" spans="1:46">
      <c r="A115" s="175"/>
      <c r="B115" s="163" t="s">
        <v>110</v>
      </c>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c r="AF115" s="149"/>
      <c r="AG115" s="149"/>
      <c r="AH115" s="149"/>
      <c r="AI115" s="152">
        <v>0</v>
      </c>
      <c r="AJ115" s="152">
        <v>0</v>
      </c>
      <c r="AK115" s="152">
        <v>0</v>
      </c>
      <c r="AL115" s="152">
        <v>0</v>
      </c>
      <c r="AM115" s="152">
        <v>0</v>
      </c>
      <c r="AN115" s="152">
        <v>0</v>
      </c>
      <c r="AO115" s="152">
        <v>0</v>
      </c>
      <c r="AP115" s="152">
        <v>0</v>
      </c>
      <c r="AQ115" s="152">
        <v>0</v>
      </c>
      <c r="AR115" s="152">
        <v>0</v>
      </c>
      <c r="AS115" s="152">
        <v>0</v>
      </c>
      <c r="AT115" s="152">
        <v>0</v>
      </c>
    </row>
    <row r="116" spans="1:46">
      <c r="A116" s="175"/>
      <c r="B116" s="163" t="s">
        <v>176</v>
      </c>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c r="AF116" s="149"/>
      <c r="AG116" s="149"/>
      <c r="AH116" s="149"/>
      <c r="AI116" s="152">
        <v>0</v>
      </c>
      <c r="AJ116" s="152">
        <v>0</v>
      </c>
      <c r="AK116" s="152">
        <v>0</v>
      </c>
      <c r="AL116" s="152">
        <v>0</v>
      </c>
      <c r="AM116" s="152">
        <v>0</v>
      </c>
      <c r="AN116" s="152">
        <v>0</v>
      </c>
      <c r="AO116" s="152">
        <v>0</v>
      </c>
      <c r="AP116" s="152">
        <v>0</v>
      </c>
      <c r="AQ116" s="152">
        <v>0</v>
      </c>
      <c r="AR116" s="152">
        <v>0</v>
      </c>
      <c r="AS116" s="152">
        <v>0</v>
      </c>
      <c r="AT116" s="152">
        <v>0</v>
      </c>
    </row>
    <row r="117" spans="1:46">
      <c r="A117" s="175"/>
      <c r="B117" s="163" t="s">
        <v>120</v>
      </c>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c r="AF117" s="149"/>
      <c r="AG117" s="149"/>
      <c r="AH117" s="149"/>
      <c r="AI117" s="152">
        <v>1999</v>
      </c>
      <c r="AJ117" s="152">
        <v>522</v>
      </c>
      <c r="AK117" s="152">
        <v>6833</v>
      </c>
      <c r="AL117" s="152">
        <v>6557</v>
      </c>
      <c r="AM117" s="152">
        <v>6557</v>
      </c>
      <c r="AN117" s="152">
        <v>6557</v>
      </c>
      <c r="AO117" s="152">
        <v>13135</v>
      </c>
      <c r="AP117" s="152">
        <v>13141</v>
      </c>
      <c r="AQ117" s="152">
        <v>13150.536900000001</v>
      </c>
      <c r="AR117" s="152">
        <v>17245.984809999998</v>
      </c>
      <c r="AS117" s="152">
        <v>17331.113690000002</v>
      </c>
      <c r="AT117" s="152">
        <v>17333.285600000003</v>
      </c>
    </row>
    <row r="118" spans="1:46">
      <c r="B118" s="163" t="s">
        <v>75</v>
      </c>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v>2024</v>
      </c>
      <c r="AJ118" s="152">
        <v>2024</v>
      </c>
      <c r="AK118" s="152">
        <v>2024</v>
      </c>
      <c r="AL118" s="152">
        <v>2024</v>
      </c>
      <c r="AM118" s="152">
        <v>2024</v>
      </c>
      <c r="AN118" s="152">
        <v>2024</v>
      </c>
      <c r="AO118" s="152">
        <v>2024</v>
      </c>
      <c r="AP118" s="152">
        <v>2024</v>
      </c>
      <c r="AQ118" s="152">
        <v>2023.6503899999998</v>
      </c>
      <c r="AR118" s="152">
        <v>2023.6503899999998</v>
      </c>
      <c r="AS118" s="152">
        <v>2023.6503899999998</v>
      </c>
      <c r="AT118" s="152">
        <v>2023.6503899999998</v>
      </c>
    </row>
    <row r="119" spans="1:46">
      <c r="A119" s="175"/>
      <c r="B119" s="163" t="s">
        <v>10</v>
      </c>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52">
        <v>238</v>
      </c>
      <c r="AJ119" s="152">
        <v>239</v>
      </c>
      <c r="AK119" s="152">
        <v>240</v>
      </c>
      <c r="AL119" s="152">
        <v>240</v>
      </c>
      <c r="AM119" s="152">
        <v>238</v>
      </c>
      <c r="AN119" s="152">
        <v>238</v>
      </c>
      <c r="AO119" s="152">
        <v>239</v>
      </c>
      <c r="AP119" s="152">
        <v>236</v>
      </c>
      <c r="AQ119" s="152">
        <v>238.72800000000001</v>
      </c>
      <c r="AR119" s="152">
        <v>238.79902999999999</v>
      </c>
      <c r="AS119" s="152">
        <v>238.79902999999999</v>
      </c>
      <c r="AT119" s="152">
        <v>238.79902999999999</v>
      </c>
    </row>
    <row r="120" spans="1:46">
      <c r="B120" s="163" t="s">
        <v>76</v>
      </c>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v>0</v>
      </c>
      <c r="AJ120" s="152">
        <v>0</v>
      </c>
      <c r="AK120" s="152">
        <v>0</v>
      </c>
      <c r="AL120" s="152">
        <v>0</v>
      </c>
      <c r="AM120" s="152">
        <v>0</v>
      </c>
      <c r="AN120" s="152">
        <v>0</v>
      </c>
      <c r="AO120" s="152">
        <v>0</v>
      </c>
      <c r="AP120" s="152">
        <v>0</v>
      </c>
      <c r="AQ120" s="152">
        <v>0</v>
      </c>
      <c r="AR120" s="152">
        <v>0</v>
      </c>
      <c r="AS120" s="152">
        <v>0</v>
      </c>
      <c r="AT120" s="152">
        <v>0</v>
      </c>
    </row>
    <row r="121" spans="1:46">
      <c r="B121" s="167" t="s">
        <v>77</v>
      </c>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49">
        <f>AI122</f>
        <v>13394</v>
      </c>
      <c r="AJ121" s="149">
        <f t="shared" ref="AJ121:AT121" si="0">AJ122</f>
        <v>11009</v>
      </c>
      <c r="AK121" s="149">
        <f t="shared" si="0"/>
        <v>4732</v>
      </c>
      <c r="AL121" s="149">
        <f t="shared" si="0"/>
        <v>5145</v>
      </c>
      <c r="AM121" s="149">
        <f t="shared" si="0"/>
        <v>5150</v>
      </c>
      <c r="AN121" s="149">
        <f t="shared" si="0"/>
        <v>5154</v>
      </c>
      <c r="AO121" s="149">
        <f t="shared" si="0"/>
        <v>5159</v>
      </c>
      <c r="AP121" s="149">
        <f t="shared" si="0"/>
        <v>519</v>
      </c>
      <c r="AQ121" s="149">
        <f t="shared" si="0"/>
        <v>518.52580999999998</v>
      </c>
      <c r="AR121" s="149">
        <f t="shared" si="0"/>
        <v>518.52580999999998</v>
      </c>
      <c r="AS121" s="149">
        <f t="shared" si="0"/>
        <v>1518.5258099999999</v>
      </c>
      <c r="AT121" s="149">
        <f t="shared" si="0"/>
        <v>1598.5761299999999</v>
      </c>
    </row>
    <row r="122" spans="1:46">
      <c r="B122" s="154" t="s">
        <v>78</v>
      </c>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c r="AI122" s="149">
        <v>13394</v>
      </c>
      <c r="AJ122" s="149">
        <v>11009</v>
      </c>
      <c r="AK122" s="149">
        <v>4732</v>
      </c>
      <c r="AL122" s="149">
        <v>5145</v>
      </c>
      <c r="AM122" s="149">
        <v>5150</v>
      </c>
      <c r="AN122" s="149">
        <v>5154</v>
      </c>
      <c r="AO122" s="149">
        <v>5159</v>
      </c>
      <c r="AP122" s="149">
        <v>519</v>
      </c>
      <c r="AQ122" s="149">
        <v>518.52580999999998</v>
      </c>
      <c r="AR122" s="149">
        <f>SUM(AR123:AR139)</f>
        <v>518.52580999999998</v>
      </c>
      <c r="AS122" s="149">
        <f>SUM(AS123:AS139)</f>
        <v>1518.5258099999999</v>
      </c>
      <c r="AT122" s="149">
        <f>SUM(AT123:AT139)</f>
        <v>1598.5761299999999</v>
      </c>
    </row>
    <row r="123" spans="1:46">
      <c r="B123" s="163" t="s">
        <v>72</v>
      </c>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c r="AH123" s="149"/>
      <c r="AI123" s="152">
        <v>0</v>
      </c>
      <c r="AJ123" s="152">
        <v>0</v>
      </c>
      <c r="AK123" s="152">
        <v>0</v>
      </c>
      <c r="AL123" s="152">
        <v>500</v>
      </c>
      <c r="AM123" s="152">
        <v>500</v>
      </c>
      <c r="AN123" s="152">
        <v>500</v>
      </c>
      <c r="AO123" s="152">
        <v>500</v>
      </c>
      <c r="AP123" s="152">
        <v>500</v>
      </c>
      <c r="AQ123" s="152">
        <v>499.96665999999999</v>
      </c>
      <c r="AR123" s="152">
        <v>499.96665999999999</v>
      </c>
      <c r="AS123" s="152">
        <v>1499.9666599999998</v>
      </c>
      <c r="AT123" s="152">
        <v>1580.0169799999999</v>
      </c>
    </row>
    <row r="124" spans="1:46">
      <c r="B124" s="163" t="s">
        <v>207</v>
      </c>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v>0</v>
      </c>
      <c r="AJ124" s="152">
        <v>0</v>
      </c>
      <c r="AK124" s="152">
        <v>0</v>
      </c>
      <c r="AL124" s="152">
        <v>0</v>
      </c>
      <c r="AM124" s="152">
        <v>0</v>
      </c>
      <c r="AN124" s="152">
        <v>0</v>
      </c>
      <c r="AO124" s="152">
        <v>0</v>
      </c>
      <c r="AP124" s="152">
        <v>0</v>
      </c>
      <c r="AQ124" s="152">
        <v>0</v>
      </c>
      <c r="AR124" s="152">
        <v>0</v>
      </c>
      <c r="AS124" s="152">
        <v>0</v>
      </c>
      <c r="AT124" s="152">
        <v>0</v>
      </c>
    </row>
    <row r="125" spans="1:46">
      <c r="A125" s="175"/>
      <c r="B125" s="163" t="s">
        <v>131</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v>0</v>
      </c>
      <c r="AJ125" s="152">
        <v>0</v>
      </c>
      <c r="AK125" s="152">
        <v>0</v>
      </c>
      <c r="AL125" s="152">
        <v>0</v>
      </c>
      <c r="AM125" s="152">
        <v>0</v>
      </c>
      <c r="AN125" s="152">
        <v>0</v>
      </c>
      <c r="AO125" s="152">
        <v>0</v>
      </c>
      <c r="AP125" s="152">
        <v>0</v>
      </c>
      <c r="AQ125" s="152">
        <v>0</v>
      </c>
      <c r="AR125" s="152">
        <v>0</v>
      </c>
      <c r="AS125" s="152">
        <v>0</v>
      </c>
      <c r="AT125" s="152">
        <v>0</v>
      </c>
    </row>
    <row r="126" spans="1:46">
      <c r="A126" s="175"/>
      <c r="B126" s="163" t="s">
        <v>132</v>
      </c>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49"/>
      <c r="AF126" s="149"/>
      <c r="AG126" s="149"/>
      <c r="AH126" s="149"/>
      <c r="AI126" s="152">
        <v>992</v>
      </c>
      <c r="AJ126" s="152">
        <v>0</v>
      </c>
      <c r="AK126" s="152">
        <v>0</v>
      </c>
      <c r="AL126" s="152">
        <v>0</v>
      </c>
      <c r="AM126" s="152">
        <v>0</v>
      </c>
      <c r="AN126" s="152">
        <v>0</v>
      </c>
      <c r="AO126" s="152">
        <v>0</v>
      </c>
      <c r="AP126" s="152">
        <v>0</v>
      </c>
      <c r="AQ126" s="152">
        <v>0</v>
      </c>
      <c r="AR126" s="152">
        <v>0</v>
      </c>
      <c r="AS126" s="152">
        <v>0</v>
      </c>
      <c r="AT126" s="152">
        <v>0</v>
      </c>
    </row>
    <row r="127" spans="1:46">
      <c r="A127" s="175"/>
      <c r="B127" s="163" t="s">
        <v>123</v>
      </c>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c r="AG127" s="149"/>
      <c r="AH127" s="149"/>
      <c r="AI127" s="152">
        <v>0</v>
      </c>
      <c r="AJ127" s="152">
        <v>0</v>
      </c>
      <c r="AK127" s="152">
        <v>0</v>
      </c>
      <c r="AL127" s="152">
        <v>0</v>
      </c>
      <c r="AM127" s="152">
        <v>0</v>
      </c>
      <c r="AN127" s="152">
        <v>0</v>
      </c>
      <c r="AO127" s="152">
        <v>0</v>
      </c>
      <c r="AP127" s="152">
        <v>0</v>
      </c>
      <c r="AQ127" s="152">
        <v>0</v>
      </c>
      <c r="AR127" s="152">
        <v>0</v>
      </c>
      <c r="AS127" s="152">
        <v>0</v>
      </c>
      <c r="AT127" s="152">
        <v>0</v>
      </c>
    </row>
    <row r="128" spans="1:46">
      <c r="A128" s="175"/>
      <c r="B128" s="163" t="s">
        <v>139</v>
      </c>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v>0</v>
      </c>
      <c r="AJ128" s="152">
        <v>0</v>
      </c>
      <c r="AK128" s="152">
        <v>0</v>
      </c>
      <c r="AL128" s="152">
        <v>0</v>
      </c>
      <c r="AM128" s="152">
        <v>0</v>
      </c>
      <c r="AN128" s="152">
        <v>0</v>
      </c>
      <c r="AO128" s="152">
        <v>0</v>
      </c>
      <c r="AP128" s="152">
        <v>0</v>
      </c>
      <c r="AQ128" s="152">
        <v>0</v>
      </c>
      <c r="AR128" s="152">
        <v>0</v>
      </c>
      <c r="AS128" s="152">
        <v>0</v>
      </c>
      <c r="AT128" s="152">
        <v>0</v>
      </c>
    </row>
    <row r="129" spans="1:46">
      <c r="A129" s="175"/>
      <c r="B129" s="163" t="s">
        <v>133</v>
      </c>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v>0</v>
      </c>
      <c r="AJ129" s="152">
        <v>0</v>
      </c>
      <c r="AK129" s="152">
        <v>0</v>
      </c>
      <c r="AL129" s="152">
        <v>0</v>
      </c>
      <c r="AM129" s="152">
        <v>0</v>
      </c>
      <c r="AN129" s="152">
        <v>0</v>
      </c>
      <c r="AO129" s="152">
        <v>0</v>
      </c>
      <c r="AP129" s="152">
        <v>0</v>
      </c>
      <c r="AQ129" s="152">
        <v>0</v>
      </c>
      <c r="AR129" s="152">
        <v>0</v>
      </c>
      <c r="AS129" s="152">
        <v>0</v>
      </c>
      <c r="AT129" s="152">
        <v>0</v>
      </c>
    </row>
    <row r="130" spans="1:46">
      <c r="A130" s="175"/>
      <c r="B130" s="163" t="s">
        <v>134</v>
      </c>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c r="AG130" s="149"/>
      <c r="AH130" s="149"/>
      <c r="AI130" s="152">
        <v>0</v>
      </c>
      <c r="AJ130" s="152">
        <v>0</v>
      </c>
      <c r="AK130" s="152">
        <v>0</v>
      </c>
      <c r="AL130" s="152">
        <v>0</v>
      </c>
      <c r="AM130" s="152">
        <v>0</v>
      </c>
      <c r="AN130" s="152">
        <v>0</v>
      </c>
      <c r="AO130" s="152">
        <v>0</v>
      </c>
      <c r="AP130" s="152">
        <v>0</v>
      </c>
      <c r="AQ130" s="152">
        <v>0</v>
      </c>
      <c r="AR130" s="152">
        <v>0</v>
      </c>
      <c r="AS130" s="152">
        <v>0</v>
      </c>
      <c r="AT130" s="152">
        <v>0</v>
      </c>
    </row>
    <row r="131" spans="1:46">
      <c r="A131" s="175"/>
      <c r="B131" s="163" t="s">
        <v>135</v>
      </c>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c r="AH131" s="149"/>
      <c r="AI131" s="152">
        <v>0</v>
      </c>
      <c r="AJ131" s="152">
        <v>0</v>
      </c>
      <c r="AK131" s="152">
        <v>0</v>
      </c>
      <c r="AL131" s="152">
        <v>0</v>
      </c>
      <c r="AM131" s="152">
        <v>0</v>
      </c>
      <c r="AN131" s="152">
        <v>0</v>
      </c>
      <c r="AO131" s="152">
        <v>0</v>
      </c>
      <c r="AP131" s="152">
        <v>0</v>
      </c>
      <c r="AQ131" s="152">
        <v>0</v>
      </c>
      <c r="AR131" s="152">
        <v>0</v>
      </c>
      <c r="AS131" s="152">
        <v>0</v>
      </c>
      <c r="AT131" s="152">
        <v>0</v>
      </c>
    </row>
    <row r="132" spans="1:46">
      <c r="A132" s="175"/>
      <c r="B132" s="163" t="s">
        <v>210</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v>0</v>
      </c>
      <c r="AJ132" s="152">
        <v>0</v>
      </c>
      <c r="AK132" s="152">
        <v>0</v>
      </c>
      <c r="AL132" s="152">
        <v>0</v>
      </c>
      <c r="AM132" s="152">
        <v>0</v>
      </c>
      <c r="AN132" s="152">
        <v>0</v>
      </c>
      <c r="AO132" s="152">
        <v>0</v>
      </c>
      <c r="AP132" s="152">
        <v>0</v>
      </c>
      <c r="AQ132" s="152"/>
      <c r="AR132" s="152">
        <v>0</v>
      </c>
      <c r="AS132" s="152">
        <v>0</v>
      </c>
      <c r="AT132" s="152">
        <v>0</v>
      </c>
    </row>
    <row r="133" spans="1:46">
      <c r="A133" s="175"/>
      <c r="B133" s="163" t="s">
        <v>136</v>
      </c>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v>0</v>
      </c>
      <c r="AJ133" s="152">
        <v>0</v>
      </c>
      <c r="AK133" s="152">
        <v>0</v>
      </c>
      <c r="AL133" s="152">
        <v>0</v>
      </c>
      <c r="AM133" s="152">
        <v>0</v>
      </c>
      <c r="AN133" s="152">
        <v>0</v>
      </c>
      <c r="AO133" s="152">
        <v>0</v>
      </c>
      <c r="AP133" s="152">
        <v>0</v>
      </c>
      <c r="AQ133" s="152">
        <v>0</v>
      </c>
      <c r="AR133" s="152">
        <v>0</v>
      </c>
      <c r="AS133" s="152">
        <v>0</v>
      </c>
      <c r="AT133" s="152">
        <v>0</v>
      </c>
    </row>
    <row r="134" spans="1:46">
      <c r="A134" s="175"/>
      <c r="B134" s="163" t="s">
        <v>137</v>
      </c>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c r="AG134" s="149"/>
      <c r="AH134" s="149"/>
      <c r="AI134" s="152">
        <v>0</v>
      </c>
      <c r="AJ134" s="152">
        <v>0</v>
      </c>
      <c r="AK134" s="152">
        <v>0</v>
      </c>
      <c r="AL134" s="152">
        <v>0</v>
      </c>
      <c r="AM134" s="152">
        <v>0</v>
      </c>
      <c r="AN134" s="152">
        <v>0</v>
      </c>
      <c r="AO134" s="152">
        <v>0</v>
      </c>
      <c r="AP134" s="152">
        <v>0</v>
      </c>
      <c r="AQ134" s="152">
        <v>0</v>
      </c>
      <c r="AR134" s="152">
        <v>0</v>
      </c>
      <c r="AS134" s="152">
        <v>0</v>
      </c>
      <c r="AT134" s="152">
        <v>0</v>
      </c>
    </row>
    <row r="135" spans="1:46">
      <c r="A135" s="175"/>
      <c r="B135" s="163" t="s">
        <v>138</v>
      </c>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52">
        <v>0</v>
      </c>
      <c r="AJ135" s="152">
        <v>0</v>
      </c>
      <c r="AK135" s="152">
        <v>0</v>
      </c>
      <c r="AL135" s="152">
        <v>0</v>
      </c>
      <c r="AM135" s="152">
        <v>0</v>
      </c>
      <c r="AN135" s="152">
        <v>0</v>
      </c>
      <c r="AO135" s="152">
        <v>0</v>
      </c>
      <c r="AP135" s="152">
        <v>0</v>
      </c>
      <c r="AQ135" s="152">
        <v>0</v>
      </c>
      <c r="AR135" s="152">
        <v>0</v>
      </c>
      <c r="AS135" s="152">
        <v>0</v>
      </c>
      <c r="AT135" s="152">
        <v>0</v>
      </c>
    </row>
    <row r="136" spans="1:46">
      <c r="B136" s="163" t="s">
        <v>110</v>
      </c>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c r="AH136" s="149"/>
      <c r="AI136" s="152">
        <v>0</v>
      </c>
      <c r="AJ136" s="152">
        <v>0</v>
      </c>
      <c r="AK136" s="152">
        <v>0</v>
      </c>
      <c r="AL136" s="152">
        <v>0</v>
      </c>
      <c r="AM136" s="152">
        <v>0</v>
      </c>
      <c r="AN136" s="152">
        <v>0</v>
      </c>
      <c r="AO136" s="152">
        <v>0</v>
      </c>
      <c r="AP136" s="152">
        <v>0</v>
      </c>
      <c r="AQ136" s="152">
        <v>0</v>
      </c>
      <c r="AR136" s="152">
        <v>0</v>
      </c>
      <c r="AS136" s="152">
        <v>0</v>
      </c>
      <c r="AT136" s="152">
        <v>0</v>
      </c>
    </row>
    <row r="137" spans="1:46">
      <c r="A137" s="175"/>
      <c r="B137" s="163" t="s">
        <v>120</v>
      </c>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c r="AG137" s="149"/>
      <c r="AH137" s="149"/>
      <c r="AI137" s="152">
        <v>4685</v>
      </c>
      <c r="AJ137" s="152">
        <v>4725</v>
      </c>
      <c r="AK137" s="152">
        <v>4732</v>
      </c>
      <c r="AL137" s="152">
        <v>4645</v>
      </c>
      <c r="AM137" s="152">
        <v>4650</v>
      </c>
      <c r="AN137" s="152">
        <v>4654</v>
      </c>
      <c r="AO137" s="152">
        <v>4659</v>
      </c>
      <c r="AP137" s="152">
        <v>19</v>
      </c>
      <c r="AQ137" s="152">
        <v>18.63073</v>
      </c>
      <c r="AR137" s="152">
        <v>18.63073</v>
      </c>
      <c r="AS137" s="152">
        <v>18.63073</v>
      </c>
      <c r="AT137" s="152">
        <v>18.63073</v>
      </c>
    </row>
    <row r="138" spans="1:46">
      <c r="B138" s="163" t="s">
        <v>79</v>
      </c>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52">
        <v>0</v>
      </c>
      <c r="AJ138" s="152">
        <v>0</v>
      </c>
      <c r="AK138" s="152">
        <v>0</v>
      </c>
      <c r="AL138" s="152">
        <v>0</v>
      </c>
      <c r="AM138" s="152">
        <v>0</v>
      </c>
      <c r="AN138" s="152">
        <v>0</v>
      </c>
      <c r="AO138" s="152">
        <v>0</v>
      </c>
      <c r="AP138" s="152">
        <v>0</v>
      </c>
      <c r="AQ138" s="152">
        <v>-7.1580000000000005E-2</v>
      </c>
      <c r="AR138" s="152">
        <v>-7.1580000000000005E-2</v>
      </c>
      <c r="AS138" s="152">
        <v>-7.1580000000000005E-2</v>
      </c>
      <c r="AT138" s="152">
        <v>-7.1580000000000005E-2</v>
      </c>
    </row>
    <row r="139" spans="1:46">
      <c r="A139" s="175"/>
      <c r="B139" s="163" t="s">
        <v>10</v>
      </c>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v>7717</v>
      </c>
      <c r="AJ139" s="152">
        <v>6284</v>
      </c>
      <c r="AK139" s="152">
        <v>0</v>
      </c>
      <c r="AL139" s="152">
        <v>0</v>
      </c>
      <c r="AM139" s="152">
        <v>0</v>
      </c>
      <c r="AN139" s="152">
        <v>0</v>
      </c>
      <c r="AO139" s="152">
        <v>0</v>
      </c>
      <c r="AP139" s="152">
        <v>0</v>
      </c>
      <c r="AQ139" s="152">
        <v>0</v>
      </c>
      <c r="AR139" s="152">
        <v>0</v>
      </c>
      <c r="AS139" s="152">
        <v>0</v>
      </c>
      <c r="AT139" s="152">
        <v>0</v>
      </c>
    </row>
    <row r="140" spans="1:46">
      <c r="B140" s="154" t="s">
        <v>80</v>
      </c>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49">
        <v>0</v>
      </c>
      <c r="AJ140" s="149">
        <v>0</v>
      </c>
      <c r="AK140" s="149">
        <v>0</v>
      </c>
      <c r="AL140" s="149">
        <v>0</v>
      </c>
      <c r="AM140" s="149">
        <v>0</v>
      </c>
      <c r="AN140" s="149">
        <v>0</v>
      </c>
      <c r="AO140" s="149">
        <v>0</v>
      </c>
      <c r="AP140" s="149">
        <v>0</v>
      </c>
      <c r="AQ140" s="149">
        <v>0</v>
      </c>
      <c r="AR140" s="149">
        <v>0</v>
      </c>
      <c r="AS140" s="149">
        <v>0</v>
      </c>
      <c r="AT140" s="149">
        <v>0</v>
      </c>
    </row>
    <row r="141" spans="1:46">
      <c r="B141" s="148" t="s">
        <v>81</v>
      </c>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c r="AG141" s="149"/>
      <c r="AH141" s="149"/>
      <c r="AI141" s="149">
        <v>1078510</v>
      </c>
      <c r="AJ141" s="149">
        <v>1153690</v>
      </c>
      <c r="AK141" s="149">
        <v>1176592</v>
      </c>
      <c r="AL141" s="149">
        <v>1034480</v>
      </c>
      <c r="AM141" s="149">
        <v>1036908</v>
      </c>
      <c r="AN141" s="149">
        <v>1039120</v>
      </c>
      <c r="AO141" s="149">
        <v>2573544</v>
      </c>
      <c r="AP141" s="149">
        <v>2408025</v>
      </c>
      <c r="AQ141" s="149">
        <v>2372011.9778399998</v>
      </c>
      <c r="AR141" s="149">
        <f>SUM(AR142:AR151)</f>
        <v>2345187.5551399998</v>
      </c>
      <c r="AS141" s="149">
        <f>SUM(AS142:AS151)</f>
        <v>2305076.8555299998</v>
      </c>
      <c r="AT141" s="149">
        <f>SUM(AT142:AT151)</f>
        <v>2265767.43034</v>
      </c>
    </row>
    <row r="142" spans="1:46">
      <c r="B142" s="163" t="s">
        <v>82</v>
      </c>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D142" s="149"/>
      <c r="AE142" s="149"/>
      <c r="AF142" s="149"/>
      <c r="AG142" s="149"/>
      <c r="AH142" s="149"/>
      <c r="AI142" s="152">
        <v>427845</v>
      </c>
      <c r="AJ142" s="152">
        <v>427845</v>
      </c>
      <c r="AK142" s="152">
        <v>2545452</v>
      </c>
      <c r="AL142" s="152">
        <v>2545452</v>
      </c>
      <c r="AM142" s="152">
        <v>2545452</v>
      </c>
      <c r="AN142" s="152">
        <v>2679703</v>
      </c>
      <c r="AO142" s="152">
        <v>2679703</v>
      </c>
      <c r="AP142" s="152">
        <v>2605204</v>
      </c>
      <c r="AQ142" s="152">
        <v>2605204.3380200001</v>
      </c>
      <c r="AR142" s="152">
        <v>2605204.3380200001</v>
      </c>
      <c r="AS142" s="152">
        <v>2605204.3380200001</v>
      </c>
      <c r="AT142" s="152">
        <v>2656201.1390200001</v>
      </c>
    </row>
    <row r="143" spans="1:46">
      <c r="B143" s="163" t="s">
        <v>246</v>
      </c>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c r="AI143" s="152">
        <v>0</v>
      </c>
      <c r="AJ143" s="152">
        <v>0</v>
      </c>
      <c r="AK143" s="152">
        <v>0</v>
      </c>
      <c r="AL143" s="152">
        <v>0</v>
      </c>
      <c r="AM143" s="152">
        <v>0</v>
      </c>
      <c r="AN143" s="152">
        <v>0</v>
      </c>
      <c r="AO143" s="152">
        <v>0</v>
      </c>
      <c r="AP143" s="152">
        <v>0</v>
      </c>
      <c r="AQ143" s="152">
        <v>0</v>
      </c>
      <c r="AR143" s="152">
        <v>0</v>
      </c>
      <c r="AS143" s="152">
        <v>0</v>
      </c>
      <c r="AT143" s="152">
        <v>0</v>
      </c>
    </row>
    <row r="144" spans="1:46">
      <c r="B144" s="163" t="s">
        <v>83</v>
      </c>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c r="AI144" s="152">
        <v>0</v>
      </c>
      <c r="AJ144" s="152">
        <v>-1325882</v>
      </c>
      <c r="AK144" s="152">
        <v>-1325882</v>
      </c>
      <c r="AL144" s="152">
        <v>-1571174</v>
      </c>
      <c r="AM144" s="152">
        <v>-1571174</v>
      </c>
      <c r="AN144" s="152">
        <v>-1571174</v>
      </c>
      <c r="AO144" s="152">
        <v>-50200</v>
      </c>
      <c r="AP144" s="152">
        <v>-50200</v>
      </c>
      <c r="AQ144" s="152">
        <v>-50200.2</v>
      </c>
      <c r="AR144" s="152">
        <v>-50200.2</v>
      </c>
      <c r="AS144" s="152">
        <v>-50200.2</v>
      </c>
      <c r="AT144" s="152">
        <v>-50200.2</v>
      </c>
    </row>
    <row r="145" spans="1:46">
      <c r="B145" s="163" t="s">
        <v>85</v>
      </c>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c r="AI145" s="152">
        <v>0</v>
      </c>
      <c r="AJ145" s="152">
        <v>0</v>
      </c>
      <c r="AK145" s="152">
        <v>0</v>
      </c>
      <c r="AL145" s="152">
        <v>0</v>
      </c>
      <c r="AM145" s="152">
        <v>0</v>
      </c>
      <c r="AN145" s="152">
        <v>0</v>
      </c>
      <c r="AO145" s="152">
        <v>0</v>
      </c>
      <c r="AP145" s="152">
        <v>0</v>
      </c>
      <c r="AQ145" s="152">
        <v>0</v>
      </c>
      <c r="AR145" s="152">
        <v>0</v>
      </c>
      <c r="AS145" s="152">
        <v>0</v>
      </c>
      <c r="AT145" s="152">
        <v>0</v>
      </c>
    </row>
    <row r="146" spans="1:46">
      <c r="A146" s="175"/>
      <c r="B146" s="163" t="s">
        <v>88</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v>-15728</v>
      </c>
      <c r="AJ146" s="152">
        <v>-15728</v>
      </c>
      <c r="AK146" s="152">
        <v>-15728</v>
      </c>
      <c r="AL146" s="152">
        <v>-15728</v>
      </c>
      <c r="AM146" s="152">
        <v>-40043</v>
      </c>
      <c r="AN146" s="152">
        <v>-48007</v>
      </c>
      <c r="AO146" s="152">
        <v>-60440</v>
      </c>
      <c r="AP146" s="152">
        <v>-40043</v>
      </c>
      <c r="AQ146" s="152">
        <v>-166080.26952</v>
      </c>
      <c r="AR146" s="152">
        <v>-209445.95725000001</v>
      </c>
      <c r="AS146" s="152">
        <v>-237198.90484000006</v>
      </c>
      <c r="AT146" s="152">
        <v>-277309.60444999993</v>
      </c>
    </row>
    <row r="147" spans="1:46">
      <c r="B147" s="163" t="s">
        <v>140</v>
      </c>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c r="AI147" s="152">
        <v>0</v>
      </c>
      <c r="AJ147" s="152">
        <v>0</v>
      </c>
      <c r="AK147" s="152">
        <v>0</v>
      </c>
      <c r="AL147" s="152">
        <v>0</v>
      </c>
      <c r="AM147" s="152">
        <v>0</v>
      </c>
      <c r="AN147" s="152">
        <v>0</v>
      </c>
      <c r="AO147" s="152">
        <v>0</v>
      </c>
      <c r="AP147" s="152">
        <v>0</v>
      </c>
      <c r="AQ147" s="152">
        <v>0</v>
      </c>
      <c r="AR147" s="152">
        <v>0</v>
      </c>
      <c r="AS147" s="152">
        <v>0</v>
      </c>
      <c r="AT147" s="152">
        <v>0</v>
      </c>
    </row>
    <row r="148" spans="1:46">
      <c r="B148" s="163" t="s">
        <v>84</v>
      </c>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c r="AI148" s="152">
        <v>-1349496</v>
      </c>
      <c r="AJ148" s="152">
        <v>-23614</v>
      </c>
      <c r="AK148" s="152">
        <v>-23614</v>
      </c>
      <c r="AL148" s="152">
        <v>-23614</v>
      </c>
      <c r="AM148" s="152">
        <v>-23614</v>
      </c>
      <c r="AN148" s="152">
        <v>-23614</v>
      </c>
      <c r="AO148" s="152">
        <v>-23614</v>
      </c>
      <c r="AP148" s="152">
        <v>-23614</v>
      </c>
      <c r="AQ148" s="152">
        <v>-23614.479319999999</v>
      </c>
      <c r="AR148" s="152">
        <v>-23614.479319999999</v>
      </c>
      <c r="AS148" s="152">
        <v>-23614.479319999999</v>
      </c>
      <c r="AT148" s="152">
        <v>-23614.479319999999</v>
      </c>
    </row>
    <row r="149" spans="1:46">
      <c r="B149" s="163" t="s">
        <v>86</v>
      </c>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c r="AI149" s="152">
        <v>2022421</v>
      </c>
      <c r="AJ149" s="152">
        <v>2117607</v>
      </c>
      <c r="AK149" s="152">
        <v>31293</v>
      </c>
      <c r="AL149" s="152">
        <v>123859</v>
      </c>
      <c r="AM149" s="152">
        <v>134251</v>
      </c>
      <c r="AN149" s="152">
        <v>14645</v>
      </c>
      <c r="AO149" s="152">
        <v>62834</v>
      </c>
      <c r="AP149" s="152">
        <v>42715</v>
      </c>
      <c r="AQ149" s="152">
        <v>50068.276389999999</v>
      </c>
      <c r="AR149" s="152">
        <v>50996.80128</v>
      </c>
      <c r="AS149" s="152">
        <v>50996.80128</v>
      </c>
      <c r="AT149" s="152">
        <v>2.8000000000000003E-4</v>
      </c>
    </row>
    <row r="150" spans="1:46">
      <c r="A150" s="175"/>
      <c r="B150" s="163" t="s">
        <v>89</v>
      </c>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c r="AI150" s="152">
        <v>-6532</v>
      </c>
      <c r="AJ150" s="152">
        <v>-26538</v>
      </c>
      <c r="AK150" s="152">
        <v>-34929</v>
      </c>
      <c r="AL150" s="152">
        <v>-24315</v>
      </c>
      <c r="AM150" s="152">
        <v>-7964</v>
      </c>
      <c r="AN150" s="152">
        <v>-12433</v>
      </c>
      <c r="AO150" s="152">
        <v>-34739</v>
      </c>
      <c r="AP150" s="152">
        <v>-126037</v>
      </c>
      <c r="AQ150" s="152">
        <v>-43365.687730000005</v>
      </c>
      <c r="AR150" s="152">
        <f>AR53</f>
        <v>-27752.947589999989</v>
      </c>
      <c r="AS150" s="152">
        <f>AS53</f>
        <v>-40110.699609999989</v>
      </c>
      <c r="AT150" s="152">
        <f>AT53</f>
        <v>-39309.425190000031</v>
      </c>
    </row>
    <row r="151" spans="1:46">
      <c r="B151" s="163" t="s">
        <v>87</v>
      </c>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c r="AH151" s="152"/>
      <c r="AI151" s="152">
        <v>0</v>
      </c>
      <c r="AJ151" s="152">
        <v>0</v>
      </c>
      <c r="AK151" s="152">
        <v>0</v>
      </c>
      <c r="AL151" s="152">
        <v>0</v>
      </c>
      <c r="AM151" s="152">
        <v>0</v>
      </c>
      <c r="AN151" s="152">
        <v>0</v>
      </c>
      <c r="AO151" s="152">
        <v>0</v>
      </c>
      <c r="AP151" s="152">
        <v>0</v>
      </c>
      <c r="AQ151" s="152">
        <v>0</v>
      </c>
      <c r="AR151" s="152">
        <v>0</v>
      </c>
      <c r="AS151" s="152">
        <v>0</v>
      </c>
      <c r="AT151" s="152">
        <v>0</v>
      </c>
    </row>
    <row r="152" spans="1:46">
      <c r="B152" s="163" t="s">
        <v>91</v>
      </c>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v>0</v>
      </c>
      <c r="AJ152" s="152">
        <v>0</v>
      </c>
      <c r="AK152" s="152">
        <v>0</v>
      </c>
      <c r="AL152" s="152">
        <v>0</v>
      </c>
      <c r="AM152" s="152">
        <v>0</v>
      </c>
      <c r="AN152" s="152">
        <v>0</v>
      </c>
      <c r="AO152" s="152">
        <v>0</v>
      </c>
      <c r="AP152" s="152">
        <v>0</v>
      </c>
      <c r="AQ152" s="152">
        <v>0</v>
      </c>
      <c r="AR152" s="152">
        <v>0</v>
      </c>
      <c r="AS152" s="152">
        <v>0</v>
      </c>
      <c r="AT152" s="152">
        <v>0</v>
      </c>
    </row>
    <row r="153" spans="1:46">
      <c r="B153" s="161" t="s">
        <v>344</v>
      </c>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v>1104592</v>
      </c>
      <c r="AJ153" s="162">
        <v>1176171</v>
      </c>
      <c r="AK153" s="162">
        <v>1197624</v>
      </c>
      <c r="AL153" s="162">
        <v>1055455</v>
      </c>
      <c r="AM153" s="162">
        <v>1057458</v>
      </c>
      <c r="AN153" s="162">
        <v>1064288</v>
      </c>
      <c r="AO153" s="162">
        <v>2597859</v>
      </c>
      <c r="AP153" s="162">
        <v>2428151</v>
      </c>
      <c r="AQ153" s="162">
        <v>2387958.7842399999</v>
      </c>
      <c r="AR153" s="162">
        <f>AR139+AR141+AR122+AR102</f>
        <v>2365286.66017</v>
      </c>
      <c r="AS153" s="162">
        <f>AS139+AS141+AS122+AS102</f>
        <v>2326208.57925</v>
      </c>
      <c r="AT153" s="162">
        <f>AT139+AT141+AT122+AT102</f>
        <v>2287118.1156899999</v>
      </c>
    </row>
    <row r="154" spans="1:46">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119"/>
      <c r="AJ154" s="119"/>
      <c r="AK154" s="119"/>
      <c r="AL154" s="119"/>
      <c r="AM154" s="119"/>
      <c r="AN154" s="119"/>
      <c r="AO154" s="119"/>
      <c r="AP154" s="119"/>
      <c r="AQ154" s="119"/>
    </row>
    <row r="155" spans="1:46">
      <c r="B155" s="119"/>
      <c r="C155" s="119"/>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20"/>
      <c r="AJ155" s="119"/>
      <c r="AK155" s="120"/>
      <c r="AL155" s="120"/>
      <c r="AM155" s="120"/>
      <c r="AN155" s="120"/>
      <c r="AO155" s="120"/>
      <c r="AP155" s="120"/>
      <c r="AQ155" s="120"/>
      <c r="AR155" s="120"/>
      <c r="AS155" s="120"/>
      <c r="AT155" s="120"/>
    </row>
    <row r="156" spans="1:46">
      <c r="B156" s="119"/>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row>
    <row r="157" spans="1:46"/>
    <row r="158" spans="1:46"/>
    <row r="159" spans="1:46"/>
    <row r="160" spans="1:46"/>
  </sheetData>
  <mergeCells count="33">
    <mergeCell ref="AQ100:AT100"/>
    <mergeCell ref="W100:Z100"/>
    <mergeCell ref="AA100:AD100"/>
    <mergeCell ref="AE100:AH100"/>
    <mergeCell ref="AI100:AL100"/>
    <mergeCell ref="AM100:AP100"/>
    <mergeCell ref="C100:F100"/>
    <mergeCell ref="G100:J100"/>
    <mergeCell ref="K100:N100"/>
    <mergeCell ref="O100:R100"/>
    <mergeCell ref="S100:V100"/>
    <mergeCell ref="AA61:AD61"/>
    <mergeCell ref="AE61:AH61"/>
    <mergeCell ref="AI61:AL61"/>
    <mergeCell ref="AM61:AP61"/>
    <mergeCell ref="AQ61:AT61"/>
    <mergeCell ref="O7:R7"/>
    <mergeCell ref="S7:V7"/>
    <mergeCell ref="W7:Z7"/>
    <mergeCell ref="C61:F61"/>
    <mergeCell ref="G61:J61"/>
    <mergeCell ref="K61:N61"/>
    <mergeCell ref="O61:R61"/>
    <mergeCell ref="S61:V61"/>
    <mergeCell ref="W61:Z61"/>
    <mergeCell ref="C7:F7"/>
    <mergeCell ref="G7:J7"/>
    <mergeCell ref="K7:N7"/>
    <mergeCell ref="AA7:AD7"/>
    <mergeCell ref="AE7:AH7"/>
    <mergeCell ref="AI7:AL7"/>
    <mergeCell ref="AM7:AP7"/>
    <mergeCell ref="AQ7:AT7"/>
  </mergeCells>
  <phoneticPr fontId="18" type="noConversion"/>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106E3-2AF5-4988-BD5C-2375E73369FC}">
  <sheetPr>
    <tabColor theme="1"/>
  </sheetPr>
  <dimension ref="A1:BI183"/>
  <sheetViews>
    <sheetView showGridLines="0" zoomScale="80" zoomScaleNormal="80" workbookViewId="0">
      <pane xSplit="2" ySplit="8" topLeftCell="BA9" activePane="bottomRight" state="frozen"/>
      <selection pane="topRight" activeCell="D1" sqref="D1"/>
      <selection pane="bottomLeft" activeCell="A9" sqref="A9"/>
      <selection pane="bottomRight" activeCell="B7" sqref="B7"/>
    </sheetView>
  </sheetViews>
  <sheetFormatPr defaultColWidth="9.1796875" defaultRowHeight="0" customHeight="1" zeroHeight="1"/>
  <cols>
    <col min="1" max="1" width="7.54296875" style="53" customWidth="1"/>
    <col min="2" max="2" width="63.26953125" style="36" customWidth="1"/>
    <col min="3" max="6" width="13.7265625" style="36" customWidth="1"/>
    <col min="7" max="7" width="15" style="36" customWidth="1"/>
    <col min="8" max="8" width="14.26953125" style="36" customWidth="1"/>
    <col min="9" max="9" width="15" style="36" customWidth="1"/>
    <col min="10" max="10" width="13.7265625" style="36" customWidth="1"/>
    <col min="11" max="11" width="14.26953125" style="36" customWidth="1"/>
    <col min="12" max="13" width="13.7265625" style="36" customWidth="1"/>
    <col min="14" max="14" width="13.7265625" style="56" customWidth="1"/>
    <col min="15" max="15" width="14.26953125" style="36" customWidth="1"/>
    <col min="16" max="16" width="15" style="56" customWidth="1"/>
    <col min="17" max="17" width="13.7265625" style="36" customWidth="1"/>
    <col min="18" max="19" width="15.7265625" style="36" customWidth="1"/>
    <col min="20" max="20" width="13.7265625" style="36" customWidth="1"/>
    <col min="21" max="21" width="16" style="56" customWidth="1"/>
    <col min="22" max="22" width="15.81640625" style="36" customWidth="1"/>
    <col min="23" max="23" width="16.54296875" style="56" customWidth="1"/>
    <col min="24" max="25" width="15.81640625" style="36" customWidth="1"/>
    <col min="26" max="26" width="16.54296875" style="56" customWidth="1"/>
    <col min="27" max="27" width="15.81640625" style="36" customWidth="1"/>
    <col min="28" max="28" width="16.54296875" style="56" customWidth="1"/>
    <col min="29" max="29" width="15.81640625" style="36" customWidth="1"/>
    <col min="30" max="30" width="16.54296875" style="56" customWidth="1"/>
    <col min="31" max="32" width="15.81640625" style="36" customWidth="1"/>
    <col min="33" max="33" width="16.54296875" style="56" customWidth="1"/>
    <col min="34" max="34" width="15.81640625" style="36" customWidth="1"/>
    <col min="35" max="35" width="16.54296875" style="56" customWidth="1"/>
    <col min="36" max="36" width="13.81640625" style="36" customWidth="1"/>
    <col min="37" max="37" width="14.81640625" style="36" customWidth="1"/>
    <col min="38" max="39" width="13.81640625" style="36" customWidth="1"/>
    <col min="40" max="40" width="16.54296875" style="56" customWidth="1"/>
    <col min="41" max="41" width="13.81640625" style="36" bestFit="1" customWidth="1"/>
    <col min="42" max="42" width="16.54296875" style="56" customWidth="1"/>
    <col min="43" max="43" width="13.81640625" style="36" bestFit="1" customWidth="1"/>
    <col min="44" max="44" width="16" style="56" customWidth="1"/>
    <col min="45" max="46" width="16.81640625" style="36" customWidth="1"/>
    <col min="47" max="47" width="16.54296875" style="56" customWidth="1"/>
    <col min="48" max="48" width="16.81640625" style="36" customWidth="1"/>
    <col min="49" max="49" width="16.54296875" style="56" customWidth="1"/>
    <col min="50" max="50" width="16.81640625" style="36" customWidth="1"/>
    <col min="51" max="51" width="16.54296875" style="56" customWidth="1"/>
    <col min="52" max="53" width="16.81640625" style="36" customWidth="1"/>
    <col min="54" max="54" width="16.54296875" style="56" customWidth="1"/>
    <col min="55" max="55" width="16.81640625" style="36" customWidth="1"/>
    <col min="56" max="56" width="16.54296875" style="56" customWidth="1"/>
    <col min="57" max="57" width="16.81640625" style="36" customWidth="1"/>
    <col min="58" max="58" width="16.54296875" style="56" customWidth="1"/>
    <col min="59" max="70" width="9.1796875" style="36" customWidth="1"/>
    <col min="71" max="16384" width="9.1796875" style="36"/>
  </cols>
  <sheetData>
    <row r="1" spans="1:60" ht="14.5">
      <c r="B1" s="54"/>
      <c r="N1" s="55"/>
      <c r="P1" s="55"/>
      <c r="U1" s="55"/>
      <c r="W1" s="55"/>
      <c r="Z1" s="55"/>
      <c r="AB1" s="55"/>
      <c r="AD1" s="55"/>
      <c r="AG1" s="55"/>
      <c r="AI1" s="55"/>
      <c r="AN1" s="55"/>
      <c r="AP1" s="55"/>
      <c r="AR1" s="55"/>
      <c r="AU1" s="55"/>
      <c r="AW1" s="55"/>
      <c r="AY1" s="55"/>
      <c r="BB1" s="55"/>
      <c r="BD1" s="55"/>
      <c r="BF1" s="55"/>
    </row>
    <row r="2" spans="1:60" ht="14.5">
      <c r="A2" s="268">
        <v>0</v>
      </c>
      <c r="B2" s="54"/>
    </row>
    <row r="3" spans="1:60" ht="14.5">
      <c r="B3" s="54"/>
    </row>
    <row r="4" spans="1:60" ht="14.5">
      <c r="B4" s="57"/>
      <c r="BA4" s="58"/>
      <c r="BC4" s="58"/>
      <c r="BE4" s="58"/>
    </row>
    <row r="5" spans="1:60" ht="15" thickBot="1">
      <c r="B5" s="59" t="s">
        <v>160</v>
      </c>
      <c r="C5" s="60"/>
      <c r="D5" s="60"/>
      <c r="E5" s="60"/>
      <c r="F5" s="60"/>
      <c r="G5" s="60"/>
      <c r="H5" s="60"/>
      <c r="I5" s="60"/>
      <c r="J5" s="60"/>
      <c r="K5" s="60"/>
      <c r="L5" s="60"/>
      <c r="M5" s="60"/>
      <c r="N5" s="61"/>
      <c r="O5" s="60"/>
      <c r="P5" s="61"/>
      <c r="Q5" s="60"/>
      <c r="R5" s="60"/>
      <c r="S5" s="60"/>
      <c r="T5" s="60"/>
      <c r="U5" s="61"/>
      <c r="V5" s="60"/>
      <c r="W5" s="61"/>
      <c r="X5" s="60"/>
      <c r="Y5" s="60"/>
      <c r="Z5" s="61"/>
      <c r="AA5" s="60"/>
      <c r="AB5" s="61"/>
      <c r="AC5" s="60"/>
      <c r="AD5" s="61"/>
      <c r="AE5" s="60"/>
      <c r="AF5" s="60"/>
      <c r="AG5" s="61"/>
      <c r="AH5" s="60"/>
      <c r="AI5" s="61"/>
      <c r="AJ5" s="61"/>
      <c r="AK5" s="61"/>
      <c r="AL5" s="61"/>
      <c r="AM5" s="61"/>
      <c r="AN5" s="61"/>
      <c r="AO5" s="61"/>
      <c r="AP5" s="61"/>
      <c r="AQ5" s="61"/>
      <c r="AR5" s="61"/>
      <c r="AS5" s="61"/>
      <c r="AT5" s="61"/>
      <c r="AU5" s="61"/>
      <c r="AV5" s="61"/>
      <c r="AW5" s="61"/>
      <c r="AX5" s="61"/>
      <c r="AY5" s="61"/>
      <c r="AZ5" s="61"/>
      <c r="BA5" s="61"/>
      <c r="BB5" s="61"/>
      <c r="BC5" s="61"/>
      <c r="BD5" s="61"/>
      <c r="BE5" s="61"/>
      <c r="BF5" s="61"/>
    </row>
    <row r="6" spans="1:60" ht="15" thickBot="1">
      <c r="B6" s="62"/>
      <c r="D6" s="63"/>
      <c r="F6" s="63"/>
      <c r="H6" s="63"/>
      <c r="J6" s="63"/>
      <c r="K6" s="63"/>
      <c r="L6" s="63"/>
      <c r="M6" s="63"/>
      <c r="N6" s="64"/>
      <c r="O6" s="63"/>
      <c r="P6" s="65"/>
      <c r="S6" s="63"/>
      <c r="T6" s="63"/>
      <c r="U6" s="64"/>
      <c r="V6" s="63"/>
      <c r="W6" s="65"/>
      <c r="X6" s="63"/>
      <c r="Y6" s="63"/>
      <c r="Z6" s="65"/>
      <c r="AA6" s="63"/>
      <c r="AB6" s="65"/>
      <c r="AC6" s="63"/>
      <c r="AD6" s="65"/>
      <c r="AE6" s="63"/>
      <c r="AF6" s="63"/>
      <c r="AG6" s="65"/>
      <c r="AH6" s="63"/>
      <c r="AI6" s="65"/>
      <c r="AN6" s="36"/>
      <c r="AP6" s="36"/>
      <c r="AR6" s="36"/>
      <c r="AU6" s="36"/>
      <c r="AW6" s="36"/>
      <c r="AY6" s="36"/>
      <c r="BB6" s="36"/>
      <c r="BD6" s="36"/>
      <c r="BF6" s="36"/>
    </row>
    <row r="7" spans="1:60" s="66" customFormat="1" ht="15.5" thickTop="1" thickBot="1">
      <c r="A7" s="53"/>
      <c r="B7" s="26" t="s">
        <v>161</v>
      </c>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row>
    <row r="8" spans="1:60" ht="24.5" thickTop="1">
      <c r="A8" s="67"/>
      <c r="B8" s="257" t="s">
        <v>97</v>
      </c>
      <c r="C8" s="29" t="s">
        <v>104</v>
      </c>
      <c r="D8" s="29" t="s">
        <v>106</v>
      </c>
      <c r="E8" s="258" t="s">
        <v>170</v>
      </c>
      <c r="F8" s="29" t="s">
        <v>107</v>
      </c>
      <c r="G8" s="258" t="s">
        <v>171</v>
      </c>
      <c r="H8" s="29" t="s">
        <v>108</v>
      </c>
      <c r="I8" s="258" t="s">
        <v>172</v>
      </c>
      <c r="J8" s="29" t="s">
        <v>109</v>
      </c>
      <c r="K8" s="29" t="s">
        <v>111</v>
      </c>
      <c r="L8" s="258" t="s">
        <v>173</v>
      </c>
      <c r="M8" s="29" t="s">
        <v>116</v>
      </c>
      <c r="N8" s="258" t="s">
        <v>174</v>
      </c>
      <c r="O8" s="29" t="s">
        <v>117</v>
      </c>
      <c r="P8" s="258" t="s">
        <v>175</v>
      </c>
      <c r="Q8" s="29" t="s">
        <v>159</v>
      </c>
      <c r="R8" s="29" t="s">
        <v>178</v>
      </c>
      <c r="S8" s="258" t="s">
        <v>179</v>
      </c>
      <c r="T8" s="29" t="s">
        <v>181</v>
      </c>
      <c r="U8" s="258" t="s">
        <v>182</v>
      </c>
      <c r="V8" s="29" t="s">
        <v>197</v>
      </c>
      <c r="W8" s="258" t="s">
        <v>198</v>
      </c>
      <c r="X8" s="29" t="s">
        <v>199</v>
      </c>
      <c r="Y8" s="29" t="s">
        <v>201</v>
      </c>
      <c r="Z8" s="258" t="s">
        <v>202</v>
      </c>
      <c r="AA8" s="29" t="s">
        <v>204</v>
      </c>
      <c r="AB8" s="258" t="s">
        <v>205</v>
      </c>
      <c r="AC8" s="29" t="s">
        <v>206</v>
      </c>
      <c r="AD8" s="258">
        <v>2021</v>
      </c>
      <c r="AE8" s="29" t="s">
        <v>209</v>
      </c>
      <c r="AF8" s="29" t="s">
        <v>214</v>
      </c>
      <c r="AG8" s="258" t="s">
        <v>216</v>
      </c>
      <c r="AH8" s="29" t="s">
        <v>222</v>
      </c>
      <c r="AI8" s="258" t="s">
        <v>223</v>
      </c>
      <c r="AJ8" s="29" t="s">
        <v>226</v>
      </c>
      <c r="AK8" s="258" t="s">
        <v>229</v>
      </c>
      <c r="AL8" s="29" t="s">
        <v>244</v>
      </c>
      <c r="AM8" s="29" t="s">
        <v>248</v>
      </c>
      <c r="AN8" s="258" t="s">
        <v>249</v>
      </c>
      <c r="AO8" s="29" t="s">
        <v>266</v>
      </c>
      <c r="AP8" s="258" t="s">
        <v>267</v>
      </c>
      <c r="AQ8" s="29" t="s">
        <v>275</v>
      </c>
      <c r="AR8" s="258" t="s">
        <v>276</v>
      </c>
      <c r="AS8" s="29" t="s">
        <v>287</v>
      </c>
      <c r="AT8" s="29" t="s">
        <v>291</v>
      </c>
      <c r="AU8" s="258" t="s">
        <v>249</v>
      </c>
      <c r="AV8" s="29" t="s">
        <v>303</v>
      </c>
      <c r="AW8" s="258" t="s">
        <v>304</v>
      </c>
      <c r="AX8" s="29" t="s">
        <v>306</v>
      </c>
      <c r="AY8" s="258" t="s">
        <v>307</v>
      </c>
      <c r="AZ8" s="29" t="s">
        <v>341</v>
      </c>
      <c r="BA8" s="29" t="s">
        <v>348</v>
      </c>
      <c r="BB8" s="258" t="s">
        <v>442</v>
      </c>
      <c r="BC8" s="29" t="s">
        <v>440</v>
      </c>
      <c r="BD8" s="258" t="s">
        <v>441</v>
      </c>
      <c r="BE8" s="29" t="s">
        <v>447</v>
      </c>
      <c r="BF8" s="258" t="s">
        <v>450</v>
      </c>
    </row>
    <row r="9" spans="1:60" ht="13">
      <c r="A9" s="68"/>
      <c r="B9" s="259" t="s">
        <v>357</v>
      </c>
      <c r="C9" s="69">
        <v>58961</v>
      </c>
      <c r="D9" s="69">
        <v>300088</v>
      </c>
      <c r="E9" s="70">
        <v>359049</v>
      </c>
      <c r="F9" s="69">
        <v>215086</v>
      </c>
      <c r="G9" s="70">
        <v>574135</v>
      </c>
      <c r="H9" s="69">
        <v>39623</v>
      </c>
      <c r="I9" s="70">
        <v>613758</v>
      </c>
      <c r="J9" s="69">
        <v>154527</v>
      </c>
      <c r="K9" s="69">
        <v>41488</v>
      </c>
      <c r="L9" s="70">
        <v>196015</v>
      </c>
      <c r="M9" s="69">
        <v>102561</v>
      </c>
      <c r="N9" s="70">
        <v>298576</v>
      </c>
      <c r="O9" s="69">
        <v>257883</v>
      </c>
      <c r="P9" s="70">
        <v>556459</v>
      </c>
      <c r="Q9" s="69">
        <v>241826</v>
      </c>
      <c r="R9" s="69">
        <v>114686</v>
      </c>
      <c r="S9" s="70">
        <v>356512</v>
      </c>
      <c r="T9" s="69">
        <v>66185</v>
      </c>
      <c r="U9" s="70">
        <v>422697</v>
      </c>
      <c r="V9" s="69">
        <v>394423</v>
      </c>
      <c r="W9" s="70">
        <v>817120</v>
      </c>
      <c r="X9" s="69">
        <v>253050.37</v>
      </c>
      <c r="Y9" s="69">
        <v>178611.125</v>
      </c>
      <c r="Z9" s="70">
        <v>431661.495</v>
      </c>
      <c r="AA9" s="69">
        <v>439633.07299999997</v>
      </c>
      <c r="AB9" s="70">
        <v>871294.56799999997</v>
      </c>
      <c r="AC9" s="69">
        <v>383919.77799999947</v>
      </c>
      <c r="AD9" s="70">
        <v>1255214.3459999994</v>
      </c>
      <c r="AE9" s="69">
        <v>251441.21881005104</v>
      </c>
      <c r="AF9" s="69">
        <v>141485.27499649802</v>
      </c>
      <c r="AG9" s="70">
        <v>392926.49380654906</v>
      </c>
      <c r="AH9" s="69">
        <v>341216.44571345119</v>
      </c>
      <c r="AI9" s="70">
        <v>734142.93952000025</v>
      </c>
      <c r="AJ9" s="69">
        <v>-217350.22452000075</v>
      </c>
      <c r="AK9" s="70">
        <v>516792.7149999995</v>
      </c>
      <c r="AL9" s="69">
        <v>318011.19199999981</v>
      </c>
      <c r="AM9" s="69">
        <v>498550.2280000007</v>
      </c>
      <c r="AN9" s="70">
        <v>816561.42000000051</v>
      </c>
      <c r="AO9" s="69">
        <v>-142034.69499999972</v>
      </c>
      <c r="AP9" s="70">
        <v>674526.72500000079</v>
      </c>
      <c r="AQ9" s="69">
        <v>-392970.1594100002</v>
      </c>
      <c r="AR9" s="71">
        <v>281556.56559000059</v>
      </c>
      <c r="AS9" s="69">
        <v>33190</v>
      </c>
      <c r="AT9" s="69">
        <v>-192025</v>
      </c>
      <c r="AU9" s="70">
        <v>-158835</v>
      </c>
      <c r="AV9" s="69">
        <v>275908</v>
      </c>
      <c r="AW9" s="70">
        <v>117073</v>
      </c>
      <c r="AX9" s="69">
        <v>-1362919</v>
      </c>
      <c r="AY9" s="70">
        <v>-1349778</v>
      </c>
      <c r="AZ9" s="69">
        <v>719574</v>
      </c>
      <c r="BA9" s="69">
        <v>754760</v>
      </c>
      <c r="BB9" s="70">
        <f>SUM(AZ9:BA9)</f>
        <v>1474334</v>
      </c>
      <c r="BC9" s="69">
        <v>689567</v>
      </c>
      <c r="BD9" s="70">
        <f>SUM(BB9:BC9)</f>
        <v>2163901</v>
      </c>
      <c r="BE9" s="277">
        <v>268079</v>
      </c>
      <c r="BF9" s="70">
        <f>SUM(BD9:BE9)</f>
        <v>2431980</v>
      </c>
      <c r="BG9" s="271"/>
    </row>
    <row r="10" spans="1:60" ht="13">
      <c r="A10" s="68"/>
      <c r="B10" s="260" t="s">
        <v>359</v>
      </c>
      <c r="C10" s="69">
        <v>0</v>
      </c>
      <c r="D10" s="69">
        <v>0</v>
      </c>
      <c r="E10" s="70">
        <v>0</v>
      </c>
      <c r="F10" s="69">
        <v>0</v>
      </c>
      <c r="G10" s="70">
        <v>0</v>
      </c>
      <c r="H10" s="69">
        <v>0</v>
      </c>
      <c r="I10" s="70">
        <v>0</v>
      </c>
      <c r="J10" s="69">
        <v>0</v>
      </c>
      <c r="K10" s="69">
        <v>0</v>
      </c>
      <c r="L10" s="70">
        <v>0</v>
      </c>
      <c r="M10" s="69">
        <v>0</v>
      </c>
      <c r="N10" s="70">
        <v>0</v>
      </c>
      <c r="O10" s="69">
        <v>0</v>
      </c>
      <c r="P10" s="70">
        <v>0</v>
      </c>
      <c r="Q10" s="69">
        <v>0</v>
      </c>
      <c r="R10" s="69">
        <v>0</v>
      </c>
      <c r="S10" s="70">
        <v>0</v>
      </c>
      <c r="T10" s="69">
        <v>0</v>
      </c>
      <c r="U10" s="70">
        <v>0</v>
      </c>
      <c r="V10" s="69">
        <v>0</v>
      </c>
      <c r="W10" s="70">
        <v>0</v>
      </c>
      <c r="X10" s="69">
        <v>0</v>
      </c>
      <c r="Y10" s="69">
        <v>0</v>
      </c>
      <c r="Z10" s="70">
        <v>0</v>
      </c>
      <c r="AA10" s="69">
        <v>0</v>
      </c>
      <c r="AB10" s="70">
        <v>0</v>
      </c>
      <c r="AC10" s="69">
        <v>0</v>
      </c>
      <c r="AD10" s="70">
        <v>0</v>
      </c>
      <c r="AE10" s="69">
        <v>0</v>
      </c>
      <c r="AF10" s="69">
        <v>0</v>
      </c>
      <c r="AG10" s="70">
        <v>0</v>
      </c>
      <c r="AH10" s="69">
        <v>0</v>
      </c>
      <c r="AI10" s="70">
        <v>0</v>
      </c>
      <c r="AJ10" s="69">
        <v>0</v>
      </c>
      <c r="AK10" s="70">
        <v>0</v>
      </c>
      <c r="AL10" s="69">
        <v>509227.16973952053</v>
      </c>
      <c r="AM10" s="69">
        <v>682209.23308511532</v>
      </c>
      <c r="AN10" s="70">
        <v>1191436.4028246359</v>
      </c>
      <c r="AO10" s="69">
        <v>1155799.1520977311</v>
      </c>
      <c r="AP10" s="70">
        <v>2347235.554922367</v>
      </c>
      <c r="AQ10" s="69">
        <v>1070256.0269751404</v>
      </c>
      <c r="AR10" s="71">
        <v>3417491.5818975074</v>
      </c>
      <c r="AS10" s="69">
        <v>1065549</v>
      </c>
      <c r="AT10" s="69">
        <v>1216035</v>
      </c>
      <c r="AU10" s="70">
        <v>2281584</v>
      </c>
      <c r="AV10" s="69">
        <v>832237</v>
      </c>
      <c r="AW10" s="70">
        <v>3113821</v>
      </c>
      <c r="AX10" s="69">
        <v>3113220</v>
      </c>
      <c r="AY10" s="70">
        <v>6227041</v>
      </c>
      <c r="AZ10" s="69">
        <v>276667</v>
      </c>
      <c r="BA10" s="69">
        <v>932413</v>
      </c>
      <c r="BB10" s="70">
        <f t="shared" ref="BB10:BB73" si="0">SUM(AZ10:BA10)</f>
        <v>1209080</v>
      </c>
      <c r="BC10" s="69">
        <v>1192248</v>
      </c>
      <c r="BD10" s="70">
        <f t="shared" ref="BD10" si="1">SUM(BB10:BC10)</f>
        <v>2401328</v>
      </c>
      <c r="BE10" s="277">
        <v>987394</v>
      </c>
      <c r="BF10" s="70">
        <f>SUM(BD10:BE10)</f>
        <v>3388722</v>
      </c>
    </row>
    <row r="11" spans="1:60" ht="13">
      <c r="A11" s="68"/>
      <c r="B11" s="260"/>
      <c r="C11" s="72"/>
      <c r="D11" s="72"/>
      <c r="E11" s="73"/>
      <c r="F11" s="72"/>
      <c r="G11" s="73"/>
      <c r="H11" s="72"/>
      <c r="I11" s="73"/>
      <c r="J11" s="72"/>
      <c r="K11" s="72"/>
      <c r="L11" s="73"/>
      <c r="M11" s="72"/>
      <c r="N11" s="73"/>
      <c r="O11" s="72"/>
      <c r="P11" s="73"/>
      <c r="Q11" s="72"/>
      <c r="R11" s="72"/>
      <c r="S11" s="73"/>
      <c r="T11" s="72"/>
      <c r="U11" s="73"/>
      <c r="V11" s="72"/>
      <c r="W11" s="73"/>
      <c r="X11" s="72"/>
      <c r="Y11" s="72"/>
      <c r="Z11" s="73"/>
      <c r="AA11" s="72"/>
      <c r="AB11" s="73"/>
      <c r="AC11" s="72"/>
      <c r="AD11" s="73"/>
      <c r="AE11" s="72"/>
      <c r="AF11" s="72"/>
      <c r="AG11" s="73"/>
      <c r="AH11" s="72"/>
      <c r="AI11" s="73"/>
      <c r="AJ11" s="72"/>
      <c r="AK11" s="73"/>
      <c r="AL11" s="72"/>
      <c r="AM11" s="72"/>
      <c r="AN11" s="73"/>
      <c r="AO11" s="72"/>
      <c r="AP11" s="73"/>
      <c r="AQ11" s="72"/>
      <c r="AR11" s="74"/>
      <c r="AS11" s="72"/>
      <c r="AT11" s="72"/>
      <c r="AU11" s="73"/>
      <c r="AV11" s="72"/>
      <c r="AW11" s="73"/>
      <c r="AX11" s="72"/>
      <c r="AY11" s="73"/>
      <c r="AZ11" s="72"/>
      <c r="BA11" s="72"/>
      <c r="BB11" s="73"/>
      <c r="BC11" s="72"/>
      <c r="BD11" s="73"/>
      <c r="BE11" s="278"/>
      <c r="BF11" s="73"/>
    </row>
    <row r="12" spans="1:60" ht="13">
      <c r="A12" s="68"/>
      <c r="B12" s="260" t="s">
        <v>20</v>
      </c>
      <c r="C12" s="72">
        <v>94519</v>
      </c>
      <c r="D12" s="72">
        <v>104953</v>
      </c>
      <c r="E12" s="73">
        <v>199472</v>
      </c>
      <c r="F12" s="72">
        <v>136789</v>
      </c>
      <c r="G12" s="73">
        <v>336261</v>
      </c>
      <c r="H12" s="72">
        <v>108618</v>
      </c>
      <c r="I12" s="73">
        <v>444879</v>
      </c>
      <c r="J12" s="72">
        <v>101906</v>
      </c>
      <c r="K12" s="72">
        <v>99678</v>
      </c>
      <c r="L12" s="73">
        <v>201584</v>
      </c>
      <c r="M12" s="72">
        <v>126052</v>
      </c>
      <c r="N12" s="73">
        <v>327636</v>
      </c>
      <c r="O12" s="72">
        <v>128770</v>
      </c>
      <c r="P12" s="73">
        <v>456406</v>
      </c>
      <c r="Q12" s="72">
        <v>120462</v>
      </c>
      <c r="R12" s="72">
        <v>92090</v>
      </c>
      <c r="S12" s="73">
        <v>212552</v>
      </c>
      <c r="T12" s="72">
        <v>105776</v>
      </c>
      <c r="U12" s="73">
        <v>318328</v>
      </c>
      <c r="V12" s="72">
        <v>127977</v>
      </c>
      <c r="W12" s="73">
        <v>446305</v>
      </c>
      <c r="X12" s="72">
        <v>138624.80723999999</v>
      </c>
      <c r="Y12" s="72">
        <v>129351.87821999996</v>
      </c>
      <c r="Z12" s="73">
        <v>267976.68545999995</v>
      </c>
      <c r="AA12" s="72">
        <v>153326.71275999991</v>
      </c>
      <c r="AB12" s="73">
        <v>421303.39821999986</v>
      </c>
      <c r="AC12" s="72">
        <v>140720.08345000015</v>
      </c>
      <c r="AD12" s="73">
        <v>562023.48167000001</v>
      </c>
      <c r="AE12" s="72">
        <v>108300.26800000001</v>
      </c>
      <c r="AF12" s="72">
        <v>133778.86864727401</v>
      </c>
      <c r="AG12" s="73">
        <v>242079.13664727402</v>
      </c>
      <c r="AH12" s="72">
        <v>160126.62874657765</v>
      </c>
      <c r="AI12" s="73">
        <v>402205.76539385167</v>
      </c>
      <c r="AJ12" s="72">
        <v>375573.2321843484</v>
      </c>
      <c r="AK12" s="73">
        <v>777778.99757820007</v>
      </c>
      <c r="AL12" s="72">
        <v>401299.44284000009</v>
      </c>
      <c r="AM12" s="72">
        <v>371437.9976399999</v>
      </c>
      <c r="AN12" s="73">
        <v>772737.44047999999</v>
      </c>
      <c r="AO12" s="72">
        <v>328197.1507700003</v>
      </c>
      <c r="AP12" s="73">
        <v>1100934.5912500003</v>
      </c>
      <c r="AQ12" s="72">
        <v>333983.4866599997</v>
      </c>
      <c r="AR12" s="74">
        <v>1434918.07791</v>
      </c>
      <c r="AS12" s="72">
        <v>282058.96158999996</v>
      </c>
      <c r="AT12" s="72">
        <v>208989.36206999994</v>
      </c>
      <c r="AU12" s="73">
        <v>491048.32365999988</v>
      </c>
      <c r="AV12" s="72">
        <v>317541.76287999999</v>
      </c>
      <c r="AW12" s="73">
        <v>808590.08653999981</v>
      </c>
      <c r="AX12" s="72">
        <v>544091.97534999985</v>
      </c>
      <c r="AY12" s="73">
        <v>1352682.0618899995</v>
      </c>
      <c r="AZ12" s="72">
        <v>489650.76290999993</v>
      </c>
      <c r="BA12" s="72">
        <v>727010.23709000007</v>
      </c>
      <c r="BB12" s="73">
        <f t="shared" si="0"/>
        <v>1216661</v>
      </c>
      <c r="BC12" s="72">
        <v>760374</v>
      </c>
      <c r="BD12" s="73">
        <f t="shared" ref="BD12:BD55" si="2">SUM(BB12:BC12)</f>
        <v>1977035</v>
      </c>
      <c r="BE12" s="278">
        <v>816567</v>
      </c>
      <c r="BF12" s="73">
        <f t="shared" ref="BF12:BF55" si="3">SUM(BD12:BE12)</f>
        <v>2793602</v>
      </c>
    </row>
    <row r="13" spans="1:60" ht="13">
      <c r="A13" s="68"/>
      <c r="B13" s="260" t="s">
        <v>361</v>
      </c>
      <c r="C13" s="72">
        <v>0</v>
      </c>
      <c r="D13" s="72">
        <v>0</v>
      </c>
      <c r="E13" s="73">
        <v>0</v>
      </c>
      <c r="F13" s="72">
        <v>0</v>
      </c>
      <c r="G13" s="73">
        <v>0</v>
      </c>
      <c r="H13" s="72">
        <v>0</v>
      </c>
      <c r="I13" s="73">
        <v>0</v>
      </c>
      <c r="J13" s="72">
        <v>3859</v>
      </c>
      <c r="K13" s="72">
        <v>7465</v>
      </c>
      <c r="L13" s="73">
        <v>11324</v>
      </c>
      <c r="M13" s="72">
        <v>5950</v>
      </c>
      <c r="N13" s="73">
        <v>17274</v>
      </c>
      <c r="O13" s="72">
        <v>16373</v>
      </c>
      <c r="P13" s="73">
        <v>33647</v>
      </c>
      <c r="Q13" s="72">
        <v>8460</v>
      </c>
      <c r="R13" s="72">
        <v>8836</v>
      </c>
      <c r="S13" s="73">
        <v>17296</v>
      </c>
      <c r="T13" s="72">
        <v>9163</v>
      </c>
      <c r="U13" s="73">
        <v>26459</v>
      </c>
      <c r="V13" s="72">
        <v>9386</v>
      </c>
      <c r="W13" s="73">
        <v>35845</v>
      </c>
      <c r="X13" s="72">
        <v>9592.4286000000066</v>
      </c>
      <c r="Y13" s="72">
        <v>10766.654560000028</v>
      </c>
      <c r="Z13" s="73">
        <v>20359.083160000035</v>
      </c>
      <c r="AA13" s="72">
        <v>10948.499609999999</v>
      </c>
      <c r="AB13" s="73">
        <v>31307.582770000034</v>
      </c>
      <c r="AC13" s="72">
        <v>15506.229719999934</v>
      </c>
      <c r="AD13" s="73">
        <v>46813.812489999968</v>
      </c>
      <c r="AE13" s="72">
        <v>16744.096509999992</v>
      </c>
      <c r="AF13" s="72">
        <v>17162.335329999991</v>
      </c>
      <c r="AG13" s="73">
        <v>33906.431839999983</v>
      </c>
      <c r="AH13" s="72">
        <v>17596.94115999998</v>
      </c>
      <c r="AI13" s="73">
        <v>51503.372999999963</v>
      </c>
      <c r="AJ13" s="72">
        <v>9240.1285799999969</v>
      </c>
      <c r="AK13" s="73">
        <v>60743.50157999996</v>
      </c>
      <c r="AL13" s="72">
        <v>13987.933389999997</v>
      </c>
      <c r="AM13" s="72">
        <v>9803.3738699999976</v>
      </c>
      <c r="AN13" s="73">
        <v>23791.307259999994</v>
      </c>
      <c r="AO13" s="72">
        <v>69990.800659999979</v>
      </c>
      <c r="AP13" s="73">
        <v>93782.10791999998</v>
      </c>
      <c r="AQ13" s="72">
        <v>83048.12916000004</v>
      </c>
      <c r="AR13" s="74">
        <v>176830.23708000002</v>
      </c>
      <c r="AS13" s="72">
        <v>66722.038410000023</v>
      </c>
      <c r="AT13" s="72">
        <v>134806.63793000006</v>
      </c>
      <c r="AU13" s="73">
        <v>201528.67634000006</v>
      </c>
      <c r="AV13" s="72">
        <v>62909.237120000005</v>
      </c>
      <c r="AW13" s="73">
        <v>264437.91346000007</v>
      </c>
      <c r="AX13" s="72">
        <v>72511.024650000109</v>
      </c>
      <c r="AY13" s="73">
        <v>336948.93811000016</v>
      </c>
      <c r="AZ13" s="72">
        <v>65233.237090000046</v>
      </c>
      <c r="BA13" s="72">
        <v>-65233.237090000046</v>
      </c>
      <c r="BB13" s="73">
        <f t="shared" si="0"/>
        <v>0</v>
      </c>
      <c r="BC13" s="72">
        <v>0</v>
      </c>
      <c r="BD13" s="73">
        <f t="shared" si="2"/>
        <v>0</v>
      </c>
      <c r="BE13" s="278">
        <v>0</v>
      </c>
      <c r="BF13" s="73">
        <f t="shared" si="3"/>
        <v>0</v>
      </c>
      <c r="BH13" s="271"/>
    </row>
    <row r="14" spans="1:60" ht="13">
      <c r="A14" s="68"/>
      <c r="B14" s="260" t="s">
        <v>330</v>
      </c>
      <c r="C14" s="72"/>
      <c r="D14" s="72"/>
      <c r="E14" s="73"/>
      <c r="F14" s="72"/>
      <c r="G14" s="73"/>
      <c r="H14" s="72"/>
      <c r="I14" s="73"/>
      <c r="J14" s="72"/>
      <c r="K14" s="72"/>
      <c r="L14" s="73"/>
      <c r="M14" s="72"/>
      <c r="N14" s="73"/>
      <c r="O14" s="72"/>
      <c r="P14" s="73"/>
      <c r="Q14" s="72"/>
      <c r="R14" s="72"/>
      <c r="S14" s="73"/>
      <c r="T14" s="72"/>
      <c r="U14" s="73"/>
      <c r="V14" s="72"/>
      <c r="W14" s="73"/>
      <c r="X14" s="72"/>
      <c r="Y14" s="72"/>
      <c r="Z14" s="73"/>
      <c r="AA14" s="72"/>
      <c r="AB14" s="73"/>
      <c r="AC14" s="72"/>
      <c r="AD14" s="73"/>
      <c r="AE14" s="72"/>
      <c r="AF14" s="72"/>
      <c r="AG14" s="73"/>
      <c r="AH14" s="72"/>
      <c r="AI14" s="73"/>
      <c r="AJ14" s="72"/>
      <c r="AK14" s="73"/>
      <c r="AL14" s="72"/>
      <c r="AM14" s="72"/>
      <c r="AN14" s="73"/>
      <c r="AO14" s="72"/>
      <c r="AP14" s="73"/>
      <c r="AQ14" s="72"/>
      <c r="AR14" s="74"/>
      <c r="AS14" s="72"/>
      <c r="AT14" s="72"/>
      <c r="AU14" s="73"/>
      <c r="AV14" s="72"/>
      <c r="AW14" s="73"/>
      <c r="AX14" s="72">
        <v>634748</v>
      </c>
      <c r="AY14" s="73">
        <v>634748</v>
      </c>
      <c r="AZ14" s="72">
        <v>0</v>
      </c>
      <c r="BA14" s="72">
        <v>0</v>
      </c>
      <c r="BB14" s="73">
        <f t="shared" si="0"/>
        <v>0</v>
      </c>
      <c r="BC14" s="72">
        <v>0</v>
      </c>
      <c r="BD14" s="73">
        <f t="shared" si="2"/>
        <v>0</v>
      </c>
      <c r="BE14" s="278">
        <v>0</v>
      </c>
      <c r="BF14" s="73">
        <f t="shared" si="3"/>
        <v>0</v>
      </c>
      <c r="BH14" s="271"/>
    </row>
    <row r="15" spans="1:60" ht="13">
      <c r="A15" s="68"/>
      <c r="B15" s="260" t="s">
        <v>360</v>
      </c>
      <c r="C15" s="72">
        <v>0</v>
      </c>
      <c r="D15" s="72">
        <v>11795</v>
      </c>
      <c r="E15" s="73">
        <v>11795</v>
      </c>
      <c r="F15" s="72">
        <v>0</v>
      </c>
      <c r="G15" s="73">
        <v>11795</v>
      </c>
      <c r="H15" s="72">
        <v>-11795</v>
      </c>
      <c r="I15" s="73">
        <v>0</v>
      </c>
      <c r="J15" s="72">
        <v>0</v>
      </c>
      <c r="K15" s="72">
        <v>0</v>
      </c>
      <c r="L15" s="73">
        <v>0</v>
      </c>
      <c r="M15" s="72">
        <v>0</v>
      </c>
      <c r="N15" s="73">
        <v>0</v>
      </c>
      <c r="O15" s="72">
        <v>19905</v>
      </c>
      <c r="P15" s="73">
        <v>19905</v>
      </c>
      <c r="Q15" s="72">
        <v>0</v>
      </c>
      <c r="R15" s="72">
        <v>-19465</v>
      </c>
      <c r="S15" s="73">
        <v>-19465</v>
      </c>
      <c r="T15" s="72">
        <v>40905</v>
      </c>
      <c r="U15" s="73">
        <v>21440</v>
      </c>
      <c r="V15" s="72">
        <v>2268</v>
      </c>
      <c r="W15" s="73">
        <v>23708</v>
      </c>
      <c r="X15" s="72">
        <v>482</v>
      </c>
      <c r="Y15" s="72">
        <v>1</v>
      </c>
      <c r="Z15" s="73">
        <v>483</v>
      </c>
      <c r="AA15" s="72">
        <v>0</v>
      </c>
      <c r="AB15" s="73">
        <v>483</v>
      </c>
      <c r="AC15" s="72">
        <v>0</v>
      </c>
      <c r="AD15" s="73">
        <v>483</v>
      </c>
      <c r="AE15" s="72">
        <v>0</v>
      </c>
      <c r="AF15" s="72">
        <v>0</v>
      </c>
      <c r="AG15" s="73">
        <v>0</v>
      </c>
      <c r="AH15" s="72">
        <v>0</v>
      </c>
      <c r="AI15" s="73">
        <v>0</v>
      </c>
      <c r="AJ15" s="72">
        <v>0</v>
      </c>
      <c r="AK15" s="73">
        <v>0</v>
      </c>
      <c r="AL15" s="72">
        <v>0</v>
      </c>
      <c r="AM15" s="72">
        <v>0</v>
      </c>
      <c r="AN15" s="73">
        <v>0</v>
      </c>
      <c r="AO15" s="72">
        <v>0</v>
      </c>
      <c r="AP15" s="73">
        <v>0</v>
      </c>
      <c r="AQ15" s="72">
        <v>0</v>
      </c>
      <c r="AR15" s="74">
        <v>0</v>
      </c>
      <c r="AS15" s="72">
        <v>0</v>
      </c>
      <c r="AT15" s="72">
        <v>0</v>
      </c>
      <c r="AU15" s="73">
        <v>0</v>
      </c>
      <c r="AV15" s="72">
        <v>0</v>
      </c>
      <c r="AW15" s="73">
        <v>0</v>
      </c>
      <c r="AX15" s="72">
        <v>16382</v>
      </c>
      <c r="AY15" s="73">
        <v>16382</v>
      </c>
      <c r="AZ15" s="72">
        <v>0</v>
      </c>
      <c r="BA15" s="72">
        <v>0</v>
      </c>
      <c r="BB15" s="73">
        <f t="shared" si="0"/>
        <v>0</v>
      </c>
      <c r="BC15" s="72">
        <v>22799</v>
      </c>
      <c r="BD15" s="73">
        <f t="shared" si="2"/>
        <v>22799</v>
      </c>
      <c r="BE15" s="278">
        <v>47273</v>
      </c>
      <c r="BF15" s="73">
        <f t="shared" si="3"/>
        <v>70072</v>
      </c>
    </row>
    <row r="16" spans="1:60" ht="13">
      <c r="A16" s="68"/>
      <c r="B16" s="260" t="s">
        <v>362</v>
      </c>
      <c r="C16" s="72">
        <v>2410</v>
      </c>
      <c r="D16" s="72">
        <v>1212</v>
      </c>
      <c r="E16" s="73">
        <v>3622</v>
      </c>
      <c r="F16" s="72">
        <v>-68</v>
      </c>
      <c r="G16" s="73">
        <v>3554</v>
      </c>
      <c r="H16" s="72">
        <v>-2538</v>
      </c>
      <c r="I16" s="73">
        <v>1016</v>
      </c>
      <c r="J16" s="72">
        <v>-143</v>
      </c>
      <c r="K16" s="72">
        <v>-46</v>
      </c>
      <c r="L16" s="73">
        <v>-189</v>
      </c>
      <c r="M16" s="72">
        <v>-65</v>
      </c>
      <c r="N16" s="73">
        <v>-254</v>
      </c>
      <c r="O16" s="72">
        <v>-597</v>
      </c>
      <c r="P16" s="73">
        <v>-851</v>
      </c>
      <c r="Q16" s="72">
        <v>-18</v>
      </c>
      <c r="R16" s="72">
        <v>-419</v>
      </c>
      <c r="S16" s="73">
        <v>-437</v>
      </c>
      <c r="T16" s="72">
        <v>-25</v>
      </c>
      <c r="U16" s="73">
        <v>-462</v>
      </c>
      <c r="V16" s="72">
        <v>8930</v>
      </c>
      <c r="W16" s="73">
        <v>8468</v>
      </c>
      <c r="X16" s="72">
        <v>-47.472999999999999</v>
      </c>
      <c r="Y16" s="72">
        <v>179.62200000000001</v>
      </c>
      <c r="Z16" s="73">
        <v>132.149</v>
      </c>
      <c r="AA16" s="72">
        <v>-117.274</v>
      </c>
      <c r="AB16" s="73">
        <v>14.875</v>
      </c>
      <c r="AC16" s="72">
        <v>708.45500000000004</v>
      </c>
      <c r="AD16" s="73">
        <v>723.33</v>
      </c>
      <c r="AE16" s="72">
        <v>-603.94104999999945</v>
      </c>
      <c r="AF16" s="72">
        <v>-721.41300000000001</v>
      </c>
      <c r="AG16" s="73">
        <v>-1325.3540499999995</v>
      </c>
      <c r="AH16" s="72">
        <v>-739.02800000000025</v>
      </c>
      <c r="AI16" s="73">
        <v>-2064.3820499999997</v>
      </c>
      <c r="AJ16" s="72">
        <v>-734.21</v>
      </c>
      <c r="AK16" s="73">
        <v>-2798.5920499999997</v>
      </c>
      <c r="AL16" s="72">
        <v>-386.64200000000005</v>
      </c>
      <c r="AM16" s="72">
        <v>-328.35799999999995</v>
      </c>
      <c r="AN16" s="73">
        <v>-715</v>
      </c>
      <c r="AO16" s="72">
        <v>-386.51700000000005</v>
      </c>
      <c r="AP16" s="73">
        <v>-1101.5170000000001</v>
      </c>
      <c r="AQ16" s="72">
        <v>29.172000000000025</v>
      </c>
      <c r="AR16" s="74">
        <v>-1072.345</v>
      </c>
      <c r="AS16" s="72">
        <v>-440</v>
      </c>
      <c r="AT16" s="72">
        <v>-64</v>
      </c>
      <c r="AU16" s="73">
        <v>-504</v>
      </c>
      <c r="AV16" s="72">
        <v>-2792</v>
      </c>
      <c r="AW16" s="73">
        <v>-3296</v>
      </c>
      <c r="AX16" s="72">
        <v>-3545</v>
      </c>
      <c r="AY16" s="73">
        <v>-6841</v>
      </c>
      <c r="AZ16" s="72">
        <v>-455</v>
      </c>
      <c r="BA16" s="72">
        <v>-772</v>
      </c>
      <c r="BB16" s="73">
        <f t="shared" si="0"/>
        <v>-1227</v>
      </c>
      <c r="BC16" s="72">
        <v>-434</v>
      </c>
      <c r="BD16" s="73">
        <f t="shared" si="2"/>
        <v>-1661</v>
      </c>
      <c r="BE16" s="278">
        <v>2284</v>
      </c>
      <c r="BF16" s="73">
        <f t="shared" si="3"/>
        <v>623</v>
      </c>
    </row>
    <row r="17" spans="1:58" ht="13">
      <c r="A17" s="68"/>
      <c r="B17" s="260" t="s">
        <v>363</v>
      </c>
      <c r="C17" s="72">
        <v>-173</v>
      </c>
      <c r="D17" s="72">
        <v>2847</v>
      </c>
      <c r="E17" s="73">
        <v>2674</v>
      </c>
      <c r="F17" s="72">
        <v>1070</v>
      </c>
      <c r="G17" s="73">
        <v>3744</v>
      </c>
      <c r="H17" s="72">
        <v>4121</v>
      </c>
      <c r="I17" s="73">
        <v>7865</v>
      </c>
      <c r="J17" s="72">
        <v>1021</v>
      </c>
      <c r="K17" s="72">
        <v>275</v>
      </c>
      <c r="L17" s="73">
        <v>1296</v>
      </c>
      <c r="M17" s="72">
        <v>2054</v>
      </c>
      <c r="N17" s="73">
        <v>3350</v>
      </c>
      <c r="O17" s="72">
        <v>-160</v>
      </c>
      <c r="P17" s="73">
        <v>3190</v>
      </c>
      <c r="Q17" s="72">
        <v>6395</v>
      </c>
      <c r="R17" s="72">
        <v>1262</v>
      </c>
      <c r="S17" s="73">
        <v>7657</v>
      </c>
      <c r="T17" s="72">
        <v>1166</v>
      </c>
      <c r="U17" s="73">
        <v>8823</v>
      </c>
      <c r="V17" s="72">
        <v>-8528</v>
      </c>
      <c r="W17" s="73">
        <v>295</v>
      </c>
      <c r="X17" s="72">
        <v>0</v>
      </c>
      <c r="Y17" s="72">
        <v>0</v>
      </c>
      <c r="Z17" s="73">
        <v>0</v>
      </c>
      <c r="AA17" s="72">
        <v>0</v>
      </c>
      <c r="AB17" s="73">
        <v>0</v>
      </c>
      <c r="AC17" s="72">
        <v>0</v>
      </c>
      <c r="AD17" s="73">
        <v>0</v>
      </c>
      <c r="AE17" s="72">
        <v>0</v>
      </c>
      <c r="AF17" s="72">
        <v>0</v>
      </c>
      <c r="AG17" s="73">
        <v>0</v>
      </c>
      <c r="AH17" s="72">
        <v>0</v>
      </c>
      <c r="AI17" s="73">
        <v>0</v>
      </c>
      <c r="AJ17" s="72">
        <v>0</v>
      </c>
      <c r="AK17" s="73">
        <v>0</v>
      </c>
      <c r="AL17" s="72">
        <v>0</v>
      </c>
      <c r="AM17" s="72">
        <v>0</v>
      </c>
      <c r="AN17" s="73">
        <v>0</v>
      </c>
      <c r="AO17" s="72">
        <v>0</v>
      </c>
      <c r="AP17" s="73">
        <v>0</v>
      </c>
      <c r="AQ17" s="72">
        <v>0</v>
      </c>
      <c r="AR17" s="74">
        <v>0</v>
      </c>
      <c r="AS17" s="72">
        <v>0</v>
      </c>
      <c r="AT17" s="72">
        <v>0</v>
      </c>
      <c r="AU17" s="73">
        <v>0</v>
      </c>
      <c r="AV17" s="72">
        <v>0</v>
      </c>
      <c r="AW17" s="73">
        <v>0</v>
      </c>
      <c r="AX17" s="72">
        <v>0</v>
      </c>
      <c r="AY17" s="73">
        <v>0</v>
      </c>
      <c r="AZ17" s="72">
        <v>0</v>
      </c>
      <c r="BA17" s="72">
        <v>0</v>
      </c>
      <c r="BB17" s="73">
        <f t="shared" si="0"/>
        <v>0</v>
      </c>
      <c r="BC17" s="72">
        <v>0</v>
      </c>
      <c r="BD17" s="73">
        <f t="shared" si="2"/>
        <v>0</v>
      </c>
      <c r="BE17" s="278">
        <v>0</v>
      </c>
      <c r="BF17" s="73">
        <f t="shared" si="3"/>
        <v>0</v>
      </c>
    </row>
    <row r="18" spans="1:58" ht="13">
      <c r="A18" s="68"/>
      <c r="B18" s="260" t="s">
        <v>364</v>
      </c>
      <c r="C18" s="72">
        <v>1200</v>
      </c>
      <c r="D18" s="72">
        <v>2681</v>
      </c>
      <c r="E18" s="73">
        <v>3881</v>
      </c>
      <c r="F18" s="72">
        <v>1088</v>
      </c>
      <c r="G18" s="73">
        <v>4969</v>
      </c>
      <c r="H18" s="72">
        <v>877</v>
      </c>
      <c r="I18" s="73">
        <v>5846</v>
      </c>
      <c r="J18" s="72">
        <v>1891</v>
      </c>
      <c r="K18" s="72">
        <v>1573</v>
      </c>
      <c r="L18" s="73">
        <v>3464</v>
      </c>
      <c r="M18" s="72">
        <v>684</v>
      </c>
      <c r="N18" s="73">
        <v>4148</v>
      </c>
      <c r="O18" s="72">
        <v>2758</v>
      </c>
      <c r="P18" s="73">
        <v>6906</v>
      </c>
      <c r="Q18" s="72">
        <v>1049</v>
      </c>
      <c r="R18" s="72">
        <v>-680</v>
      </c>
      <c r="S18" s="73">
        <v>369</v>
      </c>
      <c r="T18" s="72">
        <v>1877</v>
      </c>
      <c r="U18" s="73">
        <v>2246</v>
      </c>
      <c r="V18" s="72">
        <v>5343</v>
      </c>
      <c r="W18" s="73">
        <v>7589</v>
      </c>
      <c r="X18" s="72">
        <v>4054.65443</v>
      </c>
      <c r="Y18" s="72">
        <v>5825.3729600000006</v>
      </c>
      <c r="Z18" s="73">
        <v>9880.0273900000011</v>
      </c>
      <c r="AA18" s="72">
        <v>7275.6471099999999</v>
      </c>
      <c r="AB18" s="73">
        <v>17155.674500000001</v>
      </c>
      <c r="AC18" s="72">
        <v>7695.7052799999947</v>
      </c>
      <c r="AD18" s="73">
        <v>24851.379779999996</v>
      </c>
      <c r="AE18" s="72">
        <v>9026.551190000002</v>
      </c>
      <c r="AF18" s="72">
        <v>10200.885099999996</v>
      </c>
      <c r="AG18" s="73">
        <v>19227.436289999998</v>
      </c>
      <c r="AH18" s="72">
        <v>-2929.7973899999979</v>
      </c>
      <c r="AI18" s="73">
        <v>16297.6389</v>
      </c>
      <c r="AJ18" s="72">
        <v>3107.5801899999988</v>
      </c>
      <c r="AK18" s="73">
        <v>19405.219089999999</v>
      </c>
      <c r="AL18" s="72">
        <v>10970.091</v>
      </c>
      <c r="AM18" s="72">
        <v>2975.1368999999977</v>
      </c>
      <c r="AN18" s="73">
        <v>13945.227899999998</v>
      </c>
      <c r="AO18" s="72">
        <v>3069.1885200000033</v>
      </c>
      <c r="AP18" s="73">
        <v>17014.416420000001</v>
      </c>
      <c r="AQ18" s="72">
        <v>4124.8659600000028</v>
      </c>
      <c r="AR18" s="74">
        <v>21139.282380000004</v>
      </c>
      <c r="AS18" s="72">
        <v>8296</v>
      </c>
      <c r="AT18" s="72">
        <v>4975</v>
      </c>
      <c r="AU18" s="73">
        <v>13271</v>
      </c>
      <c r="AV18" s="72">
        <v>3318</v>
      </c>
      <c r="AW18" s="73">
        <v>16589</v>
      </c>
      <c r="AX18" s="72">
        <v>7485</v>
      </c>
      <c r="AY18" s="73">
        <v>24074</v>
      </c>
      <c r="AZ18" s="72">
        <v>11380</v>
      </c>
      <c r="BA18" s="72">
        <v>5174</v>
      </c>
      <c r="BB18" s="73">
        <f t="shared" si="0"/>
        <v>16554</v>
      </c>
      <c r="BC18" s="72">
        <v>4333</v>
      </c>
      <c r="BD18" s="73">
        <f t="shared" si="2"/>
        <v>20887</v>
      </c>
      <c r="BE18" s="278">
        <v>3383</v>
      </c>
      <c r="BF18" s="73">
        <f t="shared" si="3"/>
        <v>24270</v>
      </c>
    </row>
    <row r="19" spans="1:58" ht="13">
      <c r="A19" s="68"/>
      <c r="B19" s="260" t="s">
        <v>365</v>
      </c>
      <c r="C19" s="72">
        <v>0</v>
      </c>
      <c r="D19" s="72">
        <v>4866</v>
      </c>
      <c r="E19" s="73">
        <v>4866</v>
      </c>
      <c r="F19" s="72">
        <v>14395</v>
      </c>
      <c r="G19" s="73">
        <v>19261</v>
      </c>
      <c r="H19" s="72">
        <v>18914</v>
      </c>
      <c r="I19" s="73">
        <v>38175</v>
      </c>
      <c r="J19" s="72">
        <v>485</v>
      </c>
      <c r="K19" s="72">
        <v>26068</v>
      </c>
      <c r="L19" s="73">
        <v>26553</v>
      </c>
      <c r="M19" s="72">
        <v>6363</v>
      </c>
      <c r="N19" s="73">
        <v>32916</v>
      </c>
      <c r="O19" s="72">
        <v>4070</v>
      </c>
      <c r="P19" s="73">
        <v>36986</v>
      </c>
      <c r="Q19" s="72">
        <v>-108</v>
      </c>
      <c r="R19" s="72">
        <v>-469</v>
      </c>
      <c r="S19" s="73">
        <v>-577</v>
      </c>
      <c r="T19" s="72">
        <v>11250</v>
      </c>
      <c r="U19" s="73">
        <v>10673</v>
      </c>
      <c r="V19" s="72">
        <v>8635</v>
      </c>
      <c r="W19" s="73">
        <v>19308</v>
      </c>
      <c r="X19" s="72">
        <v>4152.5804900000003</v>
      </c>
      <c r="Y19" s="72">
        <v>8970.3223499999986</v>
      </c>
      <c r="Z19" s="73">
        <v>13122.902839999999</v>
      </c>
      <c r="AA19" s="72">
        <v>25637.873309999999</v>
      </c>
      <c r="AB19" s="73">
        <v>38760.776149999998</v>
      </c>
      <c r="AC19" s="72">
        <v>17527.873500000002</v>
      </c>
      <c r="AD19" s="73">
        <v>56288.649649999999</v>
      </c>
      <c r="AE19" s="72">
        <v>17200.929829999997</v>
      </c>
      <c r="AF19" s="72">
        <v>14835.291110000006</v>
      </c>
      <c r="AG19" s="73">
        <v>32036.220940000003</v>
      </c>
      <c r="AH19" s="72">
        <v>187.55040999999983</v>
      </c>
      <c r="AI19" s="73">
        <v>32223.771350000003</v>
      </c>
      <c r="AJ19" s="72">
        <v>-4473.1190200000055</v>
      </c>
      <c r="AK19" s="73">
        <v>27750.652329999997</v>
      </c>
      <c r="AL19" s="72">
        <v>304.08138000000002</v>
      </c>
      <c r="AM19" s="72">
        <v>319.85442999999992</v>
      </c>
      <c r="AN19" s="73">
        <v>623.93580999999995</v>
      </c>
      <c r="AO19" s="72">
        <v>11326.873179999999</v>
      </c>
      <c r="AP19" s="73">
        <v>11950.80899</v>
      </c>
      <c r="AQ19" s="72">
        <v>17469.882369999999</v>
      </c>
      <c r="AR19" s="74">
        <v>29420.691360000001</v>
      </c>
      <c r="AS19" s="72">
        <v>23208</v>
      </c>
      <c r="AT19" s="72">
        <v>0</v>
      </c>
      <c r="AU19" s="73">
        <v>23208</v>
      </c>
      <c r="AV19" s="72">
        <v>0</v>
      </c>
      <c r="AW19" s="73">
        <v>23208</v>
      </c>
      <c r="AX19" s="72">
        <v>0</v>
      </c>
      <c r="AY19" s="73">
        <v>23208</v>
      </c>
      <c r="AZ19" s="72">
        <v>0</v>
      </c>
      <c r="BA19" s="72">
        <v>26768</v>
      </c>
      <c r="BB19" s="73">
        <f t="shared" si="0"/>
        <v>26768</v>
      </c>
      <c r="BC19" s="72">
        <v>17379</v>
      </c>
      <c r="BD19" s="73">
        <f t="shared" si="2"/>
        <v>44147</v>
      </c>
      <c r="BE19" s="278">
        <v>19821</v>
      </c>
      <c r="BF19" s="73">
        <f t="shared" si="3"/>
        <v>63968</v>
      </c>
    </row>
    <row r="20" spans="1:58" ht="13">
      <c r="A20" s="68"/>
      <c r="B20" s="260" t="s">
        <v>366</v>
      </c>
      <c r="C20" s="72"/>
      <c r="D20" s="72"/>
      <c r="E20" s="73"/>
      <c r="F20" s="72"/>
      <c r="G20" s="73"/>
      <c r="H20" s="72"/>
      <c r="I20" s="73"/>
      <c r="J20" s="72"/>
      <c r="K20" s="72"/>
      <c r="L20" s="73"/>
      <c r="M20" s="72"/>
      <c r="N20" s="73"/>
      <c r="O20" s="72"/>
      <c r="P20" s="73"/>
      <c r="Q20" s="72"/>
      <c r="R20" s="72"/>
      <c r="S20" s="73"/>
      <c r="T20" s="72"/>
      <c r="U20" s="73"/>
      <c r="V20" s="72"/>
      <c r="W20" s="73"/>
      <c r="X20" s="72"/>
      <c r="Y20" s="72"/>
      <c r="Z20" s="73"/>
      <c r="AA20" s="72"/>
      <c r="AB20" s="73"/>
      <c r="AC20" s="72"/>
      <c r="AD20" s="73"/>
      <c r="AE20" s="72"/>
      <c r="AF20" s="72"/>
      <c r="AG20" s="73"/>
      <c r="AH20" s="72"/>
      <c r="AI20" s="73"/>
      <c r="AJ20" s="72"/>
      <c r="AK20" s="73"/>
      <c r="AL20" s="72"/>
      <c r="AM20" s="72"/>
      <c r="AN20" s="73"/>
      <c r="AO20" s="72"/>
      <c r="AP20" s="73"/>
      <c r="AQ20" s="72"/>
      <c r="AR20" s="74"/>
      <c r="AS20" s="72">
        <v>4009</v>
      </c>
      <c r="AT20" s="72">
        <v>14434</v>
      </c>
      <c r="AU20" s="73">
        <v>18443</v>
      </c>
      <c r="AV20" s="72">
        <v>25430</v>
      </c>
      <c r="AW20" s="73">
        <v>43873</v>
      </c>
      <c r="AX20" s="72">
        <v>31977</v>
      </c>
      <c r="AY20" s="73">
        <v>75850</v>
      </c>
      <c r="AZ20" s="72">
        <v>15342</v>
      </c>
      <c r="BA20" s="72">
        <v>46380</v>
      </c>
      <c r="BB20" s="73">
        <f t="shared" si="0"/>
        <v>61722</v>
      </c>
      <c r="BC20" s="72">
        <v>14392</v>
      </c>
      <c r="BD20" s="73">
        <f t="shared" si="2"/>
        <v>76114</v>
      </c>
      <c r="BE20" s="278">
        <v>39615</v>
      </c>
      <c r="BF20" s="73">
        <f t="shared" si="3"/>
        <v>115729</v>
      </c>
    </row>
    <row r="21" spans="1:58" ht="13">
      <c r="A21" s="68"/>
      <c r="B21" s="260" t="s">
        <v>367</v>
      </c>
      <c r="C21" s="72"/>
      <c r="D21" s="72"/>
      <c r="E21" s="73"/>
      <c r="F21" s="72"/>
      <c r="G21" s="73"/>
      <c r="H21" s="72"/>
      <c r="I21" s="73"/>
      <c r="J21" s="72"/>
      <c r="K21" s="72"/>
      <c r="L21" s="73"/>
      <c r="M21" s="72"/>
      <c r="N21" s="73"/>
      <c r="O21" s="72"/>
      <c r="P21" s="73"/>
      <c r="Q21" s="72"/>
      <c r="R21" s="72"/>
      <c r="S21" s="73"/>
      <c r="T21" s="72"/>
      <c r="U21" s="73"/>
      <c r="V21" s="72"/>
      <c r="W21" s="73"/>
      <c r="X21" s="72"/>
      <c r="Y21" s="72"/>
      <c r="Z21" s="73"/>
      <c r="AA21" s="72"/>
      <c r="AB21" s="73"/>
      <c r="AC21" s="72"/>
      <c r="AD21" s="73"/>
      <c r="AE21" s="72"/>
      <c r="AF21" s="72"/>
      <c r="AG21" s="73"/>
      <c r="AH21" s="72"/>
      <c r="AI21" s="73"/>
      <c r="AJ21" s="72"/>
      <c r="AK21" s="73"/>
      <c r="AL21" s="72"/>
      <c r="AM21" s="72"/>
      <c r="AN21" s="73"/>
      <c r="AO21" s="72"/>
      <c r="AP21" s="73"/>
      <c r="AQ21" s="72"/>
      <c r="AR21" s="74"/>
      <c r="AS21" s="72">
        <v>1132</v>
      </c>
      <c r="AT21" s="72">
        <v>2939</v>
      </c>
      <c r="AU21" s="73">
        <v>4071</v>
      </c>
      <c r="AV21" s="72">
        <v>12</v>
      </c>
      <c r="AW21" s="73">
        <v>4083</v>
      </c>
      <c r="AX21" s="72">
        <v>3077</v>
      </c>
      <c r="AY21" s="73">
        <v>7160</v>
      </c>
      <c r="AZ21" s="72">
        <v>2198</v>
      </c>
      <c r="BA21" s="72">
        <v>407</v>
      </c>
      <c r="BB21" s="73">
        <f t="shared" si="0"/>
        <v>2605</v>
      </c>
      <c r="BC21" s="72">
        <v>0</v>
      </c>
      <c r="BD21" s="73">
        <f t="shared" si="2"/>
        <v>2605</v>
      </c>
      <c r="BE21" s="278">
        <v>0</v>
      </c>
      <c r="BF21" s="73">
        <f t="shared" si="3"/>
        <v>2605</v>
      </c>
    </row>
    <row r="22" spans="1:58" ht="13">
      <c r="A22" s="68"/>
      <c r="B22" s="260" t="s">
        <v>368</v>
      </c>
      <c r="C22" s="72">
        <v>0</v>
      </c>
      <c r="D22" s="72">
        <v>0</v>
      </c>
      <c r="E22" s="73">
        <v>0</v>
      </c>
      <c r="F22" s="72">
        <v>0</v>
      </c>
      <c r="G22" s="73">
        <v>0</v>
      </c>
      <c r="H22" s="72">
        <v>0</v>
      </c>
      <c r="I22" s="73">
        <v>0</v>
      </c>
      <c r="J22" s="72">
        <v>-6985</v>
      </c>
      <c r="K22" s="72">
        <v>4632</v>
      </c>
      <c r="L22" s="73">
        <v>-2353</v>
      </c>
      <c r="M22" s="72">
        <v>-2343</v>
      </c>
      <c r="N22" s="73">
        <v>-4696</v>
      </c>
      <c r="O22" s="72">
        <v>4696</v>
      </c>
      <c r="P22" s="73">
        <v>0</v>
      </c>
      <c r="Q22" s="72">
        <v>0</v>
      </c>
      <c r="R22" s="72">
        <v>0</v>
      </c>
      <c r="S22" s="73">
        <v>0</v>
      </c>
      <c r="T22" s="72">
        <v>0</v>
      </c>
      <c r="U22" s="73">
        <v>0</v>
      </c>
      <c r="V22" s="72">
        <v>0</v>
      </c>
      <c r="W22" s="73">
        <v>0</v>
      </c>
      <c r="X22" s="72">
        <v>6169.1069139991987</v>
      </c>
      <c r="Y22" s="72">
        <v>-3770.6181632420989</v>
      </c>
      <c r="Z22" s="73">
        <v>2398.4887507570998</v>
      </c>
      <c r="AA22" s="72">
        <v>2691.2482285849005</v>
      </c>
      <c r="AB22" s="73">
        <v>5089.7369793420003</v>
      </c>
      <c r="AC22" s="72">
        <v>3084.3447740970996</v>
      </c>
      <c r="AD22" s="73">
        <v>8174.0817534390999</v>
      </c>
      <c r="AE22" s="72">
        <v>3008.07429</v>
      </c>
      <c r="AF22" s="72">
        <v>3810.3148599269994</v>
      </c>
      <c r="AG22" s="73">
        <v>6818.3891499269994</v>
      </c>
      <c r="AH22" s="72">
        <v>13010.495569767401</v>
      </c>
      <c r="AI22" s="73">
        <v>19828.884719694401</v>
      </c>
      <c r="AJ22" s="72">
        <v>63453.529903622388</v>
      </c>
      <c r="AK22" s="73">
        <v>83282.414623316785</v>
      </c>
      <c r="AL22" s="72">
        <v>10897.543659999999</v>
      </c>
      <c r="AM22" s="72">
        <v>30740.163030000007</v>
      </c>
      <c r="AN22" s="73">
        <v>41637.706690000006</v>
      </c>
      <c r="AO22" s="72">
        <v>76267.135139999984</v>
      </c>
      <c r="AP22" s="73">
        <v>117904.84182999999</v>
      </c>
      <c r="AQ22" s="72">
        <v>-117904.69004455378</v>
      </c>
      <c r="AR22" s="74">
        <v>0.15178544621448964</v>
      </c>
      <c r="AS22" s="72"/>
      <c r="AT22" s="72"/>
      <c r="AU22" s="73"/>
      <c r="AV22" s="72"/>
      <c r="AW22" s="73"/>
      <c r="AX22" s="72"/>
      <c r="AY22" s="73"/>
      <c r="AZ22" s="72"/>
      <c r="BA22" s="72">
        <v>0</v>
      </c>
      <c r="BB22" s="73">
        <f t="shared" si="0"/>
        <v>0</v>
      </c>
      <c r="BC22" s="72">
        <v>0</v>
      </c>
      <c r="BD22" s="73">
        <f t="shared" si="2"/>
        <v>0</v>
      </c>
      <c r="BE22" s="278">
        <v>0</v>
      </c>
      <c r="BF22" s="73">
        <f t="shared" si="3"/>
        <v>0</v>
      </c>
    </row>
    <row r="23" spans="1:58" ht="13">
      <c r="A23" s="68"/>
      <c r="B23" s="260" t="s">
        <v>369</v>
      </c>
      <c r="C23" s="72">
        <v>0</v>
      </c>
      <c r="D23" s="72">
        <v>0</v>
      </c>
      <c r="E23" s="73">
        <v>0</v>
      </c>
      <c r="F23" s="72">
        <v>0</v>
      </c>
      <c r="G23" s="73">
        <v>0</v>
      </c>
      <c r="H23" s="72">
        <v>0</v>
      </c>
      <c r="I23" s="73">
        <v>0</v>
      </c>
      <c r="J23" s="72">
        <v>-42234</v>
      </c>
      <c r="K23" s="72">
        <v>0</v>
      </c>
      <c r="L23" s="73">
        <v>-42234</v>
      </c>
      <c r="M23" s="72">
        <v>8529</v>
      </c>
      <c r="N23" s="73">
        <v>-33705</v>
      </c>
      <c r="O23" s="72">
        <v>0</v>
      </c>
      <c r="P23" s="73">
        <v>-33705</v>
      </c>
      <c r="Q23" s="72">
        <v>0</v>
      </c>
      <c r="R23" s="72">
        <v>0</v>
      </c>
      <c r="S23" s="73">
        <v>0</v>
      </c>
      <c r="T23" s="72">
        <v>0</v>
      </c>
      <c r="U23" s="73">
        <v>0</v>
      </c>
      <c r="V23" s="72">
        <v>0</v>
      </c>
      <c r="W23" s="73">
        <v>0</v>
      </c>
      <c r="X23" s="72">
        <v>-8754.5343099999991</v>
      </c>
      <c r="Y23" s="72">
        <v>-1412.9097500000007</v>
      </c>
      <c r="Z23" s="73">
        <v>-10167.44406</v>
      </c>
      <c r="AA23" s="72">
        <v>19713.825280000001</v>
      </c>
      <c r="AB23" s="73">
        <v>9546.3812200000011</v>
      </c>
      <c r="AC23" s="72">
        <v>-15768.58697</v>
      </c>
      <c r="AD23" s="73">
        <v>-6222.2057500000001</v>
      </c>
      <c r="AE23" s="72">
        <v>-586.35609000000011</v>
      </c>
      <c r="AF23" s="72">
        <v>-8420.801379999999</v>
      </c>
      <c r="AG23" s="73">
        <v>-9007.1574699999983</v>
      </c>
      <c r="AH23" s="72">
        <v>-40278.97990667</v>
      </c>
      <c r="AI23" s="73">
        <v>-49286.137376669998</v>
      </c>
      <c r="AJ23" s="72">
        <v>15076.811549970007</v>
      </c>
      <c r="AK23" s="73">
        <v>-34209.325826699991</v>
      </c>
      <c r="AL23" s="72">
        <v>8822.0261799999989</v>
      </c>
      <c r="AM23" s="72">
        <v>-74831.122900000002</v>
      </c>
      <c r="AN23" s="73">
        <v>-66009.096720000001</v>
      </c>
      <c r="AO23" s="72">
        <v>31731.643100000008</v>
      </c>
      <c r="AP23" s="73">
        <v>-34277.453619999993</v>
      </c>
      <c r="AQ23" s="72">
        <v>-54089.635900000001</v>
      </c>
      <c r="AR23" s="74">
        <v>-88367.089519999994</v>
      </c>
      <c r="AS23" s="72">
        <v>-4840</v>
      </c>
      <c r="AT23" s="72">
        <v>-3461</v>
      </c>
      <c r="AU23" s="73">
        <v>-8301</v>
      </c>
      <c r="AV23" s="72">
        <v>-4822</v>
      </c>
      <c r="AW23" s="73">
        <v>-13123</v>
      </c>
      <c r="AX23" s="72">
        <v>-9130</v>
      </c>
      <c r="AY23" s="73">
        <v>-22253</v>
      </c>
      <c r="AZ23" s="72">
        <v>-3970</v>
      </c>
      <c r="BA23" s="72">
        <v>-3150</v>
      </c>
      <c r="BB23" s="73">
        <f t="shared" si="0"/>
        <v>-7120</v>
      </c>
      <c r="BC23" s="72">
        <v>-20122</v>
      </c>
      <c r="BD23" s="73">
        <f t="shared" si="2"/>
        <v>-27242</v>
      </c>
      <c r="BE23" s="278">
        <v>-1696</v>
      </c>
      <c r="BF23" s="73">
        <f t="shared" si="3"/>
        <v>-28938</v>
      </c>
    </row>
    <row r="24" spans="1:58" ht="13">
      <c r="A24" s="68"/>
      <c r="B24" s="260" t="s">
        <v>372</v>
      </c>
      <c r="C24" s="72">
        <v>0</v>
      </c>
      <c r="D24" s="72">
        <v>0</v>
      </c>
      <c r="E24" s="73">
        <v>0</v>
      </c>
      <c r="F24" s="72">
        <v>0</v>
      </c>
      <c r="G24" s="73">
        <v>0</v>
      </c>
      <c r="H24" s="72">
        <v>0</v>
      </c>
      <c r="I24" s="73">
        <v>0</v>
      </c>
      <c r="J24" s="72">
        <v>0</v>
      </c>
      <c r="K24" s="72">
        <v>0</v>
      </c>
      <c r="L24" s="73">
        <v>0</v>
      </c>
      <c r="M24" s="72">
        <v>-8529</v>
      </c>
      <c r="N24" s="73">
        <v>-8529</v>
      </c>
      <c r="O24" s="72">
        <v>0</v>
      </c>
      <c r="P24" s="73">
        <v>-8529</v>
      </c>
      <c r="Q24" s="72">
        <v>0</v>
      </c>
      <c r="R24" s="72">
        <v>0</v>
      </c>
      <c r="S24" s="73">
        <v>0</v>
      </c>
      <c r="T24" s="72">
        <v>0</v>
      </c>
      <c r="U24" s="73">
        <v>0</v>
      </c>
      <c r="V24" s="72">
        <v>0</v>
      </c>
      <c r="W24" s="73">
        <v>0</v>
      </c>
      <c r="X24" s="72">
        <v>-4162.5384999999997</v>
      </c>
      <c r="Y24" s="72">
        <v>-917.05716000000029</v>
      </c>
      <c r="Z24" s="73">
        <v>-5079.59566</v>
      </c>
      <c r="AA24" s="72">
        <v>-580.75935000000027</v>
      </c>
      <c r="AB24" s="73">
        <v>-5660.3550100000002</v>
      </c>
      <c r="AC24" s="72">
        <v>19649.699480000003</v>
      </c>
      <c r="AD24" s="73">
        <v>13989.344470000002</v>
      </c>
      <c r="AE24" s="72">
        <v>4251.3752299999996</v>
      </c>
      <c r="AF24" s="72">
        <v>4507.3725515330007</v>
      </c>
      <c r="AG24" s="73">
        <v>8758.7477815330003</v>
      </c>
      <c r="AH24" s="72">
        <v>13504.862548394996</v>
      </c>
      <c r="AI24" s="73">
        <v>22263.610329927997</v>
      </c>
      <c r="AJ24" s="72">
        <v>5564.8621070520057</v>
      </c>
      <c r="AK24" s="73">
        <v>27828.472436980002</v>
      </c>
      <c r="AL24" s="72">
        <v>6521.2118400000018</v>
      </c>
      <c r="AM24" s="72">
        <v>6277.5107299999945</v>
      </c>
      <c r="AN24" s="73">
        <v>12798.722569999996</v>
      </c>
      <c r="AO24" s="72">
        <v>12256.041140000003</v>
      </c>
      <c r="AP24" s="73">
        <v>25054.763709999999</v>
      </c>
      <c r="AQ24" s="72">
        <v>8019.6689400000032</v>
      </c>
      <c r="AR24" s="74">
        <v>33074.432650000002</v>
      </c>
      <c r="AS24" s="72">
        <v>4697</v>
      </c>
      <c r="AT24" s="72">
        <v>6158</v>
      </c>
      <c r="AU24" s="73">
        <v>10855</v>
      </c>
      <c r="AV24" s="72">
        <v>5930</v>
      </c>
      <c r="AW24" s="73">
        <v>16785</v>
      </c>
      <c r="AX24" s="72">
        <v>8724</v>
      </c>
      <c r="AY24" s="73">
        <v>25509</v>
      </c>
      <c r="AZ24" s="72">
        <v>13035</v>
      </c>
      <c r="BA24" s="72">
        <v>8472</v>
      </c>
      <c r="BB24" s="73">
        <f t="shared" si="0"/>
        <v>21507</v>
      </c>
      <c r="BC24" s="72">
        <v>12918</v>
      </c>
      <c r="BD24" s="73">
        <f t="shared" si="2"/>
        <v>34425</v>
      </c>
      <c r="BE24" s="278">
        <v>22064</v>
      </c>
      <c r="BF24" s="73">
        <f t="shared" si="3"/>
        <v>56489</v>
      </c>
    </row>
    <row r="25" spans="1:58" ht="13">
      <c r="A25" s="68"/>
      <c r="B25" s="260" t="s">
        <v>370</v>
      </c>
      <c r="C25" s="72">
        <v>622</v>
      </c>
      <c r="D25" s="72">
        <v>-6447</v>
      </c>
      <c r="E25" s="73">
        <v>-5825</v>
      </c>
      <c r="F25" s="72">
        <v>-1989</v>
      </c>
      <c r="G25" s="73">
        <v>-7814</v>
      </c>
      <c r="H25" s="72">
        <v>19684</v>
      </c>
      <c r="I25" s="73">
        <v>11870</v>
      </c>
      <c r="J25" s="72">
        <v>-786</v>
      </c>
      <c r="K25" s="72">
        <v>3640</v>
      </c>
      <c r="L25" s="73">
        <v>2854</v>
      </c>
      <c r="M25" s="72">
        <v>-15847</v>
      </c>
      <c r="N25" s="73">
        <v>-12993</v>
      </c>
      <c r="O25" s="72">
        <v>-11054</v>
      </c>
      <c r="P25" s="73">
        <v>-24047</v>
      </c>
      <c r="Q25" s="72">
        <v>-64347</v>
      </c>
      <c r="R25" s="72">
        <v>-12378</v>
      </c>
      <c r="S25" s="73">
        <v>-76725</v>
      </c>
      <c r="T25" s="72">
        <v>-3632</v>
      </c>
      <c r="U25" s="73">
        <v>-80357</v>
      </c>
      <c r="V25" s="72">
        <v>-13751</v>
      </c>
      <c r="W25" s="73">
        <v>-94108</v>
      </c>
      <c r="X25" s="72">
        <v>8341.8924180751092</v>
      </c>
      <c r="Y25" s="72">
        <v>2056.8414900167863</v>
      </c>
      <c r="Z25" s="73">
        <v>10398.733908091896</v>
      </c>
      <c r="AA25" s="72">
        <v>-37249.137158682497</v>
      </c>
      <c r="AB25" s="73">
        <v>-26850.4032505906</v>
      </c>
      <c r="AC25" s="72">
        <v>54197.428422592784</v>
      </c>
      <c r="AD25" s="73">
        <v>27347.025172002188</v>
      </c>
      <c r="AE25" s="72">
        <v>3006.1746485120057</v>
      </c>
      <c r="AF25" s="72">
        <v>-21999.941902370003</v>
      </c>
      <c r="AG25" s="73">
        <v>-18993.767253857997</v>
      </c>
      <c r="AH25" s="72">
        <v>24024.191729062994</v>
      </c>
      <c r="AI25" s="73">
        <v>5030.4244752049981</v>
      </c>
      <c r="AJ25" s="72">
        <v>35237.622899133625</v>
      </c>
      <c r="AK25" s="73">
        <v>40268.047374338625</v>
      </c>
      <c r="AL25" s="72">
        <v>-113901.29998404378</v>
      </c>
      <c r="AM25" s="72">
        <v>218966.14444181655</v>
      </c>
      <c r="AN25" s="73">
        <v>105064.84445777276</v>
      </c>
      <c r="AO25" s="72">
        <v>-93176.458537239581</v>
      </c>
      <c r="AP25" s="73">
        <v>11888.385920533183</v>
      </c>
      <c r="AQ25" s="72">
        <v>18280.401254665405</v>
      </c>
      <c r="AR25" s="74">
        <v>30168.787175198588</v>
      </c>
      <c r="AS25" s="72">
        <v>32651</v>
      </c>
      <c r="AT25" s="72">
        <v>30544</v>
      </c>
      <c r="AU25" s="73">
        <v>63195</v>
      </c>
      <c r="AV25" s="72">
        <v>33734</v>
      </c>
      <c r="AW25" s="73">
        <v>96929</v>
      </c>
      <c r="AX25" s="72">
        <v>-273</v>
      </c>
      <c r="AY25" s="73">
        <v>96397</v>
      </c>
      <c r="AZ25" s="72">
        <v>46980</v>
      </c>
      <c r="BA25" s="72">
        <v>39413</v>
      </c>
      <c r="BB25" s="73">
        <f t="shared" si="0"/>
        <v>86393</v>
      </c>
      <c r="BC25" s="72">
        <v>30128</v>
      </c>
      <c r="BD25" s="73">
        <f t="shared" si="2"/>
        <v>116521</v>
      </c>
      <c r="BE25" s="278">
        <v>4413</v>
      </c>
      <c r="BF25" s="73">
        <f t="shared" si="3"/>
        <v>120934</v>
      </c>
    </row>
    <row r="26" spans="1:58" ht="13">
      <c r="A26" s="68"/>
      <c r="B26" s="260" t="s">
        <v>371</v>
      </c>
      <c r="C26" s="72">
        <v>0</v>
      </c>
      <c r="D26" s="72">
        <v>0</v>
      </c>
      <c r="E26" s="73">
        <v>0</v>
      </c>
      <c r="F26" s="72">
        <v>0</v>
      </c>
      <c r="G26" s="73">
        <v>0</v>
      </c>
      <c r="H26" s="72">
        <v>0</v>
      </c>
      <c r="I26" s="73">
        <v>0</v>
      </c>
      <c r="J26" s="72">
        <v>0</v>
      </c>
      <c r="K26" s="72">
        <v>0</v>
      </c>
      <c r="L26" s="73">
        <v>0</v>
      </c>
      <c r="M26" s="72">
        <v>0</v>
      </c>
      <c r="N26" s="73">
        <v>0</v>
      </c>
      <c r="O26" s="72">
        <v>0</v>
      </c>
      <c r="P26" s="73">
        <v>0</v>
      </c>
      <c r="Q26" s="72">
        <v>13405</v>
      </c>
      <c r="R26" s="72">
        <v>1035</v>
      </c>
      <c r="S26" s="73">
        <v>14440</v>
      </c>
      <c r="T26" s="72">
        <v>2193</v>
      </c>
      <c r="U26" s="73">
        <v>16633</v>
      </c>
      <c r="V26" s="72">
        <v>1844</v>
      </c>
      <c r="W26" s="73">
        <v>18477</v>
      </c>
      <c r="X26" s="72">
        <v>1572.4744800000001</v>
      </c>
      <c r="Y26" s="72">
        <v>1.6065899999998692</v>
      </c>
      <c r="Z26" s="73">
        <v>1574.08107</v>
      </c>
      <c r="AA26" s="72">
        <v>-878.92214000000035</v>
      </c>
      <c r="AB26" s="73">
        <v>695.1589299999996</v>
      </c>
      <c r="AC26" s="72">
        <v>224.40872000000013</v>
      </c>
      <c r="AD26" s="73">
        <v>919.56764999999973</v>
      </c>
      <c r="AE26" s="72">
        <v>-735.62554</v>
      </c>
      <c r="AF26" s="72">
        <v>-81.187239999999974</v>
      </c>
      <c r="AG26" s="73">
        <v>-816.81277999999998</v>
      </c>
      <c r="AH26" s="72">
        <v>-3.3543600000000424</v>
      </c>
      <c r="AI26" s="73">
        <v>-820.16714000000002</v>
      </c>
      <c r="AJ26" s="72">
        <v>-125198.14308000004</v>
      </c>
      <c r="AK26" s="73">
        <v>-126018.31022000004</v>
      </c>
      <c r="AL26" s="72">
        <v>-89961.457779999997</v>
      </c>
      <c r="AM26" s="72">
        <v>-179328.15599000006</v>
      </c>
      <c r="AN26" s="73">
        <v>-269289.61377000005</v>
      </c>
      <c r="AO26" s="72">
        <v>129195.16900000002</v>
      </c>
      <c r="AP26" s="73">
        <v>-140094.44477000003</v>
      </c>
      <c r="AQ26" s="72">
        <v>-118870.84849000006</v>
      </c>
      <c r="AR26" s="74">
        <v>-258965.29326000009</v>
      </c>
      <c r="AS26" s="72">
        <v>105318</v>
      </c>
      <c r="AT26" s="72">
        <v>388057</v>
      </c>
      <c r="AU26" s="73">
        <v>493375</v>
      </c>
      <c r="AV26" s="72">
        <v>-73591</v>
      </c>
      <c r="AW26" s="73">
        <v>419784</v>
      </c>
      <c r="AX26" s="72">
        <v>402215</v>
      </c>
      <c r="AY26" s="73">
        <v>925932</v>
      </c>
      <c r="AZ26" s="72">
        <v>-306427</v>
      </c>
      <c r="BA26" s="72">
        <v>-200060</v>
      </c>
      <c r="BB26" s="73">
        <f t="shared" si="0"/>
        <v>-506487</v>
      </c>
      <c r="BC26" s="72">
        <v>-95380</v>
      </c>
      <c r="BD26" s="73">
        <f t="shared" si="2"/>
        <v>-601867</v>
      </c>
      <c r="BE26" s="278">
        <v>73960</v>
      </c>
      <c r="BF26" s="73">
        <f t="shared" si="3"/>
        <v>-527907</v>
      </c>
    </row>
    <row r="27" spans="1:58" ht="13">
      <c r="A27" s="68"/>
      <c r="B27" s="260" t="s">
        <v>373</v>
      </c>
      <c r="C27" s="72">
        <v>99620</v>
      </c>
      <c r="D27" s="72">
        <v>118100</v>
      </c>
      <c r="E27" s="73">
        <v>217720</v>
      </c>
      <c r="F27" s="72">
        <v>122835</v>
      </c>
      <c r="G27" s="73">
        <v>340555</v>
      </c>
      <c r="H27" s="72">
        <v>135044</v>
      </c>
      <c r="I27" s="73">
        <v>475599</v>
      </c>
      <c r="J27" s="72">
        <v>113029</v>
      </c>
      <c r="K27" s="72">
        <v>113517</v>
      </c>
      <c r="L27" s="73">
        <v>226546</v>
      </c>
      <c r="M27" s="72">
        <v>107827</v>
      </c>
      <c r="N27" s="73">
        <v>334373</v>
      </c>
      <c r="O27" s="72">
        <v>97381</v>
      </c>
      <c r="P27" s="73">
        <v>431754</v>
      </c>
      <c r="Q27" s="72">
        <v>73280</v>
      </c>
      <c r="R27" s="72">
        <v>69890</v>
      </c>
      <c r="S27" s="73">
        <v>143170</v>
      </c>
      <c r="T27" s="72">
        <v>94093</v>
      </c>
      <c r="U27" s="73">
        <v>237263</v>
      </c>
      <c r="V27" s="72">
        <v>49943</v>
      </c>
      <c r="W27" s="73">
        <v>287206</v>
      </c>
      <c r="X27" s="72">
        <v>28840.604280000007</v>
      </c>
      <c r="Y27" s="72">
        <v>36760.474769999993</v>
      </c>
      <c r="Z27" s="73">
        <v>65601.07905</v>
      </c>
      <c r="AA27" s="72">
        <v>49222.477249999996</v>
      </c>
      <c r="AB27" s="73">
        <v>114823.5563</v>
      </c>
      <c r="AC27" s="72">
        <v>64727.960559999978</v>
      </c>
      <c r="AD27" s="73">
        <v>179551.51685999997</v>
      </c>
      <c r="AE27" s="72">
        <v>96767.923120000021</v>
      </c>
      <c r="AF27" s="72">
        <v>237111.45352999997</v>
      </c>
      <c r="AG27" s="73">
        <v>333879.37664999999</v>
      </c>
      <c r="AH27" s="72">
        <v>134075.40565000003</v>
      </c>
      <c r="AI27" s="73">
        <v>467954.78230000002</v>
      </c>
      <c r="AJ27" s="72">
        <v>382262.22474999988</v>
      </c>
      <c r="AK27" s="73">
        <v>850217.0070499999</v>
      </c>
      <c r="AL27" s="72">
        <v>365918.52777468559</v>
      </c>
      <c r="AM27" s="72">
        <v>366914.39829531446</v>
      </c>
      <c r="AN27" s="73">
        <v>732832.92607000005</v>
      </c>
      <c r="AO27" s="72">
        <v>393147.67796999984</v>
      </c>
      <c r="AP27" s="73">
        <v>1125980.6040399999</v>
      </c>
      <c r="AQ27" s="72">
        <v>413202.80059000012</v>
      </c>
      <c r="AR27" s="74">
        <v>1539183.40463</v>
      </c>
      <c r="AS27" s="72">
        <v>375006</v>
      </c>
      <c r="AT27" s="72">
        <v>356822</v>
      </c>
      <c r="AU27" s="73">
        <v>731828</v>
      </c>
      <c r="AV27" s="72">
        <v>345503</v>
      </c>
      <c r="AW27" s="73">
        <v>1077331</v>
      </c>
      <c r="AX27" s="72">
        <v>288001</v>
      </c>
      <c r="AY27" s="73">
        <v>1365332</v>
      </c>
      <c r="AZ27" s="72">
        <v>296935</v>
      </c>
      <c r="BA27" s="72">
        <v>314010</v>
      </c>
      <c r="BB27" s="73">
        <f t="shared" si="0"/>
        <v>610945</v>
      </c>
      <c r="BC27" s="72">
        <v>327984</v>
      </c>
      <c r="BD27" s="73">
        <f t="shared" si="2"/>
        <v>938929</v>
      </c>
      <c r="BE27" s="278">
        <v>109201</v>
      </c>
      <c r="BF27" s="73">
        <f t="shared" si="3"/>
        <v>1048130</v>
      </c>
    </row>
    <row r="28" spans="1:58" ht="13">
      <c r="A28" s="68"/>
      <c r="B28" s="260" t="s">
        <v>358</v>
      </c>
      <c r="C28" s="72">
        <v>0</v>
      </c>
      <c r="D28" s="72">
        <v>0</v>
      </c>
      <c r="E28" s="73">
        <v>0</v>
      </c>
      <c r="F28" s="72">
        <v>0</v>
      </c>
      <c r="G28" s="73">
        <v>0</v>
      </c>
      <c r="H28" s="72">
        <v>0</v>
      </c>
      <c r="I28" s="73">
        <v>0</v>
      </c>
      <c r="J28" s="72">
        <v>0</v>
      </c>
      <c r="K28" s="72">
        <v>0</v>
      </c>
      <c r="L28" s="73">
        <v>0</v>
      </c>
      <c r="M28" s="72">
        <v>0</v>
      </c>
      <c r="N28" s="73">
        <v>0</v>
      </c>
      <c r="O28" s="72">
        <v>0</v>
      </c>
      <c r="P28" s="73">
        <v>0</v>
      </c>
      <c r="Q28" s="72">
        <v>6542</v>
      </c>
      <c r="R28" s="72">
        <v>-4657</v>
      </c>
      <c r="S28" s="73">
        <v>1885</v>
      </c>
      <c r="T28" s="72">
        <v>5090</v>
      </c>
      <c r="U28" s="73">
        <v>6975</v>
      </c>
      <c r="V28" s="72">
        <v>8464</v>
      </c>
      <c r="W28" s="73">
        <v>15439</v>
      </c>
      <c r="X28" s="72">
        <v>7581.5690599999944</v>
      </c>
      <c r="Y28" s="72">
        <v>6135.0195700000022</v>
      </c>
      <c r="Z28" s="73">
        <v>13716.588629999997</v>
      </c>
      <c r="AA28" s="72">
        <v>7302.5078400000002</v>
      </c>
      <c r="AB28" s="73">
        <v>21019.096469999997</v>
      </c>
      <c r="AC28" s="72">
        <v>10359.98992</v>
      </c>
      <c r="AD28" s="73">
        <v>31379.086389999997</v>
      </c>
      <c r="AE28" s="72">
        <v>7006.773079999999</v>
      </c>
      <c r="AF28" s="72">
        <v>8658.334840000005</v>
      </c>
      <c r="AG28" s="73">
        <v>15665.107920000004</v>
      </c>
      <c r="AH28" s="72">
        <v>-17229.146960000005</v>
      </c>
      <c r="AI28" s="73">
        <v>-1564.0390400000015</v>
      </c>
      <c r="AJ28" s="72">
        <v>8765.5061015451029</v>
      </c>
      <c r="AK28" s="73">
        <v>7201.4670615451014</v>
      </c>
      <c r="AL28" s="72">
        <v>67614.895571983259</v>
      </c>
      <c r="AM28" s="72">
        <v>58684.416071944856</v>
      </c>
      <c r="AN28" s="73">
        <v>126299.31164392811</v>
      </c>
      <c r="AO28" s="72">
        <v>135765.2203260719</v>
      </c>
      <c r="AP28" s="73">
        <v>262064.53197000001</v>
      </c>
      <c r="AQ28" s="72">
        <v>70130.346644232515</v>
      </c>
      <c r="AR28" s="74">
        <v>332194.87861423253</v>
      </c>
      <c r="AS28" s="72">
        <v>127579</v>
      </c>
      <c r="AT28" s="72">
        <v>68852</v>
      </c>
      <c r="AU28" s="73">
        <v>196431</v>
      </c>
      <c r="AV28" s="72">
        <v>34179</v>
      </c>
      <c r="AW28" s="73">
        <v>230610</v>
      </c>
      <c r="AX28" s="72">
        <v>127674</v>
      </c>
      <c r="AY28" s="73">
        <v>358538</v>
      </c>
      <c r="AZ28" s="72">
        <v>202416</v>
      </c>
      <c r="BA28" s="72">
        <v>80823</v>
      </c>
      <c r="BB28" s="73">
        <f t="shared" si="0"/>
        <v>283239</v>
      </c>
      <c r="BC28" s="72">
        <v>26145</v>
      </c>
      <c r="BD28" s="73">
        <f t="shared" si="2"/>
        <v>309384</v>
      </c>
      <c r="BE28" s="72">
        <v>76638</v>
      </c>
      <c r="BF28" s="73">
        <f t="shared" si="3"/>
        <v>386022</v>
      </c>
    </row>
    <row r="29" spans="1:58" ht="13">
      <c r="A29" s="68"/>
      <c r="B29" s="260" t="s">
        <v>376</v>
      </c>
      <c r="C29" s="72">
        <v>-695</v>
      </c>
      <c r="D29" s="72">
        <v>-1487</v>
      </c>
      <c r="E29" s="73">
        <v>-2182</v>
      </c>
      <c r="F29" s="72">
        <v>-1471</v>
      </c>
      <c r="G29" s="73">
        <v>-3653</v>
      </c>
      <c r="H29" s="72">
        <v>-1443</v>
      </c>
      <c r="I29" s="73">
        <v>-5096</v>
      </c>
      <c r="J29" s="72">
        <v>7463</v>
      </c>
      <c r="K29" s="72">
        <v>8241</v>
      </c>
      <c r="L29" s="73">
        <v>15704</v>
      </c>
      <c r="M29" s="72">
        <v>1440</v>
      </c>
      <c r="N29" s="73">
        <v>17144</v>
      </c>
      <c r="O29" s="72">
        <v>3744</v>
      </c>
      <c r="P29" s="73">
        <v>20888</v>
      </c>
      <c r="Q29" s="72">
        <v>0</v>
      </c>
      <c r="R29" s="72">
        <v>0</v>
      </c>
      <c r="S29" s="73">
        <v>0</v>
      </c>
      <c r="T29" s="72">
        <v>0</v>
      </c>
      <c r="U29" s="73">
        <v>0</v>
      </c>
      <c r="V29" s="72">
        <v>0</v>
      </c>
      <c r="W29" s="73">
        <v>0</v>
      </c>
      <c r="X29" s="72">
        <v>0</v>
      </c>
      <c r="Y29" s="72">
        <v>0</v>
      </c>
      <c r="Z29" s="73">
        <v>0</v>
      </c>
      <c r="AA29" s="72">
        <v>0</v>
      </c>
      <c r="AB29" s="73">
        <v>0</v>
      </c>
      <c r="AC29" s="72">
        <v>0</v>
      </c>
      <c r="AD29" s="73">
        <v>0</v>
      </c>
      <c r="AE29" s="72">
        <v>0</v>
      </c>
      <c r="AF29" s="72">
        <v>0</v>
      </c>
      <c r="AG29" s="73">
        <v>0</v>
      </c>
      <c r="AH29" s="72">
        <v>0</v>
      </c>
      <c r="AI29" s="73">
        <v>0</v>
      </c>
      <c r="AJ29" s="72">
        <v>0</v>
      </c>
      <c r="AK29" s="73">
        <v>0</v>
      </c>
      <c r="AL29" s="72">
        <v>0</v>
      </c>
      <c r="AM29" s="72">
        <v>0</v>
      </c>
      <c r="AN29" s="73">
        <v>0</v>
      </c>
      <c r="AO29" s="72">
        <v>0</v>
      </c>
      <c r="AP29" s="73">
        <v>0</v>
      </c>
      <c r="AQ29" s="72">
        <v>0</v>
      </c>
      <c r="AR29" s="74">
        <v>0</v>
      </c>
      <c r="AS29" s="72">
        <v>0</v>
      </c>
      <c r="AT29" s="72">
        <v>0</v>
      </c>
      <c r="AU29" s="73">
        <v>0</v>
      </c>
      <c r="AV29" s="72">
        <v>0</v>
      </c>
      <c r="AW29" s="73">
        <v>0</v>
      </c>
      <c r="AX29" s="72">
        <v>0</v>
      </c>
      <c r="AY29" s="73">
        <v>0</v>
      </c>
      <c r="AZ29" s="72">
        <v>0</v>
      </c>
      <c r="BA29" s="72">
        <v>0</v>
      </c>
      <c r="BB29" s="73">
        <f t="shared" si="0"/>
        <v>0</v>
      </c>
      <c r="BC29" s="72">
        <v>0</v>
      </c>
      <c r="BD29" s="73">
        <f t="shared" si="2"/>
        <v>0</v>
      </c>
      <c r="BE29" s="72">
        <v>0</v>
      </c>
      <c r="BF29" s="73">
        <f t="shared" si="3"/>
        <v>0</v>
      </c>
    </row>
    <row r="30" spans="1:58" ht="13">
      <c r="A30" s="68"/>
      <c r="B30" s="260" t="s">
        <v>375</v>
      </c>
      <c r="C30" s="72">
        <v>0</v>
      </c>
      <c r="D30" s="72">
        <v>0</v>
      </c>
      <c r="E30" s="73">
        <v>0</v>
      </c>
      <c r="F30" s="72">
        <v>0</v>
      </c>
      <c r="G30" s="73">
        <v>0</v>
      </c>
      <c r="H30" s="72">
        <v>0</v>
      </c>
      <c r="I30" s="73">
        <v>0</v>
      </c>
      <c r="J30" s="72">
        <v>0</v>
      </c>
      <c r="K30" s="72">
        <v>0</v>
      </c>
      <c r="L30" s="73">
        <v>0</v>
      </c>
      <c r="M30" s="72">
        <v>0</v>
      </c>
      <c r="N30" s="73">
        <v>0</v>
      </c>
      <c r="O30" s="72">
        <v>-127114</v>
      </c>
      <c r="P30" s="73">
        <v>-127114</v>
      </c>
      <c r="Q30" s="72">
        <v>0</v>
      </c>
      <c r="R30" s="72">
        <v>0</v>
      </c>
      <c r="S30" s="73">
        <v>0</v>
      </c>
      <c r="T30" s="72">
        <v>0</v>
      </c>
      <c r="U30" s="73">
        <v>0</v>
      </c>
      <c r="V30" s="72">
        <v>-52777.448960000002</v>
      </c>
      <c r="W30" s="73">
        <v>-52777.448960000002</v>
      </c>
      <c r="X30" s="72">
        <v>0</v>
      </c>
      <c r="Y30" s="72">
        <v>0</v>
      </c>
      <c r="Z30" s="73">
        <v>0</v>
      </c>
      <c r="AA30" s="72">
        <v>0</v>
      </c>
      <c r="AB30" s="73">
        <v>0</v>
      </c>
      <c r="AC30" s="72">
        <v>0</v>
      </c>
      <c r="AD30" s="73">
        <v>0</v>
      </c>
      <c r="AE30" s="72">
        <v>0</v>
      </c>
      <c r="AF30" s="72">
        <v>0</v>
      </c>
      <c r="AG30" s="73">
        <v>0</v>
      </c>
      <c r="AH30" s="72">
        <v>0</v>
      </c>
      <c r="AI30" s="73">
        <v>0</v>
      </c>
      <c r="AJ30" s="72">
        <v>0</v>
      </c>
      <c r="AK30" s="73">
        <v>0</v>
      </c>
      <c r="AL30" s="72">
        <v>0</v>
      </c>
      <c r="AM30" s="72">
        <v>0</v>
      </c>
      <c r="AN30" s="73">
        <v>0</v>
      </c>
      <c r="AO30" s="72">
        <v>0</v>
      </c>
      <c r="AP30" s="73">
        <v>0</v>
      </c>
      <c r="AQ30" s="72">
        <v>0</v>
      </c>
      <c r="AR30" s="74">
        <v>0</v>
      </c>
      <c r="AS30" s="72">
        <v>0</v>
      </c>
      <c r="AT30" s="72">
        <v>0</v>
      </c>
      <c r="AU30" s="73">
        <v>0</v>
      </c>
      <c r="AV30" s="72">
        <v>0</v>
      </c>
      <c r="AW30" s="73">
        <v>0</v>
      </c>
      <c r="AX30" s="72">
        <v>0</v>
      </c>
      <c r="AY30" s="73">
        <v>0</v>
      </c>
      <c r="AZ30" s="72">
        <v>0</v>
      </c>
      <c r="BA30" s="72">
        <v>0</v>
      </c>
      <c r="BB30" s="73">
        <f t="shared" si="0"/>
        <v>0</v>
      </c>
      <c r="BC30" s="72">
        <v>0</v>
      </c>
      <c r="BD30" s="73">
        <f t="shared" si="2"/>
        <v>0</v>
      </c>
      <c r="BE30" s="72">
        <v>0</v>
      </c>
      <c r="BF30" s="73">
        <f t="shared" si="3"/>
        <v>0</v>
      </c>
    </row>
    <row r="31" spans="1:58" ht="13">
      <c r="A31" s="68"/>
      <c r="B31" s="260" t="s">
        <v>374</v>
      </c>
      <c r="C31" s="72">
        <v>-5077</v>
      </c>
      <c r="D31" s="72">
        <v>-68</v>
      </c>
      <c r="E31" s="73">
        <v>-5145</v>
      </c>
      <c r="F31" s="72">
        <v>-796</v>
      </c>
      <c r="G31" s="73">
        <v>-5941</v>
      </c>
      <c r="H31" s="72">
        <v>657</v>
      </c>
      <c r="I31" s="73">
        <v>-5284</v>
      </c>
      <c r="J31" s="72">
        <v>-233</v>
      </c>
      <c r="K31" s="72">
        <v>-259</v>
      </c>
      <c r="L31" s="73">
        <v>-492</v>
      </c>
      <c r="M31" s="72">
        <v>-173</v>
      </c>
      <c r="N31" s="73">
        <v>-665</v>
      </c>
      <c r="O31" s="72">
        <v>-210</v>
      </c>
      <c r="P31" s="73">
        <v>-875</v>
      </c>
      <c r="Q31" s="72">
        <v>2140</v>
      </c>
      <c r="R31" s="72">
        <v>-114</v>
      </c>
      <c r="S31" s="73">
        <v>2026</v>
      </c>
      <c r="T31" s="72">
        <v>-23</v>
      </c>
      <c r="U31" s="73">
        <v>2003</v>
      </c>
      <c r="V31" s="72">
        <v>-431</v>
      </c>
      <c r="W31" s="73">
        <v>1572</v>
      </c>
      <c r="X31" s="72">
        <v>45.136869999999178</v>
      </c>
      <c r="Y31" s="72">
        <v>70.294730000002318</v>
      </c>
      <c r="Z31" s="73">
        <v>115.4316000000015</v>
      </c>
      <c r="AA31" s="72">
        <v>110.30103999999911</v>
      </c>
      <c r="AB31" s="73">
        <v>225.7326400000006</v>
      </c>
      <c r="AC31" s="72">
        <v>-463.92975999999794</v>
      </c>
      <c r="AD31" s="73">
        <v>-238.19711999999731</v>
      </c>
      <c r="AE31" s="72">
        <v>282.9820099999979</v>
      </c>
      <c r="AF31" s="72">
        <v>548.57858000000033</v>
      </c>
      <c r="AG31" s="73">
        <v>831.56058999999823</v>
      </c>
      <c r="AH31" s="72">
        <v>710.80156999999758</v>
      </c>
      <c r="AI31" s="73">
        <v>1542.3621599999958</v>
      </c>
      <c r="AJ31" s="72">
        <v>342.97717000000125</v>
      </c>
      <c r="AK31" s="73">
        <v>1885.3393299999971</v>
      </c>
      <c r="AL31" s="72">
        <v>243.15527999999065</v>
      </c>
      <c r="AM31" s="72">
        <v>209.76473000001894</v>
      </c>
      <c r="AN31" s="73">
        <v>452.9200100000096</v>
      </c>
      <c r="AO31" s="72">
        <v>116.66371899998649</v>
      </c>
      <c r="AP31" s="73">
        <v>569.58372899999608</v>
      </c>
      <c r="AQ31" s="72">
        <v>-321.63369900000191</v>
      </c>
      <c r="AR31" s="74">
        <v>247.95002999999417</v>
      </c>
      <c r="AS31" s="72">
        <v>-316</v>
      </c>
      <c r="AT31" s="72">
        <v>-4868</v>
      </c>
      <c r="AU31" s="73">
        <v>-5184</v>
      </c>
      <c r="AV31" s="72">
        <v>-945</v>
      </c>
      <c r="AW31" s="73">
        <v>-6129</v>
      </c>
      <c r="AX31" s="72">
        <v>-447</v>
      </c>
      <c r="AY31" s="73">
        <v>-6577</v>
      </c>
      <c r="AZ31" s="72">
        <v>-552</v>
      </c>
      <c r="BA31" s="72">
        <v>-569</v>
      </c>
      <c r="BB31" s="73">
        <f t="shared" si="0"/>
        <v>-1121</v>
      </c>
      <c r="BC31" s="72">
        <v>-4947</v>
      </c>
      <c r="BD31" s="73">
        <f t="shared" si="2"/>
        <v>-6068</v>
      </c>
      <c r="BE31" s="72">
        <v>9112</v>
      </c>
      <c r="BF31" s="73">
        <f t="shared" si="3"/>
        <v>3044</v>
      </c>
    </row>
    <row r="32" spans="1:58" ht="13">
      <c r="A32" s="68"/>
      <c r="B32" s="260" t="s">
        <v>377</v>
      </c>
      <c r="C32" s="72">
        <v>0</v>
      </c>
      <c r="D32" s="72">
        <v>0</v>
      </c>
      <c r="E32" s="73">
        <v>0</v>
      </c>
      <c r="F32" s="72">
        <v>0</v>
      </c>
      <c r="G32" s="73">
        <v>0</v>
      </c>
      <c r="H32" s="72">
        <v>0</v>
      </c>
      <c r="I32" s="73">
        <v>0</v>
      </c>
      <c r="J32" s="72">
        <v>8286</v>
      </c>
      <c r="K32" s="72">
        <v>4240</v>
      </c>
      <c r="L32" s="73">
        <v>12526</v>
      </c>
      <c r="M32" s="72">
        <v>7357</v>
      </c>
      <c r="N32" s="73">
        <v>19883</v>
      </c>
      <c r="O32" s="72">
        <v>9784</v>
      </c>
      <c r="P32" s="73">
        <v>29667</v>
      </c>
      <c r="Q32" s="72">
        <v>-431</v>
      </c>
      <c r="R32" s="72">
        <v>-3154</v>
      </c>
      <c r="S32" s="73">
        <v>-3585</v>
      </c>
      <c r="T32" s="72">
        <v>-22054</v>
      </c>
      <c r="U32" s="73">
        <v>-25639</v>
      </c>
      <c r="V32" s="72">
        <v>-53</v>
      </c>
      <c r="W32" s="73">
        <v>-25692</v>
      </c>
      <c r="X32" s="72">
        <v>-418.66292000000004</v>
      </c>
      <c r="Y32" s="72">
        <v>-982.84801999999991</v>
      </c>
      <c r="Z32" s="73">
        <v>-1401.5109399999999</v>
      </c>
      <c r="AA32" s="72">
        <v>1371.60175</v>
      </c>
      <c r="AB32" s="73">
        <v>-29.909189999999853</v>
      </c>
      <c r="AC32" s="72">
        <v>-141.24438000000009</v>
      </c>
      <c r="AD32" s="73">
        <v>-171.15356999999995</v>
      </c>
      <c r="AE32" s="72">
        <v>302.41828999999916</v>
      </c>
      <c r="AF32" s="72">
        <v>-125.24465999999802</v>
      </c>
      <c r="AG32" s="73">
        <v>177.17363000000114</v>
      </c>
      <c r="AH32" s="72">
        <v>938.11726519729791</v>
      </c>
      <c r="AI32" s="73">
        <v>1115.2908951972991</v>
      </c>
      <c r="AJ32" s="72">
        <v>-29811.7266568536</v>
      </c>
      <c r="AK32" s="73">
        <v>-28696.435761656299</v>
      </c>
      <c r="AL32" s="72">
        <v>300.46716512699999</v>
      </c>
      <c r="AM32" s="72">
        <v>-2742.8673574106997</v>
      </c>
      <c r="AN32" s="73">
        <v>-2442.4001922836997</v>
      </c>
      <c r="AO32" s="72">
        <v>-3610.1085048824007</v>
      </c>
      <c r="AP32" s="73">
        <v>-6052.5086971661003</v>
      </c>
      <c r="AQ32" s="72">
        <v>4033.1151297961005</v>
      </c>
      <c r="AR32" s="74">
        <v>-2019.3935673699996</v>
      </c>
      <c r="AS32" s="72">
        <v>-1438</v>
      </c>
      <c r="AT32" s="72">
        <v>5564</v>
      </c>
      <c r="AU32" s="73">
        <v>4126</v>
      </c>
      <c r="AV32" s="72">
        <v>3175</v>
      </c>
      <c r="AW32" s="73">
        <v>7301</v>
      </c>
      <c r="AX32" s="72">
        <v>-9743</v>
      </c>
      <c r="AY32" s="73">
        <v>-2442</v>
      </c>
      <c r="AZ32" s="72">
        <v>5479</v>
      </c>
      <c r="BA32" s="72">
        <v>-6464</v>
      </c>
      <c r="BB32" s="73">
        <f t="shared" si="0"/>
        <v>-985</v>
      </c>
      <c r="BC32" s="72">
        <v>-2274</v>
      </c>
      <c r="BD32" s="73">
        <f t="shared" si="2"/>
        <v>-3259</v>
      </c>
      <c r="BE32" s="72">
        <v>-1680</v>
      </c>
      <c r="BF32" s="73">
        <f t="shared" si="3"/>
        <v>-4939</v>
      </c>
    </row>
    <row r="33" spans="1:58" ht="13">
      <c r="A33" s="68"/>
      <c r="B33" s="260" t="s">
        <v>378</v>
      </c>
      <c r="C33" s="72">
        <v>0</v>
      </c>
      <c r="D33" s="72">
        <v>0</v>
      </c>
      <c r="E33" s="73">
        <v>0</v>
      </c>
      <c r="F33" s="72">
        <v>0</v>
      </c>
      <c r="G33" s="73">
        <v>0</v>
      </c>
      <c r="H33" s="72">
        <v>-11554</v>
      </c>
      <c r="I33" s="73">
        <v>-11554</v>
      </c>
      <c r="J33" s="72">
        <v>0</v>
      </c>
      <c r="K33" s="72">
        <v>0</v>
      </c>
      <c r="L33" s="73">
        <v>0</v>
      </c>
      <c r="M33" s="72">
        <v>0</v>
      </c>
      <c r="N33" s="73">
        <v>0</v>
      </c>
      <c r="O33" s="72">
        <v>0</v>
      </c>
      <c r="P33" s="73">
        <v>0</v>
      </c>
      <c r="Q33" s="72">
        <v>0</v>
      </c>
      <c r="R33" s="72">
        <v>0</v>
      </c>
      <c r="S33" s="73">
        <v>0</v>
      </c>
      <c r="T33" s="72">
        <v>0</v>
      </c>
      <c r="U33" s="73">
        <v>0</v>
      </c>
      <c r="V33" s="72">
        <v>0</v>
      </c>
      <c r="W33" s="73">
        <v>0</v>
      </c>
      <c r="X33" s="72">
        <v>0</v>
      </c>
      <c r="Y33" s="72">
        <v>0</v>
      </c>
      <c r="Z33" s="73">
        <v>0</v>
      </c>
      <c r="AA33" s="72">
        <v>0</v>
      </c>
      <c r="AB33" s="73">
        <v>0</v>
      </c>
      <c r="AC33" s="72">
        <v>0</v>
      </c>
      <c r="AD33" s="73">
        <v>0</v>
      </c>
      <c r="AE33" s="72">
        <v>0</v>
      </c>
      <c r="AF33" s="72">
        <v>0</v>
      </c>
      <c r="AG33" s="73">
        <v>0</v>
      </c>
      <c r="AH33" s="72">
        <v>0</v>
      </c>
      <c r="AI33" s="73">
        <v>0</v>
      </c>
      <c r="AJ33" s="72">
        <v>0</v>
      </c>
      <c r="AK33" s="73">
        <v>0</v>
      </c>
      <c r="AL33" s="72">
        <v>0</v>
      </c>
      <c r="AM33" s="72">
        <v>0</v>
      </c>
      <c r="AN33" s="73">
        <v>0</v>
      </c>
      <c r="AO33" s="72">
        <v>0</v>
      </c>
      <c r="AP33" s="73">
        <v>0</v>
      </c>
      <c r="AQ33" s="72">
        <v>0</v>
      </c>
      <c r="AR33" s="74">
        <v>0</v>
      </c>
      <c r="AS33" s="72">
        <v>0</v>
      </c>
      <c r="AT33" s="72">
        <v>0</v>
      </c>
      <c r="AU33" s="73">
        <v>0</v>
      </c>
      <c r="AV33" s="72">
        <v>0</v>
      </c>
      <c r="AW33" s="73">
        <v>0</v>
      </c>
      <c r="AX33" s="72">
        <v>0</v>
      </c>
      <c r="AY33" s="73">
        <v>0</v>
      </c>
      <c r="AZ33" s="72">
        <v>0</v>
      </c>
      <c r="BA33" s="72">
        <v>0</v>
      </c>
      <c r="BB33" s="73">
        <f t="shared" si="0"/>
        <v>0</v>
      </c>
      <c r="BC33" s="72">
        <v>0</v>
      </c>
      <c r="BD33" s="73">
        <f t="shared" si="2"/>
        <v>0</v>
      </c>
      <c r="BE33" s="72">
        <v>0</v>
      </c>
      <c r="BF33" s="73">
        <f t="shared" si="3"/>
        <v>0</v>
      </c>
    </row>
    <row r="34" spans="1:58" ht="13">
      <c r="A34" s="68"/>
      <c r="B34" s="260" t="s">
        <v>379</v>
      </c>
      <c r="C34" s="72">
        <v>17295</v>
      </c>
      <c r="D34" s="72">
        <v>-47781</v>
      </c>
      <c r="E34" s="73">
        <v>-30486</v>
      </c>
      <c r="F34" s="72">
        <v>-15137</v>
      </c>
      <c r="G34" s="73">
        <v>-45623</v>
      </c>
      <c r="H34" s="72">
        <v>45623</v>
      </c>
      <c r="I34" s="73">
        <v>0</v>
      </c>
      <c r="J34" s="72">
        <v>-3979</v>
      </c>
      <c r="K34" s="72">
        <v>2735</v>
      </c>
      <c r="L34" s="73">
        <v>-1244</v>
      </c>
      <c r="M34" s="72">
        <v>-19240</v>
      </c>
      <c r="N34" s="73">
        <v>-20484</v>
      </c>
      <c r="O34" s="72">
        <v>-10714</v>
      </c>
      <c r="P34" s="73">
        <v>-31198</v>
      </c>
      <c r="Q34" s="72">
        <v>-3155</v>
      </c>
      <c r="R34" s="72">
        <v>-14812</v>
      </c>
      <c r="S34" s="73">
        <v>-17967</v>
      </c>
      <c r="T34" s="72">
        <v>-7355</v>
      </c>
      <c r="U34" s="73">
        <v>-25322</v>
      </c>
      <c r="V34" s="72">
        <v>-5303</v>
      </c>
      <c r="W34" s="73">
        <v>-30625</v>
      </c>
      <c r="X34" s="72">
        <v>-6812.8144066184359</v>
      </c>
      <c r="Y34" s="72">
        <v>-13335.722772771733</v>
      </c>
      <c r="Z34" s="73">
        <v>-20148.537179390169</v>
      </c>
      <c r="AA34" s="72">
        <v>-18905.664315625723</v>
      </c>
      <c r="AB34" s="73">
        <v>-39054.201495015892</v>
      </c>
      <c r="AC34" s="72">
        <v>-25218.782743677599</v>
      </c>
      <c r="AD34" s="73">
        <v>-64272.984238693491</v>
      </c>
      <c r="AE34" s="72">
        <v>-25487.445567568029</v>
      </c>
      <c r="AF34" s="72">
        <v>-24521.791101468945</v>
      </c>
      <c r="AG34" s="73">
        <v>-50009.236669036974</v>
      </c>
      <c r="AH34" s="72">
        <v>-151398.88940627145</v>
      </c>
      <c r="AI34" s="73">
        <v>-201408.12607530842</v>
      </c>
      <c r="AJ34" s="72">
        <v>-45947.851367552561</v>
      </c>
      <c r="AK34" s="73">
        <v>-247355.97744286098</v>
      </c>
      <c r="AL34" s="72">
        <v>-50356.590351967097</v>
      </c>
      <c r="AM34" s="72">
        <v>-83911.146633845303</v>
      </c>
      <c r="AN34" s="73">
        <v>-134267.7369858124</v>
      </c>
      <c r="AO34" s="72">
        <v>-81058.842854187591</v>
      </c>
      <c r="AP34" s="73">
        <v>-215326.57983999999</v>
      </c>
      <c r="AQ34" s="72">
        <v>-98624.966560000117</v>
      </c>
      <c r="AR34" s="74">
        <v>-313951.54640000011</v>
      </c>
      <c r="AS34" s="72">
        <v>-68733</v>
      </c>
      <c r="AT34" s="72">
        <v>-56626</v>
      </c>
      <c r="AU34" s="73">
        <v>-125359</v>
      </c>
      <c r="AV34" s="72">
        <v>-94004</v>
      </c>
      <c r="AW34" s="73">
        <v>-219363</v>
      </c>
      <c r="AX34" s="72">
        <v>-101813</v>
      </c>
      <c r="AY34" s="73">
        <v>-321176</v>
      </c>
      <c r="AZ34" s="72">
        <v>-138278</v>
      </c>
      <c r="BA34" s="72">
        <v>-134982</v>
      </c>
      <c r="BB34" s="73">
        <f t="shared" si="0"/>
        <v>-273260</v>
      </c>
      <c r="BC34" s="72">
        <v>-142214</v>
      </c>
      <c r="BD34" s="73">
        <f t="shared" si="2"/>
        <v>-415474</v>
      </c>
      <c r="BE34" s="72">
        <v>-118703</v>
      </c>
      <c r="BF34" s="73">
        <f t="shared" si="3"/>
        <v>-534177</v>
      </c>
    </row>
    <row r="35" spans="1:58" ht="13">
      <c r="A35" s="68"/>
      <c r="B35" s="260" t="s">
        <v>286</v>
      </c>
      <c r="C35" s="72"/>
      <c r="D35" s="72"/>
      <c r="E35" s="73"/>
      <c r="F35" s="72"/>
      <c r="G35" s="73"/>
      <c r="H35" s="72"/>
      <c r="I35" s="73"/>
      <c r="J35" s="72"/>
      <c r="K35" s="72"/>
      <c r="L35" s="73"/>
      <c r="M35" s="72"/>
      <c r="N35" s="73"/>
      <c r="O35" s="72"/>
      <c r="P35" s="73"/>
      <c r="Q35" s="72"/>
      <c r="R35" s="72"/>
      <c r="S35" s="73"/>
      <c r="T35" s="72"/>
      <c r="U35" s="73"/>
      <c r="V35" s="72"/>
      <c r="W35" s="73"/>
      <c r="X35" s="72"/>
      <c r="Y35" s="72"/>
      <c r="Z35" s="73"/>
      <c r="AA35" s="72"/>
      <c r="AB35" s="73"/>
      <c r="AC35" s="72"/>
      <c r="AD35" s="73"/>
      <c r="AE35" s="72"/>
      <c r="AF35" s="72"/>
      <c r="AG35" s="73"/>
      <c r="AH35" s="72"/>
      <c r="AI35" s="73"/>
      <c r="AJ35" s="72"/>
      <c r="AK35" s="73"/>
      <c r="AL35" s="72"/>
      <c r="AM35" s="72"/>
      <c r="AN35" s="73"/>
      <c r="AO35" s="72"/>
      <c r="AP35" s="73"/>
      <c r="AQ35" s="72"/>
      <c r="AR35" s="74">
        <v>321524.09797999996</v>
      </c>
      <c r="AS35" s="72">
        <v>0</v>
      </c>
      <c r="AT35" s="72">
        <v>0</v>
      </c>
      <c r="AU35" s="73">
        <v>0</v>
      </c>
      <c r="AV35" s="72">
        <v>0</v>
      </c>
      <c r="AW35" s="73">
        <v>0</v>
      </c>
      <c r="AX35" s="72">
        <v>0</v>
      </c>
      <c r="AY35" s="73">
        <v>0</v>
      </c>
      <c r="AZ35" s="72">
        <v>0</v>
      </c>
      <c r="BA35" s="72">
        <v>0</v>
      </c>
      <c r="BB35" s="73">
        <f t="shared" si="0"/>
        <v>0</v>
      </c>
      <c r="BC35" s="72">
        <v>0</v>
      </c>
      <c r="BD35" s="73">
        <f t="shared" si="2"/>
        <v>0</v>
      </c>
      <c r="BE35" s="72">
        <v>0</v>
      </c>
      <c r="BF35" s="73">
        <f t="shared" si="3"/>
        <v>0</v>
      </c>
    </row>
    <row r="36" spans="1:58" ht="13">
      <c r="A36" s="68"/>
      <c r="B36" s="260" t="s">
        <v>162</v>
      </c>
      <c r="C36" s="72">
        <v>0</v>
      </c>
      <c r="D36" s="72">
        <v>0</v>
      </c>
      <c r="E36" s="73">
        <v>0</v>
      </c>
      <c r="F36" s="72">
        <v>0</v>
      </c>
      <c r="G36" s="73">
        <v>0</v>
      </c>
      <c r="H36" s="72">
        <v>0</v>
      </c>
      <c r="I36" s="73">
        <v>0</v>
      </c>
      <c r="J36" s="72">
        <v>-543</v>
      </c>
      <c r="K36" s="72">
        <v>543</v>
      </c>
      <c r="L36" s="73">
        <v>0</v>
      </c>
      <c r="M36" s="72">
        <v>3131</v>
      </c>
      <c r="N36" s="73">
        <v>3131</v>
      </c>
      <c r="O36" s="72">
        <v>-458</v>
      </c>
      <c r="P36" s="73">
        <v>2673</v>
      </c>
      <c r="Q36" s="72">
        <v>0</v>
      </c>
      <c r="R36" s="72">
        <v>0</v>
      </c>
      <c r="S36" s="73">
        <v>0</v>
      </c>
      <c r="T36" s="72">
        <v>0</v>
      </c>
      <c r="U36" s="73">
        <v>0</v>
      </c>
      <c r="V36" s="72">
        <v>0</v>
      </c>
      <c r="W36" s="73">
        <v>0</v>
      </c>
      <c r="X36" s="72">
        <v>0</v>
      </c>
      <c r="Y36" s="72">
        <v>0</v>
      </c>
      <c r="Z36" s="73">
        <v>0</v>
      </c>
      <c r="AA36" s="72">
        <v>0</v>
      </c>
      <c r="AB36" s="73">
        <v>0</v>
      </c>
      <c r="AC36" s="72">
        <v>0</v>
      </c>
      <c r="AD36" s="73">
        <v>0</v>
      </c>
      <c r="AE36" s="72">
        <v>0</v>
      </c>
      <c r="AF36" s="72">
        <v>0</v>
      </c>
      <c r="AG36" s="73">
        <v>0</v>
      </c>
      <c r="AH36" s="72">
        <v>0</v>
      </c>
      <c r="AI36" s="73">
        <v>0</v>
      </c>
      <c r="AJ36" s="72">
        <v>0</v>
      </c>
      <c r="AK36" s="73">
        <v>0</v>
      </c>
      <c r="AL36" s="72">
        <v>0</v>
      </c>
      <c r="AM36" s="72">
        <v>0</v>
      </c>
      <c r="AN36" s="73">
        <v>0</v>
      </c>
      <c r="AO36" s="72">
        <v>0</v>
      </c>
      <c r="AP36" s="73">
        <v>0</v>
      </c>
      <c r="AQ36" s="72">
        <v>0</v>
      </c>
      <c r="AR36" s="74">
        <v>0</v>
      </c>
      <c r="AS36" s="72">
        <v>0</v>
      </c>
      <c r="AT36" s="72">
        <v>0</v>
      </c>
      <c r="AU36" s="73">
        <v>0</v>
      </c>
      <c r="AV36" s="72">
        <v>0</v>
      </c>
      <c r="AW36" s="73">
        <v>0</v>
      </c>
      <c r="AX36" s="72">
        <v>0</v>
      </c>
      <c r="AY36" s="73">
        <v>0</v>
      </c>
      <c r="AZ36" s="72">
        <v>0</v>
      </c>
      <c r="BA36" s="72">
        <v>0</v>
      </c>
      <c r="BB36" s="73">
        <f t="shared" si="0"/>
        <v>0</v>
      </c>
      <c r="BC36" s="72">
        <v>0</v>
      </c>
      <c r="BD36" s="73">
        <f t="shared" si="2"/>
        <v>0</v>
      </c>
      <c r="BE36" s="72">
        <v>0</v>
      </c>
      <c r="BF36" s="73">
        <f t="shared" si="3"/>
        <v>0</v>
      </c>
    </row>
    <row r="37" spans="1:58" ht="13">
      <c r="A37" s="68"/>
      <c r="B37" s="260" t="s">
        <v>163</v>
      </c>
      <c r="C37" s="72">
        <v>0</v>
      </c>
      <c r="D37" s="72">
        <v>-3866</v>
      </c>
      <c r="E37" s="73">
        <v>-3866</v>
      </c>
      <c r="F37" s="72">
        <v>-2805</v>
      </c>
      <c r="G37" s="73">
        <v>-6671</v>
      </c>
      <c r="H37" s="72">
        <v>6052</v>
      </c>
      <c r="I37" s="73">
        <v>-619</v>
      </c>
      <c r="J37" s="72">
        <v>-15258</v>
      </c>
      <c r="K37" s="72">
        <v>-2367</v>
      </c>
      <c r="L37" s="73">
        <v>-17625</v>
      </c>
      <c r="M37" s="72">
        <v>2628</v>
      </c>
      <c r="N37" s="73">
        <v>-14997</v>
      </c>
      <c r="O37" s="72">
        <v>4553</v>
      </c>
      <c r="P37" s="73">
        <v>-10444</v>
      </c>
      <c r="Q37" s="72">
        <v>-9612</v>
      </c>
      <c r="R37" s="72">
        <v>2753</v>
      </c>
      <c r="S37" s="73">
        <v>-6859</v>
      </c>
      <c r="T37" s="72">
        <v>-8314</v>
      </c>
      <c r="U37" s="73">
        <v>-15173</v>
      </c>
      <c r="V37" s="72">
        <v>19061</v>
      </c>
      <c r="W37" s="73">
        <v>3888</v>
      </c>
      <c r="X37" s="72">
        <v>-2308.1646299999998</v>
      </c>
      <c r="Y37" s="72">
        <v>9084.1917400000002</v>
      </c>
      <c r="Z37" s="73">
        <v>6776.02711</v>
      </c>
      <c r="AA37" s="72">
        <v>-46699.523119999998</v>
      </c>
      <c r="AB37" s="73">
        <v>-39923.496009999995</v>
      </c>
      <c r="AC37" s="72">
        <v>9056.4635899999921</v>
      </c>
      <c r="AD37" s="73">
        <v>-30867.032420000003</v>
      </c>
      <c r="AE37" s="72">
        <v>-20637.377339999999</v>
      </c>
      <c r="AF37" s="72">
        <v>-56162.47224000001</v>
      </c>
      <c r="AG37" s="73">
        <v>-76799.849580000009</v>
      </c>
      <c r="AH37" s="72">
        <v>71785.19915</v>
      </c>
      <c r="AI37" s="73">
        <v>-5014.6504300000088</v>
      </c>
      <c r="AJ37" s="72">
        <v>107739.23834000001</v>
      </c>
      <c r="AK37" s="73">
        <v>102724.58791</v>
      </c>
      <c r="AL37" s="72">
        <v>-9266.3453715789728</v>
      </c>
      <c r="AM37" s="72">
        <v>-103918.76965738987</v>
      </c>
      <c r="AN37" s="73">
        <v>-113185.11502896885</v>
      </c>
      <c r="AO37" s="72">
        <v>40517.050678968852</v>
      </c>
      <c r="AP37" s="73">
        <v>-72668.064350000001</v>
      </c>
      <c r="AQ37" s="72">
        <v>45267.564430000013</v>
      </c>
      <c r="AR37" s="74">
        <v>-27400.499919999987</v>
      </c>
      <c r="AS37" s="72">
        <v>5333</v>
      </c>
      <c r="AT37" s="72">
        <v>13436</v>
      </c>
      <c r="AU37" s="73">
        <v>18769</v>
      </c>
      <c r="AV37" s="72">
        <v>-5464</v>
      </c>
      <c r="AW37" s="73">
        <v>13305</v>
      </c>
      <c r="AX37" s="72"/>
      <c r="AY37" s="73"/>
      <c r="AZ37" s="72"/>
      <c r="BA37" s="72">
        <v>0</v>
      </c>
      <c r="BB37" s="73">
        <f t="shared" si="0"/>
        <v>0</v>
      </c>
      <c r="BC37" s="72">
        <v>0</v>
      </c>
      <c r="BD37" s="73">
        <f t="shared" si="2"/>
        <v>0</v>
      </c>
      <c r="BE37" s="72">
        <v>0</v>
      </c>
      <c r="BF37" s="73">
        <f t="shared" si="3"/>
        <v>0</v>
      </c>
    </row>
    <row r="38" spans="1:58" ht="13">
      <c r="A38" s="68"/>
      <c r="B38" s="260" t="s">
        <v>208</v>
      </c>
      <c r="C38" s="72"/>
      <c r="D38" s="72"/>
      <c r="E38" s="73"/>
      <c r="F38" s="72"/>
      <c r="G38" s="73"/>
      <c r="H38" s="72"/>
      <c r="I38" s="73"/>
      <c r="J38" s="72"/>
      <c r="K38" s="72"/>
      <c r="L38" s="73"/>
      <c r="M38" s="72"/>
      <c r="N38" s="73"/>
      <c r="O38" s="72"/>
      <c r="P38" s="73"/>
      <c r="Q38" s="72"/>
      <c r="R38" s="72"/>
      <c r="S38" s="73"/>
      <c r="T38" s="72"/>
      <c r="U38" s="73"/>
      <c r="V38" s="72"/>
      <c r="W38" s="73"/>
      <c r="X38" s="72"/>
      <c r="Y38" s="72"/>
      <c r="Z38" s="73"/>
      <c r="AA38" s="72"/>
      <c r="AB38" s="73"/>
      <c r="AC38" s="72"/>
      <c r="AD38" s="73"/>
      <c r="AE38" s="72">
        <v>-121803.14739</v>
      </c>
      <c r="AF38" s="72">
        <v>0</v>
      </c>
      <c r="AG38" s="73">
        <v>-121803.14739</v>
      </c>
      <c r="AH38" s="72">
        <v>0.14738999999826774</v>
      </c>
      <c r="AI38" s="73">
        <v>-121803</v>
      </c>
      <c r="AJ38" s="72">
        <v>-0.14738999999826774</v>
      </c>
      <c r="AK38" s="73">
        <v>-121803.14739</v>
      </c>
      <c r="AL38" s="72">
        <v>0</v>
      </c>
      <c r="AM38" s="72">
        <v>0</v>
      </c>
      <c r="AN38" s="73">
        <v>0</v>
      </c>
      <c r="AO38" s="72">
        <v>0</v>
      </c>
      <c r="AP38" s="73">
        <v>0</v>
      </c>
      <c r="AQ38" s="72">
        <v>0</v>
      </c>
      <c r="AR38" s="74">
        <v>0</v>
      </c>
      <c r="AS38" s="72"/>
      <c r="AT38" s="72"/>
      <c r="AU38" s="73"/>
      <c r="AV38" s="72"/>
      <c r="AW38" s="73"/>
      <c r="AX38" s="72"/>
      <c r="AY38" s="73"/>
      <c r="AZ38" s="72"/>
      <c r="BA38" s="72">
        <v>0</v>
      </c>
      <c r="BB38" s="73">
        <f t="shared" si="0"/>
        <v>0</v>
      </c>
      <c r="BC38" s="72">
        <v>0</v>
      </c>
      <c r="BD38" s="73">
        <f t="shared" si="2"/>
        <v>0</v>
      </c>
      <c r="BE38" s="72">
        <v>0</v>
      </c>
      <c r="BF38" s="73">
        <f t="shared" si="3"/>
        <v>0</v>
      </c>
    </row>
    <row r="39" spans="1:58" ht="13">
      <c r="A39" s="68"/>
      <c r="B39" s="260" t="s">
        <v>225</v>
      </c>
      <c r="C39" s="72"/>
      <c r="D39" s="72"/>
      <c r="E39" s="73"/>
      <c r="F39" s="72"/>
      <c r="G39" s="73"/>
      <c r="H39" s="72"/>
      <c r="I39" s="73"/>
      <c r="J39" s="72"/>
      <c r="K39" s="72"/>
      <c r="L39" s="73"/>
      <c r="M39" s="72"/>
      <c r="N39" s="73"/>
      <c r="O39" s="72"/>
      <c r="P39" s="73"/>
      <c r="Q39" s="72"/>
      <c r="R39" s="72"/>
      <c r="S39" s="73"/>
      <c r="T39" s="72"/>
      <c r="U39" s="73"/>
      <c r="V39" s="72"/>
      <c r="W39" s="73"/>
      <c r="X39" s="72"/>
      <c r="Y39" s="72"/>
      <c r="Z39" s="73"/>
      <c r="AA39" s="72"/>
      <c r="AB39" s="73"/>
      <c r="AC39" s="72"/>
      <c r="AD39" s="73"/>
      <c r="AE39" s="72"/>
      <c r="AF39" s="72"/>
      <c r="AG39" s="73"/>
      <c r="AH39" s="72">
        <v>-215945</v>
      </c>
      <c r="AI39" s="73">
        <v>-215945</v>
      </c>
      <c r="AJ39" s="72">
        <v>0.49296288494952023</v>
      </c>
      <c r="AK39" s="73">
        <v>-215944.50703711505</v>
      </c>
      <c r="AL39" s="72">
        <v>0</v>
      </c>
      <c r="AM39" s="72">
        <v>0</v>
      </c>
      <c r="AN39" s="73">
        <v>0</v>
      </c>
      <c r="AO39" s="72">
        <v>0</v>
      </c>
      <c r="AP39" s="73">
        <v>0</v>
      </c>
      <c r="AQ39" s="72">
        <v>0</v>
      </c>
      <c r="AR39" s="74">
        <v>0</v>
      </c>
      <c r="AS39" s="72"/>
      <c r="AT39" s="72"/>
      <c r="AU39" s="73"/>
      <c r="AV39" s="72"/>
      <c r="AW39" s="73"/>
      <c r="AX39" s="72"/>
      <c r="AY39" s="73"/>
      <c r="AZ39" s="72"/>
      <c r="BA39" s="72">
        <v>0</v>
      </c>
      <c r="BB39" s="73">
        <f t="shared" si="0"/>
        <v>0</v>
      </c>
      <c r="BC39" s="72">
        <v>0</v>
      </c>
      <c r="BD39" s="73">
        <f t="shared" si="2"/>
        <v>0</v>
      </c>
      <c r="BE39" s="72">
        <v>0</v>
      </c>
      <c r="BF39" s="73">
        <f t="shared" si="3"/>
        <v>0</v>
      </c>
    </row>
    <row r="40" spans="1:58" ht="13">
      <c r="A40" s="68"/>
      <c r="B40" s="260" t="s">
        <v>329</v>
      </c>
      <c r="C40" s="72"/>
      <c r="D40" s="72"/>
      <c r="E40" s="73"/>
      <c r="F40" s="72"/>
      <c r="G40" s="73"/>
      <c r="H40" s="72"/>
      <c r="I40" s="73"/>
      <c r="J40" s="72"/>
      <c r="K40" s="72"/>
      <c r="L40" s="73"/>
      <c r="M40" s="72"/>
      <c r="N40" s="73"/>
      <c r="O40" s="72"/>
      <c r="P40" s="73"/>
      <c r="Q40" s="72"/>
      <c r="R40" s="72"/>
      <c r="S40" s="73"/>
      <c r="T40" s="72"/>
      <c r="U40" s="73"/>
      <c r="V40" s="72"/>
      <c r="W40" s="73"/>
      <c r="X40" s="72"/>
      <c r="Y40" s="72"/>
      <c r="Z40" s="73"/>
      <c r="AA40" s="72"/>
      <c r="AB40" s="73"/>
      <c r="AC40" s="72"/>
      <c r="AD40" s="73"/>
      <c r="AE40" s="72"/>
      <c r="AF40" s="72"/>
      <c r="AG40" s="73"/>
      <c r="AH40" s="72"/>
      <c r="AI40" s="73"/>
      <c r="AJ40" s="72"/>
      <c r="AK40" s="73"/>
      <c r="AL40" s="72"/>
      <c r="AM40" s="72"/>
      <c r="AN40" s="73"/>
      <c r="AO40" s="72"/>
      <c r="AP40" s="73"/>
      <c r="AQ40" s="72"/>
      <c r="AR40" s="74"/>
      <c r="AS40" s="72"/>
      <c r="AT40" s="72"/>
      <c r="AU40" s="73"/>
      <c r="AV40" s="72"/>
      <c r="AW40" s="73"/>
      <c r="AX40" s="72">
        <v>410814</v>
      </c>
      <c r="AY40" s="75">
        <v>424119</v>
      </c>
      <c r="AZ40" s="72">
        <v>-72576</v>
      </c>
      <c r="BA40" s="72">
        <v>-104622</v>
      </c>
      <c r="BB40" s="73">
        <f t="shared" si="0"/>
        <v>-177198</v>
      </c>
      <c r="BC40" s="72">
        <v>12477</v>
      </c>
      <c r="BD40" s="73">
        <f t="shared" si="2"/>
        <v>-164721</v>
      </c>
      <c r="BE40" s="72">
        <v>-11308</v>
      </c>
      <c r="BF40" s="73">
        <f t="shared" si="3"/>
        <v>-176029</v>
      </c>
    </row>
    <row r="41" spans="1:58" ht="13">
      <c r="A41" s="68"/>
      <c r="B41" s="260" t="s">
        <v>277</v>
      </c>
      <c r="C41" s="72"/>
      <c r="D41" s="72"/>
      <c r="E41" s="73"/>
      <c r="F41" s="72"/>
      <c r="G41" s="73"/>
      <c r="H41" s="72"/>
      <c r="I41" s="73"/>
      <c r="J41" s="72"/>
      <c r="K41" s="72"/>
      <c r="L41" s="73"/>
      <c r="M41" s="72"/>
      <c r="N41" s="73"/>
      <c r="O41" s="72"/>
      <c r="P41" s="73"/>
      <c r="Q41" s="72"/>
      <c r="R41" s="72"/>
      <c r="S41" s="73"/>
      <c r="T41" s="72"/>
      <c r="U41" s="73"/>
      <c r="V41" s="72"/>
      <c r="W41" s="73"/>
      <c r="X41" s="72"/>
      <c r="Y41" s="72"/>
      <c r="Z41" s="73"/>
      <c r="AA41" s="72"/>
      <c r="AB41" s="73"/>
      <c r="AC41" s="72"/>
      <c r="AD41" s="73"/>
      <c r="AE41" s="72"/>
      <c r="AF41" s="72"/>
      <c r="AG41" s="73"/>
      <c r="AH41" s="72"/>
      <c r="AI41" s="73"/>
      <c r="AJ41" s="72"/>
      <c r="AK41" s="73"/>
      <c r="AL41" s="72"/>
      <c r="AM41" s="72"/>
      <c r="AN41" s="73"/>
      <c r="AO41" s="72"/>
      <c r="AP41" s="73"/>
      <c r="AQ41" s="72">
        <v>294086</v>
      </c>
      <c r="AR41" s="74">
        <v>294086</v>
      </c>
      <c r="AS41" s="72">
        <v>0</v>
      </c>
      <c r="AT41" s="72">
        <v>0</v>
      </c>
      <c r="AU41" s="73">
        <v>0</v>
      </c>
      <c r="AV41" s="72">
        <v>0</v>
      </c>
      <c r="AW41" s="73">
        <v>0</v>
      </c>
      <c r="AX41" s="72">
        <v>0</v>
      </c>
      <c r="AY41" s="75">
        <v>0</v>
      </c>
      <c r="AZ41" s="72">
        <v>0</v>
      </c>
      <c r="BA41" s="72">
        <v>0</v>
      </c>
      <c r="BB41" s="73">
        <f t="shared" si="0"/>
        <v>0</v>
      </c>
      <c r="BC41" s="72">
        <v>0</v>
      </c>
      <c r="BD41" s="73">
        <f t="shared" si="2"/>
        <v>0</v>
      </c>
      <c r="BE41" s="72">
        <v>0</v>
      </c>
      <c r="BF41" s="73">
        <f t="shared" si="3"/>
        <v>0</v>
      </c>
    </row>
    <row r="42" spans="1:58" ht="13">
      <c r="A42" s="68"/>
      <c r="B42" s="260" t="s">
        <v>278</v>
      </c>
      <c r="C42" s="72"/>
      <c r="D42" s="72"/>
      <c r="E42" s="73"/>
      <c r="F42" s="72"/>
      <c r="G42" s="73"/>
      <c r="H42" s="72"/>
      <c r="I42" s="73"/>
      <c r="J42" s="72"/>
      <c r="K42" s="72"/>
      <c r="L42" s="73"/>
      <c r="M42" s="72"/>
      <c r="N42" s="73"/>
      <c r="O42" s="72"/>
      <c r="P42" s="73"/>
      <c r="Q42" s="72"/>
      <c r="R42" s="72"/>
      <c r="S42" s="73"/>
      <c r="T42" s="72"/>
      <c r="U42" s="73"/>
      <c r="V42" s="72"/>
      <c r="W42" s="73"/>
      <c r="X42" s="72"/>
      <c r="Y42" s="72"/>
      <c r="Z42" s="73"/>
      <c r="AA42" s="72"/>
      <c r="AB42" s="73"/>
      <c r="AC42" s="72"/>
      <c r="AD42" s="73"/>
      <c r="AE42" s="72"/>
      <c r="AF42" s="72"/>
      <c r="AG42" s="73"/>
      <c r="AH42" s="72"/>
      <c r="AI42" s="73"/>
      <c r="AJ42" s="72"/>
      <c r="AK42" s="73"/>
      <c r="AL42" s="72"/>
      <c r="AM42" s="72"/>
      <c r="AN42" s="73"/>
      <c r="AO42" s="72"/>
      <c r="AP42" s="73"/>
      <c r="AQ42" s="72">
        <v>-237563.47488999998</v>
      </c>
      <c r="AR42" s="74">
        <v>-237563.47488999998</v>
      </c>
      <c r="AS42" s="72">
        <v>0</v>
      </c>
      <c r="AT42" s="72">
        <v>0</v>
      </c>
      <c r="AU42" s="73">
        <v>0</v>
      </c>
      <c r="AV42" s="72">
        <v>0</v>
      </c>
      <c r="AW42" s="73">
        <v>0</v>
      </c>
      <c r="AX42" s="72">
        <v>0</v>
      </c>
      <c r="AY42" s="75">
        <v>0</v>
      </c>
      <c r="AZ42" s="72">
        <v>0</v>
      </c>
      <c r="BA42" s="72">
        <v>0</v>
      </c>
      <c r="BB42" s="73">
        <f t="shared" si="0"/>
        <v>0</v>
      </c>
      <c r="BC42" s="72">
        <v>0</v>
      </c>
      <c r="BD42" s="73">
        <f t="shared" si="2"/>
        <v>0</v>
      </c>
      <c r="BE42" s="72">
        <v>0</v>
      </c>
      <c r="BF42" s="73">
        <f t="shared" si="3"/>
        <v>0</v>
      </c>
    </row>
    <row r="43" spans="1:58" ht="13">
      <c r="A43" s="68"/>
      <c r="B43" s="260" t="s">
        <v>230</v>
      </c>
      <c r="C43" s="72"/>
      <c r="D43" s="72"/>
      <c r="E43" s="73"/>
      <c r="F43" s="72"/>
      <c r="G43" s="73"/>
      <c r="H43" s="72"/>
      <c r="I43" s="73"/>
      <c r="J43" s="72"/>
      <c r="K43" s="72"/>
      <c r="L43" s="73"/>
      <c r="M43" s="72"/>
      <c r="N43" s="73"/>
      <c r="O43" s="72"/>
      <c r="P43" s="73"/>
      <c r="Q43" s="72"/>
      <c r="R43" s="72"/>
      <c r="S43" s="73"/>
      <c r="T43" s="72"/>
      <c r="U43" s="73"/>
      <c r="V43" s="72"/>
      <c r="W43" s="73"/>
      <c r="X43" s="72"/>
      <c r="Y43" s="72"/>
      <c r="Z43" s="73"/>
      <c r="AA43" s="72"/>
      <c r="AB43" s="73"/>
      <c r="AC43" s="72"/>
      <c r="AD43" s="73"/>
      <c r="AE43" s="72"/>
      <c r="AF43" s="72"/>
      <c r="AG43" s="73"/>
      <c r="AH43" s="72"/>
      <c r="AI43" s="73"/>
      <c r="AJ43" s="72">
        <v>27251.917670000003</v>
      </c>
      <c r="AK43" s="73">
        <v>27251.917670000003</v>
      </c>
      <c r="AL43" s="72">
        <v>0</v>
      </c>
      <c r="AM43" s="72">
        <v>0</v>
      </c>
      <c r="AN43" s="73">
        <v>0</v>
      </c>
      <c r="AO43" s="72">
        <v>0</v>
      </c>
      <c r="AP43" s="73">
        <v>0</v>
      </c>
      <c r="AQ43" s="72">
        <v>0</v>
      </c>
      <c r="AR43" s="74">
        <v>0</v>
      </c>
      <c r="AS43" s="72">
        <v>0</v>
      </c>
      <c r="AT43" s="72">
        <v>0</v>
      </c>
      <c r="AU43" s="73">
        <v>0</v>
      </c>
      <c r="AV43" s="72">
        <v>0</v>
      </c>
      <c r="AW43" s="73">
        <v>0</v>
      </c>
      <c r="AX43" s="72">
        <v>0</v>
      </c>
      <c r="AY43" s="75">
        <v>0</v>
      </c>
      <c r="AZ43" s="72">
        <v>0</v>
      </c>
      <c r="BA43" s="72">
        <v>0</v>
      </c>
      <c r="BB43" s="73">
        <f t="shared" si="0"/>
        <v>0</v>
      </c>
      <c r="BC43" s="72">
        <v>0</v>
      </c>
      <c r="BD43" s="73">
        <f t="shared" si="2"/>
        <v>0</v>
      </c>
      <c r="BE43" s="72">
        <v>0</v>
      </c>
      <c r="BF43" s="73">
        <f t="shared" si="3"/>
        <v>0</v>
      </c>
    </row>
    <row r="44" spans="1:58" ht="13">
      <c r="A44" s="68"/>
      <c r="B44" s="260" t="s">
        <v>231</v>
      </c>
      <c r="C44" s="72"/>
      <c r="D44" s="72"/>
      <c r="E44" s="73"/>
      <c r="F44" s="72"/>
      <c r="G44" s="73"/>
      <c r="H44" s="72"/>
      <c r="I44" s="73"/>
      <c r="J44" s="72"/>
      <c r="K44" s="72"/>
      <c r="L44" s="73"/>
      <c r="M44" s="72"/>
      <c r="N44" s="73"/>
      <c r="O44" s="72"/>
      <c r="P44" s="73"/>
      <c r="Q44" s="72"/>
      <c r="R44" s="72"/>
      <c r="S44" s="73"/>
      <c r="T44" s="72"/>
      <c r="U44" s="73"/>
      <c r="V44" s="72"/>
      <c r="W44" s="73"/>
      <c r="X44" s="72"/>
      <c r="Y44" s="72"/>
      <c r="Z44" s="73"/>
      <c r="AA44" s="72"/>
      <c r="AB44" s="73"/>
      <c r="AC44" s="72"/>
      <c r="AD44" s="73"/>
      <c r="AE44" s="72"/>
      <c r="AF44" s="72"/>
      <c r="AG44" s="73"/>
      <c r="AH44" s="72"/>
      <c r="AI44" s="73"/>
      <c r="AJ44" s="72">
        <v>23792.775269999998</v>
      </c>
      <c r="AK44" s="73">
        <v>23792.775269999998</v>
      </c>
      <c r="AL44" s="72">
        <v>0</v>
      </c>
      <c r="AM44" s="72">
        <v>0</v>
      </c>
      <c r="AN44" s="73">
        <v>0</v>
      </c>
      <c r="AO44" s="72">
        <v>0</v>
      </c>
      <c r="AP44" s="73">
        <v>0</v>
      </c>
      <c r="AQ44" s="72">
        <v>0</v>
      </c>
      <c r="AR44" s="74">
        <v>0</v>
      </c>
      <c r="AS44" s="72">
        <v>0</v>
      </c>
      <c r="AT44" s="72">
        <v>0</v>
      </c>
      <c r="AU44" s="73">
        <v>0</v>
      </c>
      <c r="AV44" s="72">
        <v>0</v>
      </c>
      <c r="AW44" s="73">
        <v>0</v>
      </c>
      <c r="AX44" s="72">
        <v>0</v>
      </c>
      <c r="AY44" s="75">
        <v>0</v>
      </c>
      <c r="AZ44" s="72">
        <v>0</v>
      </c>
      <c r="BA44" s="72">
        <v>0</v>
      </c>
      <c r="BB44" s="73">
        <f t="shared" si="0"/>
        <v>0</v>
      </c>
      <c r="BC44" s="72">
        <v>0</v>
      </c>
      <c r="BD44" s="73">
        <f t="shared" si="2"/>
        <v>0</v>
      </c>
      <c r="BE44" s="72">
        <v>0</v>
      </c>
      <c r="BF44" s="73">
        <f t="shared" si="3"/>
        <v>0</v>
      </c>
    </row>
    <row r="45" spans="1:58" ht="13">
      <c r="A45" s="68"/>
      <c r="B45" s="260" t="s">
        <v>279</v>
      </c>
      <c r="C45" s="72"/>
      <c r="D45" s="72"/>
      <c r="E45" s="73"/>
      <c r="F45" s="72"/>
      <c r="G45" s="73"/>
      <c r="H45" s="72"/>
      <c r="I45" s="73"/>
      <c r="J45" s="72"/>
      <c r="K45" s="72"/>
      <c r="L45" s="73"/>
      <c r="M45" s="72"/>
      <c r="N45" s="73"/>
      <c r="O45" s="72"/>
      <c r="P45" s="73"/>
      <c r="Q45" s="72"/>
      <c r="R45" s="72"/>
      <c r="S45" s="73"/>
      <c r="T45" s="72"/>
      <c r="U45" s="73"/>
      <c r="V45" s="72"/>
      <c r="W45" s="73"/>
      <c r="X45" s="72"/>
      <c r="Y45" s="72"/>
      <c r="Z45" s="73"/>
      <c r="AA45" s="72"/>
      <c r="AB45" s="73"/>
      <c r="AC45" s="72"/>
      <c r="AD45" s="73"/>
      <c r="AE45" s="72"/>
      <c r="AF45" s="72"/>
      <c r="AG45" s="73"/>
      <c r="AH45" s="72"/>
      <c r="AI45" s="73"/>
      <c r="AJ45" s="72">
        <v>-132159.85134999998</v>
      </c>
      <c r="AK45" s="73">
        <v>-132159.85134999998</v>
      </c>
      <c r="AL45" s="72">
        <v>-203942.03068000003</v>
      </c>
      <c r="AM45" s="72">
        <v>-37947.533350000012</v>
      </c>
      <c r="AN45" s="73">
        <v>-241889.56403000004</v>
      </c>
      <c r="AO45" s="72">
        <v>20706.237260000024</v>
      </c>
      <c r="AP45" s="73">
        <v>-221183.32677000001</v>
      </c>
      <c r="AQ45" s="72">
        <v>6471.4400800000294</v>
      </c>
      <c r="AR45" s="74">
        <v>-214711.88668999998</v>
      </c>
      <c r="AS45" s="72">
        <v>2179</v>
      </c>
      <c r="AT45" s="72">
        <v>-57915</v>
      </c>
      <c r="AU45" s="73">
        <v>-55736</v>
      </c>
      <c r="AV45" s="72">
        <v>8482</v>
      </c>
      <c r="AW45" s="73">
        <v>-47254</v>
      </c>
      <c r="AX45" s="72">
        <v>368049</v>
      </c>
      <c r="AY45" s="75">
        <v>320795</v>
      </c>
      <c r="AZ45" s="72">
        <v>-440010</v>
      </c>
      <c r="BA45" s="72">
        <v>47327</v>
      </c>
      <c r="BB45" s="73">
        <f t="shared" si="0"/>
        <v>-392683</v>
      </c>
      <c r="BC45" s="72">
        <v>50241</v>
      </c>
      <c r="BD45" s="73">
        <f t="shared" si="2"/>
        <v>-342442</v>
      </c>
      <c r="BE45" s="72">
        <v>-292366</v>
      </c>
      <c r="BF45" s="73">
        <f t="shared" si="3"/>
        <v>-634808</v>
      </c>
    </row>
    <row r="46" spans="1:58" ht="13">
      <c r="A46" s="68"/>
      <c r="B46" s="260" t="s">
        <v>328</v>
      </c>
      <c r="C46" s="72"/>
      <c r="D46" s="72"/>
      <c r="E46" s="73"/>
      <c r="F46" s="72"/>
      <c r="G46" s="73"/>
      <c r="H46" s="72"/>
      <c r="I46" s="73"/>
      <c r="J46" s="72"/>
      <c r="K46" s="72"/>
      <c r="L46" s="73"/>
      <c r="M46" s="72"/>
      <c r="N46" s="73"/>
      <c r="O46" s="72"/>
      <c r="P46" s="73"/>
      <c r="Q46" s="72"/>
      <c r="R46" s="72"/>
      <c r="S46" s="73"/>
      <c r="T46" s="72"/>
      <c r="U46" s="73"/>
      <c r="V46" s="72"/>
      <c r="W46" s="73"/>
      <c r="X46" s="72"/>
      <c r="Y46" s="72"/>
      <c r="Z46" s="73"/>
      <c r="AA46" s="72"/>
      <c r="AB46" s="73"/>
      <c r="AC46" s="72"/>
      <c r="AD46" s="73"/>
      <c r="AE46" s="72"/>
      <c r="AF46" s="72"/>
      <c r="AG46" s="73"/>
      <c r="AH46" s="72"/>
      <c r="AI46" s="73"/>
      <c r="AJ46" s="72"/>
      <c r="AK46" s="73"/>
      <c r="AL46" s="72"/>
      <c r="AM46" s="72"/>
      <c r="AN46" s="73"/>
      <c r="AO46" s="72"/>
      <c r="AP46" s="73"/>
      <c r="AQ46" s="72"/>
      <c r="AR46" s="74"/>
      <c r="AS46" s="72"/>
      <c r="AT46" s="72"/>
      <c r="AU46" s="73"/>
      <c r="AV46" s="72"/>
      <c r="AW46" s="73"/>
      <c r="AX46" s="72">
        <v>124696</v>
      </c>
      <c r="AY46" s="75">
        <v>147923</v>
      </c>
      <c r="AZ46" s="72">
        <v>-98786</v>
      </c>
      <c r="BA46" s="72">
        <v>-30120</v>
      </c>
      <c r="BB46" s="73">
        <f t="shared" si="0"/>
        <v>-128906</v>
      </c>
      <c r="BC46" s="72">
        <v>-7655</v>
      </c>
      <c r="BD46" s="73">
        <f t="shared" si="2"/>
        <v>-136561</v>
      </c>
      <c r="BE46" s="72">
        <v>3675</v>
      </c>
      <c r="BF46" s="73">
        <f t="shared" si="3"/>
        <v>-132886</v>
      </c>
    </row>
    <row r="47" spans="1:58" ht="13">
      <c r="A47" s="68"/>
      <c r="B47" s="260" t="s">
        <v>380</v>
      </c>
      <c r="C47" s="72">
        <v>0</v>
      </c>
      <c r="D47" s="72">
        <v>0</v>
      </c>
      <c r="E47" s="73">
        <v>0</v>
      </c>
      <c r="F47" s="72">
        <v>0</v>
      </c>
      <c r="G47" s="73">
        <v>0</v>
      </c>
      <c r="H47" s="72">
        <v>0</v>
      </c>
      <c r="I47" s="73">
        <v>0</v>
      </c>
      <c r="J47" s="72">
        <v>2520</v>
      </c>
      <c r="K47" s="72">
        <v>2453</v>
      </c>
      <c r="L47" s="73">
        <v>4973</v>
      </c>
      <c r="M47" s="72">
        <v>2181</v>
      </c>
      <c r="N47" s="73">
        <v>7154</v>
      </c>
      <c r="O47" s="72">
        <v>4053</v>
      </c>
      <c r="P47" s="73">
        <v>11207</v>
      </c>
      <c r="Q47" s="72">
        <v>2723</v>
      </c>
      <c r="R47" s="72">
        <v>2328</v>
      </c>
      <c r="S47" s="73">
        <v>5051</v>
      </c>
      <c r="T47" s="72">
        <v>267</v>
      </c>
      <c r="U47" s="73">
        <v>5318</v>
      </c>
      <c r="V47" s="72">
        <v>2838</v>
      </c>
      <c r="W47" s="73">
        <v>8156</v>
      </c>
      <c r="X47" s="72">
        <v>3585.6078199999997</v>
      </c>
      <c r="Y47" s="72">
        <v>3889.1677400000003</v>
      </c>
      <c r="Z47" s="73">
        <v>7474.77556</v>
      </c>
      <c r="AA47" s="72">
        <v>3928.5859600000003</v>
      </c>
      <c r="AB47" s="73">
        <v>11403.36152</v>
      </c>
      <c r="AC47" s="72">
        <v>4173.284639999998</v>
      </c>
      <c r="AD47" s="73">
        <v>15576.646159999998</v>
      </c>
      <c r="AE47" s="72">
        <v>4485.0832900000005</v>
      </c>
      <c r="AF47" s="72">
        <v>4257.9907907099987</v>
      </c>
      <c r="AG47" s="73">
        <v>8743.0740807099992</v>
      </c>
      <c r="AH47" s="72">
        <v>6701.5032426230009</v>
      </c>
      <c r="AI47" s="73">
        <v>15444.577323333</v>
      </c>
      <c r="AJ47" s="72">
        <v>53431.408680000008</v>
      </c>
      <c r="AK47" s="73">
        <v>68875.986003333004</v>
      </c>
      <c r="AL47" s="72">
        <v>54674.571190000002</v>
      </c>
      <c r="AM47" s="72">
        <v>53958.032559999992</v>
      </c>
      <c r="AN47" s="73">
        <v>108632.60374999999</v>
      </c>
      <c r="AO47" s="72">
        <v>53528.832519999982</v>
      </c>
      <c r="AP47" s="73">
        <v>162161.43626999998</v>
      </c>
      <c r="AQ47" s="72">
        <v>57348.550909999991</v>
      </c>
      <c r="AR47" s="74">
        <v>219509.98717999997</v>
      </c>
      <c r="AS47" s="72">
        <v>54027</v>
      </c>
      <c r="AT47" s="72">
        <v>57955</v>
      </c>
      <c r="AU47" s="73">
        <v>111982</v>
      </c>
      <c r="AV47" s="72">
        <v>59423</v>
      </c>
      <c r="AW47" s="73">
        <v>171405</v>
      </c>
      <c r="AX47" s="72">
        <v>58875</v>
      </c>
      <c r="AY47" s="75">
        <v>230280</v>
      </c>
      <c r="AZ47" s="72">
        <v>57046</v>
      </c>
      <c r="BA47" s="72">
        <v>52456</v>
      </c>
      <c r="BB47" s="73">
        <f t="shared" si="0"/>
        <v>109502</v>
      </c>
      <c r="BC47" s="72">
        <v>57176</v>
      </c>
      <c r="BD47" s="73">
        <f t="shared" si="2"/>
        <v>166678</v>
      </c>
      <c r="BE47" s="72">
        <v>57898</v>
      </c>
      <c r="BF47" s="73">
        <f t="shared" si="3"/>
        <v>224576</v>
      </c>
    </row>
    <row r="48" spans="1:58" ht="13">
      <c r="A48" s="68"/>
      <c r="B48" s="260" t="s">
        <v>381</v>
      </c>
      <c r="C48" s="72">
        <v>1449</v>
      </c>
      <c r="D48" s="72">
        <v>6444</v>
      </c>
      <c r="E48" s="73">
        <v>7893</v>
      </c>
      <c r="F48" s="72">
        <v>2459</v>
      </c>
      <c r="G48" s="73">
        <v>10352</v>
      </c>
      <c r="H48" s="72">
        <v>39533</v>
      </c>
      <c r="I48" s="73">
        <v>49885</v>
      </c>
      <c r="J48" s="72">
        <v>3912</v>
      </c>
      <c r="K48" s="72">
        <v>3387</v>
      </c>
      <c r="L48" s="73">
        <v>7299</v>
      </c>
      <c r="M48" s="72">
        <v>3797</v>
      </c>
      <c r="N48" s="73">
        <v>11096</v>
      </c>
      <c r="O48" s="72">
        <v>29782</v>
      </c>
      <c r="P48" s="73">
        <v>40878</v>
      </c>
      <c r="Q48" s="72">
        <v>5138</v>
      </c>
      <c r="R48" s="72">
        <v>3262</v>
      </c>
      <c r="S48" s="73">
        <v>8400</v>
      </c>
      <c r="T48" s="72">
        <v>9438</v>
      </c>
      <c r="U48" s="73">
        <v>17838</v>
      </c>
      <c r="V48" s="72">
        <v>10123</v>
      </c>
      <c r="W48" s="73">
        <v>27961</v>
      </c>
      <c r="X48" s="72">
        <v>2030.85085</v>
      </c>
      <c r="Y48" s="72">
        <v>1982.1029299999998</v>
      </c>
      <c r="Z48" s="73">
        <v>4012.9537799999998</v>
      </c>
      <c r="AA48" s="72">
        <v>1997.0543100000004</v>
      </c>
      <c r="AB48" s="73">
        <v>6010.0080900000003</v>
      </c>
      <c r="AC48" s="72">
        <v>1959.1743699999997</v>
      </c>
      <c r="AD48" s="73">
        <v>7969.18246</v>
      </c>
      <c r="AE48" s="72">
        <v>2172.79279</v>
      </c>
      <c r="AF48" s="72">
        <v>2585.4144400000009</v>
      </c>
      <c r="AG48" s="73">
        <v>4758.2072300000009</v>
      </c>
      <c r="AH48" s="72">
        <v>3944.8084200000003</v>
      </c>
      <c r="AI48" s="73">
        <v>8703.0156500000012</v>
      </c>
      <c r="AJ48" s="72">
        <v>3947.8425499999976</v>
      </c>
      <c r="AK48" s="73">
        <v>12650.858199999999</v>
      </c>
      <c r="AL48" s="72">
        <v>35487.588635314387</v>
      </c>
      <c r="AM48" s="72">
        <v>44930.394274685605</v>
      </c>
      <c r="AN48" s="73">
        <v>80417.982909999992</v>
      </c>
      <c r="AO48" s="72">
        <v>28215.39500999992</v>
      </c>
      <c r="AP48" s="73">
        <v>108633.37791999991</v>
      </c>
      <c r="AQ48" s="72">
        <v>16806.951060000094</v>
      </c>
      <c r="AR48" s="74">
        <v>125440.32898000001</v>
      </c>
      <c r="AS48" s="72">
        <v>30108</v>
      </c>
      <c r="AT48" s="72">
        <v>28611</v>
      </c>
      <c r="AU48" s="73">
        <v>58719</v>
      </c>
      <c r="AV48" s="72">
        <v>22656</v>
      </c>
      <c r="AW48" s="73">
        <v>81375</v>
      </c>
      <c r="AX48" s="72">
        <v>18932</v>
      </c>
      <c r="AY48" s="75">
        <v>100307</v>
      </c>
      <c r="AZ48" s="72">
        <v>16403</v>
      </c>
      <c r="BA48" s="72">
        <v>15034</v>
      </c>
      <c r="BB48" s="73">
        <f t="shared" si="0"/>
        <v>31437</v>
      </c>
      <c r="BC48" s="72">
        <v>14823</v>
      </c>
      <c r="BD48" s="73">
        <f t="shared" si="2"/>
        <v>46260</v>
      </c>
      <c r="BE48" s="72">
        <v>14871</v>
      </c>
      <c r="BF48" s="73">
        <f t="shared" si="3"/>
        <v>61131</v>
      </c>
    </row>
    <row r="49" spans="1:58" ht="13">
      <c r="A49" s="68"/>
      <c r="B49" s="260" t="s">
        <v>169</v>
      </c>
      <c r="C49" s="72">
        <v>0</v>
      </c>
      <c r="D49" s="72">
        <v>0</v>
      </c>
      <c r="E49" s="73">
        <v>0</v>
      </c>
      <c r="F49" s="72">
        <v>0</v>
      </c>
      <c r="G49" s="73">
        <v>0</v>
      </c>
      <c r="H49" s="72">
        <v>0</v>
      </c>
      <c r="I49" s="73">
        <v>0</v>
      </c>
      <c r="J49" s="72">
        <v>0</v>
      </c>
      <c r="K49" s="72">
        <v>0</v>
      </c>
      <c r="L49" s="73">
        <v>0</v>
      </c>
      <c r="M49" s="72">
        <v>0</v>
      </c>
      <c r="N49" s="73">
        <v>0</v>
      </c>
      <c r="O49" s="72">
        <v>0</v>
      </c>
      <c r="P49" s="73">
        <v>0</v>
      </c>
      <c r="Q49" s="72">
        <v>-986</v>
      </c>
      <c r="R49" s="72">
        <v>986</v>
      </c>
      <c r="S49" s="73">
        <v>0</v>
      </c>
      <c r="T49" s="72">
        <v>0</v>
      </c>
      <c r="U49" s="73">
        <v>0</v>
      </c>
      <c r="V49" s="72">
        <v>0</v>
      </c>
      <c r="W49" s="73">
        <v>0</v>
      </c>
      <c r="X49" s="72">
        <v>0</v>
      </c>
      <c r="Y49" s="72">
        <v>0</v>
      </c>
      <c r="Z49" s="73">
        <v>0</v>
      </c>
      <c r="AA49" s="72">
        <v>0</v>
      </c>
      <c r="AB49" s="73">
        <v>0</v>
      </c>
      <c r="AC49" s="72">
        <v>0</v>
      </c>
      <c r="AD49" s="73">
        <v>0</v>
      </c>
      <c r="AE49" s="72">
        <v>0</v>
      </c>
      <c r="AF49" s="72">
        <v>0</v>
      </c>
      <c r="AG49" s="73">
        <v>0</v>
      </c>
      <c r="AH49" s="72">
        <v>0</v>
      </c>
      <c r="AI49" s="73">
        <v>0</v>
      </c>
      <c r="AJ49" s="72">
        <v>0</v>
      </c>
      <c r="AK49" s="73">
        <v>0</v>
      </c>
      <c r="AL49" s="72">
        <v>0</v>
      </c>
      <c r="AM49" s="72">
        <v>0</v>
      </c>
      <c r="AN49" s="73">
        <v>0</v>
      </c>
      <c r="AO49" s="72">
        <v>0</v>
      </c>
      <c r="AP49" s="73">
        <v>0</v>
      </c>
      <c r="AQ49" s="72">
        <v>0</v>
      </c>
      <c r="AR49" s="74">
        <v>0</v>
      </c>
      <c r="AS49" s="72">
        <v>0</v>
      </c>
      <c r="AT49" s="72">
        <v>0</v>
      </c>
      <c r="AU49" s="73">
        <v>0</v>
      </c>
      <c r="AV49" s="72">
        <v>0</v>
      </c>
      <c r="AW49" s="73">
        <v>0</v>
      </c>
      <c r="AX49" s="72">
        <v>0</v>
      </c>
      <c r="AY49" s="75">
        <v>0</v>
      </c>
      <c r="AZ49" s="72">
        <v>0</v>
      </c>
      <c r="BA49" s="72">
        <v>0</v>
      </c>
      <c r="BB49" s="73">
        <f t="shared" si="0"/>
        <v>0</v>
      </c>
      <c r="BC49" s="72">
        <v>0</v>
      </c>
      <c r="BD49" s="73">
        <f t="shared" si="2"/>
        <v>0</v>
      </c>
      <c r="BE49" s="72">
        <v>0</v>
      </c>
      <c r="BF49" s="73">
        <f t="shared" si="3"/>
        <v>0</v>
      </c>
    </row>
    <row r="50" spans="1:58" ht="13">
      <c r="A50" s="68"/>
      <c r="B50" s="260" t="s">
        <v>164</v>
      </c>
      <c r="C50" s="72">
        <v>0</v>
      </c>
      <c r="D50" s="72">
        <v>-36967</v>
      </c>
      <c r="E50" s="73">
        <v>-36967</v>
      </c>
      <c r="F50" s="72">
        <v>-19842</v>
      </c>
      <c r="G50" s="73">
        <v>-56809</v>
      </c>
      <c r="H50" s="72">
        <v>0</v>
      </c>
      <c r="I50" s="73">
        <v>-56809</v>
      </c>
      <c r="J50" s="72">
        <v>0</v>
      </c>
      <c r="K50" s="72">
        <v>0</v>
      </c>
      <c r="L50" s="73">
        <v>0</v>
      </c>
      <c r="M50" s="72">
        <v>0</v>
      </c>
      <c r="N50" s="73">
        <v>0</v>
      </c>
      <c r="O50" s="72">
        <v>0</v>
      </c>
      <c r="P50" s="73">
        <v>0</v>
      </c>
      <c r="Q50" s="72">
        <v>0</v>
      </c>
      <c r="R50" s="72">
        <v>0</v>
      </c>
      <c r="S50" s="73">
        <v>0</v>
      </c>
      <c r="T50" s="72">
        <v>0</v>
      </c>
      <c r="U50" s="73">
        <v>0</v>
      </c>
      <c r="V50" s="72">
        <v>0</v>
      </c>
      <c r="W50" s="73">
        <v>0</v>
      </c>
      <c r="X50" s="72">
        <v>0</v>
      </c>
      <c r="Y50" s="72">
        <v>0</v>
      </c>
      <c r="Z50" s="73">
        <v>0</v>
      </c>
      <c r="AA50" s="72">
        <v>0</v>
      </c>
      <c r="AB50" s="73">
        <v>0</v>
      </c>
      <c r="AC50" s="72">
        <v>0</v>
      </c>
      <c r="AD50" s="73">
        <v>0</v>
      </c>
      <c r="AE50" s="72">
        <v>0</v>
      </c>
      <c r="AF50" s="72">
        <v>0</v>
      </c>
      <c r="AG50" s="73">
        <v>0</v>
      </c>
      <c r="AH50" s="72">
        <v>0</v>
      </c>
      <c r="AI50" s="73">
        <v>0</v>
      </c>
      <c r="AJ50" s="72">
        <v>0</v>
      </c>
      <c r="AK50" s="73">
        <v>0</v>
      </c>
      <c r="AL50" s="72">
        <v>0</v>
      </c>
      <c r="AM50" s="72">
        <v>0</v>
      </c>
      <c r="AN50" s="73">
        <v>0</v>
      </c>
      <c r="AO50" s="72">
        <v>0</v>
      </c>
      <c r="AP50" s="73">
        <v>0</v>
      </c>
      <c r="AQ50" s="72">
        <v>0</v>
      </c>
      <c r="AR50" s="74">
        <v>0</v>
      </c>
      <c r="AS50" s="72">
        <v>0</v>
      </c>
      <c r="AT50" s="72">
        <v>0</v>
      </c>
      <c r="AU50" s="73">
        <v>0</v>
      </c>
      <c r="AV50" s="72">
        <v>0</v>
      </c>
      <c r="AW50" s="73">
        <v>0</v>
      </c>
      <c r="AX50" s="72">
        <v>0</v>
      </c>
      <c r="AY50" s="75">
        <v>0</v>
      </c>
      <c r="AZ50" s="72">
        <v>0</v>
      </c>
      <c r="BA50" s="72">
        <v>0</v>
      </c>
      <c r="BB50" s="73">
        <f t="shared" si="0"/>
        <v>0</v>
      </c>
      <c r="BC50" s="72">
        <v>0</v>
      </c>
      <c r="BD50" s="73">
        <f t="shared" si="2"/>
        <v>0</v>
      </c>
      <c r="BE50" s="72">
        <v>0</v>
      </c>
      <c r="BF50" s="73">
        <f t="shared" si="3"/>
        <v>0</v>
      </c>
    </row>
    <row r="51" spans="1:58" ht="13">
      <c r="A51" s="68"/>
      <c r="B51" s="260" t="s">
        <v>168</v>
      </c>
      <c r="C51" s="76">
        <v>0</v>
      </c>
      <c r="D51" s="72">
        <v>-154984</v>
      </c>
      <c r="E51" s="73">
        <v>-154984</v>
      </c>
      <c r="F51" s="72">
        <v>19411</v>
      </c>
      <c r="G51" s="73">
        <v>-135573</v>
      </c>
      <c r="H51" s="76">
        <v>0</v>
      </c>
      <c r="I51" s="73">
        <v>-135573</v>
      </c>
      <c r="J51" s="76">
        <v>0</v>
      </c>
      <c r="K51" s="76">
        <v>0</v>
      </c>
      <c r="L51" s="73">
        <v>0</v>
      </c>
      <c r="M51" s="76">
        <v>0</v>
      </c>
      <c r="N51" s="73">
        <v>0</v>
      </c>
      <c r="O51" s="76">
        <v>0</v>
      </c>
      <c r="P51" s="73">
        <v>0</v>
      </c>
      <c r="Q51" s="76">
        <v>0</v>
      </c>
      <c r="R51" s="76">
        <v>0</v>
      </c>
      <c r="S51" s="73">
        <v>0</v>
      </c>
      <c r="T51" s="76">
        <v>0</v>
      </c>
      <c r="U51" s="73">
        <v>0</v>
      </c>
      <c r="V51" s="76">
        <v>0</v>
      </c>
      <c r="W51" s="77">
        <v>0</v>
      </c>
      <c r="X51" s="76">
        <v>0</v>
      </c>
      <c r="Y51" s="76">
        <v>0</v>
      </c>
      <c r="Z51" s="77">
        <v>0</v>
      </c>
      <c r="AA51" s="76">
        <v>0</v>
      </c>
      <c r="AB51" s="77">
        <v>0</v>
      </c>
      <c r="AC51" s="76">
        <v>0</v>
      </c>
      <c r="AD51" s="77">
        <v>0</v>
      </c>
      <c r="AE51" s="76">
        <v>0</v>
      </c>
      <c r="AF51" s="76">
        <v>0</v>
      </c>
      <c r="AG51" s="77">
        <v>0</v>
      </c>
      <c r="AH51" s="76">
        <v>0</v>
      </c>
      <c r="AI51" s="77">
        <v>0</v>
      </c>
      <c r="AJ51" s="72">
        <v>0</v>
      </c>
      <c r="AK51" s="77">
        <v>0</v>
      </c>
      <c r="AL51" s="72">
        <v>0</v>
      </c>
      <c r="AM51" s="72">
        <v>0</v>
      </c>
      <c r="AN51" s="77">
        <v>0</v>
      </c>
      <c r="AO51" s="72">
        <v>0</v>
      </c>
      <c r="AP51" s="77">
        <v>0</v>
      </c>
      <c r="AQ51" s="72">
        <v>0</v>
      </c>
      <c r="AR51" s="74">
        <v>0</v>
      </c>
      <c r="AS51" s="72">
        <v>0</v>
      </c>
      <c r="AT51" s="72">
        <v>0</v>
      </c>
      <c r="AU51" s="77">
        <v>0</v>
      </c>
      <c r="AV51" s="72">
        <v>0</v>
      </c>
      <c r="AW51" s="77">
        <v>0</v>
      </c>
      <c r="AX51" s="72">
        <v>0</v>
      </c>
      <c r="AY51" s="75">
        <v>0</v>
      </c>
      <c r="AZ51" s="72">
        <v>0</v>
      </c>
      <c r="BA51" s="72">
        <v>0</v>
      </c>
      <c r="BB51" s="77">
        <f t="shared" si="0"/>
        <v>0</v>
      </c>
      <c r="BC51" s="72">
        <v>0</v>
      </c>
      <c r="BD51" s="77">
        <f t="shared" si="2"/>
        <v>0</v>
      </c>
      <c r="BE51" s="72">
        <v>0</v>
      </c>
      <c r="BF51" s="77">
        <f t="shared" si="3"/>
        <v>0</v>
      </c>
    </row>
    <row r="52" spans="1:58" ht="13">
      <c r="A52" s="68"/>
      <c r="B52" s="260" t="s">
        <v>180</v>
      </c>
      <c r="C52" s="76"/>
      <c r="D52" s="72"/>
      <c r="E52" s="73"/>
      <c r="F52" s="72"/>
      <c r="G52" s="73"/>
      <c r="H52" s="76"/>
      <c r="I52" s="73"/>
      <c r="J52" s="76"/>
      <c r="K52" s="76"/>
      <c r="L52" s="73"/>
      <c r="M52" s="76"/>
      <c r="N52" s="73"/>
      <c r="O52" s="76"/>
      <c r="P52" s="73"/>
      <c r="Q52" s="76"/>
      <c r="R52" s="78">
        <v>-7705</v>
      </c>
      <c r="S52" s="73">
        <v>-7705</v>
      </c>
      <c r="T52" s="76">
        <v>7705</v>
      </c>
      <c r="U52" s="73">
        <v>0</v>
      </c>
      <c r="V52" s="76">
        <v>0</v>
      </c>
      <c r="W52" s="77">
        <v>0</v>
      </c>
      <c r="X52" s="76">
        <v>0</v>
      </c>
      <c r="Y52" s="76">
        <v>0</v>
      </c>
      <c r="Z52" s="77">
        <v>0</v>
      </c>
      <c r="AA52" s="76">
        <v>0</v>
      </c>
      <c r="AB52" s="77">
        <v>0</v>
      </c>
      <c r="AC52" s="76">
        <v>0</v>
      </c>
      <c r="AD52" s="77">
        <v>0</v>
      </c>
      <c r="AE52" s="76">
        <v>0</v>
      </c>
      <c r="AF52" s="76">
        <v>0</v>
      </c>
      <c r="AG52" s="77">
        <v>0</v>
      </c>
      <c r="AH52" s="76">
        <v>0</v>
      </c>
      <c r="AI52" s="77">
        <v>0</v>
      </c>
      <c r="AJ52" s="76">
        <v>0</v>
      </c>
      <c r="AK52" s="77">
        <v>0</v>
      </c>
      <c r="AL52" s="76">
        <v>0</v>
      </c>
      <c r="AM52" s="76">
        <v>0</v>
      </c>
      <c r="AN52" s="77">
        <v>0</v>
      </c>
      <c r="AO52" s="76">
        <v>0</v>
      </c>
      <c r="AP52" s="77">
        <v>0</v>
      </c>
      <c r="AQ52" s="76">
        <v>0</v>
      </c>
      <c r="AR52" s="77">
        <v>0</v>
      </c>
      <c r="AS52" s="76">
        <v>0</v>
      </c>
      <c r="AT52" s="76">
        <v>0</v>
      </c>
      <c r="AU52" s="77">
        <v>0</v>
      </c>
      <c r="AV52" s="76">
        <v>0</v>
      </c>
      <c r="AW52" s="77">
        <v>0</v>
      </c>
      <c r="AX52" s="72">
        <v>0</v>
      </c>
      <c r="AY52" s="75">
        <v>0</v>
      </c>
      <c r="AZ52" s="72">
        <v>0</v>
      </c>
      <c r="BA52" s="72">
        <v>0</v>
      </c>
      <c r="BB52" s="77">
        <f t="shared" si="0"/>
        <v>0</v>
      </c>
      <c r="BC52" s="72">
        <v>0</v>
      </c>
      <c r="BD52" s="77">
        <f t="shared" si="2"/>
        <v>0</v>
      </c>
      <c r="BE52" s="72">
        <v>0</v>
      </c>
      <c r="BF52" s="77">
        <f t="shared" si="3"/>
        <v>0</v>
      </c>
    </row>
    <row r="53" spans="1:58" ht="13">
      <c r="A53" s="68"/>
      <c r="B53" s="260" t="s">
        <v>232</v>
      </c>
      <c r="C53" s="76"/>
      <c r="D53" s="72"/>
      <c r="E53" s="73"/>
      <c r="F53" s="72"/>
      <c r="G53" s="73"/>
      <c r="H53" s="76"/>
      <c r="I53" s="73"/>
      <c r="J53" s="76"/>
      <c r="K53" s="76"/>
      <c r="L53" s="73"/>
      <c r="M53" s="76"/>
      <c r="N53" s="73"/>
      <c r="O53" s="76"/>
      <c r="P53" s="73"/>
      <c r="Q53" s="76"/>
      <c r="R53" s="78"/>
      <c r="S53" s="73"/>
      <c r="T53" s="76"/>
      <c r="U53" s="73"/>
      <c r="V53" s="76"/>
      <c r="W53" s="77"/>
      <c r="X53" s="76"/>
      <c r="Y53" s="76"/>
      <c r="Z53" s="77"/>
      <c r="AA53" s="76"/>
      <c r="AB53" s="77"/>
      <c r="AC53" s="76"/>
      <c r="AD53" s="77"/>
      <c r="AE53" s="76"/>
      <c r="AF53" s="76"/>
      <c r="AG53" s="77"/>
      <c r="AH53" s="76"/>
      <c r="AI53" s="77"/>
      <c r="AJ53" s="72">
        <v>2550.9765253</v>
      </c>
      <c r="AK53" s="77">
        <v>2550.9765253</v>
      </c>
      <c r="AL53" s="72">
        <v>0</v>
      </c>
      <c r="AM53" s="72">
        <v>0</v>
      </c>
      <c r="AN53" s="77">
        <v>0</v>
      </c>
      <c r="AO53" s="72">
        <v>0</v>
      </c>
      <c r="AP53" s="77">
        <v>0</v>
      </c>
      <c r="AQ53" s="72">
        <v>3804.80339</v>
      </c>
      <c r="AR53" s="74">
        <v>3804.80339</v>
      </c>
      <c r="AS53" s="72">
        <v>0</v>
      </c>
      <c r="AT53" s="72">
        <v>0</v>
      </c>
      <c r="AU53" s="77">
        <v>0</v>
      </c>
      <c r="AV53" s="72">
        <v>0</v>
      </c>
      <c r="AW53" s="77">
        <v>0</v>
      </c>
      <c r="AX53" s="72">
        <v>0</v>
      </c>
      <c r="AY53" s="75">
        <v>0</v>
      </c>
      <c r="AZ53" s="72">
        <v>0</v>
      </c>
      <c r="BA53" s="72">
        <v>0</v>
      </c>
      <c r="BB53" s="77">
        <f t="shared" si="0"/>
        <v>0</v>
      </c>
      <c r="BC53" s="72">
        <v>0</v>
      </c>
      <c r="BD53" s="77">
        <f t="shared" si="2"/>
        <v>0</v>
      </c>
      <c r="BE53" s="72">
        <v>0</v>
      </c>
      <c r="BF53" s="77">
        <f t="shared" si="3"/>
        <v>0</v>
      </c>
    </row>
    <row r="54" spans="1:58" ht="13">
      <c r="A54" s="68"/>
      <c r="B54" s="260" t="s">
        <v>288</v>
      </c>
      <c r="C54" s="76"/>
      <c r="D54" s="72"/>
      <c r="E54" s="73"/>
      <c r="F54" s="72"/>
      <c r="G54" s="73"/>
      <c r="H54" s="76"/>
      <c r="I54" s="73"/>
      <c r="J54" s="76"/>
      <c r="K54" s="76"/>
      <c r="L54" s="73"/>
      <c r="M54" s="76"/>
      <c r="N54" s="73"/>
      <c r="O54" s="76"/>
      <c r="P54" s="73"/>
      <c r="Q54" s="76"/>
      <c r="R54" s="78"/>
      <c r="S54" s="73"/>
      <c r="T54" s="76"/>
      <c r="U54" s="73"/>
      <c r="V54" s="76"/>
      <c r="W54" s="77"/>
      <c r="X54" s="76"/>
      <c r="Y54" s="76"/>
      <c r="Z54" s="77"/>
      <c r="AA54" s="76"/>
      <c r="AB54" s="77"/>
      <c r="AC54" s="76"/>
      <c r="AD54" s="77"/>
      <c r="AE54" s="76"/>
      <c r="AF54" s="76"/>
      <c r="AG54" s="77"/>
      <c r="AH54" s="76"/>
      <c r="AI54" s="77"/>
      <c r="AJ54" s="72"/>
      <c r="AK54" s="77"/>
      <c r="AL54" s="72"/>
      <c r="AM54" s="72"/>
      <c r="AN54" s="77"/>
      <c r="AO54" s="72"/>
      <c r="AP54" s="77"/>
      <c r="AQ54" s="72"/>
      <c r="AR54" s="74"/>
      <c r="AS54" s="72">
        <v>24993</v>
      </c>
      <c r="AT54" s="72">
        <v>23035</v>
      </c>
      <c r="AU54" s="77">
        <v>48028</v>
      </c>
      <c r="AV54" s="72">
        <v>97981</v>
      </c>
      <c r="AW54" s="77">
        <v>146009</v>
      </c>
      <c r="AX54" s="72">
        <v>126251</v>
      </c>
      <c r="AY54" s="75">
        <v>272260</v>
      </c>
      <c r="AZ54" s="72">
        <v>121670</v>
      </c>
      <c r="BA54" s="72">
        <v>121170</v>
      </c>
      <c r="BB54" s="75">
        <f t="shared" si="0"/>
        <v>242840</v>
      </c>
      <c r="BC54" s="72">
        <v>120673</v>
      </c>
      <c r="BD54" s="75">
        <f t="shared" si="2"/>
        <v>363513</v>
      </c>
      <c r="BE54" s="72">
        <v>118854</v>
      </c>
      <c r="BF54" s="75">
        <f t="shared" si="3"/>
        <v>482367</v>
      </c>
    </row>
    <row r="55" spans="1:58" ht="13">
      <c r="A55" s="68"/>
      <c r="B55" s="260" t="s">
        <v>289</v>
      </c>
      <c r="C55" s="76"/>
      <c r="D55" s="72"/>
      <c r="E55" s="73"/>
      <c r="F55" s="72"/>
      <c r="G55" s="73"/>
      <c r="H55" s="76"/>
      <c r="I55" s="73"/>
      <c r="J55" s="76"/>
      <c r="K55" s="76"/>
      <c r="L55" s="73"/>
      <c r="M55" s="76"/>
      <c r="N55" s="73"/>
      <c r="O55" s="76"/>
      <c r="P55" s="73"/>
      <c r="Q55" s="76"/>
      <c r="R55" s="78"/>
      <c r="S55" s="73"/>
      <c r="T55" s="76"/>
      <c r="U55" s="73"/>
      <c r="V55" s="76"/>
      <c r="W55" s="77"/>
      <c r="X55" s="76"/>
      <c r="Y55" s="76"/>
      <c r="Z55" s="77"/>
      <c r="AA55" s="76"/>
      <c r="AB55" s="77"/>
      <c r="AC55" s="76"/>
      <c r="AD55" s="77"/>
      <c r="AE55" s="76"/>
      <c r="AF55" s="76"/>
      <c r="AG55" s="77"/>
      <c r="AH55" s="76"/>
      <c r="AI55" s="77"/>
      <c r="AJ55" s="72"/>
      <c r="AK55" s="77"/>
      <c r="AL55" s="72"/>
      <c r="AM55" s="72"/>
      <c r="AN55" s="77"/>
      <c r="AO55" s="72"/>
      <c r="AP55" s="77"/>
      <c r="AQ55" s="72"/>
      <c r="AR55" s="74"/>
      <c r="AS55" s="72">
        <v>-6001</v>
      </c>
      <c r="AT55" s="72">
        <v>-6209</v>
      </c>
      <c r="AU55" s="77">
        <v>-12210</v>
      </c>
      <c r="AV55" s="72">
        <v>-6419</v>
      </c>
      <c r="AW55" s="77">
        <v>-18629</v>
      </c>
      <c r="AX55" s="72">
        <v>-6332</v>
      </c>
      <c r="AY55" s="75">
        <v>-24961</v>
      </c>
      <c r="AZ55" s="72">
        <v>-6047</v>
      </c>
      <c r="BA55" s="72">
        <v>-6059</v>
      </c>
      <c r="BB55" s="75">
        <f t="shared" si="0"/>
        <v>-12106</v>
      </c>
      <c r="BC55" s="72">
        <v>-6568</v>
      </c>
      <c r="BD55" s="75">
        <f t="shared" si="2"/>
        <v>-18674</v>
      </c>
      <c r="BE55" s="72">
        <v>-6482</v>
      </c>
      <c r="BF55" s="73">
        <f t="shared" si="3"/>
        <v>-25156</v>
      </c>
    </row>
    <row r="56" spans="1:58" ht="13">
      <c r="A56" s="68"/>
      <c r="B56" s="260"/>
      <c r="C56" s="76"/>
      <c r="D56" s="72"/>
      <c r="E56" s="73"/>
      <c r="F56" s="72"/>
      <c r="G56" s="73"/>
      <c r="H56" s="76"/>
      <c r="I56" s="73"/>
      <c r="J56" s="76"/>
      <c r="K56" s="76"/>
      <c r="L56" s="73"/>
      <c r="M56" s="76"/>
      <c r="N56" s="73"/>
      <c r="O56" s="76"/>
      <c r="P56" s="73"/>
      <c r="Q56" s="76"/>
      <c r="R56" s="78"/>
      <c r="S56" s="73"/>
      <c r="T56" s="76"/>
      <c r="U56" s="73"/>
      <c r="V56" s="76"/>
      <c r="W56" s="77"/>
      <c r="X56" s="76"/>
      <c r="Y56" s="76"/>
      <c r="Z56" s="77"/>
      <c r="AA56" s="76"/>
      <c r="AB56" s="77"/>
      <c r="AC56" s="76"/>
      <c r="AD56" s="77"/>
      <c r="AE56" s="76"/>
      <c r="AF56" s="76"/>
      <c r="AG56" s="77"/>
      <c r="AH56" s="76"/>
      <c r="AI56" s="77"/>
      <c r="AJ56" s="72"/>
      <c r="AK56" s="77"/>
      <c r="AL56" s="72"/>
      <c r="AM56" s="72"/>
      <c r="AN56" s="77"/>
      <c r="AO56" s="72"/>
      <c r="AP56" s="77"/>
      <c r="AQ56" s="72"/>
      <c r="AR56" s="74"/>
      <c r="AS56" s="72"/>
      <c r="AT56" s="72"/>
      <c r="AU56" s="77"/>
      <c r="AV56" s="72"/>
      <c r="AW56" s="77"/>
      <c r="AX56" s="72"/>
      <c r="AY56" s="75"/>
      <c r="AZ56" s="72"/>
      <c r="BA56" s="72"/>
      <c r="BB56" s="77"/>
      <c r="BC56" s="72"/>
      <c r="BD56" s="77"/>
      <c r="BE56" s="72"/>
      <c r="BF56" s="77"/>
    </row>
    <row r="57" spans="1:58" ht="13">
      <c r="A57" s="68"/>
      <c r="B57" s="261"/>
      <c r="C57" s="79">
        <v>270131</v>
      </c>
      <c r="D57" s="80">
        <v>301386</v>
      </c>
      <c r="E57" s="81">
        <v>571517</v>
      </c>
      <c r="F57" s="80">
        <v>471025</v>
      </c>
      <c r="G57" s="81">
        <v>1042542</v>
      </c>
      <c r="H57" s="80">
        <v>391416</v>
      </c>
      <c r="I57" s="81">
        <v>1433958</v>
      </c>
      <c r="J57" s="80">
        <v>328738</v>
      </c>
      <c r="K57" s="80">
        <v>317263</v>
      </c>
      <c r="L57" s="81">
        <v>646001</v>
      </c>
      <c r="M57" s="80">
        <v>334357</v>
      </c>
      <c r="N57" s="81">
        <v>980358</v>
      </c>
      <c r="O57" s="80">
        <v>433445</v>
      </c>
      <c r="P57" s="81">
        <v>1413803</v>
      </c>
      <c r="Q57" s="80">
        <v>402763</v>
      </c>
      <c r="R57" s="80">
        <v>233275</v>
      </c>
      <c r="S57" s="81">
        <v>636038</v>
      </c>
      <c r="T57" s="80">
        <v>313705</v>
      </c>
      <c r="U57" s="81">
        <v>949743</v>
      </c>
      <c r="V57" s="80">
        <v>568391.55104000005</v>
      </c>
      <c r="W57" s="81">
        <v>1518134.55104</v>
      </c>
      <c r="X57" s="80">
        <v>445619.89568545582</v>
      </c>
      <c r="Y57" s="80">
        <v>373266.51878400287</v>
      </c>
      <c r="Z57" s="81">
        <v>818886.41446945874</v>
      </c>
      <c r="AA57" s="80">
        <v>618728.12736427691</v>
      </c>
      <c r="AB57" s="81">
        <v>1437614.5418337353</v>
      </c>
      <c r="AC57" s="80">
        <v>691918.33557301154</v>
      </c>
      <c r="AD57" s="81">
        <v>2129532.8774067466</v>
      </c>
      <c r="AE57" s="80">
        <v>354142.76811099501</v>
      </c>
      <c r="AF57" s="80">
        <v>466909.26325210306</v>
      </c>
      <c r="AG57" s="81">
        <v>821052.03136309807</v>
      </c>
      <c r="AH57" s="80">
        <v>359298.90254213323</v>
      </c>
      <c r="AI57" s="81">
        <v>1180350.9339052313</v>
      </c>
      <c r="AJ57" s="80">
        <v>561663.85404944932</v>
      </c>
      <c r="AK57" s="81">
        <v>1742014.7879546809</v>
      </c>
      <c r="AL57" s="80">
        <v>827238.36173952033</v>
      </c>
      <c r="AM57" s="80">
        <v>1180759.461085116</v>
      </c>
      <c r="AN57" s="81">
        <v>2007997.8228246365</v>
      </c>
      <c r="AO57" s="80">
        <v>1013764.4570977315</v>
      </c>
      <c r="AP57" s="81">
        <v>3021762.279922368</v>
      </c>
      <c r="AQ57" s="80">
        <v>677285.86756514059</v>
      </c>
      <c r="AR57" s="82">
        <v>3699048.1474875081</v>
      </c>
      <c r="AS57" s="80">
        <v>1098739</v>
      </c>
      <c r="AT57" s="80">
        <v>1024010</v>
      </c>
      <c r="AU57" s="81">
        <v>2122749</v>
      </c>
      <c r="AV57" s="80">
        <v>1108145</v>
      </c>
      <c r="AW57" s="81">
        <v>3230894</v>
      </c>
      <c r="AX57" s="80">
        <v>1750301</v>
      </c>
      <c r="AY57" s="81">
        <v>5004417</v>
      </c>
      <c r="AZ57" s="80">
        <f>AZ10+AZ9</f>
        <v>996241</v>
      </c>
      <c r="BA57" s="80">
        <f>BA10+BA9</f>
        <v>1687173</v>
      </c>
      <c r="BB57" s="81">
        <f t="shared" si="0"/>
        <v>2683414</v>
      </c>
      <c r="BC57" s="80">
        <f>BC10+BC9</f>
        <v>1881815</v>
      </c>
      <c r="BD57" s="81">
        <f t="shared" ref="BD57" si="4">SUM(BB57:BC57)</f>
        <v>4565229</v>
      </c>
      <c r="BE57" s="80">
        <f>BE10+BE9</f>
        <v>1255473</v>
      </c>
      <c r="BF57" s="81">
        <f t="shared" ref="BF57" si="5">SUM(BD57:BE57)</f>
        <v>5820702</v>
      </c>
    </row>
    <row r="58" spans="1:58" ht="13">
      <c r="A58" s="68"/>
      <c r="B58" s="262" t="s">
        <v>165</v>
      </c>
      <c r="C58" s="83">
        <v>0</v>
      </c>
      <c r="D58" s="83">
        <v>0</v>
      </c>
      <c r="E58" s="84">
        <v>0</v>
      </c>
      <c r="F58" s="83">
        <v>0</v>
      </c>
      <c r="G58" s="84">
        <v>0</v>
      </c>
      <c r="H58" s="83">
        <v>0</v>
      </c>
      <c r="I58" s="84">
        <v>0</v>
      </c>
      <c r="J58" s="83">
        <v>0</v>
      </c>
      <c r="K58" s="83">
        <v>0</v>
      </c>
      <c r="L58" s="84">
        <v>0</v>
      </c>
      <c r="M58" s="83">
        <v>0</v>
      </c>
      <c r="N58" s="84">
        <v>0</v>
      </c>
      <c r="O58" s="83">
        <v>0</v>
      </c>
      <c r="P58" s="84">
        <v>0</v>
      </c>
      <c r="Q58" s="83">
        <v>0</v>
      </c>
      <c r="R58" s="83">
        <v>0</v>
      </c>
      <c r="S58" s="84">
        <v>0</v>
      </c>
      <c r="T58" s="83">
        <v>0</v>
      </c>
      <c r="U58" s="84">
        <v>0</v>
      </c>
      <c r="V58" s="83">
        <v>0</v>
      </c>
      <c r="W58" s="84">
        <v>0</v>
      </c>
      <c r="X58" s="83">
        <v>0</v>
      </c>
      <c r="Y58" s="83">
        <v>0</v>
      </c>
      <c r="Z58" s="84">
        <v>0</v>
      </c>
      <c r="AA58" s="83">
        <v>0</v>
      </c>
      <c r="AB58" s="84">
        <v>0</v>
      </c>
      <c r="AC58" s="83">
        <v>0</v>
      </c>
      <c r="AD58" s="84">
        <v>0</v>
      </c>
      <c r="AE58" s="83">
        <v>0</v>
      </c>
      <c r="AF58" s="83">
        <v>0</v>
      </c>
      <c r="AG58" s="84">
        <v>0</v>
      </c>
      <c r="AH58" s="83">
        <v>0</v>
      </c>
      <c r="AI58" s="84">
        <v>0</v>
      </c>
      <c r="AJ58" s="83">
        <v>0</v>
      </c>
      <c r="AK58" s="84">
        <v>0</v>
      </c>
      <c r="AL58" s="83">
        <v>0</v>
      </c>
      <c r="AM58" s="83">
        <v>0</v>
      </c>
      <c r="AN58" s="84">
        <v>0</v>
      </c>
      <c r="AO58" s="83">
        <v>0</v>
      </c>
      <c r="AP58" s="84">
        <v>0</v>
      </c>
      <c r="AQ58" s="83">
        <v>0</v>
      </c>
      <c r="AR58" s="85">
        <v>0</v>
      </c>
      <c r="AS58" s="83"/>
      <c r="AT58" s="83"/>
      <c r="AU58" s="84"/>
      <c r="AV58" s="83"/>
      <c r="AW58" s="84"/>
      <c r="AX58" s="83"/>
      <c r="AY58" s="84"/>
      <c r="AZ58" s="83"/>
      <c r="BA58" s="83"/>
      <c r="BB58" s="84"/>
      <c r="BC58" s="83"/>
      <c r="BD58" s="84"/>
      <c r="BE58" s="83"/>
      <c r="BF58" s="84"/>
    </row>
    <row r="59" spans="1:58" ht="13">
      <c r="A59" s="68"/>
      <c r="B59" s="260" t="s">
        <v>382</v>
      </c>
      <c r="C59" s="72">
        <v>19812</v>
      </c>
      <c r="D59" s="86">
        <v>-30049</v>
      </c>
      <c r="E59" s="73">
        <v>-10237</v>
      </c>
      <c r="F59" s="86">
        <v>-24655</v>
      </c>
      <c r="G59" s="73">
        <v>-34892</v>
      </c>
      <c r="H59" s="86">
        <v>82944</v>
      </c>
      <c r="I59" s="73">
        <v>48052</v>
      </c>
      <c r="J59" s="86">
        <v>-3034</v>
      </c>
      <c r="K59" s="86">
        <v>-59183</v>
      </c>
      <c r="L59" s="73">
        <v>-62217</v>
      </c>
      <c r="M59" s="86">
        <v>28265</v>
      </c>
      <c r="N59" s="73">
        <v>-33952</v>
      </c>
      <c r="O59" s="86">
        <v>-40011</v>
      </c>
      <c r="P59" s="73">
        <v>-73963</v>
      </c>
      <c r="Q59" s="86">
        <v>6551</v>
      </c>
      <c r="R59" s="86">
        <v>50531</v>
      </c>
      <c r="S59" s="73">
        <v>57082</v>
      </c>
      <c r="T59" s="86">
        <v>-224</v>
      </c>
      <c r="U59" s="73">
        <v>56858</v>
      </c>
      <c r="V59" s="86">
        <v>19274</v>
      </c>
      <c r="W59" s="73">
        <v>76132</v>
      </c>
      <c r="X59" s="86">
        <v>4688.6890000000003</v>
      </c>
      <c r="Y59" s="86">
        <v>-938.42800000000079</v>
      </c>
      <c r="Z59" s="73">
        <v>3750.2609999999995</v>
      </c>
      <c r="AA59" s="86">
        <v>-4211.7279999999973</v>
      </c>
      <c r="AB59" s="73">
        <v>-461.46699999999828</v>
      </c>
      <c r="AC59" s="86">
        <v>-28914.577800000006</v>
      </c>
      <c r="AD59" s="73">
        <v>-29376.044800000003</v>
      </c>
      <c r="AE59" s="86">
        <v>2426.3157399999477</v>
      </c>
      <c r="AF59" s="86">
        <v>-8098.2579999999907</v>
      </c>
      <c r="AG59" s="73">
        <v>-5671.9422600000435</v>
      </c>
      <c r="AH59" s="86">
        <v>-6410.0665600000048</v>
      </c>
      <c r="AI59" s="73">
        <v>-12082.008820000048</v>
      </c>
      <c r="AJ59" s="86">
        <v>30454.633330000004</v>
      </c>
      <c r="AK59" s="73">
        <v>18372.624509999958</v>
      </c>
      <c r="AL59" s="86">
        <v>-19935.447</v>
      </c>
      <c r="AM59" s="86">
        <v>-10343.027000000002</v>
      </c>
      <c r="AN59" s="73">
        <v>-30278.474000000002</v>
      </c>
      <c r="AO59" s="86">
        <v>18775.55000000001</v>
      </c>
      <c r="AP59" s="73">
        <v>-11502.923999999994</v>
      </c>
      <c r="AQ59" s="86">
        <v>-50310.240000000013</v>
      </c>
      <c r="AR59" s="87">
        <v>-61813.164000000004</v>
      </c>
      <c r="AS59" s="86">
        <v>4773</v>
      </c>
      <c r="AT59" s="86">
        <v>41091</v>
      </c>
      <c r="AU59" s="73">
        <v>45864</v>
      </c>
      <c r="AV59" s="86">
        <v>-17743</v>
      </c>
      <c r="AW59" s="73">
        <v>28121</v>
      </c>
      <c r="AX59" s="86">
        <v>-7726</v>
      </c>
      <c r="AY59" s="73">
        <v>20395</v>
      </c>
      <c r="AZ59" s="86">
        <v>-2314</v>
      </c>
      <c r="BA59" s="86">
        <v>-182900</v>
      </c>
      <c r="BB59" s="73">
        <f t="shared" si="0"/>
        <v>-185214</v>
      </c>
      <c r="BC59" s="86">
        <v>-9125</v>
      </c>
      <c r="BD59" s="73">
        <f t="shared" ref="BD59:BD73" si="6">SUM(BB59:BC59)</f>
        <v>-194339</v>
      </c>
      <c r="BE59" s="86">
        <v>-23002</v>
      </c>
      <c r="BF59" s="73">
        <f t="shared" ref="BF59:BF73" si="7">SUM(BD59:BE59)</f>
        <v>-217341</v>
      </c>
    </row>
    <row r="60" spans="1:58" ht="13">
      <c r="A60" s="68"/>
      <c r="B60" s="260" t="s">
        <v>383</v>
      </c>
      <c r="C60" s="72">
        <v>1633</v>
      </c>
      <c r="D60" s="86">
        <v>4311</v>
      </c>
      <c r="E60" s="73">
        <v>5944</v>
      </c>
      <c r="F60" s="86">
        <v>-35201</v>
      </c>
      <c r="G60" s="73">
        <v>-29257</v>
      </c>
      <c r="H60" s="86">
        <v>12428</v>
      </c>
      <c r="I60" s="73">
        <v>-16829</v>
      </c>
      <c r="J60" s="86">
        <v>5256</v>
      </c>
      <c r="K60" s="86">
        <v>5779</v>
      </c>
      <c r="L60" s="73">
        <v>11035</v>
      </c>
      <c r="M60" s="86">
        <v>8905</v>
      </c>
      <c r="N60" s="73">
        <v>19940</v>
      </c>
      <c r="O60" s="86">
        <v>5421</v>
      </c>
      <c r="P60" s="73">
        <v>25361</v>
      </c>
      <c r="Q60" s="86">
        <v>-42854</v>
      </c>
      <c r="R60" s="86">
        <v>2489</v>
      </c>
      <c r="S60" s="73">
        <v>-40365</v>
      </c>
      <c r="T60" s="86">
        <v>8566</v>
      </c>
      <c r="U60" s="73">
        <v>-31799</v>
      </c>
      <c r="V60" s="86">
        <v>4167</v>
      </c>
      <c r="W60" s="73">
        <v>-27632</v>
      </c>
      <c r="X60" s="86">
        <v>13215.788009999997</v>
      </c>
      <c r="Y60" s="86">
        <v>7614.0539600000084</v>
      </c>
      <c r="Z60" s="73">
        <v>20829.841970000005</v>
      </c>
      <c r="AA60" s="86">
        <v>-37699.045999999995</v>
      </c>
      <c r="AB60" s="73">
        <v>-16869.20402999999</v>
      </c>
      <c r="AC60" s="86">
        <v>10595.955999999996</v>
      </c>
      <c r="AD60" s="73">
        <v>-6273.2480299999934</v>
      </c>
      <c r="AE60" s="86">
        <v>7963.8224600000012</v>
      </c>
      <c r="AF60" s="86">
        <v>-21693.858000000004</v>
      </c>
      <c r="AG60" s="73">
        <v>-13730.035540000003</v>
      </c>
      <c r="AH60" s="86">
        <v>4360.2250999999978</v>
      </c>
      <c r="AI60" s="73">
        <v>-9369.8104400000047</v>
      </c>
      <c r="AJ60" s="86">
        <v>44261.503199999992</v>
      </c>
      <c r="AK60" s="73">
        <v>34891.692759999984</v>
      </c>
      <c r="AL60" s="86">
        <v>32883.419000000002</v>
      </c>
      <c r="AM60" s="86">
        <v>-109777.516</v>
      </c>
      <c r="AN60" s="73">
        <v>-76894.097000000009</v>
      </c>
      <c r="AO60" s="86">
        <v>-7580.1199999999953</v>
      </c>
      <c r="AP60" s="73">
        <v>-84474.217000000004</v>
      </c>
      <c r="AQ60" s="86">
        <v>31549.494999999981</v>
      </c>
      <c r="AR60" s="87">
        <v>-52924.722000000023</v>
      </c>
      <c r="AS60" s="86">
        <v>40054</v>
      </c>
      <c r="AT60" s="86">
        <v>-85107</v>
      </c>
      <c r="AU60" s="73">
        <v>-45053</v>
      </c>
      <c r="AV60" s="86">
        <v>-85627</v>
      </c>
      <c r="AW60" s="73">
        <v>-130680</v>
      </c>
      <c r="AX60" s="86">
        <v>30081</v>
      </c>
      <c r="AY60" s="73">
        <v>-100599</v>
      </c>
      <c r="AZ60" s="86">
        <v>64837</v>
      </c>
      <c r="BA60" s="86">
        <v>63998</v>
      </c>
      <c r="BB60" s="73">
        <f t="shared" si="0"/>
        <v>128835</v>
      </c>
      <c r="BC60" s="86">
        <v>77912</v>
      </c>
      <c r="BD60" s="73">
        <f t="shared" si="6"/>
        <v>206747</v>
      </c>
      <c r="BE60" s="86">
        <v>-60683</v>
      </c>
      <c r="BF60" s="73">
        <f t="shared" si="7"/>
        <v>146064</v>
      </c>
    </row>
    <row r="61" spans="1:58" ht="13">
      <c r="A61" s="68"/>
      <c r="B61" s="260" t="s">
        <v>98</v>
      </c>
      <c r="C61" s="72">
        <v>236327</v>
      </c>
      <c r="D61" s="86">
        <v>-126162</v>
      </c>
      <c r="E61" s="73">
        <v>110165</v>
      </c>
      <c r="F61" s="86">
        <v>-226990</v>
      </c>
      <c r="G61" s="73">
        <v>-116825</v>
      </c>
      <c r="H61" s="86">
        <v>401153</v>
      </c>
      <c r="I61" s="73">
        <v>284328</v>
      </c>
      <c r="J61" s="86">
        <v>-35987</v>
      </c>
      <c r="K61" s="86">
        <v>34443</v>
      </c>
      <c r="L61" s="73">
        <v>-1544</v>
      </c>
      <c r="M61" s="86">
        <v>-158154</v>
      </c>
      <c r="N61" s="73">
        <v>-159698</v>
      </c>
      <c r="O61" s="86">
        <v>-167156</v>
      </c>
      <c r="P61" s="73">
        <v>-326854</v>
      </c>
      <c r="Q61" s="86">
        <v>271978</v>
      </c>
      <c r="R61" s="86">
        <v>108442</v>
      </c>
      <c r="S61" s="73">
        <v>380420</v>
      </c>
      <c r="T61" s="86">
        <v>17648</v>
      </c>
      <c r="U61" s="73">
        <v>398068</v>
      </c>
      <c r="V61" s="86">
        <v>-426521</v>
      </c>
      <c r="W61" s="73">
        <v>-28453</v>
      </c>
      <c r="X61" s="86">
        <v>384307.13462999999</v>
      </c>
      <c r="Y61" s="86">
        <v>-210633.63801999995</v>
      </c>
      <c r="Z61" s="73">
        <v>173673.49661000003</v>
      </c>
      <c r="AA61" s="86">
        <v>-243525.82397999999</v>
      </c>
      <c r="AB61" s="73">
        <v>-69852.327369999955</v>
      </c>
      <c r="AC61" s="86">
        <v>45425.13427000001</v>
      </c>
      <c r="AD61" s="73">
        <v>-24427.193099999946</v>
      </c>
      <c r="AE61" s="86">
        <v>379841.11502999999</v>
      </c>
      <c r="AF61" s="86">
        <v>-43375.613820000144</v>
      </c>
      <c r="AG61" s="73">
        <v>336465.50120999984</v>
      </c>
      <c r="AH61" s="86">
        <v>8462.792519999959</v>
      </c>
      <c r="AI61" s="73">
        <v>344928.2937299998</v>
      </c>
      <c r="AJ61" s="86">
        <v>-164422.78706000012</v>
      </c>
      <c r="AK61" s="73">
        <v>180505.50666999968</v>
      </c>
      <c r="AL61" s="86">
        <v>175548.10444999993</v>
      </c>
      <c r="AM61" s="86">
        <v>-171399.10444999993</v>
      </c>
      <c r="AN61" s="73">
        <v>4149</v>
      </c>
      <c r="AO61" s="86">
        <v>-5875.4017499998154</v>
      </c>
      <c r="AP61" s="73">
        <v>-1726.4017499998154</v>
      </c>
      <c r="AQ61" s="86">
        <v>-154302.46461000011</v>
      </c>
      <c r="AR61" s="87">
        <v>-156028.86635999993</v>
      </c>
      <c r="AS61" s="86">
        <v>407286</v>
      </c>
      <c r="AT61" s="86">
        <v>-40695</v>
      </c>
      <c r="AU61" s="73">
        <v>366592</v>
      </c>
      <c r="AV61" s="86">
        <v>-329175</v>
      </c>
      <c r="AW61" s="73">
        <v>37417</v>
      </c>
      <c r="AX61" s="86">
        <v>-582059</v>
      </c>
      <c r="AY61" s="73">
        <v>-544642</v>
      </c>
      <c r="AZ61" s="86">
        <v>495355</v>
      </c>
      <c r="BA61" s="86">
        <v>120488</v>
      </c>
      <c r="BB61" s="73">
        <f t="shared" si="0"/>
        <v>615843</v>
      </c>
      <c r="BC61" s="86">
        <v>-399092</v>
      </c>
      <c r="BD61" s="73">
        <f t="shared" si="6"/>
        <v>216751</v>
      </c>
      <c r="BE61" s="86">
        <v>-495451</v>
      </c>
      <c r="BF61" s="73">
        <f t="shared" si="7"/>
        <v>-278700</v>
      </c>
    </row>
    <row r="62" spans="1:58" ht="13">
      <c r="A62" s="68"/>
      <c r="B62" s="260" t="s">
        <v>384</v>
      </c>
      <c r="C62" s="72"/>
      <c r="D62" s="86"/>
      <c r="E62" s="73"/>
      <c r="F62" s="86"/>
      <c r="G62" s="73"/>
      <c r="H62" s="86"/>
      <c r="I62" s="73"/>
      <c r="J62" s="86"/>
      <c r="K62" s="86"/>
      <c r="L62" s="73"/>
      <c r="M62" s="86"/>
      <c r="N62" s="73"/>
      <c r="O62" s="86"/>
      <c r="P62" s="73"/>
      <c r="Q62" s="86"/>
      <c r="R62" s="86"/>
      <c r="S62" s="73"/>
      <c r="T62" s="86"/>
      <c r="U62" s="73"/>
      <c r="V62" s="86"/>
      <c r="W62" s="73"/>
      <c r="X62" s="86"/>
      <c r="Y62" s="86"/>
      <c r="Z62" s="73"/>
      <c r="AA62" s="86"/>
      <c r="AB62" s="73"/>
      <c r="AC62" s="86"/>
      <c r="AD62" s="73"/>
      <c r="AE62" s="86"/>
      <c r="AF62" s="86"/>
      <c r="AG62" s="73"/>
      <c r="AH62" s="86">
        <v>1.2331600001698462</v>
      </c>
      <c r="AI62" s="73">
        <v>1.2331600001698462</v>
      </c>
      <c r="AJ62" s="86">
        <v>-4.1836756281554699E-11</v>
      </c>
      <c r="AK62" s="73">
        <v>1.2331600001280094</v>
      </c>
      <c r="AL62" s="86">
        <v>-8.7311491370201111E-11</v>
      </c>
      <c r="AM62" s="86">
        <v>1.5279510989785194E-10</v>
      </c>
      <c r="AN62" s="73">
        <v>6.5483618527650833E-11</v>
      </c>
      <c r="AO62" s="86">
        <v>-7.2759576141834259E-12</v>
      </c>
      <c r="AP62" s="73">
        <v>5.8207660913467407E-11</v>
      </c>
      <c r="AQ62" s="86">
        <v>2.9103830456733704E-11</v>
      </c>
      <c r="AR62" s="87">
        <v>8.7311491370201111E-11</v>
      </c>
      <c r="AS62" s="86"/>
      <c r="AT62" s="86"/>
      <c r="AU62" s="73"/>
      <c r="AV62" s="86"/>
      <c r="AW62" s="73"/>
      <c r="AX62" s="86"/>
      <c r="AY62" s="73"/>
      <c r="AZ62" s="86"/>
      <c r="BA62" s="86">
        <v>0</v>
      </c>
      <c r="BB62" s="73">
        <f t="shared" si="0"/>
        <v>0</v>
      </c>
      <c r="BC62" s="86">
        <v>0</v>
      </c>
      <c r="BD62" s="73">
        <f t="shared" si="6"/>
        <v>0</v>
      </c>
      <c r="BE62" s="86">
        <v>0</v>
      </c>
      <c r="BF62" s="73">
        <f t="shared" si="7"/>
        <v>0</v>
      </c>
    </row>
    <row r="63" spans="1:58" ht="13.5" customHeight="1">
      <c r="A63" s="68"/>
      <c r="B63" s="260" t="s">
        <v>119</v>
      </c>
      <c r="C63" s="72">
        <v>15589</v>
      </c>
      <c r="D63" s="86">
        <v>-10017</v>
      </c>
      <c r="E63" s="73">
        <v>5572</v>
      </c>
      <c r="F63" s="86">
        <v>-10091</v>
      </c>
      <c r="G63" s="73">
        <v>-4519</v>
      </c>
      <c r="H63" s="86">
        <v>-3358</v>
      </c>
      <c r="I63" s="73">
        <v>-7877</v>
      </c>
      <c r="J63" s="86">
        <v>28504</v>
      </c>
      <c r="K63" s="86">
        <v>-12896</v>
      </c>
      <c r="L63" s="73">
        <v>15608</v>
      </c>
      <c r="M63" s="86">
        <v>14053</v>
      </c>
      <c r="N63" s="73">
        <v>29661</v>
      </c>
      <c r="O63" s="86">
        <v>25628</v>
      </c>
      <c r="P63" s="73">
        <v>55289</v>
      </c>
      <c r="Q63" s="86">
        <v>22657</v>
      </c>
      <c r="R63" s="86">
        <v>-17177</v>
      </c>
      <c r="S63" s="73">
        <v>5480</v>
      </c>
      <c r="T63" s="86">
        <v>-12079</v>
      </c>
      <c r="U63" s="73">
        <v>-6599</v>
      </c>
      <c r="V63" s="86">
        <v>71875</v>
      </c>
      <c r="W63" s="73">
        <v>65276</v>
      </c>
      <c r="X63" s="86">
        <v>9694.1226699999897</v>
      </c>
      <c r="Y63" s="86">
        <v>-32985.641520000005</v>
      </c>
      <c r="Z63" s="73">
        <v>-23291.518850000015</v>
      </c>
      <c r="AA63" s="86">
        <v>-51769.176929999994</v>
      </c>
      <c r="AB63" s="73">
        <v>-75060.695780000009</v>
      </c>
      <c r="AC63" s="86">
        <v>-23787.749619999988</v>
      </c>
      <c r="AD63" s="73">
        <v>-98848.445399999997</v>
      </c>
      <c r="AE63" s="86">
        <v>96620.315620000008</v>
      </c>
      <c r="AF63" s="86">
        <v>-26316.935421532995</v>
      </c>
      <c r="AG63" s="73">
        <v>70303.380198467014</v>
      </c>
      <c r="AH63" s="86">
        <v>-59208.470121797043</v>
      </c>
      <c r="AI63" s="73">
        <v>11094.910076669967</v>
      </c>
      <c r="AJ63" s="86">
        <v>-27055.297259969942</v>
      </c>
      <c r="AK63" s="73">
        <v>-15960.387183299978</v>
      </c>
      <c r="AL63" s="86">
        <v>84756.242820000014</v>
      </c>
      <c r="AM63" s="86">
        <v>96162.757179999986</v>
      </c>
      <c r="AN63" s="73">
        <v>180919</v>
      </c>
      <c r="AO63" s="86">
        <v>-11389.167133600014</v>
      </c>
      <c r="AP63" s="73">
        <v>169529.83286639999</v>
      </c>
      <c r="AQ63" s="86">
        <v>100990.86949609264</v>
      </c>
      <c r="AR63" s="87">
        <v>270520.70236249262</v>
      </c>
      <c r="AS63" s="86">
        <v>78770</v>
      </c>
      <c r="AT63" s="86">
        <v>-1270</v>
      </c>
      <c r="AU63" s="73">
        <v>77498</v>
      </c>
      <c r="AV63" s="86">
        <v>44382.7</v>
      </c>
      <c r="AW63" s="73">
        <v>121880.7</v>
      </c>
      <c r="AX63" s="86">
        <v>142958</v>
      </c>
      <c r="AY63" s="73">
        <v>264838.7</v>
      </c>
      <c r="AZ63" s="86">
        <v>170162</v>
      </c>
      <c r="BA63" s="86">
        <v>-16113</v>
      </c>
      <c r="BB63" s="73">
        <f t="shared" si="0"/>
        <v>154049</v>
      </c>
      <c r="BC63" s="86">
        <v>69734</v>
      </c>
      <c r="BD63" s="73">
        <f t="shared" si="6"/>
        <v>223783</v>
      </c>
      <c r="BE63" s="86">
        <v>-82343</v>
      </c>
      <c r="BF63" s="73">
        <f t="shared" si="7"/>
        <v>141440</v>
      </c>
    </row>
    <row r="64" spans="1:58" ht="13.5" customHeight="1">
      <c r="A64" s="68"/>
      <c r="B64" s="260" t="s">
        <v>56</v>
      </c>
      <c r="C64" s="72"/>
      <c r="D64" s="86"/>
      <c r="E64" s="73"/>
      <c r="F64" s="86"/>
      <c r="G64" s="73"/>
      <c r="H64" s="86"/>
      <c r="I64" s="73"/>
      <c r="J64" s="86"/>
      <c r="K64" s="86"/>
      <c r="L64" s="73"/>
      <c r="M64" s="86"/>
      <c r="N64" s="73"/>
      <c r="O64" s="86"/>
      <c r="P64" s="73"/>
      <c r="Q64" s="86"/>
      <c r="R64" s="86"/>
      <c r="S64" s="73"/>
      <c r="T64" s="86"/>
      <c r="U64" s="73"/>
      <c r="V64" s="86"/>
      <c r="W64" s="73"/>
      <c r="X64" s="86"/>
      <c r="Y64" s="86"/>
      <c r="Z64" s="73"/>
      <c r="AA64" s="86"/>
      <c r="AB64" s="73"/>
      <c r="AC64" s="86"/>
      <c r="AD64" s="73"/>
      <c r="AE64" s="86"/>
      <c r="AF64" s="86"/>
      <c r="AG64" s="73"/>
      <c r="AH64" s="86"/>
      <c r="AI64" s="73"/>
      <c r="AJ64" s="86"/>
      <c r="AK64" s="73"/>
      <c r="AL64" s="86"/>
      <c r="AM64" s="86"/>
      <c r="AN64" s="73"/>
      <c r="AO64" s="86"/>
      <c r="AP64" s="73"/>
      <c r="AQ64" s="86"/>
      <c r="AR64" s="87"/>
      <c r="AS64" s="86">
        <v>-315</v>
      </c>
      <c r="AT64" s="86">
        <v>0</v>
      </c>
      <c r="AU64" s="73">
        <v>-315</v>
      </c>
      <c r="AV64" s="86">
        <v>0</v>
      </c>
      <c r="AW64" s="73">
        <v>-315</v>
      </c>
      <c r="AX64" s="86">
        <v>315</v>
      </c>
      <c r="AY64" s="73">
        <v>0</v>
      </c>
      <c r="AZ64" s="86">
        <v>0</v>
      </c>
      <c r="BA64" s="86">
        <v>0</v>
      </c>
      <c r="BB64" s="73">
        <f t="shared" si="0"/>
        <v>0</v>
      </c>
      <c r="BC64" s="86">
        <v>0</v>
      </c>
      <c r="BD64" s="73">
        <f t="shared" si="6"/>
        <v>0</v>
      </c>
      <c r="BE64" s="86">
        <v>0</v>
      </c>
      <c r="BF64" s="73">
        <f t="shared" si="7"/>
        <v>0</v>
      </c>
    </row>
    <row r="65" spans="1:61" ht="13">
      <c r="A65" s="68"/>
      <c r="B65" s="260" t="s">
        <v>99</v>
      </c>
      <c r="C65" s="72">
        <v>8335</v>
      </c>
      <c r="D65" s="86">
        <v>71906</v>
      </c>
      <c r="E65" s="73">
        <v>80241</v>
      </c>
      <c r="F65" s="86">
        <v>-6571</v>
      </c>
      <c r="G65" s="73">
        <v>73670</v>
      </c>
      <c r="H65" s="86">
        <v>-13383</v>
      </c>
      <c r="I65" s="73">
        <v>60287</v>
      </c>
      <c r="J65" s="86">
        <v>-1179</v>
      </c>
      <c r="K65" s="86">
        <v>-2448</v>
      </c>
      <c r="L65" s="73">
        <v>-3627</v>
      </c>
      <c r="M65" s="86">
        <v>-11155</v>
      </c>
      <c r="N65" s="73">
        <v>-14782</v>
      </c>
      <c r="O65" s="86">
        <v>40570</v>
      </c>
      <c r="P65" s="73">
        <v>25788</v>
      </c>
      <c r="Q65" s="86">
        <v>-79</v>
      </c>
      <c r="R65" s="86">
        <v>-93</v>
      </c>
      <c r="S65" s="73">
        <v>-172</v>
      </c>
      <c r="T65" s="86">
        <v>-122</v>
      </c>
      <c r="U65" s="73">
        <v>-294</v>
      </c>
      <c r="V65" s="86">
        <v>-60</v>
      </c>
      <c r="W65" s="73">
        <v>-354</v>
      </c>
      <c r="X65" s="86">
        <v>-288.101</v>
      </c>
      <c r="Y65" s="86">
        <v>-171.471</v>
      </c>
      <c r="Z65" s="73">
        <v>-459.572</v>
      </c>
      <c r="AA65" s="86">
        <v>-30.197999999999865</v>
      </c>
      <c r="AB65" s="73">
        <v>-489.76999999999987</v>
      </c>
      <c r="AC65" s="86">
        <v>489.76999999999987</v>
      </c>
      <c r="AD65" s="73">
        <v>0</v>
      </c>
      <c r="AE65" s="86">
        <v>-38848.268880000003</v>
      </c>
      <c r="AF65" s="86">
        <v>34370.089</v>
      </c>
      <c r="AG65" s="73">
        <v>-4478.1798800000033</v>
      </c>
      <c r="AH65" s="86">
        <v>17639.043290000001</v>
      </c>
      <c r="AI65" s="73">
        <v>13160.86341</v>
      </c>
      <c r="AJ65" s="86">
        <v>-3303.8451299999997</v>
      </c>
      <c r="AK65" s="73">
        <v>9857.0182800000002</v>
      </c>
      <c r="AL65" s="86">
        <v>0</v>
      </c>
      <c r="AM65" s="86">
        <v>251.37399999999934</v>
      </c>
      <c r="AN65" s="73">
        <v>251.37399999999934</v>
      </c>
      <c r="AO65" s="86">
        <v>-95.946000000003096</v>
      </c>
      <c r="AP65" s="73">
        <v>155.42799999999625</v>
      </c>
      <c r="AQ65" s="86">
        <v>-463.71199999999953</v>
      </c>
      <c r="AR65" s="87">
        <v>-308.28400000000329</v>
      </c>
      <c r="AS65" s="86">
        <v>0</v>
      </c>
      <c r="AT65" s="86">
        <v>0</v>
      </c>
      <c r="AU65" s="73">
        <v>0</v>
      </c>
      <c r="AV65" s="86">
        <v>0</v>
      </c>
      <c r="AW65" s="73">
        <v>0</v>
      </c>
      <c r="AX65" s="86">
        <v>0</v>
      </c>
      <c r="AY65" s="73">
        <v>0</v>
      </c>
      <c r="AZ65" s="86">
        <v>0</v>
      </c>
      <c r="BA65" s="86">
        <v>0</v>
      </c>
      <c r="BB65" s="73">
        <f t="shared" si="0"/>
        <v>0</v>
      </c>
      <c r="BC65" s="86">
        <v>0</v>
      </c>
      <c r="BD65" s="73">
        <f t="shared" si="6"/>
        <v>0</v>
      </c>
      <c r="BE65" s="86">
        <v>1</v>
      </c>
      <c r="BF65" s="73">
        <f t="shared" si="7"/>
        <v>1</v>
      </c>
    </row>
    <row r="66" spans="1:61" ht="13">
      <c r="A66" s="68"/>
      <c r="B66" s="260" t="s">
        <v>433</v>
      </c>
      <c r="C66" s="72">
        <v>-5473</v>
      </c>
      <c r="D66" s="78">
        <v>-32753</v>
      </c>
      <c r="E66" s="73">
        <v>-38226</v>
      </c>
      <c r="F66" s="78">
        <v>-13378</v>
      </c>
      <c r="G66" s="73">
        <v>-51604</v>
      </c>
      <c r="H66" s="78">
        <v>13134</v>
      </c>
      <c r="I66" s="73">
        <v>-38470</v>
      </c>
      <c r="J66" s="78">
        <v>35811</v>
      </c>
      <c r="K66" s="78">
        <v>-46170</v>
      </c>
      <c r="L66" s="73">
        <v>-10359</v>
      </c>
      <c r="M66" s="78">
        <v>31387</v>
      </c>
      <c r="N66" s="73">
        <v>21028</v>
      </c>
      <c r="O66" s="78">
        <v>62218</v>
      </c>
      <c r="P66" s="73">
        <v>83246</v>
      </c>
      <c r="Q66" s="78">
        <v>-60679</v>
      </c>
      <c r="R66" s="78">
        <v>-55675</v>
      </c>
      <c r="S66" s="73">
        <v>-116354</v>
      </c>
      <c r="T66" s="78">
        <v>1871</v>
      </c>
      <c r="U66" s="73">
        <v>-114483</v>
      </c>
      <c r="V66" s="78">
        <v>37679</v>
      </c>
      <c r="W66" s="73">
        <v>-76804</v>
      </c>
      <c r="X66" s="78">
        <v>-53677.10500000001</v>
      </c>
      <c r="Y66" s="78">
        <v>7799.4010000000126</v>
      </c>
      <c r="Z66" s="73">
        <v>-45877.703999999998</v>
      </c>
      <c r="AA66" s="78">
        <v>-83082.848000000027</v>
      </c>
      <c r="AB66" s="73">
        <v>-128960.55200000003</v>
      </c>
      <c r="AC66" s="78">
        <v>-212062.88199999998</v>
      </c>
      <c r="AD66" s="73">
        <v>-341023.43400000001</v>
      </c>
      <c r="AE66" s="78">
        <v>-71914.09600000002</v>
      </c>
      <c r="AF66" s="78">
        <v>-4478.5329999999376</v>
      </c>
      <c r="AG66" s="73">
        <v>-76392.628999999957</v>
      </c>
      <c r="AH66" s="78">
        <v>-8532.8861800000741</v>
      </c>
      <c r="AI66" s="73">
        <v>-84925.515180000031</v>
      </c>
      <c r="AJ66" s="78">
        <v>-17255.364029999924</v>
      </c>
      <c r="AK66" s="73">
        <v>-102180.87920999996</v>
      </c>
      <c r="AL66" s="78">
        <v>-19624.363000000012</v>
      </c>
      <c r="AM66" s="78">
        <v>-38407.589000000036</v>
      </c>
      <c r="AN66" s="73">
        <v>-58031.952000000048</v>
      </c>
      <c r="AO66" s="78">
        <v>-199673.06599999999</v>
      </c>
      <c r="AP66" s="73">
        <v>-257705.01800000004</v>
      </c>
      <c r="AQ66" s="78">
        <v>179295.94705999995</v>
      </c>
      <c r="AR66" s="89">
        <v>-78409.070940000092</v>
      </c>
      <c r="AS66" s="78">
        <v>-33077</v>
      </c>
      <c r="AT66" s="78">
        <v>-4217</v>
      </c>
      <c r="AU66" s="73">
        <v>-37294</v>
      </c>
      <c r="AV66" s="78">
        <v>88278</v>
      </c>
      <c r="AW66" s="73">
        <v>50984</v>
      </c>
      <c r="AX66" s="78">
        <v>154232</v>
      </c>
      <c r="AY66" s="73">
        <v>205216</v>
      </c>
      <c r="AZ66" s="78">
        <v>-107370</v>
      </c>
      <c r="BA66" s="78">
        <v>15155</v>
      </c>
      <c r="BB66" s="73">
        <f t="shared" si="0"/>
        <v>-92215</v>
      </c>
      <c r="BC66" s="78">
        <v>162524</v>
      </c>
      <c r="BD66" s="73">
        <f t="shared" si="6"/>
        <v>70309</v>
      </c>
      <c r="BE66" s="78">
        <v>-68181</v>
      </c>
      <c r="BF66" s="73">
        <f t="shared" si="7"/>
        <v>2128</v>
      </c>
    </row>
    <row r="67" spans="1:61" ht="13">
      <c r="A67" s="68"/>
      <c r="B67" s="260" t="s">
        <v>385</v>
      </c>
      <c r="C67" s="72">
        <v>-51867</v>
      </c>
      <c r="D67" s="78">
        <v>-62736</v>
      </c>
      <c r="E67" s="73">
        <v>-114603</v>
      </c>
      <c r="F67" s="78">
        <v>56183</v>
      </c>
      <c r="G67" s="73">
        <v>-58420</v>
      </c>
      <c r="H67" s="78">
        <v>-21257</v>
      </c>
      <c r="I67" s="73">
        <v>-79677</v>
      </c>
      <c r="J67" s="78">
        <v>-38606</v>
      </c>
      <c r="K67" s="78">
        <v>9051</v>
      </c>
      <c r="L67" s="73">
        <v>-29555</v>
      </c>
      <c r="M67" s="78">
        <v>33062</v>
      </c>
      <c r="N67" s="73">
        <v>3507</v>
      </c>
      <c r="O67" s="78">
        <v>24757</v>
      </c>
      <c r="P67" s="73">
        <v>28264</v>
      </c>
      <c r="Q67" s="78">
        <v>-45773</v>
      </c>
      <c r="R67" s="78">
        <v>46339</v>
      </c>
      <c r="S67" s="73">
        <v>566</v>
      </c>
      <c r="T67" s="78">
        <v>-7721</v>
      </c>
      <c r="U67" s="73">
        <v>-7155</v>
      </c>
      <c r="V67" s="78">
        <v>-30334</v>
      </c>
      <c r="W67" s="73">
        <v>-37489</v>
      </c>
      <c r="X67" s="78">
        <v>-67169.956000000006</v>
      </c>
      <c r="Y67" s="78">
        <v>55664.82699999999</v>
      </c>
      <c r="Z67" s="73">
        <v>-11505.129000000019</v>
      </c>
      <c r="AA67" s="78">
        <v>40135.841999999997</v>
      </c>
      <c r="AB67" s="73">
        <v>28630.712999999978</v>
      </c>
      <c r="AC67" s="78">
        <v>9490.8640000000123</v>
      </c>
      <c r="AD67" s="73">
        <v>38121.57699999999</v>
      </c>
      <c r="AE67" s="78">
        <v>-119127.53290000001</v>
      </c>
      <c r="AF67" s="78">
        <v>104513.29461999997</v>
      </c>
      <c r="AG67" s="73">
        <v>-14614.238280000034</v>
      </c>
      <c r="AH67" s="78">
        <v>-20826.855099927969</v>
      </c>
      <c r="AI67" s="73">
        <v>-35441.093379928003</v>
      </c>
      <c r="AJ67" s="78">
        <v>33746.242532947996</v>
      </c>
      <c r="AK67" s="73">
        <v>-1694.8508469800072</v>
      </c>
      <c r="AL67" s="78">
        <v>-128315.84084</v>
      </c>
      <c r="AM67" s="78">
        <v>-129087.15916</v>
      </c>
      <c r="AN67" s="73">
        <v>-257403</v>
      </c>
      <c r="AO67" s="78">
        <v>-33322.787710000062</v>
      </c>
      <c r="AP67" s="73">
        <v>-290725.78771000006</v>
      </c>
      <c r="AQ67" s="78">
        <v>14279.444060000009</v>
      </c>
      <c r="AR67" s="89">
        <v>-276446.34365000005</v>
      </c>
      <c r="AS67" s="78">
        <v>-129094</v>
      </c>
      <c r="AT67" s="78">
        <v>-19796</v>
      </c>
      <c r="AU67" s="73">
        <v>-148890</v>
      </c>
      <c r="AV67" s="78">
        <v>31157</v>
      </c>
      <c r="AW67" s="73">
        <v>-117733</v>
      </c>
      <c r="AX67" s="78">
        <v>-11607</v>
      </c>
      <c r="AY67" s="73">
        <v>-129340</v>
      </c>
      <c r="AZ67" s="78">
        <v>-281232</v>
      </c>
      <c r="BA67" s="78">
        <v>1164</v>
      </c>
      <c r="BB67" s="73">
        <f t="shared" si="0"/>
        <v>-280068</v>
      </c>
      <c r="BC67" s="78">
        <v>22113</v>
      </c>
      <c r="BD67" s="73">
        <f t="shared" si="6"/>
        <v>-257955</v>
      </c>
      <c r="BE67" s="78">
        <v>2521</v>
      </c>
      <c r="BF67" s="73">
        <f t="shared" si="7"/>
        <v>-255434</v>
      </c>
    </row>
    <row r="68" spans="1:61" ht="13">
      <c r="A68" s="68"/>
      <c r="B68" s="260" t="s">
        <v>72</v>
      </c>
      <c r="C68" s="72">
        <v>-99206</v>
      </c>
      <c r="D68" s="78">
        <v>76007</v>
      </c>
      <c r="E68" s="73">
        <v>-23199</v>
      </c>
      <c r="F68" s="78">
        <v>122338</v>
      </c>
      <c r="G68" s="73">
        <v>99139</v>
      </c>
      <c r="H68" s="78">
        <v>-187445</v>
      </c>
      <c r="I68" s="73">
        <v>-88306</v>
      </c>
      <c r="J68" s="78">
        <v>-18841</v>
      </c>
      <c r="K68" s="78">
        <v>8500</v>
      </c>
      <c r="L68" s="73">
        <v>-10341</v>
      </c>
      <c r="M68" s="78">
        <v>-1411</v>
      </c>
      <c r="N68" s="73">
        <v>-11752</v>
      </c>
      <c r="O68" s="78">
        <v>103421</v>
      </c>
      <c r="P68" s="73">
        <v>91669</v>
      </c>
      <c r="Q68" s="78">
        <v>0</v>
      </c>
      <c r="R68" s="78">
        <v>0</v>
      </c>
      <c r="S68" s="73">
        <v>0</v>
      </c>
      <c r="T68" s="78">
        <v>-239454</v>
      </c>
      <c r="U68" s="73">
        <v>-239454</v>
      </c>
      <c r="V68" s="78">
        <v>-28196</v>
      </c>
      <c r="W68" s="73">
        <v>-267650</v>
      </c>
      <c r="X68" s="78">
        <v>-36185.255398350186</v>
      </c>
      <c r="Y68" s="78">
        <v>-297462.729473449</v>
      </c>
      <c r="Z68" s="73">
        <v>-333647.98487179918</v>
      </c>
      <c r="AA68" s="78">
        <v>189636.96156404144</v>
      </c>
      <c r="AB68" s="73">
        <v>-144011.02330775774</v>
      </c>
      <c r="AC68" s="78">
        <v>-200384.24807029107</v>
      </c>
      <c r="AD68" s="73">
        <v>-344395.27137804881</v>
      </c>
      <c r="AE68" s="78">
        <v>-308930.40560577763</v>
      </c>
      <c r="AF68" s="78">
        <v>-238739.43761037965</v>
      </c>
      <c r="AG68" s="73">
        <v>-547669.84321615729</v>
      </c>
      <c r="AH68" s="78">
        <v>83736.984935822024</v>
      </c>
      <c r="AI68" s="73">
        <v>-463932.85828033526</v>
      </c>
      <c r="AJ68" s="78">
        <v>-109623.90098701051</v>
      </c>
      <c r="AK68" s="73">
        <v>-573556.75926734577</v>
      </c>
      <c r="AL68" s="78">
        <v>-155131.45353303672</v>
      </c>
      <c r="AM68" s="78">
        <v>-216586.38747992661</v>
      </c>
      <c r="AN68" s="73">
        <v>-371717.84101296333</v>
      </c>
      <c r="AO68" s="78">
        <v>18470.702403581003</v>
      </c>
      <c r="AP68" s="73">
        <v>-353247.13860938232</v>
      </c>
      <c r="AQ68" s="78">
        <v>-64464.72375123261</v>
      </c>
      <c r="AR68" s="89">
        <v>-417711.86236061493</v>
      </c>
      <c r="AS68" s="78">
        <v>-299397</v>
      </c>
      <c r="AT68" s="78">
        <v>-14312</v>
      </c>
      <c r="AU68" s="73">
        <v>-313709</v>
      </c>
      <c r="AV68" s="78">
        <v>62880</v>
      </c>
      <c r="AW68" s="73">
        <v>-250829</v>
      </c>
      <c r="AX68" s="78">
        <v>-217419</v>
      </c>
      <c r="AY68" s="73">
        <v>-467988</v>
      </c>
      <c r="AZ68" s="78">
        <v>-106877</v>
      </c>
      <c r="BA68" s="78">
        <v>-473522</v>
      </c>
      <c r="BB68" s="73">
        <f t="shared" si="0"/>
        <v>-580399</v>
      </c>
      <c r="BC68" s="78">
        <v>30723</v>
      </c>
      <c r="BD68" s="73">
        <f t="shared" si="6"/>
        <v>-549676</v>
      </c>
      <c r="BE68" s="78">
        <v>538569</v>
      </c>
      <c r="BF68" s="73">
        <f t="shared" si="7"/>
        <v>-11107</v>
      </c>
    </row>
    <row r="69" spans="1:61" ht="13">
      <c r="A69" s="68"/>
      <c r="B69" s="260" t="s">
        <v>386</v>
      </c>
      <c r="C69" s="72">
        <v>-40253</v>
      </c>
      <c r="D69" s="78">
        <v>13403</v>
      </c>
      <c r="E69" s="73">
        <v>-26850</v>
      </c>
      <c r="F69" s="78">
        <v>15107</v>
      </c>
      <c r="G69" s="73">
        <v>-11743</v>
      </c>
      <c r="H69" s="78">
        <v>17387</v>
      </c>
      <c r="I69" s="73">
        <v>5644</v>
      </c>
      <c r="J69" s="78">
        <v>-46165</v>
      </c>
      <c r="K69" s="78">
        <v>19349</v>
      </c>
      <c r="L69" s="73">
        <v>-26816</v>
      </c>
      <c r="M69" s="78">
        <v>19357</v>
      </c>
      <c r="N69" s="73">
        <v>-7459</v>
      </c>
      <c r="O69" s="78">
        <v>24286</v>
      </c>
      <c r="P69" s="73">
        <v>16827</v>
      </c>
      <c r="Q69" s="78">
        <v>-9906</v>
      </c>
      <c r="R69" s="78">
        <v>-164246</v>
      </c>
      <c r="S69" s="73">
        <v>-174152</v>
      </c>
      <c r="T69" s="78">
        <v>160531</v>
      </c>
      <c r="U69" s="73">
        <v>-13621</v>
      </c>
      <c r="V69" s="78">
        <v>40367</v>
      </c>
      <c r="W69" s="73">
        <v>26746</v>
      </c>
      <c r="X69" s="78">
        <v>-63057.301999999996</v>
      </c>
      <c r="Y69" s="78">
        <v>10730.356999999989</v>
      </c>
      <c r="Z69" s="73">
        <v>-52326.945000000007</v>
      </c>
      <c r="AA69" s="78">
        <v>19796.710000000006</v>
      </c>
      <c r="AB69" s="73">
        <v>-32530.235000000001</v>
      </c>
      <c r="AC69" s="78">
        <v>33054.769</v>
      </c>
      <c r="AD69" s="73">
        <v>524.53399999999965</v>
      </c>
      <c r="AE69" s="78">
        <v>-68085.356950000001</v>
      </c>
      <c r="AF69" s="78">
        <v>27987.792000000001</v>
      </c>
      <c r="AG69" s="73">
        <v>-40097.56495</v>
      </c>
      <c r="AH69" s="78">
        <v>33123.842650000006</v>
      </c>
      <c r="AI69" s="73">
        <v>-6973.722299999994</v>
      </c>
      <c r="AJ69" s="78">
        <v>57191.718610000011</v>
      </c>
      <c r="AK69" s="73">
        <v>50217.996310000017</v>
      </c>
      <c r="AL69" s="78">
        <v>-71582.353000000017</v>
      </c>
      <c r="AM69" s="78">
        <v>5655.1380000000063</v>
      </c>
      <c r="AN69" s="73">
        <v>-65927.215000000011</v>
      </c>
      <c r="AO69" s="78">
        <v>48132.118000000002</v>
      </c>
      <c r="AP69" s="73">
        <v>-17795.097000000009</v>
      </c>
      <c r="AQ69" s="78">
        <v>88060.962030000082</v>
      </c>
      <c r="AR69" s="89">
        <v>70265.865030000074</v>
      </c>
      <c r="AS69" s="78">
        <v>17847</v>
      </c>
      <c r="AT69" s="78">
        <v>-2521</v>
      </c>
      <c r="AU69" s="73">
        <v>15326</v>
      </c>
      <c r="AV69" s="78">
        <v>11607</v>
      </c>
      <c r="AW69" s="73">
        <v>26933</v>
      </c>
      <c r="AX69" s="78">
        <v>-17199</v>
      </c>
      <c r="AY69" s="73">
        <v>9734</v>
      </c>
      <c r="AZ69" s="78">
        <v>13539</v>
      </c>
      <c r="BA69" s="78">
        <v>3702</v>
      </c>
      <c r="BB69" s="73">
        <f t="shared" si="0"/>
        <v>17241</v>
      </c>
      <c r="BC69" s="78">
        <v>16336</v>
      </c>
      <c r="BD69" s="73">
        <f t="shared" si="6"/>
        <v>33577</v>
      </c>
      <c r="BE69" s="78">
        <v>-1278</v>
      </c>
      <c r="BF69" s="73">
        <f t="shared" si="7"/>
        <v>32299</v>
      </c>
    </row>
    <row r="70" spans="1:61" ht="13">
      <c r="A70" s="68"/>
      <c r="B70" s="260" t="s">
        <v>387</v>
      </c>
      <c r="C70" s="72">
        <v>1014</v>
      </c>
      <c r="D70" s="78">
        <v>-1480</v>
      </c>
      <c r="E70" s="73">
        <v>-466</v>
      </c>
      <c r="F70" s="78">
        <v>-85</v>
      </c>
      <c r="G70" s="73">
        <v>-551</v>
      </c>
      <c r="H70" s="78">
        <v>551</v>
      </c>
      <c r="I70" s="73">
        <v>0</v>
      </c>
      <c r="J70" s="78">
        <v>939</v>
      </c>
      <c r="K70" s="78">
        <v>-939</v>
      </c>
      <c r="L70" s="73">
        <v>0</v>
      </c>
      <c r="M70" s="78">
        <v>3042</v>
      </c>
      <c r="N70" s="73">
        <v>3042</v>
      </c>
      <c r="O70" s="78">
        <v>-222</v>
      </c>
      <c r="P70" s="73">
        <v>2820</v>
      </c>
      <c r="Q70" s="78">
        <v>-56426</v>
      </c>
      <c r="R70" s="78">
        <v>27902</v>
      </c>
      <c r="S70" s="73">
        <v>-28524</v>
      </c>
      <c r="T70" s="78">
        <v>26067</v>
      </c>
      <c r="U70" s="73">
        <v>-2457</v>
      </c>
      <c r="V70" s="78">
        <v>3276</v>
      </c>
      <c r="W70" s="73">
        <v>819</v>
      </c>
      <c r="X70" s="78">
        <v>0</v>
      </c>
      <c r="Y70" s="78">
        <v>0</v>
      </c>
      <c r="Z70" s="73">
        <v>0</v>
      </c>
      <c r="AA70" s="78">
        <v>0</v>
      </c>
      <c r="AB70" s="73">
        <v>0</v>
      </c>
      <c r="AC70" s="78">
        <v>0</v>
      </c>
      <c r="AD70" s="73">
        <v>0</v>
      </c>
      <c r="AE70" s="78">
        <v>-999.96978999999055</v>
      </c>
      <c r="AF70" s="78">
        <v>-31.950199999993401</v>
      </c>
      <c r="AG70" s="73">
        <v>-1031.919989999984</v>
      </c>
      <c r="AH70" s="78">
        <v>-3857.3905700000078</v>
      </c>
      <c r="AI70" s="73">
        <v>-4889.3105599999917</v>
      </c>
      <c r="AJ70" s="78">
        <v>-12799.576919999992</v>
      </c>
      <c r="AK70" s="73">
        <v>-17688.887479999983</v>
      </c>
      <c r="AL70" s="78">
        <v>0</v>
      </c>
      <c r="AM70" s="78">
        <v>0</v>
      </c>
      <c r="AN70" s="73">
        <v>0</v>
      </c>
      <c r="AO70" s="78">
        <v>0</v>
      </c>
      <c r="AP70" s="73">
        <v>0</v>
      </c>
      <c r="AQ70" s="78">
        <v>0</v>
      </c>
      <c r="AR70" s="89">
        <v>0</v>
      </c>
      <c r="AS70" s="78">
        <v>429</v>
      </c>
      <c r="AT70" s="78">
        <v>4563</v>
      </c>
      <c r="AU70" s="73">
        <v>4992</v>
      </c>
      <c r="AV70" s="78">
        <v>1416</v>
      </c>
      <c r="AW70" s="73">
        <v>6408</v>
      </c>
      <c r="AX70" s="78">
        <v>1675</v>
      </c>
      <c r="AY70" s="73">
        <v>8083</v>
      </c>
      <c r="AZ70" s="78">
        <v>1005</v>
      </c>
      <c r="BA70" s="78">
        <v>1093</v>
      </c>
      <c r="BB70" s="73">
        <f t="shared" si="0"/>
        <v>2098</v>
      </c>
      <c r="BC70" s="78">
        <v>5555</v>
      </c>
      <c r="BD70" s="73">
        <f t="shared" si="6"/>
        <v>7653</v>
      </c>
      <c r="BE70" s="78">
        <v>-8495</v>
      </c>
      <c r="BF70" s="73">
        <f t="shared" si="7"/>
        <v>-842</v>
      </c>
    </row>
    <row r="71" spans="1:61" ht="13">
      <c r="A71" s="68"/>
      <c r="B71" s="260" t="s">
        <v>388</v>
      </c>
      <c r="C71" s="72"/>
      <c r="D71" s="78"/>
      <c r="E71" s="73"/>
      <c r="F71" s="78"/>
      <c r="G71" s="73"/>
      <c r="H71" s="78"/>
      <c r="I71" s="73"/>
      <c r="J71" s="78"/>
      <c r="K71" s="78"/>
      <c r="L71" s="73"/>
      <c r="M71" s="78"/>
      <c r="N71" s="73"/>
      <c r="O71" s="78"/>
      <c r="P71" s="73"/>
      <c r="Q71" s="78"/>
      <c r="R71" s="78"/>
      <c r="S71" s="73"/>
      <c r="T71" s="78"/>
      <c r="U71" s="73"/>
      <c r="V71" s="78"/>
      <c r="W71" s="73"/>
      <c r="X71" s="78"/>
      <c r="Y71" s="78"/>
      <c r="Z71" s="73"/>
      <c r="AA71" s="78"/>
      <c r="AB71" s="73"/>
      <c r="AC71" s="78"/>
      <c r="AD71" s="73"/>
      <c r="AE71" s="78"/>
      <c r="AF71" s="78"/>
      <c r="AG71" s="73"/>
      <c r="AH71" s="78"/>
      <c r="AI71" s="73"/>
      <c r="AJ71" s="78"/>
      <c r="AK71" s="73"/>
      <c r="AL71" s="78"/>
      <c r="AM71" s="78"/>
      <c r="AN71" s="73"/>
      <c r="AO71" s="78"/>
      <c r="AP71" s="73"/>
      <c r="AQ71" s="78"/>
      <c r="AR71" s="89"/>
      <c r="AS71" s="78"/>
      <c r="AT71" s="78"/>
      <c r="AU71" s="73"/>
      <c r="AV71" s="78"/>
      <c r="AW71" s="73"/>
      <c r="AX71" s="78">
        <v>20027</v>
      </c>
      <c r="AY71" s="73">
        <v>20027</v>
      </c>
      <c r="AZ71" s="78">
        <v>0</v>
      </c>
      <c r="BA71" s="78">
        <v>0</v>
      </c>
      <c r="BB71" s="73">
        <f t="shared" si="0"/>
        <v>0</v>
      </c>
      <c r="BC71" s="78">
        <v>-632</v>
      </c>
      <c r="BD71" s="73">
        <f t="shared" si="6"/>
        <v>-632</v>
      </c>
      <c r="BE71" s="78">
        <v>131</v>
      </c>
      <c r="BF71" s="73">
        <f t="shared" si="7"/>
        <v>-501</v>
      </c>
    </row>
    <row r="72" spans="1:61" ht="13">
      <c r="A72" s="68"/>
      <c r="B72" s="260" t="s">
        <v>389</v>
      </c>
      <c r="C72" s="72"/>
      <c r="D72" s="78"/>
      <c r="E72" s="73"/>
      <c r="F72" s="78"/>
      <c r="G72" s="73"/>
      <c r="H72" s="78"/>
      <c r="I72" s="73"/>
      <c r="J72" s="78"/>
      <c r="K72" s="78"/>
      <c r="L72" s="73"/>
      <c r="M72" s="78"/>
      <c r="N72" s="73"/>
      <c r="O72" s="78"/>
      <c r="P72" s="73"/>
      <c r="Q72" s="78"/>
      <c r="R72" s="78"/>
      <c r="S72" s="73"/>
      <c r="T72" s="78"/>
      <c r="U72" s="73"/>
      <c r="V72" s="78"/>
      <c r="W72" s="73"/>
      <c r="X72" s="78"/>
      <c r="Y72" s="78"/>
      <c r="Z72" s="73"/>
      <c r="AA72" s="78"/>
      <c r="AB72" s="73"/>
      <c r="AC72" s="78"/>
      <c r="AD72" s="73"/>
      <c r="AE72" s="78"/>
      <c r="AF72" s="78"/>
      <c r="AG72" s="73"/>
      <c r="AH72" s="78"/>
      <c r="AI72" s="73"/>
      <c r="AJ72" s="78"/>
      <c r="AK72" s="73"/>
      <c r="AL72" s="78"/>
      <c r="AM72" s="78"/>
      <c r="AN72" s="73"/>
      <c r="AO72" s="78"/>
      <c r="AP72" s="73"/>
      <c r="AQ72" s="78"/>
      <c r="AR72" s="89"/>
      <c r="AS72" s="78">
        <v>-6795</v>
      </c>
      <c r="AT72" s="78">
        <v>0</v>
      </c>
      <c r="AU72" s="73">
        <v>-6795</v>
      </c>
      <c r="AV72" s="78">
        <v>1</v>
      </c>
      <c r="AW72" s="73">
        <v>-6794</v>
      </c>
      <c r="AX72" s="78">
        <v>0</v>
      </c>
      <c r="AY72" s="73">
        <v>-6794</v>
      </c>
      <c r="AZ72" s="78">
        <v>-1</v>
      </c>
      <c r="BA72" s="78">
        <v>1</v>
      </c>
      <c r="BB72" s="73">
        <f t="shared" si="0"/>
        <v>0</v>
      </c>
      <c r="BC72" s="78">
        <v>0</v>
      </c>
      <c r="BD72" s="73">
        <f t="shared" si="6"/>
        <v>0</v>
      </c>
      <c r="BE72" s="78">
        <v>-1</v>
      </c>
      <c r="BF72" s="73">
        <f t="shared" si="7"/>
        <v>-1</v>
      </c>
    </row>
    <row r="73" spans="1:61" ht="13">
      <c r="A73" s="68"/>
      <c r="B73" s="260" t="s">
        <v>390</v>
      </c>
      <c r="C73" s="72"/>
      <c r="D73" s="78"/>
      <c r="E73" s="73"/>
      <c r="F73" s="78"/>
      <c r="G73" s="73"/>
      <c r="H73" s="78"/>
      <c r="I73" s="73"/>
      <c r="J73" s="78"/>
      <c r="K73" s="78"/>
      <c r="L73" s="73"/>
      <c r="M73" s="78"/>
      <c r="N73" s="73"/>
      <c r="O73" s="78"/>
      <c r="P73" s="73"/>
      <c r="Q73" s="78"/>
      <c r="R73" s="78"/>
      <c r="S73" s="73"/>
      <c r="T73" s="78"/>
      <c r="U73" s="73"/>
      <c r="V73" s="78"/>
      <c r="W73" s="73"/>
      <c r="X73" s="78"/>
      <c r="Y73" s="78"/>
      <c r="Z73" s="73"/>
      <c r="AA73" s="78"/>
      <c r="AB73" s="73"/>
      <c r="AC73" s="78"/>
      <c r="AD73" s="73"/>
      <c r="AE73" s="78"/>
      <c r="AF73" s="78"/>
      <c r="AG73" s="73"/>
      <c r="AH73" s="78"/>
      <c r="AI73" s="73"/>
      <c r="AJ73" s="78"/>
      <c r="AK73" s="73"/>
      <c r="AL73" s="78"/>
      <c r="AM73" s="78"/>
      <c r="AN73" s="73"/>
      <c r="AO73" s="78"/>
      <c r="AP73" s="73"/>
      <c r="AQ73" s="78"/>
      <c r="AR73" s="89"/>
      <c r="AS73" s="78">
        <v>-310881</v>
      </c>
      <c r="AT73" s="78">
        <v>287912</v>
      </c>
      <c r="AU73" s="73">
        <v>-22969</v>
      </c>
      <c r="AV73" s="78">
        <v>22969</v>
      </c>
      <c r="AW73" s="73">
        <v>0</v>
      </c>
      <c r="AX73" s="78">
        <v>0</v>
      </c>
      <c r="AY73" s="73">
        <v>0</v>
      </c>
      <c r="AZ73" s="78">
        <v>0</v>
      </c>
      <c r="BA73" s="78">
        <v>0</v>
      </c>
      <c r="BB73" s="73">
        <f t="shared" si="0"/>
        <v>0</v>
      </c>
      <c r="BC73" s="78">
        <v>0</v>
      </c>
      <c r="BD73" s="73">
        <f t="shared" si="6"/>
        <v>0</v>
      </c>
      <c r="BE73" s="78">
        <v>0</v>
      </c>
      <c r="BF73" s="73">
        <f t="shared" si="7"/>
        <v>0</v>
      </c>
    </row>
    <row r="74" spans="1:61" ht="13">
      <c r="A74" s="68"/>
      <c r="B74" s="260" t="s">
        <v>391</v>
      </c>
      <c r="C74" s="72"/>
      <c r="D74" s="78"/>
      <c r="E74" s="73"/>
      <c r="F74" s="78"/>
      <c r="G74" s="73"/>
      <c r="H74" s="78"/>
      <c r="I74" s="73"/>
      <c r="J74" s="78"/>
      <c r="K74" s="78"/>
      <c r="L74" s="73"/>
      <c r="M74" s="78"/>
      <c r="N74" s="73"/>
      <c r="O74" s="78"/>
      <c r="P74" s="73"/>
      <c r="Q74" s="78"/>
      <c r="R74" s="78"/>
      <c r="S74" s="73"/>
      <c r="T74" s="78"/>
      <c r="U74" s="73"/>
      <c r="V74" s="78"/>
      <c r="W74" s="73"/>
      <c r="X74" s="78"/>
      <c r="Y74" s="78"/>
      <c r="Z74" s="73"/>
      <c r="AA74" s="78"/>
      <c r="AB74" s="73"/>
      <c r="AC74" s="78"/>
      <c r="AD74" s="73"/>
      <c r="AE74" s="78"/>
      <c r="AF74" s="78"/>
      <c r="AG74" s="73"/>
      <c r="AH74" s="78"/>
      <c r="AI74" s="73"/>
      <c r="AJ74" s="78"/>
      <c r="AK74" s="73"/>
      <c r="AL74" s="78"/>
      <c r="AM74" s="78"/>
      <c r="AN74" s="73"/>
      <c r="AO74" s="78"/>
      <c r="AP74" s="73"/>
      <c r="AQ74" s="78"/>
      <c r="AR74" s="89"/>
      <c r="AS74" s="78">
        <v>608</v>
      </c>
      <c r="AT74" s="78">
        <v>7615</v>
      </c>
      <c r="AU74" s="73">
        <v>8223</v>
      </c>
      <c r="AV74" s="78">
        <v>17015</v>
      </c>
      <c r="AW74" s="73">
        <v>25238</v>
      </c>
      <c r="AX74" s="78">
        <v>-11985</v>
      </c>
      <c r="AY74" s="73">
        <v>13253</v>
      </c>
      <c r="AZ74" s="78">
        <v>-11542</v>
      </c>
      <c r="BA74" s="78">
        <v>1610</v>
      </c>
      <c r="BB74" s="73">
        <f t="shared" ref="BB74:BB138" si="8">SUM(AZ74:BA74)</f>
        <v>-9932</v>
      </c>
      <c r="BC74" s="78">
        <v>-9756</v>
      </c>
      <c r="BD74" s="73">
        <f t="shared" ref="BD74:BD103" si="9">SUM(BB74:BC74)</f>
        <v>-19688</v>
      </c>
      <c r="BE74" s="78">
        <v>6530</v>
      </c>
      <c r="BF74" s="73">
        <f t="shared" ref="BF74:BF103" si="10">SUM(BD74:BE74)</f>
        <v>-13158</v>
      </c>
    </row>
    <row r="75" spans="1:61" ht="13">
      <c r="A75" s="68"/>
      <c r="B75" s="260" t="s">
        <v>392</v>
      </c>
      <c r="C75" s="72"/>
      <c r="D75" s="78"/>
      <c r="E75" s="73"/>
      <c r="F75" s="78"/>
      <c r="G75" s="73"/>
      <c r="H75" s="78"/>
      <c r="I75" s="73"/>
      <c r="J75" s="78"/>
      <c r="K75" s="78"/>
      <c r="L75" s="73"/>
      <c r="M75" s="78"/>
      <c r="N75" s="73"/>
      <c r="O75" s="78"/>
      <c r="P75" s="73"/>
      <c r="Q75" s="78"/>
      <c r="R75" s="78"/>
      <c r="S75" s="73"/>
      <c r="T75" s="78"/>
      <c r="U75" s="73"/>
      <c r="V75" s="78"/>
      <c r="W75" s="73"/>
      <c r="X75" s="78"/>
      <c r="Y75" s="78"/>
      <c r="Z75" s="73"/>
      <c r="AA75" s="78"/>
      <c r="AB75" s="73"/>
      <c r="AC75" s="78"/>
      <c r="AD75" s="73"/>
      <c r="AE75" s="78"/>
      <c r="AF75" s="78"/>
      <c r="AG75" s="73"/>
      <c r="AH75" s="78"/>
      <c r="AI75" s="73"/>
      <c r="AJ75" s="78"/>
      <c r="AK75" s="73"/>
      <c r="AL75" s="78"/>
      <c r="AM75" s="78"/>
      <c r="AN75" s="73"/>
      <c r="AO75" s="78"/>
      <c r="AP75" s="73"/>
      <c r="AQ75" s="78"/>
      <c r="AR75" s="89"/>
      <c r="AS75" s="78">
        <v>-6263</v>
      </c>
      <c r="AT75" s="78">
        <v>-14625</v>
      </c>
      <c r="AU75" s="73">
        <v>-20888</v>
      </c>
      <c r="AV75" s="78">
        <v>18546</v>
      </c>
      <c r="AW75" s="73">
        <v>-2342</v>
      </c>
      <c r="AX75" s="78">
        <v>-33426</v>
      </c>
      <c r="AY75" s="73">
        <v>-35768</v>
      </c>
      <c r="AZ75" s="78">
        <v>-3300</v>
      </c>
      <c r="BA75" s="78">
        <v>10828</v>
      </c>
      <c r="BB75" s="73">
        <f t="shared" si="8"/>
        <v>7528</v>
      </c>
      <c r="BC75" s="78">
        <v>-5999</v>
      </c>
      <c r="BD75" s="73">
        <f t="shared" si="9"/>
        <v>1529</v>
      </c>
      <c r="BE75" s="78">
        <v>-4237</v>
      </c>
      <c r="BF75" s="73">
        <f t="shared" si="10"/>
        <v>-2708</v>
      </c>
    </row>
    <row r="76" spans="1:61" ht="13">
      <c r="A76" s="68"/>
      <c r="B76" s="260" t="s">
        <v>393</v>
      </c>
      <c r="C76" s="72"/>
      <c r="D76" s="78"/>
      <c r="E76" s="73"/>
      <c r="F76" s="78"/>
      <c r="G76" s="73"/>
      <c r="H76" s="78"/>
      <c r="I76" s="73"/>
      <c r="J76" s="78"/>
      <c r="K76" s="78"/>
      <c r="L76" s="73"/>
      <c r="M76" s="78"/>
      <c r="N76" s="73"/>
      <c r="O76" s="78"/>
      <c r="P76" s="73"/>
      <c r="Q76" s="78"/>
      <c r="R76" s="78"/>
      <c r="S76" s="73"/>
      <c r="T76" s="78"/>
      <c r="U76" s="73"/>
      <c r="V76" s="78"/>
      <c r="W76" s="73"/>
      <c r="X76" s="78"/>
      <c r="Y76" s="78"/>
      <c r="Z76" s="73"/>
      <c r="AA76" s="78"/>
      <c r="AB76" s="73"/>
      <c r="AC76" s="78"/>
      <c r="AD76" s="73"/>
      <c r="AE76" s="78"/>
      <c r="AF76" s="78"/>
      <c r="AG76" s="73"/>
      <c r="AH76" s="78"/>
      <c r="AI76" s="73"/>
      <c r="AJ76" s="78"/>
      <c r="AK76" s="73"/>
      <c r="AL76" s="78"/>
      <c r="AM76" s="78"/>
      <c r="AN76" s="73"/>
      <c r="AO76" s="78"/>
      <c r="AP76" s="73"/>
      <c r="AQ76" s="78"/>
      <c r="AR76" s="89"/>
      <c r="AS76" s="78">
        <v>0</v>
      </c>
      <c r="AT76" s="78">
        <v>3704</v>
      </c>
      <c r="AU76" s="73">
        <v>3704</v>
      </c>
      <c r="AV76" s="78">
        <v>-3122</v>
      </c>
      <c r="AW76" s="73">
        <v>582</v>
      </c>
      <c r="AX76" s="78">
        <v>2411.359999999986</v>
      </c>
      <c r="AY76" s="73">
        <v>2993.359999999986</v>
      </c>
      <c r="AZ76" s="78">
        <v>52572</v>
      </c>
      <c r="BA76" s="78">
        <v>-52572</v>
      </c>
      <c r="BB76" s="73">
        <f t="shared" si="8"/>
        <v>0</v>
      </c>
      <c r="BC76" s="78">
        <v>0</v>
      </c>
      <c r="BD76" s="73">
        <f t="shared" si="9"/>
        <v>0</v>
      </c>
      <c r="BE76" s="78">
        <v>0</v>
      </c>
      <c r="BF76" s="73">
        <f t="shared" si="10"/>
        <v>0</v>
      </c>
    </row>
    <row r="77" spans="1:61" ht="13">
      <c r="A77" s="68"/>
      <c r="B77" s="260" t="s">
        <v>394</v>
      </c>
      <c r="C77" s="72"/>
      <c r="D77" s="78"/>
      <c r="E77" s="73"/>
      <c r="F77" s="78"/>
      <c r="G77" s="73"/>
      <c r="H77" s="78"/>
      <c r="I77" s="73"/>
      <c r="J77" s="78"/>
      <c r="K77" s="78"/>
      <c r="L77" s="73"/>
      <c r="M77" s="78"/>
      <c r="N77" s="73"/>
      <c r="O77" s="78"/>
      <c r="P77" s="73"/>
      <c r="Q77" s="78"/>
      <c r="R77" s="78"/>
      <c r="S77" s="73"/>
      <c r="T77" s="78"/>
      <c r="U77" s="73"/>
      <c r="V77" s="78"/>
      <c r="W77" s="73"/>
      <c r="X77" s="78"/>
      <c r="Y77" s="78"/>
      <c r="Z77" s="73"/>
      <c r="AA77" s="78"/>
      <c r="AB77" s="73"/>
      <c r="AC77" s="78"/>
      <c r="AD77" s="73"/>
      <c r="AE77" s="78"/>
      <c r="AF77" s="78"/>
      <c r="AG77" s="73"/>
      <c r="AH77" s="78"/>
      <c r="AI77" s="73"/>
      <c r="AJ77" s="78"/>
      <c r="AK77" s="73"/>
      <c r="AL77" s="78"/>
      <c r="AM77" s="78"/>
      <c r="AN77" s="73"/>
      <c r="AO77" s="78"/>
      <c r="AP77" s="73"/>
      <c r="AQ77" s="78"/>
      <c r="AR77" s="89"/>
      <c r="AS77" s="78">
        <v>37</v>
      </c>
      <c r="AT77" s="78">
        <v>6466</v>
      </c>
      <c r="AU77" s="73">
        <v>6503</v>
      </c>
      <c r="AV77" s="78">
        <v>-6195</v>
      </c>
      <c r="AW77" s="73">
        <v>308</v>
      </c>
      <c r="AX77" s="78">
        <v>14177</v>
      </c>
      <c r="AY77" s="73">
        <v>14485</v>
      </c>
      <c r="AZ77" s="78">
        <v>0</v>
      </c>
      <c r="BA77" s="78">
        <v>4166</v>
      </c>
      <c r="BB77" s="73">
        <f t="shared" si="8"/>
        <v>4166</v>
      </c>
      <c r="BC77" s="78">
        <v>-2770</v>
      </c>
      <c r="BD77" s="73">
        <f t="shared" si="9"/>
        <v>1396</v>
      </c>
      <c r="BE77" s="78">
        <v>4164</v>
      </c>
      <c r="BF77" s="73">
        <f t="shared" si="10"/>
        <v>5560</v>
      </c>
    </row>
    <row r="78" spans="1:61" ht="13">
      <c r="A78" s="68"/>
      <c r="B78" s="260" t="s">
        <v>395</v>
      </c>
      <c r="C78" s="72"/>
      <c r="D78" s="78"/>
      <c r="E78" s="73"/>
      <c r="F78" s="78"/>
      <c r="G78" s="73"/>
      <c r="H78" s="78"/>
      <c r="I78" s="73"/>
      <c r="J78" s="78"/>
      <c r="K78" s="78"/>
      <c r="L78" s="73"/>
      <c r="M78" s="78"/>
      <c r="N78" s="73"/>
      <c r="O78" s="78"/>
      <c r="P78" s="73"/>
      <c r="Q78" s="78"/>
      <c r="R78" s="78"/>
      <c r="S78" s="73"/>
      <c r="T78" s="78"/>
      <c r="U78" s="73"/>
      <c r="V78" s="78"/>
      <c r="W78" s="73"/>
      <c r="X78" s="78"/>
      <c r="Y78" s="78"/>
      <c r="Z78" s="73"/>
      <c r="AA78" s="78"/>
      <c r="AB78" s="73"/>
      <c r="AC78" s="78"/>
      <c r="AD78" s="73"/>
      <c r="AE78" s="78"/>
      <c r="AF78" s="78"/>
      <c r="AG78" s="73"/>
      <c r="AH78" s="78"/>
      <c r="AI78" s="73"/>
      <c r="AJ78" s="78"/>
      <c r="AK78" s="73"/>
      <c r="AL78" s="78"/>
      <c r="AM78" s="78"/>
      <c r="AN78" s="73"/>
      <c r="AO78" s="78"/>
      <c r="AP78" s="73"/>
      <c r="AQ78" s="78"/>
      <c r="AR78" s="89"/>
      <c r="AS78" s="78"/>
      <c r="AT78" s="78"/>
      <c r="AU78" s="73"/>
      <c r="AV78" s="78"/>
      <c r="AW78" s="73"/>
      <c r="AX78" s="78">
        <v>3219</v>
      </c>
      <c r="AY78" s="73">
        <v>140337</v>
      </c>
      <c r="AZ78" s="78">
        <v>0</v>
      </c>
      <c r="BA78" s="78">
        <v>3345</v>
      </c>
      <c r="BB78" s="73">
        <f t="shared" si="8"/>
        <v>3345</v>
      </c>
      <c r="BC78" s="78">
        <v>0</v>
      </c>
      <c r="BD78" s="73">
        <f t="shared" si="9"/>
        <v>3345</v>
      </c>
      <c r="BE78" s="78">
        <v>0</v>
      </c>
      <c r="BF78" s="73">
        <f t="shared" si="10"/>
        <v>3345</v>
      </c>
      <c r="BG78" s="271"/>
      <c r="BI78" s="271"/>
    </row>
    <row r="79" spans="1:61" ht="13">
      <c r="A79" s="68"/>
      <c r="B79" s="260" t="s">
        <v>217</v>
      </c>
      <c r="C79" s="72"/>
      <c r="D79" s="78"/>
      <c r="E79" s="73"/>
      <c r="F79" s="78"/>
      <c r="G79" s="73"/>
      <c r="H79" s="78"/>
      <c r="I79" s="73"/>
      <c r="J79" s="78"/>
      <c r="K79" s="78"/>
      <c r="L79" s="73"/>
      <c r="M79" s="78"/>
      <c r="N79" s="73"/>
      <c r="O79" s="78"/>
      <c r="P79" s="73"/>
      <c r="Q79" s="78"/>
      <c r="R79" s="78"/>
      <c r="S79" s="73"/>
      <c r="T79" s="78"/>
      <c r="U79" s="73"/>
      <c r="V79" s="78"/>
      <c r="W79" s="73"/>
      <c r="X79" s="78"/>
      <c r="Y79" s="78"/>
      <c r="Z79" s="73"/>
      <c r="AA79" s="78"/>
      <c r="AB79" s="73"/>
      <c r="AC79" s="78"/>
      <c r="AD79" s="73"/>
      <c r="AE79" s="78"/>
      <c r="AF79" s="78"/>
      <c r="AG79" s="73"/>
      <c r="AH79" s="78"/>
      <c r="AI79" s="73"/>
      <c r="AJ79" s="78"/>
      <c r="AK79" s="73"/>
      <c r="AL79" s="78"/>
      <c r="AM79" s="78"/>
      <c r="AN79" s="73"/>
      <c r="AO79" s="78"/>
      <c r="AP79" s="73"/>
      <c r="AQ79" s="78"/>
      <c r="AR79" s="89"/>
      <c r="AS79" s="78"/>
      <c r="AT79" s="78"/>
      <c r="AU79" s="73"/>
      <c r="AV79" s="78"/>
      <c r="AW79" s="73"/>
      <c r="AX79" s="78">
        <v>0</v>
      </c>
      <c r="AY79" s="73">
        <v>85923</v>
      </c>
      <c r="AZ79" s="78">
        <v>0</v>
      </c>
      <c r="BA79" s="78">
        <v>0</v>
      </c>
      <c r="BB79" s="73">
        <f t="shared" si="8"/>
        <v>0</v>
      </c>
      <c r="BC79" s="78">
        <v>0</v>
      </c>
      <c r="BD79" s="73">
        <f t="shared" si="9"/>
        <v>0</v>
      </c>
      <c r="BE79" s="78">
        <v>0</v>
      </c>
      <c r="BF79" s="73">
        <f t="shared" si="10"/>
        <v>0</v>
      </c>
    </row>
    <row r="80" spans="1:61" ht="13">
      <c r="A80" s="68"/>
      <c r="B80" s="260" t="s">
        <v>396</v>
      </c>
      <c r="C80" s="72"/>
      <c r="D80" s="78"/>
      <c r="E80" s="73"/>
      <c r="F80" s="78"/>
      <c r="G80" s="73"/>
      <c r="H80" s="78"/>
      <c r="I80" s="73"/>
      <c r="J80" s="78"/>
      <c r="K80" s="78"/>
      <c r="L80" s="73"/>
      <c r="M80" s="78"/>
      <c r="N80" s="73"/>
      <c r="O80" s="78"/>
      <c r="P80" s="73"/>
      <c r="Q80" s="78"/>
      <c r="R80" s="78"/>
      <c r="S80" s="73"/>
      <c r="T80" s="78"/>
      <c r="U80" s="73"/>
      <c r="V80" s="78"/>
      <c r="W80" s="73"/>
      <c r="X80" s="78"/>
      <c r="Y80" s="78"/>
      <c r="Z80" s="73"/>
      <c r="AA80" s="78"/>
      <c r="AB80" s="73"/>
      <c r="AC80" s="78"/>
      <c r="AD80" s="73"/>
      <c r="AE80" s="78"/>
      <c r="AF80" s="78"/>
      <c r="AG80" s="73"/>
      <c r="AH80" s="78"/>
      <c r="AI80" s="73"/>
      <c r="AJ80" s="78"/>
      <c r="AK80" s="73"/>
      <c r="AL80" s="78"/>
      <c r="AM80" s="78"/>
      <c r="AN80" s="73"/>
      <c r="AO80" s="78"/>
      <c r="AP80" s="73"/>
      <c r="AQ80" s="78"/>
      <c r="AR80" s="89"/>
      <c r="AS80" s="78">
        <v>294846</v>
      </c>
      <c r="AT80" s="78">
        <v>-332762</v>
      </c>
      <c r="AU80" s="73">
        <v>-37916</v>
      </c>
      <c r="AV80" s="78">
        <v>242657</v>
      </c>
      <c r="AW80" s="73">
        <v>204741</v>
      </c>
      <c r="AX80" s="78">
        <v>-92322</v>
      </c>
      <c r="AY80" s="73">
        <v>-110622</v>
      </c>
      <c r="AZ80" s="78">
        <v>21275</v>
      </c>
      <c r="BA80" s="78">
        <v>97290</v>
      </c>
      <c r="BB80" s="73">
        <f t="shared" si="8"/>
        <v>118565</v>
      </c>
      <c r="BC80" s="78">
        <v>194153</v>
      </c>
      <c r="BD80" s="73">
        <f t="shared" si="9"/>
        <v>312718</v>
      </c>
      <c r="BE80" s="78">
        <v>-154978</v>
      </c>
      <c r="BF80" s="73">
        <f t="shared" si="10"/>
        <v>157740</v>
      </c>
    </row>
    <row r="81" spans="1:58" ht="13">
      <c r="A81" s="68"/>
      <c r="B81" s="260" t="s">
        <v>397</v>
      </c>
      <c r="C81" s="72"/>
      <c r="D81" s="78"/>
      <c r="E81" s="73"/>
      <c r="F81" s="78"/>
      <c r="G81" s="73"/>
      <c r="H81" s="78"/>
      <c r="I81" s="73"/>
      <c r="J81" s="78"/>
      <c r="K81" s="78"/>
      <c r="L81" s="73"/>
      <c r="M81" s="78"/>
      <c r="N81" s="73"/>
      <c r="O81" s="78"/>
      <c r="P81" s="73"/>
      <c r="Q81" s="78"/>
      <c r="R81" s="78"/>
      <c r="S81" s="73"/>
      <c r="T81" s="78"/>
      <c r="U81" s="73"/>
      <c r="V81" s="78"/>
      <c r="W81" s="73"/>
      <c r="X81" s="78"/>
      <c r="Y81" s="78"/>
      <c r="Z81" s="73"/>
      <c r="AA81" s="78"/>
      <c r="AB81" s="73"/>
      <c r="AC81" s="78"/>
      <c r="AD81" s="73"/>
      <c r="AE81" s="78"/>
      <c r="AF81" s="78"/>
      <c r="AG81" s="73"/>
      <c r="AH81" s="78"/>
      <c r="AI81" s="73"/>
      <c r="AJ81" s="78"/>
      <c r="AK81" s="73"/>
      <c r="AL81" s="78"/>
      <c r="AM81" s="78"/>
      <c r="AN81" s="73"/>
      <c r="AO81" s="78"/>
      <c r="AP81" s="73"/>
      <c r="AQ81" s="78"/>
      <c r="AR81" s="89"/>
      <c r="AS81" s="78">
        <v>-107943</v>
      </c>
      <c r="AT81" s="78">
        <v>39462</v>
      </c>
      <c r="AU81" s="73">
        <v>-68481</v>
      </c>
      <c r="AV81" s="78">
        <v>54194</v>
      </c>
      <c r="AW81" s="73">
        <v>-14287</v>
      </c>
      <c r="AX81" s="78">
        <v>43695</v>
      </c>
      <c r="AY81" s="73">
        <v>29408</v>
      </c>
      <c r="AZ81" s="78">
        <v>-116471</v>
      </c>
      <c r="BA81" s="78">
        <v>39642</v>
      </c>
      <c r="BB81" s="73">
        <f t="shared" si="8"/>
        <v>-76829</v>
      </c>
      <c r="BC81" s="78">
        <v>35002</v>
      </c>
      <c r="BD81" s="73">
        <f t="shared" si="9"/>
        <v>-41827</v>
      </c>
      <c r="BE81" s="78">
        <v>116817</v>
      </c>
      <c r="BF81" s="73">
        <f t="shared" si="10"/>
        <v>74990</v>
      </c>
    </row>
    <row r="82" spans="1:58" ht="13">
      <c r="A82" s="68"/>
      <c r="B82" s="260" t="s">
        <v>398</v>
      </c>
      <c r="C82" s="72"/>
      <c r="D82" s="78"/>
      <c r="E82" s="73"/>
      <c r="F82" s="78"/>
      <c r="G82" s="73"/>
      <c r="H82" s="78"/>
      <c r="I82" s="73"/>
      <c r="J82" s="78"/>
      <c r="K82" s="78"/>
      <c r="L82" s="73"/>
      <c r="M82" s="78"/>
      <c r="N82" s="73"/>
      <c r="O82" s="78"/>
      <c r="P82" s="73"/>
      <c r="Q82" s="78"/>
      <c r="R82" s="78"/>
      <c r="S82" s="73"/>
      <c r="T82" s="78"/>
      <c r="U82" s="73"/>
      <c r="V82" s="78"/>
      <c r="W82" s="73"/>
      <c r="X82" s="78"/>
      <c r="Y82" s="78"/>
      <c r="Z82" s="73"/>
      <c r="AA82" s="78"/>
      <c r="AB82" s="73"/>
      <c r="AC82" s="78"/>
      <c r="AD82" s="73"/>
      <c r="AE82" s="78"/>
      <c r="AF82" s="78"/>
      <c r="AG82" s="73"/>
      <c r="AH82" s="78"/>
      <c r="AI82" s="73"/>
      <c r="AJ82" s="78"/>
      <c r="AK82" s="73"/>
      <c r="AL82" s="78"/>
      <c r="AM82" s="78"/>
      <c r="AN82" s="73"/>
      <c r="AO82" s="78"/>
      <c r="AP82" s="73"/>
      <c r="AQ82" s="78"/>
      <c r="AR82" s="89"/>
      <c r="AS82" s="78">
        <v>-407</v>
      </c>
      <c r="AT82" s="78">
        <v>-10508</v>
      </c>
      <c r="AU82" s="73">
        <v>-10915</v>
      </c>
      <c r="AV82" s="78">
        <v>-1453</v>
      </c>
      <c r="AW82" s="73">
        <v>-12368</v>
      </c>
      <c r="AX82" s="78">
        <v>12798</v>
      </c>
      <c r="AY82" s="73">
        <v>430</v>
      </c>
      <c r="AZ82" s="78">
        <v>-190829</v>
      </c>
      <c r="BA82" s="78">
        <v>-94843</v>
      </c>
      <c r="BB82" s="73">
        <f t="shared" si="8"/>
        <v>-285672</v>
      </c>
      <c r="BC82" s="78">
        <v>-59337</v>
      </c>
      <c r="BD82" s="73">
        <f t="shared" si="9"/>
        <v>-345009</v>
      </c>
      <c r="BE82" s="78">
        <v>49881</v>
      </c>
      <c r="BF82" s="73">
        <f t="shared" si="10"/>
        <v>-295128</v>
      </c>
    </row>
    <row r="83" spans="1:58" ht="13">
      <c r="A83" s="68"/>
      <c r="B83" s="260" t="s">
        <v>399</v>
      </c>
      <c r="C83" s="72"/>
      <c r="D83" s="78"/>
      <c r="E83" s="73"/>
      <c r="F83" s="78"/>
      <c r="G83" s="73"/>
      <c r="H83" s="78"/>
      <c r="I83" s="73"/>
      <c r="J83" s="78"/>
      <c r="K83" s="78"/>
      <c r="L83" s="73"/>
      <c r="M83" s="78"/>
      <c r="N83" s="73"/>
      <c r="O83" s="78"/>
      <c r="P83" s="73"/>
      <c r="Q83" s="78"/>
      <c r="R83" s="78"/>
      <c r="S83" s="73"/>
      <c r="T83" s="78"/>
      <c r="U83" s="73"/>
      <c r="V83" s="78"/>
      <c r="W83" s="73"/>
      <c r="X83" s="78"/>
      <c r="Y83" s="78"/>
      <c r="Z83" s="73"/>
      <c r="AA83" s="78"/>
      <c r="AB83" s="73"/>
      <c r="AC83" s="78"/>
      <c r="AD83" s="73"/>
      <c r="AE83" s="78"/>
      <c r="AF83" s="78"/>
      <c r="AG83" s="73"/>
      <c r="AH83" s="78"/>
      <c r="AI83" s="73"/>
      <c r="AJ83" s="78"/>
      <c r="AK83" s="73"/>
      <c r="AL83" s="78"/>
      <c r="AM83" s="78"/>
      <c r="AN83" s="73"/>
      <c r="AO83" s="78"/>
      <c r="AP83" s="73"/>
      <c r="AQ83" s="78"/>
      <c r="AR83" s="89"/>
      <c r="AS83" s="78">
        <v>0</v>
      </c>
      <c r="AT83" s="78">
        <v>143</v>
      </c>
      <c r="AU83" s="73">
        <v>143</v>
      </c>
      <c r="AV83" s="78">
        <v>0</v>
      </c>
      <c r="AW83" s="73">
        <v>143</v>
      </c>
      <c r="AX83" s="78">
        <v>-268</v>
      </c>
      <c r="AY83" s="73">
        <v>-125</v>
      </c>
      <c r="AZ83" s="78">
        <v>-24763</v>
      </c>
      <c r="BA83" s="78">
        <v>36578</v>
      </c>
      <c r="BB83" s="73">
        <f t="shared" si="8"/>
        <v>11815</v>
      </c>
      <c r="BC83" s="78">
        <v>32153</v>
      </c>
      <c r="BD83" s="73">
        <f t="shared" si="9"/>
        <v>43968</v>
      </c>
      <c r="BE83" s="78">
        <v>-7997</v>
      </c>
      <c r="BF83" s="73">
        <f t="shared" si="10"/>
        <v>35971</v>
      </c>
    </row>
    <row r="84" spans="1:58" ht="13">
      <c r="A84" s="68"/>
      <c r="B84" s="260"/>
      <c r="C84" s="72"/>
      <c r="D84" s="78"/>
      <c r="E84" s="73"/>
      <c r="F84" s="78"/>
      <c r="G84" s="73"/>
      <c r="H84" s="78"/>
      <c r="I84" s="73"/>
      <c r="J84" s="78"/>
      <c r="K84" s="78"/>
      <c r="L84" s="73"/>
      <c r="M84" s="78"/>
      <c r="N84" s="73"/>
      <c r="O84" s="78"/>
      <c r="P84" s="73"/>
      <c r="Q84" s="78"/>
      <c r="R84" s="78"/>
      <c r="S84" s="73"/>
      <c r="T84" s="78"/>
      <c r="U84" s="73"/>
      <c r="V84" s="78"/>
      <c r="W84" s="73"/>
      <c r="X84" s="78"/>
      <c r="Y84" s="78"/>
      <c r="Z84" s="73"/>
      <c r="AA84" s="78"/>
      <c r="AB84" s="73"/>
      <c r="AC84" s="78"/>
      <c r="AD84" s="73"/>
      <c r="AE84" s="78"/>
      <c r="AF84" s="78"/>
      <c r="AG84" s="73"/>
      <c r="AH84" s="78"/>
      <c r="AI84" s="73"/>
      <c r="AJ84" s="78"/>
      <c r="AK84" s="73"/>
      <c r="AL84" s="78"/>
      <c r="AM84" s="78"/>
      <c r="AN84" s="73"/>
      <c r="AO84" s="78"/>
      <c r="AP84" s="73"/>
      <c r="AQ84" s="78"/>
      <c r="AR84" s="89"/>
      <c r="AS84" s="78"/>
      <c r="AT84" s="88"/>
      <c r="AU84" s="73"/>
      <c r="AV84" s="78"/>
      <c r="AW84" s="73"/>
      <c r="AX84" s="78"/>
      <c r="AY84" s="73"/>
      <c r="AZ84" s="78"/>
      <c r="BA84" s="78"/>
      <c r="BB84" s="73">
        <f t="shared" si="8"/>
        <v>0</v>
      </c>
      <c r="BC84" s="78"/>
      <c r="BD84" s="73">
        <f t="shared" si="9"/>
        <v>0</v>
      </c>
      <c r="BE84" s="78"/>
      <c r="BF84" s="73">
        <f t="shared" si="10"/>
        <v>0</v>
      </c>
    </row>
    <row r="85" spans="1:58" ht="13">
      <c r="A85" s="68"/>
      <c r="B85" s="260" t="s">
        <v>292</v>
      </c>
      <c r="C85" s="72"/>
      <c r="D85" s="78"/>
      <c r="E85" s="73"/>
      <c r="F85" s="78"/>
      <c r="G85" s="73"/>
      <c r="H85" s="78"/>
      <c r="I85" s="73"/>
      <c r="J85" s="78"/>
      <c r="K85" s="78"/>
      <c r="L85" s="73"/>
      <c r="M85" s="78"/>
      <c r="N85" s="73"/>
      <c r="O85" s="78"/>
      <c r="P85" s="73"/>
      <c r="Q85" s="78"/>
      <c r="R85" s="78"/>
      <c r="S85" s="73"/>
      <c r="T85" s="78"/>
      <c r="U85" s="73"/>
      <c r="V85" s="78"/>
      <c r="W85" s="73"/>
      <c r="X85" s="78"/>
      <c r="Y85" s="78"/>
      <c r="Z85" s="73"/>
      <c r="AA85" s="78"/>
      <c r="AB85" s="73"/>
      <c r="AC85" s="78"/>
      <c r="AD85" s="73"/>
      <c r="AE85" s="78"/>
      <c r="AF85" s="78"/>
      <c r="AG85" s="73"/>
      <c r="AH85" s="78"/>
      <c r="AI85" s="73"/>
      <c r="AJ85" s="78"/>
      <c r="AK85" s="73"/>
      <c r="AL85" s="78"/>
      <c r="AM85" s="78"/>
      <c r="AN85" s="73"/>
      <c r="AO85" s="78"/>
      <c r="AP85" s="73"/>
      <c r="AQ85" s="78"/>
      <c r="AR85" s="89"/>
      <c r="AS85" s="78"/>
      <c r="AT85" s="78"/>
      <c r="AU85" s="73"/>
      <c r="AV85" s="78"/>
      <c r="AW85" s="73"/>
      <c r="AX85" s="78"/>
      <c r="AY85" s="73"/>
      <c r="AZ85" s="78"/>
      <c r="BA85" s="78"/>
      <c r="BB85" s="73">
        <f t="shared" si="8"/>
        <v>0</v>
      </c>
      <c r="BC85" s="78"/>
      <c r="BD85" s="73">
        <f t="shared" si="9"/>
        <v>0</v>
      </c>
      <c r="BE85" s="78"/>
      <c r="BF85" s="73">
        <f t="shared" si="10"/>
        <v>0</v>
      </c>
    </row>
    <row r="86" spans="1:58" ht="13">
      <c r="A86" s="68"/>
      <c r="B86" s="260" t="s">
        <v>293</v>
      </c>
      <c r="C86" s="72"/>
      <c r="D86" s="78"/>
      <c r="E86" s="73"/>
      <c r="F86" s="78"/>
      <c r="G86" s="73"/>
      <c r="H86" s="78"/>
      <c r="I86" s="73"/>
      <c r="J86" s="78"/>
      <c r="K86" s="78"/>
      <c r="L86" s="73"/>
      <c r="M86" s="78"/>
      <c r="N86" s="73"/>
      <c r="O86" s="78"/>
      <c r="P86" s="73"/>
      <c r="Q86" s="78"/>
      <c r="R86" s="78"/>
      <c r="S86" s="73"/>
      <c r="T86" s="78"/>
      <c r="U86" s="73"/>
      <c r="V86" s="78"/>
      <c r="W86" s="73"/>
      <c r="X86" s="78"/>
      <c r="Y86" s="78"/>
      <c r="Z86" s="73"/>
      <c r="AA86" s="78"/>
      <c r="AB86" s="73"/>
      <c r="AC86" s="78"/>
      <c r="AD86" s="73"/>
      <c r="AE86" s="78"/>
      <c r="AF86" s="78"/>
      <c r="AG86" s="73"/>
      <c r="AH86" s="78"/>
      <c r="AI86" s="73"/>
      <c r="AJ86" s="78"/>
      <c r="AK86" s="73"/>
      <c r="AL86" s="78"/>
      <c r="AM86" s="78"/>
      <c r="AN86" s="73"/>
      <c r="AO86" s="78"/>
      <c r="AP86" s="73"/>
      <c r="AQ86" s="78"/>
      <c r="AR86" s="89"/>
      <c r="AS86" s="78">
        <v>5102</v>
      </c>
      <c r="AT86" s="78">
        <v>3859</v>
      </c>
      <c r="AU86" s="73">
        <v>8961</v>
      </c>
      <c r="AV86" s="78">
        <v>0</v>
      </c>
      <c r="AW86" s="73">
        <v>8961</v>
      </c>
      <c r="AX86" s="78">
        <v>0</v>
      </c>
      <c r="AY86" s="73">
        <v>10060</v>
      </c>
      <c r="AZ86" s="78">
        <v>1133</v>
      </c>
      <c r="BA86" s="78">
        <v>9240</v>
      </c>
      <c r="BB86" s="73">
        <f t="shared" si="8"/>
        <v>10373</v>
      </c>
      <c r="BC86" s="78">
        <v>-5698</v>
      </c>
      <c r="BD86" s="73">
        <f t="shared" si="9"/>
        <v>4675</v>
      </c>
      <c r="BE86" s="78">
        <v>0</v>
      </c>
      <c r="BF86" s="73">
        <f t="shared" si="10"/>
        <v>4675</v>
      </c>
    </row>
    <row r="87" spans="1:58" ht="13">
      <c r="A87" s="68"/>
      <c r="B87" s="260" t="s">
        <v>294</v>
      </c>
      <c r="C87" s="72"/>
      <c r="D87" s="78"/>
      <c r="E87" s="73"/>
      <c r="F87" s="78"/>
      <c r="G87" s="73"/>
      <c r="H87" s="78"/>
      <c r="I87" s="73"/>
      <c r="J87" s="78"/>
      <c r="K87" s="78"/>
      <c r="L87" s="73"/>
      <c r="M87" s="78"/>
      <c r="N87" s="73"/>
      <c r="O87" s="78"/>
      <c r="P87" s="73"/>
      <c r="Q87" s="78"/>
      <c r="R87" s="78"/>
      <c r="S87" s="73"/>
      <c r="T87" s="78"/>
      <c r="U87" s="73"/>
      <c r="V87" s="78"/>
      <c r="W87" s="73"/>
      <c r="X87" s="78"/>
      <c r="Y87" s="78"/>
      <c r="Z87" s="73"/>
      <c r="AA87" s="78"/>
      <c r="AB87" s="73"/>
      <c r="AC87" s="78"/>
      <c r="AD87" s="73"/>
      <c r="AE87" s="78"/>
      <c r="AF87" s="78"/>
      <c r="AG87" s="73"/>
      <c r="AH87" s="78"/>
      <c r="AI87" s="73"/>
      <c r="AJ87" s="78"/>
      <c r="AK87" s="73"/>
      <c r="AL87" s="78"/>
      <c r="AM87" s="78"/>
      <c r="AN87" s="73"/>
      <c r="AO87" s="78"/>
      <c r="AP87" s="73"/>
      <c r="AQ87" s="78"/>
      <c r="AR87" s="89"/>
      <c r="AS87" s="78">
        <v>13433</v>
      </c>
      <c r="AT87" s="78">
        <v>15106</v>
      </c>
      <c r="AU87" s="73">
        <v>28539</v>
      </c>
      <c r="AV87" s="78">
        <v>1099</v>
      </c>
      <c r="AW87" s="73">
        <v>29638</v>
      </c>
      <c r="AX87" s="78">
        <v>16828</v>
      </c>
      <c r="AY87" s="73">
        <v>62195</v>
      </c>
      <c r="AZ87" s="78">
        <v>10790</v>
      </c>
      <c r="BA87" s="78">
        <v>11653</v>
      </c>
      <c r="BB87" s="73">
        <f t="shared" si="8"/>
        <v>22443</v>
      </c>
      <c r="BC87" s="78">
        <v>15480</v>
      </c>
      <c r="BD87" s="73">
        <f t="shared" si="9"/>
        <v>37923</v>
      </c>
      <c r="BE87" s="78">
        <v>16565</v>
      </c>
      <c r="BF87" s="73">
        <f t="shared" si="10"/>
        <v>54488</v>
      </c>
    </row>
    <row r="88" spans="1:58" ht="13">
      <c r="A88" s="68"/>
      <c r="B88" s="260" t="s">
        <v>295</v>
      </c>
      <c r="C88" s="72"/>
      <c r="D88" s="78"/>
      <c r="E88" s="73"/>
      <c r="F88" s="78"/>
      <c r="G88" s="73"/>
      <c r="H88" s="78"/>
      <c r="I88" s="73"/>
      <c r="J88" s="78"/>
      <c r="K88" s="78"/>
      <c r="L88" s="73"/>
      <c r="M88" s="78"/>
      <c r="N88" s="73"/>
      <c r="O88" s="78"/>
      <c r="P88" s="73"/>
      <c r="Q88" s="78"/>
      <c r="R88" s="78"/>
      <c r="S88" s="73"/>
      <c r="T88" s="78"/>
      <c r="U88" s="73"/>
      <c r="V88" s="78"/>
      <c r="W88" s="73"/>
      <c r="X88" s="78"/>
      <c r="Y88" s="78"/>
      <c r="Z88" s="73"/>
      <c r="AA88" s="78"/>
      <c r="AB88" s="73"/>
      <c r="AC88" s="78"/>
      <c r="AD88" s="73"/>
      <c r="AE88" s="78"/>
      <c r="AF88" s="78"/>
      <c r="AG88" s="73"/>
      <c r="AH88" s="78"/>
      <c r="AI88" s="73"/>
      <c r="AJ88" s="78"/>
      <c r="AK88" s="73"/>
      <c r="AL88" s="78"/>
      <c r="AM88" s="78"/>
      <c r="AN88" s="73"/>
      <c r="AO88" s="78"/>
      <c r="AP88" s="73"/>
      <c r="AQ88" s="78"/>
      <c r="AR88" s="89"/>
      <c r="AS88" s="78">
        <v>0</v>
      </c>
      <c r="AT88" s="78">
        <v>0</v>
      </c>
      <c r="AU88" s="73">
        <v>0</v>
      </c>
      <c r="AV88" s="78">
        <v>16828</v>
      </c>
      <c r="AW88" s="73">
        <v>16828</v>
      </c>
      <c r="AX88" s="78">
        <v>0</v>
      </c>
      <c r="AY88" s="73">
        <v>0</v>
      </c>
      <c r="AZ88" s="78">
        <v>0</v>
      </c>
      <c r="BA88" s="78">
        <v>0</v>
      </c>
      <c r="BB88" s="73">
        <f t="shared" si="8"/>
        <v>0</v>
      </c>
      <c r="BC88" s="78">
        <v>0</v>
      </c>
      <c r="BD88" s="73">
        <f t="shared" si="9"/>
        <v>0</v>
      </c>
      <c r="BE88" s="78">
        <v>0</v>
      </c>
      <c r="BF88" s="73">
        <f t="shared" si="10"/>
        <v>0</v>
      </c>
    </row>
    <row r="89" spans="1:58" ht="13">
      <c r="A89" s="68"/>
      <c r="B89" s="260" t="s">
        <v>140</v>
      </c>
      <c r="C89" s="72"/>
      <c r="D89" s="78"/>
      <c r="E89" s="73"/>
      <c r="F89" s="78"/>
      <c r="G89" s="73"/>
      <c r="H89" s="78"/>
      <c r="I89" s="73"/>
      <c r="J89" s="78"/>
      <c r="K89" s="78"/>
      <c r="L89" s="73"/>
      <c r="M89" s="78"/>
      <c r="N89" s="73"/>
      <c r="O89" s="78"/>
      <c r="P89" s="73"/>
      <c r="Q89" s="78"/>
      <c r="R89" s="78"/>
      <c r="S89" s="73"/>
      <c r="T89" s="78"/>
      <c r="U89" s="73"/>
      <c r="V89" s="78"/>
      <c r="W89" s="73"/>
      <c r="X89" s="78"/>
      <c r="Y89" s="78"/>
      <c r="Z89" s="73"/>
      <c r="AA89" s="78"/>
      <c r="AB89" s="73"/>
      <c r="AC89" s="78"/>
      <c r="AD89" s="73"/>
      <c r="AE89" s="78"/>
      <c r="AF89" s="78"/>
      <c r="AG89" s="73"/>
      <c r="AH89" s="78"/>
      <c r="AI89" s="73"/>
      <c r="AJ89" s="78"/>
      <c r="AK89" s="73"/>
      <c r="AL89" s="78"/>
      <c r="AM89" s="78"/>
      <c r="AN89" s="73"/>
      <c r="AO89" s="78"/>
      <c r="AP89" s="73"/>
      <c r="AQ89" s="78"/>
      <c r="AR89" s="89"/>
      <c r="AS89" s="78">
        <v>53856</v>
      </c>
      <c r="AT89" s="78">
        <v>57793</v>
      </c>
      <c r="AU89" s="73">
        <v>111649</v>
      </c>
      <c r="AV89" s="78">
        <v>0</v>
      </c>
      <c r="AW89" s="73">
        <v>111649</v>
      </c>
      <c r="AX89" s="78">
        <v>161787</v>
      </c>
      <c r="AY89" s="73">
        <v>411425</v>
      </c>
      <c r="AZ89" s="78">
        <v>105437</v>
      </c>
      <c r="BA89" s="78">
        <v>79055</v>
      </c>
      <c r="BB89" s="73">
        <f t="shared" si="8"/>
        <v>184492</v>
      </c>
      <c r="BC89" s="78">
        <v>192384</v>
      </c>
      <c r="BD89" s="73">
        <f t="shared" si="9"/>
        <v>376876</v>
      </c>
      <c r="BE89" s="78">
        <v>95784</v>
      </c>
      <c r="BF89" s="73">
        <f t="shared" si="10"/>
        <v>472660</v>
      </c>
    </row>
    <row r="90" spans="1:58" ht="13">
      <c r="A90" s="68"/>
      <c r="B90" s="260" t="s">
        <v>250</v>
      </c>
      <c r="C90" s="72"/>
      <c r="D90" s="78"/>
      <c r="E90" s="73"/>
      <c r="F90" s="78"/>
      <c r="G90" s="73"/>
      <c r="H90" s="78"/>
      <c r="I90" s="73"/>
      <c r="J90" s="78"/>
      <c r="K90" s="78"/>
      <c r="L90" s="73"/>
      <c r="M90" s="78"/>
      <c r="N90" s="73"/>
      <c r="O90" s="78"/>
      <c r="P90" s="73"/>
      <c r="Q90" s="78"/>
      <c r="R90" s="78"/>
      <c r="S90" s="73"/>
      <c r="T90" s="78"/>
      <c r="U90" s="73"/>
      <c r="V90" s="78"/>
      <c r="W90" s="73"/>
      <c r="X90" s="78"/>
      <c r="Y90" s="78"/>
      <c r="Z90" s="73"/>
      <c r="AA90" s="78"/>
      <c r="AB90" s="73"/>
      <c r="AC90" s="78"/>
      <c r="AD90" s="73"/>
      <c r="AE90" s="78"/>
      <c r="AF90" s="78"/>
      <c r="AG90" s="73"/>
      <c r="AH90" s="78"/>
      <c r="AI90" s="73"/>
      <c r="AJ90" s="78"/>
      <c r="AK90" s="73"/>
      <c r="AL90" s="78"/>
      <c r="AM90" s="78"/>
      <c r="AN90" s="73"/>
      <c r="AO90" s="78"/>
      <c r="AP90" s="73"/>
      <c r="AQ90" s="78"/>
      <c r="AR90" s="89"/>
      <c r="AS90" s="78">
        <v>0</v>
      </c>
      <c r="AT90" s="78">
        <v>0</v>
      </c>
      <c r="AU90" s="73">
        <v>0</v>
      </c>
      <c r="AV90" s="78">
        <v>137989</v>
      </c>
      <c r="AW90" s="73">
        <v>137989</v>
      </c>
      <c r="AX90" s="78">
        <v>-9</v>
      </c>
      <c r="AY90" s="73">
        <v>-1</v>
      </c>
      <c r="AZ90" s="78">
        <v>0</v>
      </c>
      <c r="BA90" s="78">
        <v>0</v>
      </c>
      <c r="BB90" s="73">
        <f t="shared" si="8"/>
        <v>0</v>
      </c>
      <c r="BC90" s="78">
        <v>0</v>
      </c>
      <c r="BD90" s="73">
        <f t="shared" si="9"/>
        <v>0</v>
      </c>
      <c r="BE90" s="78">
        <v>0</v>
      </c>
      <c r="BF90" s="73">
        <f t="shared" si="10"/>
        <v>0</v>
      </c>
    </row>
    <row r="91" spans="1:58" ht="13">
      <c r="A91" s="68"/>
      <c r="B91" s="260" t="s">
        <v>296</v>
      </c>
      <c r="C91" s="72"/>
      <c r="D91" s="78"/>
      <c r="E91" s="73"/>
      <c r="F91" s="78"/>
      <c r="G91" s="73"/>
      <c r="H91" s="78"/>
      <c r="I91" s="73"/>
      <c r="J91" s="78"/>
      <c r="K91" s="78"/>
      <c r="L91" s="73"/>
      <c r="M91" s="78"/>
      <c r="N91" s="73"/>
      <c r="O91" s="78"/>
      <c r="P91" s="73"/>
      <c r="Q91" s="78"/>
      <c r="R91" s="78"/>
      <c r="S91" s="73"/>
      <c r="T91" s="78"/>
      <c r="U91" s="73"/>
      <c r="V91" s="78"/>
      <c r="W91" s="73"/>
      <c r="X91" s="78"/>
      <c r="Y91" s="78"/>
      <c r="Z91" s="73"/>
      <c r="AA91" s="78"/>
      <c r="AB91" s="73"/>
      <c r="AC91" s="78"/>
      <c r="AD91" s="73"/>
      <c r="AE91" s="78"/>
      <c r="AF91" s="78"/>
      <c r="AG91" s="73"/>
      <c r="AH91" s="78"/>
      <c r="AI91" s="73"/>
      <c r="AJ91" s="78"/>
      <c r="AK91" s="73"/>
      <c r="AL91" s="78"/>
      <c r="AM91" s="78"/>
      <c r="AN91" s="73"/>
      <c r="AO91" s="78"/>
      <c r="AP91" s="73"/>
      <c r="AQ91" s="78"/>
      <c r="AR91" s="89"/>
      <c r="AS91" s="78">
        <v>19100</v>
      </c>
      <c r="AT91" s="78">
        <v>39393</v>
      </c>
      <c r="AU91" s="73">
        <v>58493</v>
      </c>
      <c r="AV91" s="78">
        <v>8</v>
      </c>
      <c r="AW91" s="73">
        <v>58501</v>
      </c>
      <c r="AX91" s="78">
        <v>-55653</v>
      </c>
      <c r="AY91" s="73">
        <v>-40124</v>
      </c>
      <c r="AZ91" s="78">
        <v>-8750</v>
      </c>
      <c r="BA91" s="78">
        <v>-44684</v>
      </c>
      <c r="BB91" s="73">
        <f t="shared" si="8"/>
        <v>-53434</v>
      </c>
      <c r="BC91" s="78">
        <v>20111</v>
      </c>
      <c r="BD91" s="73">
        <f t="shared" si="9"/>
        <v>-33323</v>
      </c>
      <c r="BE91" s="78">
        <v>-1338</v>
      </c>
      <c r="BF91" s="73">
        <f t="shared" si="10"/>
        <v>-34661</v>
      </c>
    </row>
    <row r="92" spans="1:58" ht="13">
      <c r="A92" s="68"/>
      <c r="B92" s="260" t="s">
        <v>60</v>
      </c>
      <c r="C92" s="72"/>
      <c r="D92" s="78"/>
      <c r="E92" s="73"/>
      <c r="F92" s="78"/>
      <c r="G92" s="73"/>
      <c r="H92" s="78"/>
      <c r="I92" s="73"/>
      <c r="J92" s="78"/>
      <c r="K92" s="78"/>
      <c r="L92" s="73"/>
      <c r="M92" s="78"/>
      <c r="N92" s="73"/>
      <c r="O92" s="78"/>
      <c r="P92" s="73"/>
      <c r="Q92" s="78"/>
      <c r="R92" s="78"/>
      <c r="S92" s="73"/>
      <c r="T92" s="78"/>
      <c r="U92" s="73"/>
      <c r="V92" s="78"/>
      <c r="W92" s="73"/>
      <c r="X92" s="78"/>
      <c r="Y92" s="78"/>
      <c r="Z92" s="73"/>
      <c r="AA92" s="78"/>
      <c r="AB92" s="73"/>
      <c r="AC92" s="78"/>
      <c r="AD92" s="73"/>
      <c r="AE92" s="78"/>
      <c r="AF92" s="78"/>
      <c r="AG92" s="73"/>
      <c r="AH92" s="78"/>
      <c r="AI92" s="73"/>
      <c r="AJ92" s="78"/>
      <c r="AK92" s="73"/>
      <c r="AL92" s="78"/>
      <c r="AM92" s="78"/>
      <c r="AN92" s="73"/>
      <c r="AO92" s="78"/>
      <c r="AP92" s="73"/>
      <c r="AQ92" s="78"/>
      <c r="AR92" s="89"/>
      <c r="AS92" s="78">
        <v>0</v>
      </c>
      <c r="AT92" s="78">
        <v>0</v>
      </c>
      <c r="AU92" s="73">
        <v>0</v>
      </c>
      <c r="AV92" s="78">
        <v>-42964</v>
      </c>
      <c r="AW92" s="73">
        <v>-42964</v>
      </c>
      <c r="AX92" s="78">
        <v>0</v>
      </c>
      <c r="AY92" s="73">
        <v>0</v>
      </c>
      <c r="AZ92" s="78">
        <v>0</v>
      </c>
      <c r="BA92" s="78">
        <v>0</v>
      </c>
      <c r="BB92" s="73">
        <f t="shared" si="8"/>
        <v>0</v>
      </c>
      <c r="BC92" s="78">
        <v>0</v>
      </c>
      <c r="BD92" s="73">
        <f t="shared" si="9"/>
        <v>0</v>
      </c>
      <c r="BE92" s="78">
        <v>0</v>
      </c>
      <c r="BF92" s="73">
        <f t="shared" si="10"/>
        <v>0</v>
      </c>
    </row>
    <row r="93" spans="1:58" ht="13">
      <c r="A93" s="68"/>
      <c r="B93" s="260" t="s">
        <v>297</v>
      </c>
      <c r="C93" s="72"/>
      <c r="D93" s="78"/>
      <c r="E93" s="73"/>
      <c r="F93" s="78"/>
      <c r="G93" s="73"/>
      <c r="H93" s="78"/>
      <c r="I93" s="73"/>
      <c r="J93" s="78"/>
      <c r="K93" s="78"/>
      <c r="L93" s="73"/>
      <c r="M93" s="78"/>
      <c r="N93" s="73"/>
      <c r="O93" s="78"/>
      <c r="P93" s="73"/>
      <c r="Q93" s="78"/>
      <c r="R93" s="78"/>
      <c r="S93" s="73"/>
      <c r="T93" s="78"/>
      <c r="U93" s="73"/>
      <c r="V93" s="78"/>
      <c r="W93" s="73"/>
      <c r="X93" s="78"/>
      <c r="Y93" s="78"/>
      <c r="Z93" s="73"/>
      <c r="AA93" s="78"/>
      <c r="AB93" s="73"/>
      <c r="AC93" s="78"/>
      <c r="AD93" s="73"/>
      <c r="AE93" s="78"/>
      <c r="AF93" s="78"/>
      <c r="AG93" s="73"/>
      <c r="AH93" s="78"/>
      <c r="AI93" s="73"/>
      <c r="AJ93" s="78"/>
      <c r="AK93" s="73"/>
      <c r="AL93" s="78"/>
      <c r="AM93" s="78"/>
      <c r="AN93" s="73"/>
      <c r="AO93" s="78"/>
      <c r="AP93" s="73"/>
      <c r="AQ93" s="78"/>
      <c r="AR93" s="89"/>
      <c r="AS93" s="78">
        <v>-58957</v>
      </c>
      <c r="AT93" s="78">
        <v>-61654</v>
      </c>
      <c r="AU93" s="73">
        <v>-120611</v>
      </c>
      <c r="AV93" s="78">
        <v>0</v>
      </c>
      <c r="AW93" s="73">
        <v>-120611</v>
      </c>
      <c r="AX93" s="78">
        <v>-161789</v>
      </c>
      <c r="AY93" s="73">
        <v>-421485</v>
      </c>
      <c r="AZ93" s="78">
        <v>-106567</v>
      </c>
      <c r="BA93" s="78">
        <v>-81734</v>
      </c>
      <c r="BB93" s="73">
        <f t="shared" si="8"/>
        <v>-188301</v>
      </c>
      <c r="BC93" s="78">
        <v>-192387</v>
      </c>
      <c r="BD93" s="73">
        <f t="shared" si="9"/>
        <v>-380688</v>
      </c>
      <c r="BE93" s="78">
        <v>-95782</v>
      </c>
      <c r="BF93" s="73">
        <f t="shared" si="10"/>
        <v>-476470</v>
      </c>
    </row>
    <row r="94" spans="1:58" ht="13">
      <c r="A94" s="68"/>
      <c r="B94" s="260" t="s">
        <v>298</v>
      </c>
      <c r="C94" s="72"/>
      <c r="D94" s="78"/>
      <c r="E94" s="73"/>
      <c r="F94" s="78"/>
      <c r="G94" s="73"/>
      <c r="H94" s="78"/>
      <c r="I94" s="73"/>
      <c r="J94" s="78"/>
      <c r="K94" s="78"/>
      <c r="L94" s="73"/>
      <c r="M94" s="78"/>
      <c r="N94" s="73"/>
      <c r="O94" s="78"/>
      <c r="P94" s="73"/>
      <c r="Q94" s="78"/>
      <c r="R94" s="78"/>
      <c r="S94" s="73"/>
      <c r="T94" s="78"/>
      <c r="U94" s="73"/>
      <c r="V94" s="78"/>
      <c r="W94" s="73"/>
      <c r="X94" s="78"/>
      <c r="Y94" s="78"/>
      <c r="Z94" s="73"/>
      <c r="AA94" s="78"/>
      <c r="AB94" s="73"/>
      <c r="AC94" s="78"/>
      <c r="AD94" s="73"/>
      <c r="AE94" s="78"/>
      <c r="AF94" s="78"/>
      <c r="AG94" s="73"/>
      <c r="AH94" s="78"/>
      <c r="AI94" s="73"/>
      <c r="AJ94" s="78"/>
      <c r="AK94" s="73"/>
      <c r="AL94" s="78"/>
      <c r="AM94" s="78"/>
      <c r="AN94" s="73"/>
      <c r="AO94" s="78"/>
      <c r="AP94" s="73"/>
      <c r="AQ94" s="78"/>
      <c r="AR94" s="89"/>
      <c r="AS94" s="78">
        <v>0</v>
      </c>
      <c r="AT94" s="78">
        <v>-13017</v>
      </c>
      <c r="AU94" s="73">
        <v>-13017</v>
      </c>
      <c r="AV94" s="78">
        <v>-139085</v>
      </c>
      <c r="AW94" s="73">
        <v>-152102</v>
      </c>
      <c r="AX94" s="78">
        <v>0</v>
      </c>
      <c r="AY94" s="73">
        <v>0</v>
      </c>
      <c r="AZ94" s="78">
        <v>0</v>
      </c>
      <c r="BA94" s="78"/>
      <c r="BB94" s="73">
        <f t="shared" si="8"/>
        <v>0</v>
      </c>
      <c r="BC94" s="78">
        <v>0</v>
      </c>
      <c r="BD94" s="73">
        <f t="shared" si="9"/>
        <v>0</v>
      </c>
      <c r="BE94" s="78">
        <v>1</v>
      </c>
      <c r="BF94" s="73">
        <f t="shared" si="10"/>
        <v>1</v>
      </c>
    </row>
    <row r="95" spans="1:58" ht="13">
      <c r="A95" s="68"/>
      <c r="B95" s="263"/>
      <c r="C95" s="72"/>
      <c r="D95" s="78"/>
      <c r="E95" s="73"/>
      <c r="F95" s="78"/>
      <c r="G95" s="73"/>
      <c r="H95" s="78"/>
      <c r="I95" s="73"/>
      <c r="J95" s="78"/>
      <c r="K95" s="78"/>
      <c r="L95" s="73"/>
      <c r="M95" s="78"/>
      <c r="N95" s="73"/>
      <c r="O95" s="78"/>
      <c r="P95" s="73"/>
      <c r="Q95" s="78"/>
      <c r="R95" s="78"/>
      <c r="S95" s="73"/>
      <c r="T95" s="78"/>
      <c r="U95" s="73"/>
      <c r="V95" s="78"/>
      <c r="W95" s="73"/>
      <c r="X95" s="78"/>
      <c r="Y95" s="78"/>
      <c r="Z95" s="73"/>
      <c r="AA95" s="78"/>
      <c r="AB95" s="73"/>
      <c r="AC95" s="78"/>
      <c r="AD95" s="73"/>
      <c r="AE95" s="78"/>
      <c r="AF95" s="78"/>
      <c r="AG95" s="73"/>
      <c r="AH95" s="78"/>
      <c r="AI95" s="73"/>
      <c r="AJ95" s="78"/>
      <c r="AK95" s="73"/>
      <c r="AL95" s="78"/>
      <c r="AM95" s="78"/>
      <c r="AN95" s="73"/>
      <c r="AO95" s="78"/>
      <c r="AP95" s="73"/>
      <c r="AQ95" s="78"/>
      <c r="AR95" s="89"/>
      <c r="AS95" s="78"/>
      <c r="AT95" s="78"/>
      <c r="AU95" s="73"/>
      <c r="AV95" s="78"/>
      <c r="AW95" s="73"/>
      <c r="AX95" s="78"/>
      <c r="AY95" s="73"/>
      <c r="AZ95" s="78"/>
      <c r="BA95" s="78"/>
      <c r="BB95" s="73">
        <f t="shared" si="8"/>
        <v>0</v>
      </c>
      <c r="BC95" s="78"/>
      <c r="BD95" s="73">
        <f t="shared" si="9"/>
        <v>0</v>
      </c>
      <c r="BE95" s="78"/>
      <c r="BF95" s="73">
        <f t="shared" si="10"/>
        <v>0</v>
      </c>
    </row>
    <row r="96" spans="1:58" ht="13">
      <c r="A96" s="68"/>
      <c r="B96" s="260" t="s">
        <v>400</v>
      </c>
      <c r="C96" s="72">
        <v>-2530</v>
      </c>
      <c r="D96" s="78">
        <v>7589</v>
      </c>
      <c r="E96" s="73">
        <v>5059</v>
      </c>
      <c r="F96" s="78">
        <v>-5059</v>
      </c>
      <c r="G96" s="73">
        <v>0</v>
      </c>
      <c r="H96" s="78">
        <v>-2590</v>
      </c>
      <c r="I96" s="73">
        <v>-2590</v>
      </c>
      <c r="J96" s="78">
        <v>-1</v>
      </c>
      <c r="K96" s="78">
        <v>-28559</v>
      </c>
      <c r="L96" s="73">
        <v>-28560</v>
      </c>
      <c r="M96" s="78">
        <v>3968</v>
      </c>
      <c r="N96" s="73">
        <v>-24592</v>
      </c>
      <c r="O96" s="78">
        <v>-1473</v>
      </c>
      <c r="P96" s="73">
        <v>-26065</v>
      </c>
      <c r="Q96" s="78">
        <v>3870</v>
      </c>
      <c r="R96" s="78">
        <v>-6215</v>
      </c>
      <c r="S96" s="73">
        <v>-2345</v>
      </c>
      <c r="T96" s="78">
        <v>8161</v>
      </c>
      <c r="U96" s="73">
        <v>5816</v>
      </c>
      <c r="V96" s="78">
        <v>0</v>
      </c>
      <c r="W96" s="73">
        <v>5816</v>
      </c>
      <c r="X96" s="78">
        <v>8.3911300000020219</v>
      </c>
      <c r="Y96" s="78">
        <v>-0.15873000000635784</v>
      </c>
      <c r="Z96" s="73">
        <v>8.2323999999956641</v>
      </c>
      <c r="AA96" s="78">
        <v>-1099.4000399999977</v>
      </c>
      <c r="AB96" s="73">
        <v>-1091.1676400000019</v>
      </c>
      <c r="AC96" s="78">
        <v>1091.1676400000019</v>
      </c>
      <c r="AD96" s="73">
        <v>0</v>
      </c>
      <c r="AE96" s="78">
        <v>0</v>
      </c>
      <c r="AF96" s="78">
        <v>0</v>
      </c>
      <c r="AG96" s="73">
        <v>0</v>
      </c>
      <c r="AH96" s="78">
        <v>0</v>
      </c>
      <c r="AI96" s="73">
        <v>0</v>
      </c>
      <c r="AJ96" s="78">
        <v>0</v>
      </c>
      <c r="AK96" s="73">
        <v>0</v>
      </c>
      <c r="AL96" s="78">
        <v>588.53772000000845</v>
      </c>
      <c r="AM96" s="78">
        <v>-3540.4457300000176</v>
      </c>
      <c r="AN96" s="73">
        <v>-2951.9080100000092</v>
      </c>
      <c r="AO96" s="78">
        <v>-1959.3027189999866</v>
      </c>
      <c r="AP96" s="73">
        <v>-4911.2107289999958</v>
      </c>
      <c r="AQ96" s="78">
        <v>5506.9006990000007</v>
      </c>
      <c r="AR96" s="89">
        <v>595.68997000000491</v>
      </c>
      <c r="AS96" s="86"/>
      <c r="AT96" s="86"/>
      <c r="AU96" s="73"/>
      <c r="AV96" s="86"/>
      <c r="AW96" s="73"/>
      <c r="AX96" s="86"/>
      <c r="AY96" s="73"/>
      <c r="AZ96" s="86"/>
      <c r="BA96" s="86">
        <v>0</v>
      </c>
      <c r="BB96" s="73">
        <f t="shared" si="8"/>
        <v>0</v>
      </c>
      <c r="BC96" s="86">
        <v>0</v>
      </c>
      <c r="BD96" s="73">
        <f t="shared" si="9"/>
        <v>0</v>
      </c>
      <c r="BE96" s="86">
        <v>0</v>
      </c>
      <c r="BF96" s="73">
        <f t="shared" si="10"/>
        <v>0</v>
      </c>
    </row>
    <row r="97" spans="1:60" ht="13">
      <c r="A97" s="68"/>
      <c r="B97" s="260" t="s">
        <v>401</v>
      </c>
      <c r="C97" s="90">
        <v>0</v>
      </c>
      <c r="D97" s="78">
        <v>-5601</v>
      </c>
      <c r="E97" s="73">
        <v>-5601</v>
      </c>
      <c r="F97" s="78">
        <v>5601</v>
      </c>
      <c r="G97" s="73">
        <v>0</v>
      </c>
      <c r="H97" s="78">
        <v>0</v>
      </c>
      <c r="I97" s="73">
        <v>0</v>
      </c>
      <c r="J97" s="78">
        <v>0</v>
      </c>
      <c r="K97" s="78">
        <v>0</v>
      </c>
      <c r="L97" s="73">
        <v>0</v>
      </c>
      <c r="M97" s="78">
        <v>0</v>
      </c>
      <c r="N97" s="73">
        <v>0</v>
      </c>
      <c r="O97" s="78">
        <v>0</v>
      </c>
      <c r="P97" s="73">
        <v>0</v>
      </c>
      <c r="Q97" s="78">
        <v>-1901</v>
      </c>
      <c r="R97" s="78">
        <v>6521</v>
      </c>
      <c r="S97" s="73">
        <v>4620</v>
      </c>
      <c r="T97" s="78">
        <v>-4620</v>
      </c>
      <c r="U97" s="73">
        <v>0</v>
      </c>
      <c r="V97" s="78">
        <v>0</v>
      </c>
      <c r="W97" s="73">
        <v>0</v>
      </c>
      <c r="X97" s="78">
        <v>0</v>
      </c>
      <c r="Y97" s="78">
        <v>0</v>
      </c>
      <c r="Z97" s="73">
        <v>0</v>
      </c>
      <c r="AA97" s="78">
        <v>0</v>
      </c>
      <c r="AB97" s="73">
        <v>0</v>
      </c>
      <c r="AC97" s="78">
        <v>1.1231199999982664</v>
      </c>
      <c r="AD97" s="73">
        <v>1.1231199999982664</v>
      </c>
      <c r="AE97" s="78">
        <v>0</v>
      </c>
      <c r="AF97" s="78">
        <v>0</v>
      </c>
      <c r="AG97" s="73">
        <v>0</v>
      </c>
      <c r="AH97" s="78">
        <v>0</v>
      </c>
      <c r="AI97" s="73">
        <v>0</v>
      </c>
      <c r="AJ97" s="78">
        <v>0</v>
      </c>
      <c r="AK97" s="73">
        <v>0</v>
      </c>
      <c r="AL97" s="78">
        <v>588.53772000000845</v>
      </c>
      <c r="AM97" s="78">
        <v>0</v>
      </c>
      <c r="AN97" s="73">
        <v>0</v>
      </c>
      <c r="AO97" s="78">
        <v>0</v>
      </c>
      <c r="AP97" s="73">
        <v>0</v>
      </c>
      <c r="AQ97" s="78">
        <v>0</v>
      </c>
      <c r="AR97" s="89">
        <v>0</v>
      </c>
      <c r="AS97" s="78"/>
      <c r="AT97" s="78"/>
      <c r="AU97" s="73"/>
      <c r="AV97" s="78"/>
      <c r="AW97" s="73"/>
      <c r="AX97" s="78"/>
      <c r="AY97" s="73"/>
      <c r="AZ97" s="78"/>
      <c r="BA97" s="78">
        <v>0</v>
      </c>
      <c r="BB97" s="73">
        <f t="shared" si="8"/>
        <v>0</v>
      </c>
      <c r="BC97" s="78">
        <v>0</v>
      </c>
      <c r="BD97" s="73">
        <f t="shared" si="9"/>
        <v>0</v>
      </c>
      <c r="BE97" s="78">
        <v>0</v>
      </c>
      <c r="BF97" s="73">
        <f t="shared" si="10"/>
        <v>0</v>
      </c>
    </row>
    <row r="98" spans="1:60" ht="13">
      <c r="A98" s="68"/>
      <c r="B98" s="262" t="s">
        <v>402</v>
      </c>
      <c r="C98" s="90">
        <v>0</v>
      </c>
      <c r="D98" s="78">
        <v>0</v>
      </c>
      <c r="E98" s="91">
        <v>0</v>
      </c>
      <c r="F98" s="78">
        <v>0</v>
      </c>
      <c r="G98" s="91">
        <v>0</v>
      </c>
      <c r="H98" s="78">
        <v>0</v>
      </c>
      <c r="I98" s="91">
        <v>0</v>
      </c>
      <c r="J98" s="78">
        <v>-8212</v>
      </c>
      <c r="K98" s="78">
        <v>8212</v>
      </c>
      <c r="L98" s="91">
        <v>0</v>
      </c>
      <c r="M98" s="78">
        <v>0</v>
      </c>
      <c r="N98" s="91">
        <v>0</v>
      </c>
      <c r="O98" s="78">
        <v>0</v>
      </c>
      <c r="P98" s="91">
        <v>0</v>
      </c>
      <c r="Q98" s="78">
        <v>0</v>
      </c>
      <c r="R98" s="78">
        <v>0</v>
      </c>
      <c r="S98" s="91">
        <v>0</v>
      </c>
      <c r="T98" s="78">
        <v>0</v>
      </c>
      <c r="U98" s="91">
        <v>0</v>
      </c>
      <c r="V98" s="78">
        <v>0</v>
      </c>
      <c r="W98" s="91">
        <v>0</v>
      </c>
      <c r="X98" s="78">
        <v>0</v>
      </c>
      <c r="Y98" s="78">
        <v>0</v>
      </c>
      <c r="Z98" s="91">
        <v>0</v>
      </c>
      <c r="AA98" s="78">
        <v>0</v>
      </c>
      <c r="AB98" s="91">
        <v>0</v>
      </c>
      <c r="AC98" s="78">
        <v>0</v>
      </c>
      <c r="AD98" s="91">
        <v>0</v>
      </c>
      <c r="AE98" s="78">
        <v>0</v>
      </c>
      <c r="AF98" s="78">
        <v>0</v>
      </c>
      <c r="AG98" s="91">
        <v>0</v>
      </c>
      <c r="AH98" s="78">
        <v>0</v>
      </c>
      <c r="AI98" s="91">
        <v>0</v>
      </c>
      <c r="AJ98" s="78">
        <v>0</v>
      </c>
      <c r="AK98" s="91">
        <v>0</v>
      </c>
      <c r="AL98" s="78">
        <v>0</v>
      </c>
      <c r="AM98" s="78">
        <v>0</v>
      </c>
      <c r="AN98" s="91">
        <v>0</v>
      </c>
      <c r="AO98" s="78">
        <v>0</v>
      </c>
      <c r="AP98" s="91">
        <v>0</v>
      </c>
      <c r="AQ98" s="78">
        <v>0</v>
      </c>
      <c r="AR98" s="89">
        <v>0</v>
      </c>
      <c r="AS98" s="78"/>
      <c r="AT98" s="78"/>
      <c r="AU98" s="91"/>
      <c r="AV98" s="78"/>
      <c r="AW98" s="91"/>
      <c r="AX98" s="78"/>
      <c r="AY98" s="91"/>
      <c r="AZ98" s="78"/>
      <c r="BA98" s="78">
        <v>0</v>
      </c>
      <c r="BB98" s="91">
        <f t="shared" si="8"/>
        <v>0</v>
      </c>
      <c r="BC98" s="78">
        <v>0</v>
      </c>
      <c r="BD98" s="91">
        <f t="shared" si="9"/>
        <v>0</v>
      </c>
      <c r="BE98" s="78">
        <v>0</v>
      </c>
      <c r="BF98" s="91">
        <f t="shared" si="10"/>
        <v>0</v>
      </c>
    </row>
    <row r="99" spans="1:60" ht="13">
      <c r="A99" s="68"/>
      <c r="B99" s="262" t="s">
        <v>403</v>
      </c>
      <c r="C99" s="90">
        <v>0</v>
      </c>
      <c r="D99" s="78">
        <v>0</v>
      </c>
      <c r="E99" s="91">
        <v>0</v>
      </c>
      <c r="F99" s="78">
        <v>0</v>
      </c>
      <c r="G99" s="91">
        <v>0</v>
      </c>
      <c r="H99" s="78">
        <v>0</v>
      </c>
      <c r="I99" s="91">
        <v>0</v>
      </c>
      <c r="J99" s="78">
        <v>-2730</v>
      </c>
      <c r="K99" s="78">
        <v>2730</v>
      </c>
      <c r="L99" s="91">
        <v>0</v>
      </c>
      <c r="M99" s="78">
        <v>0</v>
      </c>
      <c r="N99" s="91">
        <v>0</v>
      </c>
      <c r="O99" s="78">
        <v>0</v>
      </c>
      <c r="P99" s="91">
        <v>0</v>
      </c>
      <c r="Q99" s="78">
        <v>0</v>
      </c>
      <c r="R99" s="78">
        <v>0</v>
      </c>
      <c r="S99" s="91">
        <v>0</v>
      </c>
      <c r="T99" s="78">
        <v>0</v>
      </c>
      <c r="U99" s="91">
        <v>0</v>
      </c>
      <c r="V99" s="78">
        <v>0</v>
      </c>
      <c r="W99" s="91">
        <v>0</v>
      </c>
      <c r="X99" s="78">
        <v>0</v>
      </c>
      <c r="Y99" s="78">
        <v>0</v>
      </c>
      <c r="Z99" s="91">
        <v>0</v>
      </c>
      <c r="AA99" s="78">
        <v>0</v>
      </c>
      <c r="AB99" s="91">
        <v>0</v>
      </c>
      <c r="AC99" s="78">
        <v>0.12311999999826639</v>
      </c>
      <c r="AD99" s="91">
        <v>0.12311999999826639</v>
      </c>
      <c r="AE99" s="78">
        <v>-1</v>
      </c>
      <c r="AF99" s="78">
        <v>0</v>
      </c>
      <c r="AG99" s="91">
        <v>-1</v>
      </c>
      <c r="AH99" s="78">
        <v>1</v>
      </c>
      <c r="AI99" s="91">
        <v>0</v>
      </c>
      <c r="AJ99" s="78">
        <v>0</v>
      </c>
      <c r="AK99" s="91">
        <v>0</v>
      </c>
      <c r="AL99" s="78">
        <v>0</v>
      </c>
      <c r="AM99" s="78">
        <v>0</v>
      </c>
      <c r="AN99" s="91">
        <v>0</v>
      </c>
      <c r="AO99" s="78">
        <v>0</v>
      </c>
      <c r="AP99" s="91">
        <v>0</v>
      </c>
      <c r="AQ99" s="78">
        <v>0</v>
      </c>
      <c r="AR99" s="89">
        <v>0</v>
      </c>
      <c r="AS99" s="78"/>
      <c r="AT99" s="78"/>
      <c r="AU99" s="91"/>
      <c r="AV99" s="78"/>
      <c r="AW99" s="91"/>
      <c r="AX99" s="78"/>
      <c r="AY99" s="91"/>
      <c r="AZ99" s="78"/>
      <c r="BA99" s="78">
        <v>0</v>
      </c>
      <c r="BB99" s="91">
        <f t="shared" si="8"/>
        <v>0</v>
      </c>
      <c r="BC99" s="78">
        <v>0</v>
      </c>
      <c r="BD99" s="91">
        <f t="shared" si="9"/>
        <v>0</v>
      </c>
      <c r="BE99" s="78">
        <v>0</v>
      </c>
      <c r="BF99" s="91">
        <f t="shared" si="10"/>
        <v>0</v>
      </c>
    </row>
    <row r="100" spans="1:60" ht="13">
      <c r="A100" s="68"/>
      <c r="B100" s="262" t="s">
        <v>404</v>
      </c>
      <c r="C100" s="90"/>
      <c r="D100" s="78"/>
      <c r="E100" s="91"/>
      <c r="F100" s="78"/>
      <c r="G100" s="91"/>
      <c r="H100" s="78"/>
      <c r="I100" s="91"/>
      <c r="J100" s="78"/>
      <c r="K100" s="78"/>
      <c r="L100" s="91"/>
      <c r="M100" s="78"/>
      <c r="N100" s="91"/>
      <c r="O100" s="78"/>
      <c r="P100" s="91"/>
      <c r="Q100" s="78"/>
      <c r="R100" s="78"/>
      <c r="S100" s="91"/>
      <c r="T100" s="78"/>
      <c r="U100" s="91"/>
      <c r="V100" s="78"/>
      <c r="W100" s="91"/>
      <c r="X100" s="78"/>
      <c r="Y100" s="78"/>
      <c r="Z100" s="91"/>
      <c r="AA100" s="78"/>
      <c r="AB100" s="91"/>
      <c r="AC100" s="78"/>
      <c r="AD100" s="91"/>
      <c r="AE100" s="78">
        <v>76162</v>
      </c>
      <c r="AF100" s="78">
        <v>-62288.221030001419</v>
      </c>
      <c r="AG100" s="91">
        <v>13873.778969998582</v>
      </c>
      <c r="AH100" s="78">
        <v>3588.128524802798</v>
      </c>
      <c r="AI100" s="91">
        <v>17461.90749480138</v>
      </c>
      <c r="AJ100" s="78">
        <v>-17461.90749480138</v>
      </c>
      <c r="AK100" s="91">
        <v>0</v>
      </c>
      <c r="AL100" s="78">
        <v>0</v>
      </c>
      <c r="AM100" s="78">
        <v>0</v>
      </c>
      <c r="AN100" s="91">
        <v>0</v>
      </c>
      <c r="AO100" s="78">
        <v>0</v>
      </c>
      <c r="AP100" s="91">
        <v>0</v>
      </c>
      <c r="AQ100" s="78">
        <v>0</v>
      </c>
      <c r="AR100" s="89">
        <v>0</v>
      </c>
      <c r="AS100" s="78"/>
      <c r="AT100" s="78"/>
      <c r="AU100" s="91"/>
      <c r="AV100" s="78"/>
      <c r="AW100" s="91"/>
      <c r="AX100" s="78"/>
      <c r="AY100" s="91"/>
      <c r="AZ100" s="78"/>
      <c r="BA100" s="78">
        <v>0</v>
      </c>
      <c r="BB100" s="91">
        <f t="shared" si="8"/>
        <v>0</v>
      </c>
      <c r="BC100" s="78">
        <v>0</v>
      </c>
      <c r="BD100" s="91">
        <f t="shared" si="9"/>
        <v>0</v>
      </c>
      <c r="BE100" s="78">
        <v>0</v>
      </c>
      <c r="BF100" s="91">
        <f t="shared" si="10"/>
        <v>0</v>
      </c>
    </row>
    <row r="101" spans="1:60" ht="13">
      <c r="A101" s="68"/>
      <c r="B101" s="262" t="s">
        <v>405</v>
      </c>
      <c r="C101" s="90">
        <v>0</v>
      </c>
      <c r="D101" s="78">
        <v>0</v>
      </c>
      <c r="E101" s="91">
        <v>0</v>
      </c>
      <c r="F101" s="78">
        <v>0</v>
      </c>
      <c r="G101" s="91">
        <v>0</v>
      </c>
      <c r="H101" s="78">
        <v>0</v>
      </c>
      <c r="I101" s="91">
        <v>0</v>
      </c>
      <c r="J101" s="78">
        <v>0</v>
      </c>
      <c r="K101" s="78">
        <v>44091</v>
      </c>
      <c r="L101" s="91">
        <v>44091</v>
      </c>
      <c r="M101" s="78">
        <v>0</v>
      </c>
      <c r="N101" s="91">
        <v>44091</v>
      </c>
      <c r="O101" s="78">
        <v>0</v>
      </c>
      <c r="P101" s="91">
        <v>44091</v>
      </c>
      <c r="Q101" s="78">
        <v>0</v>
      </c>
      <c r="R101" s="78">
        <v>20216</v>
      </c>
      <c r="S101" s="91">
        <v>20216</v>
      </c>
      <c r="T101" s="78">
        <v>0</v>
      </c>
      <c r="U101" s="91">
        <v>20216</v>
      </c>
      <c r="V101" s="78">
        <v>0</v>
      </c>
      <c r="W101" s="91">
        <v>20216</v>
      </c>
      <c r="X101" s="78">
        <v>0</v>
      </c>
      <c r="Y101" s="78">
        <v>0</v>
      </c>
      <c r="Z101" s="91">
        <v>0</v>
      </c>
      <c r="AA101" s="78">
        <v>0</v>
      </c>
      <c r="AB101" s="91">
        <v>0</v>
      </c>
      <c r="AC101" s="78">
        <v>0</v>
      </c>
      <c r="AD101" s="91">
        <v>0</v>
      </c>
      <c r="AE101" s="78">
        <v>0</v>
      </c>
      <c r="AF101" s="78">
        <v>0</v>
      </c>
      <c r="AG101" s="91">
        <v>0</v>
      </c>
      <c r="AH101" s="78">
        <v>0</v>
      </c>
      <c r="AI101" s="91">
        <v>0</v>
      </c>
      <c r="AJ101" s="78">
        <v>0</v>
      </c>
      <c r="AK101" s="91">
        <v>0</v>
      </c>
      <c r="AL101" s="78">
        <v>0</v>
      </c>
      <c r="AM101" s="78">
        <v>0</v>
      </c>
      <c r="AN101" s="91">
        <v>0</v>
      </c>
      <c r="AO101" s="78">
        <v>0</v>
      </c>
      <c r="AP101" s="91">
        <v>0</v>
      </c>
      <c r="AQ101" s="78">
        <v>0</v>
      </c>
      <c r="AR101" s="89">
        <v>0</v>
      </c>
      <c r="AS101" s="78"/>
      <c r="AT101" s="78"/>
      <c r="AU101" s="91"/>
      <c r="AV101" s="78"/>
      <c r="AW101" s="91"/>
      <c r="AX101" s="78"/>
      <c r="AY101" s="91"/>
      <c r="AZ101" s="78"/>
      <c r="BA101" s="78">
        <v>0</v>
      </c>
      <c r="BB101" s="91">
        <f t="shared" si="8"/>
        <v>0</v>
      </c>
      <c r="BC101" s="78">
        <v>0</v>
      </c>
      <c r="BD101" s="91">
        <f t="shared" si="9"/>
        <v>0</v>
      </c>
      <c r="BE101" s="78">
        <v>0</v>
      </c>
      <c r="BF101" s="91">
        <f t="shared" si="10"/>
        <v>0</v>
      </c>
    </row>
    <row r="102" spans="1:60" ht="13">
      <c r="A102" s="68"/>
      <c r="B102" s="260" t="s">
        <v>406</v>
      </c>
      <c r="C102" s="72">
        <v>-3746</v>
      </c>
      <c r="D102" s="78">
        <v>6979</v>
      </c>
      <c r="E102" s="73">
        <v>3233</v>
      </c>
      <c r="F102" s="78">
        <v>7993</v>
      </c>
      <c r="G102" s="73">
        <v>11226</v>
      </c>
      <c r="H102" s="78">
        <v>-21207</v>
      </c>
      <c r="I102" s="73">
        <v>-9981</v>
      </c>
      <c r="J102" s="78">
        <v>11132</v>
      </c>
      <c r="K102" s="78">
        <v>5784</v>
      </c>
      <c r="L102" s="73">
        <v>16916</v>
      </c>
      <c r="M102" s="78">
        <v>21096</v>
      </c>
      <c r="N102" s="73">
        <v>38012</v>
      </c>
      <c r="O102" s="78">
        <v>-118</v>
      </c>
      <c r="P102" s="73">
        <v>37894</v>
      </c>
      <c r="Q102" s="78">
        <v>11456</v>
      </c>
      <c r="R102" s="78">
        <v>-4457</v>
      </c>
      <c r="S102" s="73">
        <v>6999</v>
      </c>
      <c r="T102" s="78">
        <v>-5377</v>
      </c>
      <c r="U102" s="73">
        <v>1622</v>
      </c>
      <c r="V102" s="78">
        <v>14962</v>
      </c>
      <c r="W102" s="73">
        <v>16584</v>
      </c>
      <c r="X102" s="78">
        <v>4988.3459200001062</v>
      </c>
      <c r="Y102" s="78">
        <v>5867.9739700005257</v>
      </c>
      <c r="Z102" s="73">
        <v>10856.319890000632</v>
      </c>
      <c r="AA102" s="78">
        <v>-3192.6136299998452</v>
      </c>
      <c r="AB102" s="73">
        <v>7663.7062600007866</v>
      </c>
      <c r="AC102" s="78">
        <v>-3713.1355300010041</v>
      </c>
      <c r="AD102" s="73">
        <v>3950.5707299997825</v>
      </c>
      <c r="AE102" s="78">
        <v>13219.161049999966</v>
      </c>
      <c r="AF102" s="78">
        <v>-4700.0816299999606</v>
      </c>
      <c r="AG102" s="73">
        <v>8519.0794200000055</v>
      </c>
      <c r="AH102" s="78">
        <v>1965.6260000000002</v>
      </c>
      <c r="AI102" s="73">
        <v>10484.705420000006</v>
      </c>
      <c r="AJ102" s="78">
        <v>8008.1081416555353</v>
      </c>
      <c r="AK102" s="73">
        <v>18493.813561655541</v>
      </c>
      <c r="AL102" s="78">
        <v>-61111.909165125864</v>
      </c>
      <c r="AM102" s="78">
        <v>17050.909165125864</v>
      </c>
      <c r="AN102" s="73">
        <v>-44061</v>
      </c>
      <c r="AO102" s="78">
        <v>37608.212047167392</v>
      </c>
      <c r="AP102" s="73">
        <v>-6452.7879528326084</v>
      </c>
      <c r="AQ102" s="78">
        <v>16932.596579829493</v>
      </c>
      <c r="AR102" s="89">
        <v>10479.808626996884</v>
      </c>
      <c r="AS102" s="78"/>
      <c r="AT102" s="78"/>
      <c r="AU102" s="73"/>
      <c r="AV102" s="78"/>
      <c r="AW102" s="73"/>
      <c r="AX102" s="78"/>
      <c r="AY102" s="73"/>
      <c r="AZ102" s="78"/>
      <c r="BA102" s="78">
        <v>0</v>
      </c>
      <c r="BB102" s="73">
        <f t="shared" si="8"/>
        <v>0</v>
      </c>
      <c r="BC102" s="78">
        <v>0</v>
      </c>
      <c r="BD102" s="73">
        <f t="shared" si="9"/>
        <v>0</v>
      </c>
      <c r="BE102" s="78">
        <v>0</v>
      </c>
      <c r="BF102" s="73">
        <f t="shared" si="10"/>
        <v>0</v>
      </c>
    </row>
    <row r="103" spans="1:60" ht="13">
      <c r="A103" s="68"/>
      <c r="B103" s="261"/>
      <c r="C103" s="92">
        <v>79635</v>
      </c>
      <c r="D103" s="80">
        <v>-88603</v>
      </c>
      <c r="E103" s="93">
        <v>-8968</v>
      </c>
      <c r="F103" s="80">
        <v>-114808</v>
      </c>
      <c r="G103" s="93">
        <v>-123776</v>
      </c>
      <c r="H103" s="80">
        <v>278357</v>
      </c>
      <c r="I103" s="93">
        <v>154581</v>
      </c>
      <c r="J103" s="80">
        <v>-73113</v>
      </c>
      <c r="K103" s="80">
        <v>-12256</v>
      </c>
      <c r="L103" s="93">
        <v>-85369</v>
      </c>
      <c r="M103" s="80">
        <v>-7585</v>
      </c>
      <c r="N103" s="93">
        <v>-92954</v>
      </c>
      <c r="O103" s="80">
        <v>77321</v>
      </c>
      <c r="P103" s="93">
        <v>-15633</v>
      </c>
      <c r="Q103" s="80">
        <v>98894</v>
      </c>
      <c r="R103" s="80">
        <v>14577</v>
      </c>
      <c r="S103" s="93">
        <v>113471</v>
      </c>
      <c r="T103" s="80">
        <v>-46753</v>
      </c>
      <c r="U103" s="93">
        <v>66718</v>
      </c>
      <c r="V103" s="80">
        <v>-293511</v>
      </c>
      <c r="W103" s="93">
        <v>-226793</v>
      </c>
      <c r="X103" s="80">
        <v>196524.75196164989</v>
      </c>
      <c r="Y103" s="80">
        <v>-454515.45381344843</v>
      </c>
      <c r="Z103" s="93">
        <v>-257990.70185179857</v>
      </c>
      <c r="AA103" s="80">
        <v>-175041.32101595838</v>
      </c>
      <c r="AB103" s="93">
        <v>-433032.0228677569</v>
      </c>
      <c r="AC103" s="80">
        <v>-368713.68587029201</v>
      </c>
      <c r="AD103" s="93">
        <v>-801745.70873804903</v>
      </c>
      <c r="AE103" s="80">
        <v>-31673.900225777732</v>
      </c>
      <c r="AF103" s="80">
        <v>-242851.71309191416</v>
      </c>
      <c r="AG103" s="93">
        <v>-274525.6133176919</v>
      </c>
      <c r="AH103" s="80">
        <v>54043.207648899843</v>
      </c>
      <c r="AI103" s="93">
        <v>-220482.40566879205</v>
      </c>
      <c r="AJ103" s="80">
        <v>-178260.47306717839</v>
      </c>
      <c r="AK103" s="93">
        <v>-398741.87873597041</v>
      </c>
      <c r="AL103" s="80">
        <v>-161925.06254816276</v>
      </c>
      <c r="AM103" s="80">
        <v>-560021.05047480052</v>
      </c>
      <c r="AN103" s="93">
        <v>-721946.11302296328</v>
      </c>
      <c r="AO103" s="80">
        <v>-136909.20886185172</v>
      </c>
      <c r="AP103" s="93">
        <v>-858855.321884815</v>
      </c>
      <c r="AQ103" s="80">
        <v>167075.07456368965</v>
      </c>
      <c r="AR103" s="82">
        <v>-691780.24732112535</v>
      </c>
      <c r="AS103" s="80">
        <v>-16989</v>
      </c>
      <c r="AT103" s="80">
        <v>-93377</v>
      </c>
      <c r="AU103" s="93">
        <v>-110366</v>
      </c>
      <c r="AV103" s="80">
        <v>125662.70000000001</v>
      </c>
      <c r="AW103" s="93">
        <v>15296.700000000012</v>
      </c>
      <c r="AX103" s="80">
        <v>-587258.64</v>
      </c>
      <c r="AY103" s="93">
        <v>-558684.94000000006</v>
      </c>
      <c r="AZ103" s="80">
        <f>SUM(AZ59:AZ102)</f>
        <v>-23911</v>
      </c>
      <c r="BA103" s="80">
        <f>SUM(BA59:BA102)</f>
        <v>-447360</v>
      </c>
      <c r="BB103" s="93">
        <f t="shared" si="8"/>
        <v>-471271</v>
      </c>
      <c r="BC103" s="80">
        <f>SUM(BC59:BC102)</f>
        <v>189384</v>
      </c>
      <c r="BD103" s="93">
        <f t="shared" si="9"/>
        <v>-281887</v>
      </c>
      <c r="BE103" s="80">
        <f>SUM(BE59:BE102)</f>
        <v>-172802</v>
      </c>
      <c r="BF103" s="93">
        <f t="shared" si="10"/>
        <v>-454689</v>
      </c>
      <c r="BH103" s="271"/>
    </row>
    <row r="104" spans="1:60" ht="13">
      <c r="A104" s="68"/>
      <c r="B104" s="88"/>
      <c r="C104" s="78">
        <v>0</v>
      </c>
      <c r="D104" s="78">
        <v>0</v>
      </c>
      <c r="E104" s="84">
        <v>0</v>
      </c>
      <c r="F104" s="78">
        <v>0</v>
      </c>
      <c r="G104" s="84">
        <v>0</v>
      </c>
      <c r="H104" s="78">
        <v>0</v>
      </c>
      <c r="I104" s="84">
        <v>0</v>
      </c>
      <c r="J104" s="78">
        <v>0</v>
      </c>
      <c r="K104" s="78">
        <v>0</v>
      </c>
      <c r="L104" s="84">
        <v>0</v>
      </c>
      <c r="M104" s="78">
        <v>0</v>
      </c>
      <c r="N104" s="84">
        <v>0</v>
      </c>
      <c r="O104" s="78">
        <v>0</v>
      </c>
      <c r="P104" s="84">
        <v>0</v>
      </c>
      <c r="Q104" s="78">
        <v>0</v>
      </c>
      <c r="R104" s="78">
        <v>0</v>
      </c>
      <c r="S104" s="84">
        <v>0</v>
      </c>
      <c r="T104" s="78">
        <v>0</v>
      </c>
      <c r="U104" s="84">
        <v>0</v>
      </c>
      <c r="V104" s="78">
        <v>0</v>
      </c>
      <c r="W104" s="84">
        <v>0</v>
      </c>
      <c r="X104" s="78">
        <v>0</v>
      </c>
      <c r="Y104" s="78">
        <v>0</v>
      </c>
      <c r="Z104" s="84">
        <v>0</v>
      </c>
      <c r="AA104" s="78">
        <v>0</v>
      </c>
      <c r="AB104" s="84">
        <v>0</v>
      </c>
      <c r="AC104" s="78">
        <v>0</v>
      </c>
      <c r="AD104" s="84">
        <v>0</v>
      </c>
      <c r="AE104" s="78">
        <v>0</v>
      </c>
      <c r="AF104" s="78">
        <v>0</v>
      </c>
      <c r="AG104" s="84">
        <v>0</v>
      </c>
      <c r="AH104" s="78">
        <v>0</v>
      </c>
      <c r="AI104" s="84">
        <v>0</v>
      </c>
      <c r="AJ104" s="78">
        <v>0</v>
      </c>
      <c r="AK104" s="84">
        <v>0</v>
      </c>
      <c r="AL104" s="78">
        <v>0</v>
      </c>
      <c r="AM104" s="78">
        <v>0</v>
      </c>
      <c r="AN104" s="84">
        <v>0</v>
      </c>
      <c r="AO104" s="78">
        <v>0</v>
      </c>
      <c r="AP104" s="84">
        <v>0</v>
      </c>
      <c r="AQ104" s="78">
        <v>0</v>
      </c>
      <c r="AR104" s="89">
        <v>0</v>
      </c>
      <c r="AS104" s="78"/>
      <c r="AT104" s="78"/>
      <c r="AU104" s="84"/>
      <c r="AV104" s="78"/>
      <c r="AW104" s="84"/>
      <c r="AX104" s="78"/>
      <c r="AY104" s="84"/>
      <c r="AZ104" s="78"/>
      <c r="BA104" s="78"/>
      <c r="BB104" s="84"/>
      <c r="BC104" s="78"/>
      <c r="BD104" s="84"/>
      <c r="BE104" s="78"/>
      <c r="BF104" s="84"/>
    </row>
    <row r="105" spans="1:60" ht="13">
      <c r="A105" s="68"/>
      <c r="B105" s="262" t="s">
        <v>407</v>
      </c>
      <c r="C105" s="94">
        <v>-16102</v>
      </c>
      <c r="D105" s="78">
        <v>-7367</v>
      </c>
      <c r="E105" s="73">
        <v>-23469</v>
      </c>
      <c r="F105" s="78">
        <v>-17738</v>
      </c>
      <c r="G105" s="73">
        <v>-41207</v>
      </c>
      <c r="H105" s="78">
        <v>-19927</v>
      </c>
      <c r="I105" s="73">
        <v>-61134</v>
      </c>
      <c r="J105" s="78">
        <v>-8253</v>
      </c>
      <c r="K105" s="78">
        <v>-7713</v>
      </c>
      <c r="L105" s="73">
        <v>-15966</v>
      </c>
      <c r="M105" s="78">
        <v>-6739</v>
      </c>
      <c r="N105" s="73">
        <v>-22705</v>
      </c>
      <c r="O105" s="78">
        <v>-9219</v>
      </c>
      <c r="P105" s="73">
        <v>-31924</v>
      </c>
      <c r="Q105" s="78">
        <v>-19912</v>
      </c>
      <c r="R105" s="78">
        <v>-10865</v>
      </c>
      <c r="S105" s="73">
        <v>-30777</v>
      </c>
      <c r="T105" s="78">
        <v>-4020</v>
      </c>
      <c r="U105" s="73">
        <v>-34797</v>
      </c>
      <c r="V105" s="78">
        <v>-10592</v>
      </c>
      <c r="W105" s="73">
        <v>-45389</v>
      </c>
      <c r="X105" s="78">
        <v>-19608</v>
      </c>
      <c r="Y105" s="78">
        <v>-10828</v>
      </c>
      <c r="Z105" s="73">
        <v>-30436</v>
      </c>
      <c r="AA105" s="78">
        <v>-31928</v>
      </c>
      <c r="AB105" s="73">
        <v>-62364</v>
      </c>
      <c r="AC105" s="78">
        <v>-32632</v>
      </c>
      <c r="AD105" s="73">
        <v>-94996</v>
      </c>
      <c r="AE105" s="78">
        <v>-14304</v>
      </c>
      <c r="AF105" s="78">
        <v>-12955</v>
      </c>
      <c r="AG105" s="73">
        <v>-27259</v>
      </c>
      <c r="AH105" s="78">
        <v>-24479</v>
      </c>
      <c r="AI105" s="73">
        <v>-51738</v>
      </c>
      <c r="AJ105" s="78">
        <v>-23446</v>
      </c>
      <c r="AK105" s="73">
        <v>-75184</v>
      </c>
      <c r="AL105" s="78">
        <v>-138100</v>
      </c>
      <c r="AM105" s="78">
        <v>-41872</v>
      </c>
      <c r="AN105" s="73">
        <v>-179972</v>
      </c>
      <c r="AO105" s="78">
        <v>-26654.320246399991</v>
      </c>
      <c r="AP105" s="73">
        <v>-206626.32024639999</v>
      </c>
      <c r="AQ105" s="78">
        <v>-10456.669596092659</v>
      </c>
      <c r="AR105" s="89">
        <v>-217082.98984249265</v>
      </c>
      <c r="AS105" s="78">
        <v>-45466</v>
      </c>
      <c r="AT105" s="78">
        <v>-53527</v>
      </c>
      <c r="AU105" s="73">
        <v>-98993</v>
      </c>
      <c r="AV105" s="78">
        <v>-53094.7</v>
      </c>
      <c r="AW105" s="73">
        <v>-152087.70000000001</v>
      </c>
      <c r="AX105" s="78">
        <v>-135894</v>
      </c>
      <c r="AY105" s="73">
        <v>-287981.7</v>
      </c>
      <c r="AZ105" s="78">
        <v>-92064</v>
      </c>
      <c r="BA105" s="78">
        <v>-41432</v>
      </c>
      <c r="BB105" s="73">
        <f t="shared" si="8"/>
        <v>-133496</v>
      </c>
      <c r="BC105" s="78">
        <v>-57008</v>
      </c>
      <c r="BD105" s="73">
        <f t="shared" ref="BD105:BD107" si="11">SUM(BB105:BC105)</f>
        <v>-190504</v>
      </c>
      <c r="BE105" s="78">
        <v>-70557</v>
      </c>
      <c r="BF105" s="73">
        <f t="shared" ref="BF105:BF107" si="12">SUM(BD105:BE105)</f>
        <v>-261061</v>
      </c>
    </row>
    <row r="106" spans="1:60" ht="13">
      <c r="A106" s="68"/>
      <c r="B106" s="88" t="s">
        <v>408</v>
      </c>
      <c r="C106" s="78">
        <v>0</v>
      </c>
      <c r="D106" s="78">
        <v>0</v>
      </c>
      <c r="E106" s="84">
        <v>0</v>
      </c>
      <c r="F106" s="78">
        <v>0</v>
      </c>
      <c r="G106" s="84">
        <v>0</v>
      </c>
      <c r="H106" s="78">
        <v>0</v>
      </c>
      <c r="I106" s="84">
        <v>0</v>
      </c>
      <c r="J106" s="78">
        <v>0</v>
      </c>
      <c r="K106" s="78">
        <v>0</v>
      </c>
      <c r="L106" s="84">
        <v>0</v>
      </c>
      <c r="M106" s="78">
        <v>0</v>
      </c>
      <c r="N106" s="84">
        <v>0</v>
      </c>
      <c r="O106" s="78">
        <v>0</v>
      </c>
      <c r="P106" s="84">
        <v>0</v>
      </c>
      <c r="Q106" s="78">
        <v>0</v>
      </c>
      <c r="R106" s="78">
        <v>0</v>
      </c>
      <c r="S106" s="84">
        <v>0</v>
      </c>
      <c r="T106" s="78">
        <v>0</v>
      </c>
      <c r="U106" s="84">
        <v>0</v>
      </c>
      <c r="V106" s="78">
        <v>0</v>
      </c>
      <c r="W106" s="84">
        <v>0</v>
      </c>
      <c r="X106" s="78">
        <v>0</v>
      </c>
      <c r="Y106" s="78">
        <v>0</v>
      </c>
      <c r="Z106" s="84">
        <v>0</v>
      </c>
      <c r="AA106" s="78">
        <v>0</v>
      </c>
      <c r="AB106" s="84">
        <v>0</v>
      </c>
      <c r="AC106" s="78">
        <v>0</v>
      </c>
      <c r="AD106" s="84">
        <v>0</v>
      </c>
      <c r="AE106" s="78">
        <v>0</v>
      </c>
      <c r="AF106" s="78">
        <v>0</v>
      </c>
      <c r="AG106" s="84">
        <v>0</v>
      </c>
      <c r="AH106" s="78">
        <v>0</v>
      </c>
      <c r="AI106" s="84">
        <v>0</v>
      </c>
      <c r="AJ106" s="78">
        <v>0</v>
      </c>
      <c r="AK106" s="84">
        <v>0</v>
      </c>
      <c r="AL106" s="78">
        <v>0</v>
      </c>
      <c r="AM106" s="78">
        <v>0</v>
      </c>
      <c r="AN106" s="84">
        <v>0</v>
      </c>
      <c r="AO106" s="78">
        <v>0</v>
      </c>
      <c r="AP106" s="84">
        <v>0</v>
      </c>
      <c r="AQ106" s="78">
        <v>0</v>
      </c>
      <c r="AR106" s="89">
        <v>0</v>
      </c>
      <c r="AS106" s="78"/>
      <c r="AT106" s="78"/>
      <c r="AU106" s="84"/>
      <c r="AV106" s="78"/>
      <c r="AW106" s="84"/>
      <c r="AX106" s="78"/>
      <c r="AY106" s="84"/>
      <c r="AZ106" s="78"/>
      <c r="BA106" s="78">
        <v>0</v>
      </c>
      <c r="BB106" s="84">
        <f t="shared" si="8"/>
        <v>0</v>
      </c>
      <c r="BC106" s="78">
        <v>0</v>
      </c>
      <c r="BD106" s="84">
        <f t="shared" si="11"/>
        <v>0</v>
      </c>
      <c r="BE106" s="78">
        <v>0</v>
      </c>
      <c r="BF106" s="84">
        <f t="shared" si="12"/>
        <v>0</v>
      </c>
    </row>
    <row r="107" spans="1:60" ht="13">
      <c r="A107" s="68"/>
      <c r="B107" s="264" t="s">
        <v>166</v>
      </c>
      <c r="C107" s="80">
        <v>333664</v>
      </c>
      <c r="D107" s="80">
        <v>205416</v>
      </c>
      <c r="E107" s="82">
        <v>539080</v>
      </c>
      <c r="F107" s="80">
        <v>338479</v>
      </c>
      <c r="G107" s="82">
        <v>877559</v>
      </c>
      <c r="H107" s="80">
        <v>649846</v>
      </c>
      <c r="I107" s="82">
        <v>1527405</v>
      </c>
      <c r="J107" s="80">
        <v>247372</v>
      </c>
      <c r="K107" s="80">
        <v>297294</v>
      </c>
      <c r="L107" s="82">
        <v>544666</v>
      </c>
      <c r="M107" s="80">
        <v>320033</v>
      </c>
      <c r="N107" s="82">
        <v>864699</v>
      </c>
      <c r="O107" s="80">
        <v>501547</v>
      </c>
      <c r="P107" s="82">
        <v>1366246</v>
      </c>
      <c r="Q107" s="80">
        <v>481745</v>
      </c>
      <c r="R107" s="80">
        <v>236987</v>
      </c>
      <c r="S107" s="82">
        <v>718732</v>
      </c>
      <c r="T107" s="80">
        <v>262932</v>
      </c>
      <c r="U107" s="82">
        <v>981664</v>
      </c>
      <c r="V107" s="80">
        <v>264288.55104000005</v>
      </c>
      <c r="W107" s="82">
        <v>1245952.55104</v>
      </c>
      <c r="X107" s="80">
        <v>622536.64764710574</v>
      </c>
      <c r="Y107" s="80">
        <v>-92076.935029445565</v>
      </c>
      <c r="Z107" s="82">
        <v>530459.71261766017</v>
      </c>
      <c r="AA107" s="80">
        <v>411758.80634831853</v>
      </c>
      <c r="AB107" s="82">
        <v>942218.51896597841</v>
      </c>
      <c r="AC107" s="80">
        <v>290572.64970271953</v>
      </c>
      <c r="AD107" s="82">
        <v>1232791.1686686976</v>
      </c>
      <c r="AE107" s="80">
        <v>308164.8678852173</v>
      </c>
      <c r="AF107" s="80">
        <v>211102.55016018887</v>
      </c>
      <c r="AG107" s="82">
        <v>519267.41804540617</v>
      </c>
      <c r="AH107" s="80">
        <v>388863.11019103305</v>
      </c>
      <c r="AI107" s="82">
        <v>908130.52823643922</v>
      </c>
      <c r="AJ107" s="80">
        <v>359957.38098227093</v>
      </c>
      <c r="AK107" s="82">
        <v>1268088.9092187104</v>
      </c>
      <c r="AL107" s="80">
        <v>527213.29919135757</v>
      </c>
      <c r="AM107" s="80">
        <v>578866.41061031562</v>
      </c>
      <c r="AN107" s="82">
        <v>1106079.7098016732</v>
      </c>
      <c r="AO107" s="80">
        <v>850200.92798947985</v>
      </c>
      <c r="AP107" s="82">
        <v>1956280.637791153</v>
      </c>
      <c r="AQ107" s="80">
        <v>833904.27253273688</v>
      </c>
      <c r="AR107" s="82">
        <v>2790184.9103238899</v>
      </c>
      <c r="AS107" s="80">
        <v>1036284</v>
      </c>
      <c r="AT107" s="80">
        <v>877106</v>
      </c>
      <c r="AU107" s="82">
        <v>1913390</v>
      </c>
      <c r="AV107" s="80">
        <v>1180713</v>
      </c>
      <c r="AW107" s="82">
        <v>3094103</v>
      </c>
      <c r="AX107" s="80">
        <v>1027148.3599999999</v>
      </c>
      <c r="AY107" s="82">
        <v>4157750.36</v>
      </c>
      <c r="AZ107" s="80">
        <f>SUM(AZ105,AZ103,AZ57)</f>
        <v>880266</v>
      </c>
      <c r="BA107" s="80">
        <f>SUM(BA105,BA103,BA57)</f>
        <v>1198381</v>
      </c>
      <c r="BB107" s="82">
        <f t="shared" si="8"/>
        <v>2078647</v>
      </c>
      <c r="BC107" s="80">
        <f>SUM(BC105,BC103,BC57)</f>
        <v>2014191</v>
      </c>
      <c r="BD107" s="82">
        <f t="shared" si="11"/>
        <v>4092838</v>
      </c>
      <c r="BE107" s="80">
        <f>SUM(BE105,BE103,BE57)</f>
        <v>1012114</v>
      </c>
      <c r="BF107" s="82">
        <f t="shared" si="12"/>
        <v>5104952</v>
      </c>
    </row>
    <row r="108" spans="1:60" ht="13">
      <c r="A108" s="68"/>
      <c r="B108" s="261"/>
      <c r="C108" s="95">
        <v>0</v>
      </c>
      <c r="D108" s="95">
        <v>0</v>
      </c>
      <c r="E108" s="84">
        <v>0</v>
      </c>
      <c r="F108" s="95">
        <v>0</v>
      </c>
      <c r="G108" s="84">
        <v>0</v>
      </c>
      <c r="H108" s="95">
        <v>0</v>
      </c>
      <c r="I108" s="84">
        <v>0</v>
      </c>
      <c r="J108" s="95">
        <v>0</v>
      </c>
      <c r="K108" s="95">
        <v>0</v>
      </c>
      <c r="L108" s="84">
        <v>0</v>
      </c>
      <c r="M108" s="95">
        <v>0</v>
      </c>
      <c r="N108" s="84">
        <v>0</v>
      </c>
      <c r="O108" s="95">
        <v>0</v>
      </c>
      <c r="P108" s="84">
        <v>0</v>
      </c>
      <c r="Q108" s="95">
        <v>0</v>
      </c>
      <c r="R108" s="95">
        <v>0</v>
      </c>
      <c r="S108" s="84">
        <v>0</v>
      </c>
      <c r="T108" s="95">
        <v>0</v>
      </c>
      <c r="U108" s="84">
        <v>0</v>
      </c>
      <c r="V108" s="95">
        <v>0</v>
      </c>
      <c r="W108" s="84">
        <v>0</v>
      </c>
      <c r="X108" s="95">
        <v>0</v>
      </c>
      <c r="Y108" s="95">
        <v>0</v>
      </c>
      <c r="Z108" s="84">
        <v>0</v>
      </c>
      <c r="AA108" s="95">
        <v>0</v>
      </c>
      <c r="AB108" s="84">
        <v>0</v>
      </c>
      <c r="AC108" s="95">
        <v>0</v>
      </c>
      <c r="AD108" s="84">
        <v>0</v>
      </c>
      <c r="AE108" s="95">
        <v>0</v>
      </c>
      <c r="AF108" s="95">
        <v>0</v>
      </c>
      <c r="AG108" s="84">
        <v>0</v>
      </c>
      <c r="AH108" s="95">
        <v>0</v>
      </c>
      <c r="AI108" s="84">
        <v>0</v>
      </c>
      <c r="AJ108" s="95">
        <v>0</v>
      </c>
      <c r="AK108" s="84">
        <v>0</v>
      </c>
      <c r="AL108" s="95">
        <v>0</v>
      </c>
      <c r="AM108" s="95">
        <v>0</v>
      </c>
      <c r="AN108" s="84">
        <v>0</v>
      </c>
      <c r="AO108" s="95">
        <v>0</v>
      </c>
      <c r="AP108" s="84">
        <v>0</v>
      </c>
      <c r="AQ108" s="95">
        <v>0</v>
      </c>
      <c r="AR108" s="96">
        <v>0</v>
      </c>
      <c r="AS108" s="95"/>
      <c r="AT108" s="95"/>
      <c r="AU108" s="84"/>
      <c r="AV108" s="95"/>
      <c r="AW108" s="84"/>
      <c r="AX108" s="95"/>
      <c r="AY108" s="84"/>
      <c r="AZ108" s="95"/>
      <c r="BA108" s="95"/>
      <c r="BB108" s="84"/>
      <c r="BC108" s="95"/>
      <c r="BD108" s="84"/>
      <c r="BE108" s="95"/>
      <c r="BF108" s="84"/>
    </row>
    <row r="109" spans="1:60" ht="13">
      <c r="A109" s="68"/>
      <c r="B109" s="264" t="s">
        <v>167</v>
      </c>
      <c r="C109" s="83">
        <v>0</v>
      </c>
      <c r="D109" s="83">
        <v>0</v>
      </c>
      <c r="E109" s="84">
        <v>0</v>
      </c>
      <c r="F109" s="83">
        <v>0</v>
      </c>
      <c r="G109" s="84">
        <v>0</v>
      </c>
      <c r="H109" s="83">
        <v>0</v>
      </c>
      <c r="I109" s="84">
        <v>0</v>
      </c>
      <c r="J109" s="83">
        <v>0</v>
      </c>
      <c r="K109" s="83">
        <v>0</v>
      </c>
      <c r="L109" s="84">
        <v>0</v>
      </c>
      <c r="M109" s="83">
        <v>0</v>
      </c>
      <c r="N109" s="84">
        <v>0</v>
      </c>
      <c r="O109" s="83">
        <v>0</v>
      </c>
      <c r="P109" s="84">
        <v>0</v>
      </c>
      <c r="Q109" s="83">
        <v>0</v>
      </c>
      <c r="R109" s="83">
        <v>0</v>
      </c>
      <c r="S109" s="84">
        <v>0</v>
      </c>
      <c r="T109" s="83">
        <v>0</v>
      </c>
      <c r="U109" s="84">
        <v>0</v>
      </c>
      <c r="V109" s="83">
        <v>0</v>
      </c>
      <c r="W109" s="84">
        <v>0</v>
      </c>
      <c r="X109" s="83">
        <v>0</v>
      </c>
      <c r="Y109" s="83">
        <v>0</v>
      </c>
      <c r="Z109" s="84">
        <v>0</v>
      </c>
      <c r="AA109" s="83">
        <v>0</v>
      </c>
      <c r="AB109" s="84">
        <v>0</v>
      </c>
      <c r="AC109" s="83">
        <v>0</v>
      </c>
      <c r="AD109" s="84">
        <v>0</v>
      </c>
      <c r="AE109" s="83">
        <v>0</v>
      </c>
      <c r="AF109" s="83">
        <v>0</v>
      </c>
      <c r="AG109" s="84">
        <v>0</v>
      </c>
      <c r="AH109" s="83">
        <v>0</v>
      </c>
      <c r="AI109" s="84">
        <v>0</v>
      </c>
      <c r="AJ109" s="83">
        <v>0</v>
      </c>
      <c r="AK109" s="84">
        <v>0</v>
      </c>
      <c r="AL109" s="83">
        <v>0</v>
      </c>
      <c r="AM109" s="83">
        <v>0</v>
      </c>
      <c r="AN109" s="84">
        <v>0</v>
      </c>
      <c r="AO109" s="83">
        <v>0</v>
      </c>
      <c r="AP109" s="84">
        <v>0</v>
      </c>
      <c r="AQ109" s="83">
        <v>0</v>
      </c>
      <c r="AR109" s="85">
        <v>0</v>
      </c>
      <c r="AS109" s="83"/>
      <c r="AT109" s="83"/>
      <c r="AU109" s="84"/>
      <c r="AV109" s="83"/>
      <c r="AW109" s="84"/>
      <c r="AX109" s="83"/>
      <c r="AY109" s="84"/>
      <c r="AZ109" s="83"/>
      <c r="BA109" s="83"/>
      <c r="BB109" s="84"/>
      <c r="BC109" s="83"/>
      <c r="BD109" s="84"/>
      <c r="BE109" s="83"/>
      <c r="BF109" s="84"/>
    </row>
    <row r="110" spans="1:60" ht="13">
      <c r="A110" s="68"/>
      <c r="B110" s="260" t="s">
        <v>409</v>
      </c>
      <c r="C110" s="94">
        <v>-57800</v>
      </c>
      <c r="D110" s="97">
        <v>-251304</v>
      </c>
      <c r="E110" s="73">
        <v>-309104</v>
      </c>
      <c r="F110" s="97">
        <v>-49827</v>
      </c>
      <c r="G110" s="73">
        <v>-358931</v>
      </c>
      <c r="H110" s="97">
        <v>-96639</v>
      </c>
      <c r="I110" s="73">
        <v>-455570</v>
      </c>
      <c r="J110" s="97">
        <v>-89815</v>
      </c>
      <c r="K110" s="97">
        <v>-190013</v>
      </c>
      <c r="L110" s="73">
        <v>-279828</v>
      </c>
      <c r="M110" s="97">
        <v>-285706</v>
      </c>
      <c r="N110" s="73">
        <v>-565534</v>
      </c>
      <c r="O110" s="97">
        <v>-264383</v>
      </c>
      <c r="P110" s="73">
        <v>-829917</v>
      </c>
      <c r="Q110" s="97">
        <v>-526023</v>
      </c>
      <c r="R110" s="97">
        <v>-605606</v>
      </c>
      <c r="S110" s="73">
        <v>-1131629</v>
      </c>
      <c r="T110" s="97">
        <v>-425470</v>
      </c>
      <c r="U110" s="73">
        <v>-1557099</v>
      </c>
      <c r="V110" s="97">
        <v>-530882</v>
      </c>
      <c r="W110" s="73">
        <v>-2087981</v>
      </c>
      <c r="X110" s="97">
        <v>-442819.31083733187</v>
      </c>
      <c r="Y110" s="97">
        <v>-138703.12266126339</v>
      </c>
      <c r="Z110" s="73">
        <v>-581522.43349859526</v>
      </c>
      <c r="AA110" s="97">
        <v>-279907.5773484396</v>
      </c>
      <c r="AB110" s="73">
        <v>-861430.01084703486</v>
      </c>
      <c r="AC110" s="97">
        <v>-274395.40808841051</v>
      </c>
      <c r="AD110" s="73">
        <v>-1135825.4189354454</v>
      </c>
      <c r="AE110" s="97">
        <v>-501770.34085295186</v>
      </c>
      <c r="AF110" s="97">
        <v>-851926.54813023261</v>
      </c>
      <c r="AG110" s="73">
        <v>-1353696.8889831845</v>
      </c>
      <c r="AH110" s="97">
        <v>-321738.71811609995</v>
      </c>
      <c r="AI110" s="73">
        <v>-1675435.6070992844</v>
      </c>
      <c r="AJ110" s="97">
        <v>-487456.69363461388</v>
      </c>
      <c r="AK110" s="73">
        <v>-2162892.3007338983</v>
      </c>
      <c r="AL110" s="97">
        <v>-380763.22609648644</v>
      </c>
      <c r="AM110" s="97">
        <v>-681055.00707116886</v>
      </c>
      <c r="AN110" s="73">
        <v>-1061818.2331676553</v>
      </c>
      <c r="AO110" s="97">
        <v>-751124.86914633866</v>
      </c>
      <c r="AP110" s="73">
        <v>-1812943.102313994</v>
      </c>
      <c r="AQ110" s="97">
        <v>-750871.74507271219</v>
      </c>
      <c r="AR110" s="98">
        <v>-2563814.8473867062</v>
      </c>
      <c r="AS110" s="97">
        <v>-602109</v>
      </c>
      <c r="AT110" s="97">
        <v>-510086</v>
      </c>
      <c r="AU110" s="73">
        <v>-1112195</v>
      </c>
      <c r="AV110" s="97">
        <v>-611835</v>
      </c>
      <c r="AW110" s="73">
        <v>-1724030</v>
      </c>
      <c r="AX110" s="97">
        <v>-832826</v>
      </c>
      <c r="AY110" s="73">
        <v>-2557110</v>
      </c>
      <c r="AZ110" s="97">
        <v>-916418</v>
      </c>
      <c r="BA110" s="97">
        <v>-1471829</v>
      </c>
      <c r="BB110" s="73">
        <f t="shared" si="8"/>
        <v>-2388247</v>
      </c>
      <c r="BC110" s="97">
        <v>-1389417</v>
      </c>
      <c r="BD110" s="73">
        <f t="shared" ref="BD110:BD133" si="13">SUM(BB110:BC110)</f>
        <v>-3777664</v>
      </c>
      <c r="BE110" s="97">
        <v>-1868129</v>
      </c>
      <c r="BF110" s="73">
        <f t="shared" ref="BF110:BF133" si="14">SUM(BD110:BE110)</f>
        <v>-5645793</v>
      </c>
    </row>
    <row r="111" spans="1:60" ht="13">
      <c r="A111" s="68"/>
      <c r="B111" s="260" t="s">
        <v>331</v>
      </c>
      <c r="C111" s="94"/>
      <c r="D111" s="97"/>
      <c r="E111" s="73"/>
      <c r="F111" s="97"/>
      <c r="G111" s="73"/>
      <c r="H111" s="97"/>
      <c r="I111" s="73"/>
      <c r="J111" s="97"/>
      <c r="K111" s="97"/>
      <c r="L111" s="73"/>
      <c r="M111" s="97"/>
      <c r="N111" s="73"/>
      <c r="O111" s="97"/>
      <c r="P111" s="73"/>
      <c r="Q111" s="97"/>
      <c r="R111" s="97"/>
      <c r="S111" s="73"/>
      <c r="T111" s="97"/>
      <c r="U111" s="73"/>
      <c r="V111" s="97"/>
      <c r="W111" s="73"/>
      <c r="X111" s="97"/>
      <c r="Y111" s="97"/>
      <c r="Z111" s="73"/>
      <c r="AA111" s="97"/>
      <c r="AB111" s="73"/>
      <c r="AC111" s="97"/>
      <c r="AD111" s="73"/>
      <c r="AE111" s="97"/>
      <c r="AF111" s="97"/>
      <c r="AG111" s="73"/>
      <c r="AH111" s="97"/>
      <c r="AI111" s="73"/>
      <c r="AJ111" s="97"/>
      <c r="AK111" s="73"/>
      <c r="AL111" s="97"/>
      <c r="AM111" s="97"/>
      <c r="AN111" s="73"/>
      <c r="AO111" s="97"/>
      <c r="AP111" s="73"/>
      <c r="AQ111" s="97"/>
      <c r="AR111" s="98"/>
      <c r="AS111" s="97"/>
      <c r="AT111" s="97"/>
      <c r="AU111" s="73"/>
      <c r="AV111" s="97"/>
      <c r="AW111" s="73"/>
      <c r="AX111" s="97">
        <v>-640269</v>
      </c>
      <c r="AY111" s="73">
        <v>-640269</v>
      </c>
      <c r="AZ111" s="97">
        <v>0</v>
      </c>
      <c r="BA111" s="97">
        <v>0</v>
      </c>
      <c r="BB111" s="73">
        <f t="shared" si="8"/>
        <v>0</v>
      </c>
      <c r="BC111" s="97">
        <v>0</v>
      </c>
      <c r="BD111" s="73">
        <f t="shared" si="13"/>
        <v>0</v>
      </c>
      <c r="BE111" s="97">
        <v>0</v>
      </c>
      <c r="BF111" s="73">
        <f t="shared" si="14"/>
        <v>0</v>
      </c>
    </row>
    <row r="112" spans="1:60" ht="13">
      <c r="A112" s="68"/>
      <c r="B112" s="260" t="s">
        <v>332</v>
      </c>
      <c r="C112" s="94"/>
      <c r="D112" s="97"/>
      <c r="E112" s="73"/>
      <c r="F112" s="97"/>
      <c r="G112" s="73"/>
      <c r="H112" s="97"/>
      <c r="I112" s="73"/>
      <c r="J112" s="97"/>
      <c r="K112" s="97"/>
      <c r="L112" s="73"/>
      <c r="M112" s="97"/>
      <c r="N112" s="73"/>
      <c r="O112" s="97"/>
      <c r="P112" s="73"/>
      <c r="Q112" s="97"/>
      <c r="R112" s="97"/>
      <c r="S112" s="73"/>
      <c r="T112" s="97"/>
      <c r="U112" s="73"/>
      <c r="V112" s="97"/>
      <c r="W112" s="73"/>
      <c r="X112" s="97"/>
      <c r="Y112" s="97"/>
      <c r="Z112" s="73"/>
      <c r="AA112" s="97"/>
      <c r="AB112" s="73"/>
      <c r="AC112" s="97"/>
      <c r="AD112" s="73"/>
      <c r="AE112" s="97"/>
      <c r="AF112" s="97"/>
      <c r="AG112" s="73"/>
      <c r="AH112" s="97"/>
      <c r="AI112" s="73"/>
      <c r="AJ112" s="97"/>
      <c r="AK112" s="73"/>
      <c r="AL112" s="97"/>
      <c r="AM112" s="97"/>
      <c r="AN112" s="73"/>
      <c r="AO112" s="97"/>
      <c r="AP112" s="73"/>
      <c r="AQ112" s="97"/>
      <c r="AR112" s="98"/>
      <c r="AS112" s="97"/>
      <c r="AT112" s="97"/>
      <c r="AU112" s="73"/>
      <c r="AV112" s="97"/>
      <c r="AW112" s="73"/>
      <c r="AX112" s="97">
        <v>-602090</v>
      </c>
      <c r="AY112" s="73">
        <v>-602090</v>
      </c>
      <c r="AZ112" s="97">
        <v>0</v>
      </c>
      <c r="BA112" s="97">
        <v>0</v>
      </c>
      <c r="BB112" s="73">
        <f t="shared" si="8"/>
        <v>0</v>
      </c>
      <c r="BC112" s="97">
        <v>0</v>
      </c>
      <c r="BD112" s="73">
        <f t="shared" si="13"/>
        <v>0</v>
      </c>
      <c r="BE112" s="97">
        <v>0</v>
      </c>
      <c r="BF112" s="73">
        <f t="shared" si="14"/>
        <v>0</v>
      </c>
    </row>
    <row r="113" spans="1:58" ht="13">
      <c r="A113" s="68"/>
      <c r="B113" s="260" t="s">
        <v>333</v>
      </c>
      <c r="C113" s="94"/>
      <c r="D113" s="97"/>
      <c r="E113" s="73"/>
      <c r="F113" s="97"/>
      <c r="G113" s="73"/>
      <c r="H113" s="97"/>
      <c r="I113" s="73"/>
      <c r="J113" s="97"/>
      <c r="K113" s="97"/>
      <c r="L113" s="73"/>
      <c r="M113" s="97"/>
      <c r="N113" s="73"/>
      <c r="O113" s="97"/>
      <c r="P113" s="73"/>
      <c r="Q113" s="97"/>
      <c r="R113" s="97"/>
      <c r="S113" s="73"/>
      <c r="T113" s="97"/>
      <c r="U113" s="73"/>
      <c r="V113" s="97"/>
      <c r="W113" s="73"/>
      <c r="X113" s="97"/>
      <c r="Y113" s="97"/>
      <c r="Z113" s="73"/>
      <c r="AA113" s="97"/>
      <c r="AB113" s="73"/>
      <c r="AC113" s="97"/>
      <c r="AD113" s="73"/>
      <c r="AE113" s="97"/>
      <c r="AF113" s="97"/>
      <c r="AG113" s="73"/>
      <c r="AH113" s="97"/>
      <c r="AI113" s="73"/>
      <c r="AJ113" s="97"/>
      <c r="AK113" s="73"/>
      <c r="AL113" s="97"/>
      <c r="AM113" s="97"/>
      <c r="AN113" s="73"/>
      <c r="AO113" s="97"/>
      <c r="AP113" s="73"/>
      <c r="AQ113" s="97"/>
      <c r="AR113" s="98"/>
      <c r="AS113" s="97"/>
      <c r="AT113" s="97"/>
      <c r="AU113" s="73"/>
      <c r="AV113" s="97"/>
      <c r="AW113" s="73"/>
      <c r="AX113" s="97">
        <v>32115</v>
      </c>
      <c r="AY113" s="73">
        <v>32115</v>
      </c>
      <c r="AZ113" s="97">
        <v>0</v>
      </c>
      <c r="BA113" s="97">
        <v>0</v>
      </c>
      <c r="BB113" s="73">
        <f t="shared" si="8"/>
        <v>0</v>
      </c>
      <c r="BC113" s="97">
        <v>0</v>
      </c>
      <c r="BD113" s="73">
        <f t="shared" si="13"/>
        <v>0</v>
      </c>
      <c r="BE113" s="97">
        <v>0</v>
      </c>
      <c r="BF113" s="73">
        <f t="shared" si="14"/>
        <v>0</v>
      </c>
    </row>
    <row r="114" spans="1:58" ht="13">
      <c r="A114" s="68"/>
      <c r="B114" s="260" t="s">
        <v>334</v>
      </c>
      <c r="C114" s="94"/>
      <c r="D114" s="97"/>
      <c r="E114" s="73"/>
      <c r="F114" s="97"/>
      <c r="G114" s="73"/>
      <c r="H114" s="97"/>
      <c r="I114" s="73"/>
      <c r="J114" s="97"/>
      <c r="K114" s="97"/>
      <c r="L114" s="73"/>
      <c r="M114" s="97"/>
      <c r="N114" s="73"/>
      <c r="O114" s="97"/>
      <c r="P114" s="73"/>
      <c r="Q114" s="97"/>
      <c r="R114" s="97"/>
      <c r="S114" s="73"/>
      <c r="T114" s="97"/>
      <c r="U114" s="73"/>
      <c r="V114" s="97"/>
      <c r="W114" s="73"/>
      <c r="X114" s="97"/>
      <c r="Y114" s="97"/>
      <c r="Z114" s="73"/>
      <c r="AA114" s="97"/>
      <c r="AB114" s="73"/>
      <c r="AC114" s="97"/>
      <c r="AD114" s="73"/>
      <c r="AE114" s="97"/>
      <c r="AF114" s="97"/>
      <c r="AG114" s="73"/>
      <c r="AH114" s="97"/>
      <c r="AI114" s="73"/>
      <c r="AJ114" s="97"/>
      <c r="AK114" s="73"/>
      <c r="AL114" s="97"/>
      <c r="AM114" s="97"/>
      <c r="AN114" s="73"/>
      <c r="AO114" s="97"/>
      <c r="AP114" s="73"/>
      <c r="AQ114" s="97"/>
      <c r="AR114" s="98"/>
      <c r="AS114" s="97"/>
      <c r="AT114" s="97"/>
      <c r="AU114" s="73"/>
      <c r="AV114" s="97"/>
      <c r="AW114" s="73"/>
      <c r="AX114" s="97">
        <v>96450</v>
      </c>
      <c r="AY114" s="73">
        <v>96450</v>
      </c>
      <c r="AZ114" s="97">
        <v>0</v>
      </c>
      <c r="BA114" s="97">
        <v>0</v>
      </c>
      <c r="BB114" s="73">
        <f t="shared" si="8"/>
        <v>0</v>
      </c>
      <c r="BC114" s="97">
        <v>0</v>
      </c>
      <c r="BD114" s="73">
        <f t="shared" si="13"/>
        <v>0</v>
      </c>
      <c r="BE114" s="97">
        <v>0</v>
      </c>
      <c r="BF114" s="73">
        <f t="shared" si="14"/>
        <v>0</v>
      </c>
    </row>
    <row r="115" spans="1:58" ht="13">
      <c r="A115" s="68"/>
      <c r="B115" s="260" t="s">
        <v>335</v>
      </c>
      <c r="C115" s="94"/>
      <c r="D115" s="97"/>
      <c r="E115" s="73"/>
      <c r="F115" s="97"/>
      <c r="G115" s="73"/>
      <c r="H115" s="97"/>
      <c r="I115" s="73"/>
      <c r="J115" s="97"/>
      <c r="K115" s="97"/>
      <c r="L115" s="73"/>
      <c r="M115" s="97"/>
      <c r="N115" s="73"/>
      <c r="O115" s="97"/>
      <c r="P115" s="73"/>
      <c r="Q115" s="97"/>
      <c r="R115" s="97"/>
      <c r="S115" s="73"/>
      <c r="T115" s="97"/>
      <c r="U115" s="73"/>
      <c r="V115" s="97"/>
      <c r="W115" s="73"/>
      <c r="X115" s="97"/>
      <c r="Y115" s="97"/>
      <c r="Z115" s="73"/>
      <c r="AA115" s="97"/>
      <c r="AB115" s="73"/>
      <c r="AC115" s="97"/>
      <c r="AD115" s="73"/>
      <c r="AE115" s="97"/>
      <c r="AF115" s="97"/>
      <c r="AG115" s="73"/>
      <c r="AH115" s="97"/>
      <c r="AI115" s="73"/>
      <c r="AJ115" s="97"/>
      <c r="AK115" s="73"/>
      <c r="AL115" s="97"/>
      <c r="AM115" s="97"/>
      <c r="AN115" s="73"/>
      <c r="AO115" s="97"/>
      <c r="AP115" s="73"/>
      <c r="AQ115" s="97"/>
      <c r="AR115" s="98"/>
      <c r="AS115" s="97"/>
      <c r="AT115" s="97"/>
      <c r="AU115" s="73"/>
      <c r="AV115" s="97"/>
      <c r="AW115" s="73"/>
      <c r="AX115" s="97">
        <v>112422</v>
      </c>
      <c r="AY115" s="73">
        <v>112422</v>
      </c>
      <c r="AZ115" s="97">
        <v>0</v>
      </c>
      <c r="BA115" s="97">
        <v>0</v>
      </c>
      <c r="BB115" s="73">
        <f t="shared" si="8"/>
        <v>0</v>
      </c>
      <c r="BC115" s="97">
        <v>0</v>
      </c>
      <c r="BD115" s="73">
        <f t="shared" si="13"/>
        <v>0</v>
      </c>
      <c r="BE115" s="97">
        <v>0</v>
      </c>
      <c r="BF115" s="73">
        <f t="shared" si="14"/>
        <v>0</v>
      </c>
    </row>
    <row r="116" spans="1:58" ht="13">
      <c r="A116" s="68"/>
      <c r="B116" s="260" t="s">
        <v>336</v>
      </c>
      <c r="C116" s="94"/>
      <c r="D116" s="97"/>
      <c r="E116" s="73"/>
      <c r="F116" s="97"/>
      <c r="G116" s="73"/>
      <c r="H116" s="97"/>
      <c r="I116" s="73"/>
      <c r="J116" s="97"/>
      <c r="K116" s="97"/>
      <c r="L116" s="73"/>
      <c r="M116" s="97"/>
      <c r="N116" s="73"/>
      <c r="O116" s="97"/>
      <c r="P116" s="73"/>
      <c r="Q116" s="97"/>
      <c r="R116" s="97"/>
      <c r="S116" s="73"/>
      <c r="T116" s="97"/>
      <c r="U116" s="73"/>
      <c r="V116" s="97"/>
      <c r="W116" s="73"/>
      <c r="X116" s="97"/>
      <c r="Y116" s="97"/>
      <c r="Z116" s="73"/>
      <c r="AA116" s="97"/>
      <c r="AB116" s="73"/>
      <c r="AC116" s="97"/>
      <c r="AD116" s="73"/>
      <c r="AE116" s="97"/>
      <c r="AF116" s="97"/>
      <c r="AG116" s="73"/>
      <c r="AH116" s="97"/>
      <c r="AI116" s="73"/>
      <c r="AJ116" s="97"/>
      <c r="AK116" s="73"/>
      <c r="AL116" s="97"/>
      <c r="AM116" s="97"/>
      <c r="AN116" s="73"/>
      <c r="AO116" s="97"/>
      <c r="AP116" s="73"/>
      <c r="AQ116" s="97"/>
      <c r="AR116" s="98"/>
      <c r="AS116" s="97"/>
      <c r="AT116" s="97"/>
      <c r="AU116" s="73"/>
      <c r="AV116" s="97"/>
      <c r="AW116" s="73"/>
      <c r="AX116" s="97">
        <v>110</v>
      </c>
      <c r="AY116" s="73">
        <v>110</v>
      </c>
      <c r="AZ116" s="97">
        <v>0</v>
      </c>
      <c r="BA116" s="97">
        <v>0</v>
      </c>
      <c r="BB116" s="73">
        <f t="shared" si="8"/>
        <v>0</v>
      </c>
      <c r="BC116" s="97">
        <v>0</v>
      </c>
      <c r="BD116" s="73">
        <f t="shared" si="13"/>
        <v>0</v>
      </c>
      <c r="BE116" s="97">
        <v>0</v>
      </c>
      <c r="BF116" s="73">
        <f t="shared" si="14"/>
        <v>0</v>
      </c>
    </row>
    <row r="117" spans="1:58" ht="13">
      <c r="A117" s="68"/>
      <c r="B117" s="260" t="s">
        <v>337</v>
      </c>
      <c r="C117" s="94"/>
      <c r="D117" s="97"/>
      <c r="E117" s="73"/>
      <c r="F117" s="97"/>
      <c r="G117" s="73"/>
      <c r="H117" s="97"/>
      <c r="I117" s="73"/>
      <c r="J117" s="97"/>
      <c r="K117" s="97"/>
      <c r="L117" s="73"/>
      <c r="M117" s="97"/>
      <c r="N117" s="73"/>
      <c r="O117" s="97"/>
      <c r="P117" s="73"/>
      <c r="Q117" s="97"/>
      <c r="R117" s="97"/>
      <c r="S117" s="73"/>
      <c r="T117" s="97"/>
      <c r="U117" s="73"/>
      <c r="V117" s="97"/>
      <c r="W117" s="73"/>
      <c r="X117" s="97"/>
      <c r="Y117" s="97"/>
      <c r="Z117" s="73"/>
      <c r="AA117" s="97"/>
      <c r="AB117" s="73"/>
      <c r="AC117" s="97"/>
      <c r="AD117" s="73"/>
      <c r="AE117" s="97"/>
      <c r="AF117" s="97"/>
      <c r="AG117" s="73"/>
      <c r="AH117" s="97"/>
      <c r="AI117" s="73"/>
      <c r="AJ117" s="97"/>
      <c r="AK117" s="73"/>
      <c r="AL117" s="97"/>
      <c r="AM117" s="97"/>
      <c r="AN117" s="73"/>
      <c r="AO117" s="97"/>
      <c r="AP117" s="73"/>
      <c r="AQ117" s="97"/>
      <c r="AR117" s="98"/>
      <c r="AS117" s="97"/>
      <c r="AT117" s="97"/>
      <c r="AU117" s="73"/>
      <c r="AV117" s="97"/>
      <c r="AW117" s="73"/>
      <c r="AX117" s="97">
        <v>68356</v>
      </c>
      <c r="AY117" s="73">
        <v>68356</v>
      </c>
      <c r="AZ117" s="97">
        <v>0</v>
      </c>
      <c r="BA117" s="97">
        <v>0</v>
      </c>
      <c r="BB117" s="73">
        <f t="shared" si="8"/>
        <v>0</v>
      </c>
      <c r="BC117" s="97">
        <v>0</v>
      </c>
      <c r="BD117" s="73">
        <f t="shared" si="13"/>
        <v>0</v>
      </c>
      <c r="BE117" s="97">
        <v>0</v>
      </c>
      <c r="BF117" s="73">
        <f t="shared" si="14"/>
        <v>0</v>
      </c>
    </row>
    <row r="118" spans="1:58" ht="13">
      <c r="A118" s="68"/>
      <c r="B118" s="260" t="s">
        <v>411</v>
      </c>
      <c r="C118" s="94"/>
      <c r="D118" s="97"/>
      <c r="E118" s="73"/>
      <c r="F118" s="97"/>
      <c r="G118" s="73"/>
      <c r="H118" s="97"/>
      <c r="I118" s="73"/>
      <c r="J118" s="97"/>
      <c r="K118" s="97"/>
      <c r="L118" s="73"/>
      <c r="M118" s="97"/>
      <c r="N118" s="73"/>
      <c r="O118" s="97"/>
      <c r="P118" s="73"/>
      <c r="Q118" s="97"/>
      <c r="R118" s="97"/>
      <c r="S118" s="73"/>
      <c r="T118" s="97"/>
      <c r="U118" s="73"/>
      <c r="V118" s="97"/>
      <c r="W118" s="73"/>
      <c r="X118" s="97"/>
      <c r="Y118" s="97"/>
      <c r="Z118" s="73"/>
      <c r="AA118" s="97"/>
      <c r="AB118" s="73"/>
      <c r="AC118" s="97"/>
      <c r="AD118" s="73"/>
      <c r="AE118" s="97">
        <v>-1240778</v>
      </c>
      <c r="AF118" s="97">
        <v>354000</v>
      </c>
      <c r="AG118" s="73">
        <v>-886778</v>
      </c>
      <c r="AH118" s="97">
        <v>886778</v>
      </c>
      <c r="AI118" s="73">
        <v>0</v>
      </c>
      <c r="AJ118" s="97">
        <v>0</v>
      </c>
      <c r="AK118" s="73">
        <v>0</v>
      </c>
      <c r="AL118" s="97">
        <v>0</v>
      </c>
      <c r="AM118" s="97">
        <v>0</v>
      </c>
      <c r="AN118" s="73">
        <v>0</v>
      </c>
      <c r="AO118" s="97">
        <v>0</v>
      </c>
      <c r="AP118" s="73">
        <v>0</v>
      </c>
      <c r="AQ118" s="97">
        <v>0</v>
      </c>
      <c r="AR118" s="98">
        <v>0</v>
      </c>
      <c r="AS118" s="97">
        <v>0</v>
      </c>
      <c r="AT118" s="97">
        <v>0</v>
      </c>
      <c r="AU118" s="73">
        <v>0</v>
      </c>
      <c r="AV118" s="97">
        <v>0</v>
      </c>
      <c r="AW118" s="73">
        <v>0</v>
      </c>
      <c r="AX118" s="97"/>
      <c r="AY118" s="73"/>
      <c r="AZ118" s="97"/>
      <c r="BA118" s="97">
        <v>0</v>
      </c>
      <c r="BB118" s="73">
        <f t="shared" si="8"/>
        <v>0</v>
      </c>
      <c r="BC118" s="97">
        <v>0</v>
      </c>
      <c r="BD118" s="73">
        <f t="shared" si="13"/>
        <v>0</v>
      </c>
      <c r="BE118" s="97">
        <v>0</v>
      </c>
      <c r="BF118" s="73">
        <f t="shared" si="14"/>
        <v>0</v>
      </c>
    </row>
    <row r="119" spans="1:58" ht="13">
      <c r="A119" s="68"/>
      <c r="B119" s="260" t="s">
        <v>412</v>
      </c>
      <c r="C119" s="94"/>
      <c r="D119" s="97"/>
      <c r="E119" s="73"/>
      <c r="F119" s="97"/>
      <c r="G119" s="73"/>
      <c r="H119" s="97"/>
      <c r="I119" s="73"/>
      <c r="J119" s="97"/>
      <c r="K119" s="97"/>
      <c r="L119" s="73"/>
      <c r="M119" s="97"/>
      <c r="N119" s="73"/>
      <c r="O119" s="97"/>
      <c r="P119" s="73"/>
      <c r="Q119" s="97"/>
      <c r="R119" s="97"/>
      <c r="S119" s="73"/>
      <c r="T119" s="97"/>
      <c r="U119" s="73"/>
      <c r="V119" s="97"/>
      <c r="W119" s="73"/>
      <c r="X119" s="97"/>
      <c r="Y119" s="97"/>
      <c r="Z119" s="73"/>
      <c r="AA119" s="97"/>
      <c r="AB119" s="73"/>
      <c r="AC119" s="97"/>
      <c r="AD119" s="73"/>
      <c r="AE119" s="97">
        <v>-732826.39506000024</v>
      </c>
      <c r="AF119" s="97">
        <v>392695.39506000024</v>
      </c>
      <c r="AG119" s="73">
        <v>-340131</v>
      </c>
      <c r="AH119" s="97">
        <v>-546647</v>
      </c>
      <c r="AI119" s="73">
        <v>-886778</v>
      </c>
      <c r="AJ119" s="97">
        <v>0</v>
      </c>
      <c r="AK119" s="73">
        <v>-886778</v>
      </c>
      <c r="AL119" s="97">
        <v>0</v>
      </c>
      <c r="AM119" s="97">
        <v>0</v>
      </c>
      <c r="AN119" s="73">
        <v>0</v>
      </c>
      <c r="AO119" s="97">
        <v>0</v>
      </c>
      <c r="AP119" s="73">
        <v>0</v>
      </c>
      <c r="AQ119" s="97">
        <v>0</v>
      </c>
      <c r="AR119" s="98">
        <v>0</v>
      </c>
      <c r="AS119" s="97">
        <v>0</v>
      </c>
      <c r="AT119" s="97">
        <v>0</v>
      </c>
      <c r="AU119" s="73">
        <v>0</v>
      </c>
      <c r="AV119" s="97">
        <v>0</v>
      </c>
      <c r="AW119" s="73">
        <v>0</v>
      </c>
      <c r="AX119" s="97"/>
      <c r="AY119" s="73"/>
      <c r="AZ119" s="97"/>
      <c r="BA119" s="97">
        <v>0</v>
      </c>
      <c r="BB119" s="73">
        <f t="shared" si="8"/>
        <v>0</v>
      </c>
      <c r="BC119" s="97">
        <v>0</v>
      </c>
      <c r="BD119" s="73">
        <f t="shared" si="13"/>
        <v>0</v>
      </c>
      <c r="BE119" s="97">
        <v>0</v>
      </c>
      <c r="BF119" s="73">
        <f t="shared" si="14"/>
        <v>0</v>
      </c>
    </row>
    <row r="120" spans="1:58" ht="13">
      <c r="A120" s="68"/>
      <c r="B120" s="260" t="s">
        <v>410</v>
      </c>
      <c r="C120" s="90">
        <v>0</v>
      </c>
      <c r="D120" s="97">
        <v>0</v>
      </c>
      <c r="E120" s="91">
        <v>0</v>
      </c>
      <c r="F120" s="97">
        <v>0</v>
      </c>
      <c r="G120" s="91">
        <v>0</v>
      </c>
      <c r="H120" s="97">
        <v>0</v>
      </c>
      <c r="I120" s="91">
        <v>0</v>
      </c>
      <c r="J120" s="97">
        <v>0</v>
      </c>
      <c r="K120" s="97">
        <v>0</v>
      </c>
      <c r="L120" s="91">
        <v>0</v>
      </c>
      <c r="M120" s="97">
        <v>0</v>
      </c>
      <c r="N120" s="91">
        <v>0</v>
      </c>
      <c r="O120" s="97">
        <v>0</v>
      </c>
      <c r="P120" s="91">
        <v>0</v>
      </c>
      <c r="Q120" s="97">
        <v>0</v>
      </c>
      <c r="R120" s="97">
        <v>0</v>
      </c>
      <c r="S120" s="91">
        <v>0</v>
      </c>
      <c r="T120" s="97">
        <v>0</v>
      </c>
      <c r="U120" s="91">
        <v>0</v>
      </c>
      <c r="V120" s="97">
        <v>0</v>
      </c>
      <c r="W120" s="91">
        <v>0</v>
      </c>
      <c r="X120" s="97">
        <v>0</v>
      </c>
      <c r="Y120" s="97">
        <v>0</v>
      </c>
      <c r="Z120" s="91">
        <v>0</v>
      </c>
      <c r="AA120" s="97">
        <v>0</v>
      </c>
      <c r="AB120" s="91">
        <v>0</v>
      </c>
      <c r="AC120" s="97">
        <v>0</v>
      </c>
      <c r="AD120" s="91">
        <v>0</v>
      </c>
      <c r="AE120" s="97">
        <v>0</v>
      </c>
      <c r="AF120" s="97">
        <v>0</v>
      </c>
      <c r="AG120" s="91">
        <v>0</v>
      </c>
      <c r="AH120" s="97">
        <v>0</v>
      </c>
      <c r="AI120" s="91">
        <v>0</v>
      </c>
      <c r="AJ120" s="97">
        <v>0</v>
      </c>
      <c r="AK120" s="91">
        <v>0</v>
      </c>
      <c r="AL120" s="97">
        <v>0</v>
      </c>
      <c r="AM120" s="97">
        <v>0</v>
      </c>
      <c r="AN120" s="91">
        <v>0</v>
      </c>
      <c r="AO120" s="97">
        <v>0</v>
      </c>
      <c r="AP120" s="91">
        <v>0</v>
      </c>
      <c r="AQ120" s="97">
        <v>0</v>
      </c>
      <c r="AR120" s="98">
        <v>0</v>
      </c>
      <c r="AS120" s="97">
        <v>0</v>
      </c>
      <c r="AT120" s="97">
        <v>0</v>
      </c>
      <c r="AU120" s="91">
        <v>0</v>
      </c>
      <c r="AV120" s="97">
        <v>0</v>
      </c>
      <c r="AW120" s="91">
        <v>0</v>
      </c>
      <c r="AX120" s="97"/>
      <c r="AY120" s="91"/>
      <c r="AZ120" s="97"/>
      <c r="BA120" s="97">
        <v>0</v>
      </c>
      <c r="BB120" s="91">
        <f t="shared" si="8"/>
        <v>0</v>
      </c>
      <c r="BC120" s="97">
        <v>0</v>
      </c>
      <c r="BD120" s="91">
        <f t="shared" si="13"/>
        <v>0</v>
      </c>
      <c r="BE120" s="97">
        <v>0</v>
      </c>
      <c r="BF120" s="91">
        <f t="shared" si="14"/>
        <v>0</v>
      </c>
    </row>
    <row r="121" spans="1:58" ht="13">
      <c r="A121" s="68"/>
      <c r="B121" s="260" t="s">
        <v>413</v>
      </c>
      <c r="C121" s="90">
        <v>0</v>
      </c>
      <c r="D121" s="97">
        <v>-110000</v>
      </c>
      <c r="E121" s="73">
        <v>-110000</v>
      </c>
      <c r="F121" s="97">
        <v>0</v>
      </c>
      <c r="G121" s="73">
        <v>-110000</v>
      </c>
      <c r="H121" s="97">
        <v>0</v>
      </c>
      <c r="I121" s="73">
        <v>-110000</v>
      </c>
      <c r="J121" s="97">
        <v>0</v>
      </c>
      <c r="K121" s="97">
        <v>0</v>
      </c>
      <c r="L121" s="73">
        <v>0</v>
      </c>
      <c r="M121" s="97">
        <v>-1000</v>
      </c>
      <c r="N121" s="73">
        <v>-1000</v>
      </c>
      <c r="O121" s="97">
        <v>0</v>
      </c>
      <c r="P121" s="73">
        <v>-1000</v>
      </c>
      <c r="Q121" s="97">
        <v>0</v>
      </c>
      <c r="R121" s="97">
        <v>0</v>
      </c>
      <c r="S121" s="73">
        <v>0</v>
      </c>
      <c r="T121" s="97">
        <v>0</v>
      </c>
      <c r="U121" s="73">
        <v>0</v>
      </c>
      <c r="V121" s="97">
        <v>-2100</v>
      </c>
      <c r="W121" s="73">
        <v>-2100</v>
      </c>
      <c r="X121" s="97">
        <v>0</v>
      </c>
      <c r="Y121" s="97">
        <v>0</v>
      </c>
      <c r="Z121" s="73">
        <v>0</v>
      </c>
      <c r="AA121" s="97">
        <v>0</v>
      </c>
      <c r="AB121" s="73">
        <v>0</v>
      </c>
      <c r="AC121" s="97">
        <v>0</v>
      </c>
      <c r="AD121" s="73">
        <v>0</v>
      </c>
      <c r="AE121" s="97">
        <v>0</v>
      </c>
      <c r="AF121" s="97">
        <v>0</v>
      </c>
      <c r="AG121" s="73">
        <v>0</v>
      </c>
      <c r="AH121" s="97">
        <v>0</v>
      </c>
      <c r="AI121" s="73">
        <v>0</v>
      </c>
      <c r="AJ121" s="97">
        <v>0</v>
      </c>
      <c r="AK121" s="73">
        <v>0</v>
      </c>
      <c r="AL121" s="97">
        <v>0</v>
      </c>
      <c r="AM121" s="97">
        <v>0</v>
      </c>
      <c r="AN121" s="73">
        <v>0</v>
      </c>
      <c r="AO121" s="97">
        <v>0</v>
      </c>
      <c r="AP121" s="73">
        <v>0</v>
      </c>
      <c r="AQ121" s="97">
        <v>0</v>
      </c>
      <c r="AR121" s="98">
        <v>0</v>
      </c>
      <c r="AS121" s="97">
        <v>0</v>
      </c>
      <c r="AT121" s="97">
        <v>0</v>
      </c>
      <c r="AU121" s="73">
        <v>0</v>
      </c>
      <c r="AV121" s="97">
        <v>0</v>
      </c>
      <c r="AW121" s="73">
        <v>0</v>
      </c>
      <c r="AX121" s="97"/>
      <c r="AY121" s="73"/>
      <c r="AZ121" s="97"/>
      <c r="BA121" s="97">
        <v>0</v>
      </c>
      <c r="BB121" s="73">
        <f t="shared" si="8"/>
        <v>0</v>
      </c>
      <c r="BC121" s="97">
        <v>0</v>
      </c>
      <c r="BD121" s="73">
        <f t="shared" si="13"/>
        <v>0</v>
      </c>
      <c r="BE121" s="97">
        <v>0</v>
      </c>
      <c r="BF121" s="73">
        <f t="shared" si="14"/>
        <v>0</v>
      </c>
    </row>
    <row r="122" spans="1:58" ht="13">
      <c r="A122" s="68"/>
      <c r="B122" s="260" t="s">
        <v>414</v>
      </c>
      <c r="C122" s="90">
        <v>0</v>
      </c>
      <c r="D122" s="97">
        <v>-148866</v>
      </c>
      <c r="E122" s="73">
        <v>-148866</v>
      </c>
      <c r="F122" s="97">
        <v>0</v>
      </c>
      <c r="G122" s="73">
        <v>-148866</v>
      </c>
      <c r="H122" s="97">
        <v>0</v>
      </c>
      <c r="I122" s="73">
        <v>-148866</v>
      </c>
      <c r="J122" s="97">
        <v>0</v>
      </c>
      <c r="K122" s="97">
        <v>0</v>
      </c>
      <c r="L122" s="73">
        <v>0</v>
      </c>
      <c r="M122" s="97">
        <v>0</v>
      </c>
      <c r="N122" s="73">
        <v>0</v>
      </c>
      <c r="O122" s="97">
        <v>0</v>
      </c>
      <c r="P122" s="73">
        <v>0</v>
      </c>
      <c r="Q122" s="97">
        <v>0</v>
      </c>
      <c r="R122" s="97">
        <v>0</v>
      </c>
      <c r="S122" s="73">
        <v>0</v>
      </c>
      <c r="T122" s="97">
        <v>0</v>
      </c>
      <c r="U122" s="73">
        <v>0</v>
      </c>
      <c r="V122" s="97">
        <v>0</v>
      </c>
      <c r="W122" s="73">
        <v>0</v>
      </c>
      <c r="X122" s="97">
        <v>0</v>
      </c>
      <c r="Y122" s="97">
        <v>0</v>
      </c>
      <c r="Z122" s="73">
        <v>0</v>
      </c>
      <c r="AA122" s="97">
        <v>0</v>
      </c>
      <c r="AB122" s="73">
        <v>0</v>
      </c>
      <c r="AC122" s="97">
        <v>0</v>
      </c>
      <c r="AD122" s="73">
        <v>0</v>
      </c>
      <c r="AE122" s="97">
        <v>85419.341351382376</v>
      </c>
      <c r="AF122" s="97">
        <v>-85419.341351382376</v>
      </c>
      <c r="AG122" s="73">
        <v>0</v>
      </c>
      <c r="AH122" s="97">
        <v>0</v>
      </c>
      <c r="AI122" s="73">
        <v>0</v>
      </c>
      <c r="AJ122" s="97">
        <v>0</v>
      </c>
      <c r="AK122" s="73">
        <v>0</v>
      </c>
      <c r="AL122" s="97">
        <v>0</v>
      </c>
      <c r="AM122" s="97">
        <v>0</v>
      </c>
      <c r="AN122" s="73">
        <v>0</v>
      </c>
      <c r="AO122" s="97">
        <v>0</v>
      </c>
      <c r="AP122" s="73">
        <v>0</v>
      </c>
      <c r="AQ122" s="97">
        <v>0</v>
      </c>
      <c r="AR122" s="98">
        <v>0</v>
      </c>
      <c r="AS122" s="97">
        <v>0</v>
      </c>
      <c r="AT122" s="97">
        <v>0</v>
      </c>
      <c r="AU122" s="73">
        <v>0</v>
      </c>
      <c r="AV122" s="97">
        <v>0</v>
      </c>
      <c r="AW122" s="73">
        <v>0</v>
      </c>
      <c r="AX122" s="97"/>
      <c r="AY122" s="73"/>
      <c r="AZ122" s="97"/>
      <c r="BA122" s="97">
        <v>0</v>
      </c>
      <c r="BB122" s="73">
        <f t="shared" si="8"/>
        <v>0</v>
      </c>
      <c r="BC122" s="97">
        <v>0</v>
      </c>
      <c r="BD122" s="73">
        <f t="shared" si="13"/>
        <v>0</v>
      </c>
      <c r="BE122" s="97">
        <v>0</v>
      </c>
      <c r="BF122" s="73">
        <f t="shared" si="14"/>
        <v>0</v>
      </c>
    </row>
    <row r="123" spans="1:58" ht="13">
      <c r="A123" s="68"/>
      <c r="B123" s="260" t="s">
        <v>415</v>
      </c>
      <c r="C123" s="90"/>
      <c r="D123" s="97"/>
      <c r="E123" s="73"/>
      <c r="F123" s="97"/>
      <c r="G123" s="73"/>
      <c r="H123" s="97"/>
      <c r="I123" s="73"/>
      <c r="J123" s="97"/>
      <c r="K123" s="97"/>
      <c r="L123" s="73"/>
      <c r="M123" s="97"/>
      <c r="N123" s="73"/>
      <c r="O123" s="97"/>
      <c r="P123" s="73"/>
      <c r="Q123" s="97"/>
      <c r="R123" s="97"/>
      <c r="S123" s="73"/>
      <c r="T123" s="97"/>
      <c r="U123" s="73"/>
      <c r="V123" s="97"/>
      <c r="W123" s="73"/>
      <c r="X123" s="97"/>
      <c r="Y123" s="97"/>
      <c r="Z123" s="73"/>
      <c r="AA123" s="97"/>
      <c r="AB123" s="73"/>
      <c r="AC123" s="97"/>
      <c r="AD123" s="73"/>
      <c r="AE123" s="97"/>
      <c r="AF123" s="97"/>
      <c r="AG123" s="73"/>
      <c r="AH123" s="97">
        <v>-340131</v>
      </c>
      <c r="AI123" s="73">
        <v>-340131</v>
      </c>
      <c r="AJ123" s="97">
        <v>0</v>
      </c>
      <c r="AK123" s="73">
        <v>-340131</v>
      </c>
      <c r="AL123" s="97">
        <v>0</v>
      </c>
      <c r="AM123" s="97">
        <v>0</v>
      </c>
      <c r="AN123" s="73">
        <v>0</v>
      </c>
      <c r="AO123" s="97">
        <v>0</v>
      </c>
      <c r="AP123" s="73">
        <v>0</v>
      </c>
      <c r="AQ123" s="97">
        <v>0</v>
      </c>
      <c r="AR123" s="98">
        <v>0</v>
      </c>
      <c r="AS123" s="97">
        <v>0</v>
      </c>
      <c r="AT123" s="97">
        <v>0</v>
      </c>
      <c r="AU123" s="73">
        <v>0</v>
      </c>
      <c r="AV123" s="97">
        <v>0</v>
      </c>
      <c r="AW123" s="73">
        <v>0</v>
      </c>
      <c r="AX123" s="97"/>
      <c r="AY123" s="73"/>
      <c r="AZ123" s="97"/>
      <c r="BA123" s="97">
        <v>0</v>
      </c>
      <c r="BB123" s="73">
        <f t="shared" si="8"/>
        <v>0</v>
      </c>
      <c r="BC123" s="97">
        <v>0</v>
      </c>
      <c r="BD123" s="73">
        <f t="shared" si="13"/>
        <v>0</v>
      </c>
      <c r="BE123" s="97">
        <v>0</v>
      </c>
      <c r="BF123" s="73">
        <f t="shared" si="14"/>
        <v>0</v>
      </c>
    </row>
    <row r="124" spans="1:58" ht="13">
      <c r="A124" s="68"/>
      <c r="B124" s="260" t="s">
        <v>416</v>
      </c>
      <c r="C124" s="90"/>
      <c r="D124" s="97"/>
      <c r="E124" s="73"/>
      <c r="F124" s="97"/>
      <c r="G124" s="73"/>
      <c r="H124" s="97"/>
      <c r="I124" s="73"/>
      <c r="J124" s="97"/>
      <c r="K124" s="97"/>
      <c r="L124" s="73"/>
      <c r="M124" s="97"/>
      <c r="N124" s="73"/>
      <c r="O124" s="97"/>
      <c r="P124" s="73"/>
      <c r="Q124" s="97"/>
      <c r="R124" s="97"/>
      <c r="S124" s="73"/>
      <c r="T124" s="97"/>
      <c r="U124" s="73"/>
      <c r="V124" s="97"/>
      <c r="W124" s="73"/>
      <c r="X124" s="97"/>
      <c r="Y124" s="97"/>
      <c r="Z124" s="73"/>
      <c r="AA124" s="97"/>
      <c r="AB124" s="73"/>
      <c r="AC124" s="97"/>
      <c r="AD124" s="73"/>
      <c r="AE124" s="97"/>
      <c r="AF124" s="97"/>
      <c r="AG124" s="73"/>
      <c r="AH124" s="97">
        <v>-232462.66327492543</v>
      </c>
      <c r="AI124" s="73">
        <v>-232462.66327492543</v>
      </c>
      <c r="AJ124" s="97">
        <v>0</v>
      </c>
      <c r="AK124" s="73">
        <v>-232462.66327492543</v>
      </c>
      <c r="AL124" s="97">
        <v>0</v>
      </c>
      <c r="AM124" s="97">
        <v>0</v>
      </c>
      <c r="AN124" s="73">
        <v>0</v>
      </c>
      <c r="AO124" s="97">
        <v>0</v>
      </c>
      <c r="AP124" s="73">
        <v>0</v>
      </c>
      <c r="AQ124" s="97">
        <v>0</v>
      </c>
      <c r="AR124" s="98">
        <v>0</v>
      </c>
      <c r="AS124" s="97">
        <v>0</v>
      </c>
      <c r="AT124" s="97">
        <v>0</v>
      </c>
      <c r="AU124" s="73">
        <v>0</v>
      </c>
      <c r="AV124" s="97">
        <v>0</v>
      </c>
      <c r="AW124" s="73">
        <v>0</v>
      </c>
      <c r="AX124" s="97"/>
      <c r="AY124" s="73"/>
      <c r="AZ124" s="97"/>
      <c r="BA124" s="97">
        <v>0</v>
      </c>
      <c r="BB124" s="73">
        <f t="shared" si="8"/>
        <v>0</v>
      </c>
      <c r="BC124" s="97">
        <v>0</v>
      </c>
      <c r="BD124" s="73">
        <f t="shared" si="13"/>
        <v>0</v>
      </c>
      <c r="BE124" s="97">
        <v>0</v>
      </c>
      <c r="BF124" s="73">
        <f t="shared" si="14"/>
        <v>0</v>
      </c>
    </row>
    <row r="125" spans="1:58" ht="13">
      <c r="A125" s="68"/>
      <c r="B125" s="260" t="s">
        <v>233</v>
      </c>
      <c r="C125" s="90"/>
      <c r="D125" s="97"/>
      <c r="E125" s="73"/>
      <c r="F125" s="97"/>
      <c r="G125" s="73"/>
      <c r="H125" s="97"/>
      <c r="I125" s="73"/>
      <c r="J125" s="97"/>
      <c r="K125" s="97"/>
      <c r="L125" s="73"/>
      <c r="M125" s="97"/>
      <c r="N125" s="73"/>
      <c r="O125" s="97"/>
      <c r="P125" s="73"/>
      <c r="Q125" s="97"/>
      <c r="R125" s="97"/>
      <c r="S125" s="73"/>
      <c r="T125" s="97"/>
      <c r="U125" s="73"/>
      <c r="V125" s="97"/>
      <c r="W125" s="73"/>
      <c r="X125" s="97"/>
      <c r="Y125" s="97"/>
      <c r="Z125" s="73"/>
      <c r="AA125" s="97"/>
      <c r="AB125" s="73"/>
      <c r="AC125" s="97"/>
      <c r="AD125" s="73"/>
      <c r="AE125" s="97"/>
      <c r="AF125" s="97"/>
      <c r="AG125" s="73"/>
      <c r="AH125" s="97"/>
      <c r="AI125" s="73"/>
      <c r="AJ125" s="97">
        <v>-5291100.635739998</v>
      </c>
      <c r="AK125" s="73">
        <v>-5291100.635739998</v>
      </c>
      <c r="AL125" s="97">
        <v>0</v>
      </c>
      <c r="AM125" s="97">
        <v>0</v>
      </c>
      <c r="AN125" s="73">
        <v>0</v>
      </c>
      <c r="AO125" s="97">
        <v>0</v>
      </c>
      <c r="AP125" s="73">
        <v>0</v>
      </c>
      <c r="AQ125" s="97">
        <v>0</v>
      </c>
      <c r="AR125" s="98">
        <v>0</v>
      </c>
      <c r="AS125" s="97">
        <v>0</v>
      </c>
      <c r="AT125" s="97">
        <v>0</v>
      </c>
      <c r="AU125" s="73">
        <v>0</v>
      </c>
      <c r="AV125" s="97">
        <v>0</v>
      </c>
      <c r="AW125" s="73">
        <v>0</v>
      </c>
      <c r="AX125" s="97"/>
      <c r="AY125" s="73"/>
      <c r="AZ125" s="97"/>
      <c r="BA125" s="97">
        <v>0</v>
      </c>
      <c r="BB125" s="73">
        <f t="shared" si="8"/>
        <v>0</v>
      </c>
      <c r="BC125" s="97">
        <v>0</v>
      </c>
      <c r="BD125" s="73">
        <f t="shared" si="13"/>
        <v>0</v>
      </c>
      <c r="BE125" s="97">
        <v>0</v>
      </c>
      <c r="BF125" s="73">
        <f t="shared" si="14"/>
        <v>0</v>
      </c>
    </row>
    <row r="126" spans="1:58" ht="13">
      <c r="A126" s="68"/>
      <c r="B126" s="260" t="s">
        <v>234</v>
      </c>
      <c r="C126" s="90"/>
      <c r="D126" s="97"/>
      <c r="E126" s="73"/>
      <c r="F126" s="97"/>
      <c r="G126" s="73"/>
      <c r="H126" s="97"/>
      <c r="I126" s="73"/>
      <c r="J126" s="97"/>
      <c r="K126" s="97"/>
      <c r="L126" s="73"/>
      <c r="M126" s="97"/>
      <c r="N126" s="73"/>
      <c r="O126" s="97"/>
      <c r="P126" s="73"/>
      <c r="Q126" s="97"/>
      <c r="R126" s="97"/>
      <c r="S126" s="73"/>
      <c r="T126" s="97"/>
      <c r="U126" s="73"/>
      <c r="V126" s="97"/>
      <c r="W126" s="73"/>
      <c r="X126" s="97"/>
      <c r="Y126" s="97"/>
      <c r="Z126" s="73"/>
      <c r="AA126" s="97"/>
      <c r="AB126" s="73"/>
      <c r="AC126" s="97"/>
      <c r="AD126" s="73"/>
      <c r="AE126" s="97"/>
      <c r="AF126" s="97"/>
      <c r="AG126" s="73"/>
      <c r="AH126" s="97"/>
      <c r="AI126" s="73"/>
      <c r="AJ126" s="97">
        <v>-17797.753489999999</v>
      </c>
      <c r="AK126" s="73">
        <v>-17797.753489999999</v>
      </c>
      <c r="AL126" s="97">
        <v>0</v>
      </c>
      <c r="AM126" s="97">
        <v>0</v>
      </c>
      <c r="AN126" s="73">
        <v>0</v>
      </c>
      <c r="AO126" s="97">
        <v>0</v>
      </c>
      <c r="AP126" s="73">
        <v>0</v>
      </c>
      <c r="AQ126" s="97">
        <v>0</v>
      </c>
      <c r="AR126" s="98">
        <v>0</v>
      </c>
      <c r="AS126" s="97">
        <v>0</v>
      </c>
      <c r="AT126" s="97">
        <v>0</v>
      </c>
      <c r="AU126" s="73">
        <v>0</v>
      </c>
      <c r="AV126" s="97">
        <v>0</v>
      </c>
      <c r="AW126" s="73">
        <v>0</v>
      </c>
      <c r="AX126" s="97"/>
      <c r="AY126" s="73"/>
      <c r="AZ126" s="97"/>
      <c r="BA126" s="97">
        <v>0</v>
      </c>
      <c r="BB126" s="73">
        <f t="shared" si="8"/>
        <v>0</v>
      </c>
      <c r="BC126" s="97">
        <v>0</v>
      </c>
      <c r="BD126" s="73">
        <f t="shared" si="13"/>
        <v>0</v>
      </c>
      <c r="BE126" s="97">
        <v>0</v>
      </c>
      <c r="BF126" s="73">
        <f t="shared" si="14"/>
        <v>0</v>
      </c>
    </row>
    <row r="127" spans="1:58" ht="13">
      <c r="A127" s="68"/>
      <c r="B127" s="260" t="s">
        <v>417</v>
      </c>
      <c r="C127" s="90">
        <v>-220000</v>
      </c>
      <c r="D127" s="97">
        <v>220000</v>
      </c>
      <c r="E127" s="73">
        <v>0</v>
      </c>
      <c r="F127" s="97">
        <v>0</v>
      </c>
      <c r="G127" s="73">
        <v>0</v>
      </c>
      <c r="H127" s="97">
        <v>0</v>
      </c>
      <c r="I127" s="73">
        <v>0</v>
      </c>
      <c r="J127" s="97">
        <v>0</v>
      </c>
      <c r="K127" s="97">
        <v>0</v>
      </c>
      <c r="L127" s="73">
        <v>0</v>
      </c>
      <c r="M127" s="97">
        <v>0</v>
      </c>
      <c r="N127" s="73">
        <v>0</v>
      </c>
      <c r="O127" s="97">
        <v>0</v>
      </c>
      <c r="P127" s="73">
        <v>0</v>
      </c>
      <c r="Q127" s="97">
        <v>0</v>
      </c>
      <c r="R127" s="97">
        <v>0</v>
      </c>
      <c r="S127" s="73">
        <v>0</v>
      </c>
      <c r="T127" s="97">
        <v>0</v>
      </c>
      <c r="U127" s="73">
        <v>0</v>
      </c>
      <c r="V127" s="97">
        <v>0</v>
      </c>
      <c r="W127" s="73">
        <v>0</v>
      </c>
      <c r="X127" s="97">
        <v>0</v>
      </c>
      <c r="Y127" s="97">
        <v>0</v>
      </c>
      <c r="Z127" s="73">
        <v>0</v>
      </c>
      <c r="AA127" s="97">
        <v>0</v>
      </c>
      <c r="AB127" s="73">
        <v>0</v>
      </c>
      <c r="AC127" s="97">
        <v>0</v>
      </c>
      <c r="AD127" s="73">
        <v>0</v>
      </c>
      <c r="AE127" s="97">
        <v>11.729060000012396</v>
      </c>
      <c r="AF127" s="97">
        <v>0</v>
      </c>
      <c r="AG127" s="73">
        <v>11.729060000012396</v>
      </c>
      <c r="AH127" s="97">
        <v>0</v>
      </c>
      <c r="AI127" s="73">
        <v>11.729060000012396</v>
      </c>
      <c r="AJ127" s="97">
        <v>-11.729060000012396</v>
      </c>
      <c r="AK127" s="73">
        <v>0</v>
      </c>
      <c r="AL127" s="97">
        <v>0</v>
      </c>
      <c r="AM127" s="97">
        <v>0</v>
      </c>
      <c r="AN127" s="73">
        <v>0</v>
      </c>
      <c r="AO127" s="97">
        <v>0</v>
      </c>
      <c r="AP127" s="73">
        <v>0</v>
      </c>
      <c r="AQ127" s="97">
        <v>0</v>
      </c>
      <c r="AR127" s="98">
        <v>0</v>
      </c>
      <c r="AS127" s="97">
        <v>0</v>
      </c>
      <c r="AT127" s="97">
        <v>0</v>
      </c>
      <c r="AU127" s="73">
        <v>0</v>
      </c>
      <c r="AV127" s="97">
        <v>0</v>
      </c>
      <c r="AW127" s="73">
        <v>0</v>
      </c>
      <c r="AX127" s="97"/>
      <c r="AY127" s="73"/>
      <c r="AZ127" s="97"/>
      <c r="BA127" s="97">
        <v>0</v>
      </c>
      <c r="BB127" s="73">
        <f t="shared" si="8"/>
        <v>0</v>
      </c>
      <c r="BC127" s="97">
        <v>0</v>
      </c>
      <c r="BD127" s="73">
        <f t="shared" si="13"/>
        <v>0</v>
      </c>
      <c r="BE127" s="97">
        <v>0</v>
      </c>
      <c r="BF127" s="73">
        <f t="shared" si="14"/>
        <v>0</v>
      </c>
    </row>
    <row r="128" spans="1:58" ht="13">
      <c r="A128" s="68"/>
      <c r="B128" s="260" t="s">
        <v>343</v>
      </c>
      <c r="C128" s="90"/>
      <c r="D128" s="97"/>
      <c r="E128" s="73"/>
      <c r="F128" s="97"/>
      <c r="G128" s="73"/>
      <c r="H128" s="97"/>
      <c r="I128" s="73"/>
      <c r="J128" s="97"/>
      <c r="K128" s="97"/>
      <c r="L128" s="73"/>
      <c r="M128" s="97"/>
      <c r="N128" s="73"/>
      <c r="O128" s="97"/>
      <c r="P128" s="73"/>
      <c r="Q128" s="97"/>
      <c r="R128" s="97">
        <v>10401</v>
      </c>
      <c r="S128" s="73">
        <v>10401</v>
      </c>
      <c r="T128" s="97">
        <v>8381</v>
      </c>
      <c r="U128" s="73">
        <v>18782</v>
      </c>
      <c r="V128" s="97">
        <v>0</v>
      </c>
      <c r="W128" s="73">
        <v>18782</v>
      </c>
      <c r="X128" s="97">
        <v>-74319.134409999999</v>
      </c>
      <c r="Y128" s="97">
        <v>74319.134409999999</v>
      </c>
      <c r="Z128" s="73">
        <v>0</v>
      </c>
      <c r="AA128" s="97">
        <v>0</v>
      </c>
      <c r="AB128" s="73">
        <v>0</v>
      </c>
      <c r="AC128" s="97">
        <v>0</v>
      </c>
      <c r="AD128" s="73">
        <v>0</v>
      </c>
      <c r="AE128" s="97">
        <v>0</v>
      </c>
      <c r="AF128" s="97">
        <v>0</v>
      </c>
      <c r="AG128" s="73">
        <v>0</v>
      </c>
      <c r="AH128" s="97">
        <v>0</v>
      </c>
      <c r="AI128" s="73">
        <v>0</v>
      </c>
      <c r="AJ128" s="97">
        <v>0</v>
      </c>
      <c r="AK128" s="73">
        <v>0</v>
      </c>
      <c r="AL128" s="97">
        <v>39130.825359999995</v>
      </c>
      <c r="AM128" s="97">
        <v>0</v>
      </c>
      <c r="AN128" s="73">
        <v>39130.825359999995</v>
      </c>
      <c r="AO128" s="97">
        <v>0</v>
      </c>
      <c r="AP128" s="73">
        <v>39130.825359999995</v>
      </c>
      <c r="AQ128" s="97">
        <v>0</v>
      </c>
      <c r="AR128" s="98">
        <v>39130.825359999995</v>
      </c>
      <c r="AS128" s="97">
        <v>0</v>
      </c>
      <c r="AT128" s="97">
        <v>0</v>
      </c>
      <c r="AU128" s="73">
        <v>0</v>
      </c>
      <c r="AV128" s="97">
        <v>0</v>
      </c>
      <c r="AW128" s="73">
        <v>0</v>
      </c>
      <c r="AX128" s="97"/>
      <c r="AY128" s="73"/>
      <c r="AZ128" s="97"/>
      <c r="BA128" s="97">
        <v>0</v>
      </c>
      <c r="BB128" s="73">
        <f t="shared" si="8"/>
        <v>0</v>
      </c>
      <c r="BC128" s="97">
        <v>0</v>
      </c>
      <c r="BD128" s="73">
        <f t="shared" si="13"/>
        <v>0</v>
      </c>
      <c r="BE128" s="97">
        <v>0</v>
      </c>
      <c r="BF128" s="73">
        <f t="shared" si="14"/>
        <v>0</v>
      </c>
    </row>
    <row r="129" spans="1:58" ht="13">
      <c r="A129" s="68"/>
      <c r="B129" s="260" t="s">
        <v>245</v>
      </c>
      <c r="C129" s="90"/>
      <c r="D129" s="97"/>
      <c r="E129" s="73"/>
      <c r="F129" s="97"/>
      <c r="G129" s="73"/>
      <c r="H129" s="97"/>
      <c r="I129" s="73"/>
      <c r="J129" s="97"/>
      <c r="K129" s="97"/>
      <c r="L129" s="73"/>
      <c r="M129" s="97"/>
      <c r="N129" s="73"/>
      <c r="O129" s="97"/>
      <c r="P129" s="73"/>
      <c r="Q129" s="97"/>
      <c r="R129" s="97"/>
      <c r="S129" s="73"/>
      <c r="T129" s="97"/>
      <c r="U129" s="73"/>
      <c r="V129" s="97"/>
      <c r="W129" s="73"/>
      <c r="X129" s="97"/>
      <c r="Y129" s="97"/>
      <c r="Z129" s="73"/>
      <c r="AA129" s="97"/>
      <c r="AB129" s="73"/>
      <c r="AC129" s="97"/>
      <c r="AD129" s="73"/>
      <c r="AE129" s="97"/>
      <c r="AF129" s="97"/>
      <c r="AG129" s="73"/>
      <c r="AH129" s="97"/>
      <c r="AI129" s="73"/>
      <c r="AJ129" s="97"/>
      <c r="AK129" s="73"/>
      <c r="AL129" s="97">
        <v>500</v>
      </c>
      <c r="AM129" s="97">
        <v>-500</v>
      </c>
      <c r="AN129" s="73">
        <v>0</v>
      </c>
      <c r="AO129" s="97">
        <v>0</v>
      </c>
      <c r="AP129" s="73">
        <v>0</v>
      </c>
      <c r="AQ129" s="97">
        <v>0</v>
      </c>
      <c r="AR129" s="98">
        <v>0</v>
      </c>
      <c r="AS129" s="97">
        <v>0</v>
      </c>
      <c r="AT129" s="97">
        <v>2016</v>
      </c>
      <c r="AU129" s="73">
        <v>2016</v>
      </c>
      <c r="AV129" s="97">
        <v>0</v>
      </c>
      <c r="AW129" s="73">
        <v>2016</v>
      </c>
      <c r="AX129" s="97">
        <v>0</v>
      </c>
      <c r="AY129" s="73">
        <v>2016</v>
      </c>
      <c r="AZ129" s="97">
        <v>0</v>
      </c>
      <c r="BA129" s="97">
        <v>0</v>
      </c>
      <c r="BB129" s="73">
        <f t="shared" si="8"/>
        <v>0</v>
      </c>
      <c r="BC129" s="97">
        <v>0</v>
      </c>
      <c r="BD129" s="73">
        <f t="shared" si="13"/>
        <v>0</v>
      </c>
      <c r="BE129" s="97">
        <v>0</v>
      </c>
      <c r="BF129" s="73">
        <f t="shared" si="14"/>
        <v>0</v>
      </c>
    </row>
    <row r="130" spans="1:58" ht="13">
      <c r="A130" s="68"/>
      <c r="B130" s="260" t="s">
        <v>434</v>
      </c>
      <c r="C130" s="90">
        <v>92002</v>
      </c>
      <c r="D130" s="97">
        <v>61455</v>
      </c>
      <c r="E130" s="73">
        <v>153457</v>
      </c>
      <c r="F130" s="97">
        <v>-25060</v>
      </c>
      <c r="G130" s="73">
        <v>128397</v>
      </c>
      <c r="H130" s="97">
        <v>-118268</v>
      </c>
      <c r="I130" s="73">
        <v>10129</v>
      </c>
      <c r="J130" s="97">
        <v>-33741</v>
      </c>
      <c r="K130" s="97">
        <v>1092</v>
      </c>
      <c r="L130" s="73">
        <v>-32649</v>
      </c>
      <c r="M130" s="97">
        <v>-107120</v>
      </c>
      <c r="N130" s="73">
        <v>-139769</v>
      </c>
      <c r="O130" s="97">
        <v>122465</v>
      </c>
      <c r="P130" s="73">
        <v>-17304</v>
      </c>
      <c r="Q130" s="97">
        <v>-36620</v>
      </c>
      <c r="R130" s="97">
        <v>10913</v>
      </c>
      <c r="S130" s="73">
        <v>-25707</v>
      </c>
      <c r="T130" s="97">
        <v>163569</v>
      </c>
      <c r="U130" s="73">
        <v>137862</v>
      </c>
      <c r="V130" s="97">
        <v>-332829</v>
      </c>
      <c r="W130" s="73">
        <v>-194967</v>
      </c>
      <c r="X130" s="97">
        <v>-81479.868183381623</v>
      </c>
      <c r="Y130" s="97">
        <v>34500.61477277174</v>
      </c>
      <c r="Z130" s="73">
        <v>-46979.253410609883</v>
      </c>
      <c r="AA130" s="97">
        <v>80847.113315625727</v>
      </c>
      <c r="AB130" s="73">
        <v>33867.859905015852</v>
      </c>
      <c r="AC130" s="97">
        <v>-143724.75025632238</v>
      </c>
      <c r="AD130" s="73">
        <v>-109856.89035130655</v>
      </c>
      <c r="AE130" s="97">
        <v>277381.11255756835</v>
      </c>
      <c r="AF130" s="97">
        <v>-1612539.6356118482</v>
      </c>
      <c r="AG130" s="73">
        <v>-1335158.5230542799</v>
      </c>
      <c r="AH130" s="97">
        <v>37525.322406271473</v>
      </c>
      <c r="AI130" s="73">
        <v>-1297633.2006480084</v>
      </c>
      <c r="AJ130" s="97">
        <v>1139462.8843675526</v>
      </c>
      <c r="AK130" s="73">
        <v>-158170.31628045568</v>
      </c>
      <c r="AL130" s="97">
        <v>209166.43435196712</v>
      </c>
      <c r="AM130" s="97">
        <v>184939.96563384531</v>
      </c>
      <c r="AN130" s="73">
        <v>394106.39998581243</v>
      </c>
      <c r="AO130" s="97">
        <v>161458.71585418767</v>
      </c>
      <c r="AP130" s="73">
        <v>555565.1158400001</v>
      </c>
      <c r="AQ130" s="97">
        <v>239118.58056000003</v>
      </c>
      <c r="AR130" s="98">
        <v>794683.69640000013</v>
      </c>
      <c r="AS130" s="97">
        <v>-449740</v>
      </c>
      <c r="AT130" s="97">
        <v>326867</v>
      </c>
      <c r="AU130" s="73">
        <v>-122873</v>
      </c>
      <c r="AV130" s="97">
        <v>-110148</v>
      </c>
      <c r="AW130" s="73">
        <v>-233021</v>
      </c>
      <c r="AX130" s="97">
        <v>315819</v>
      </c>
      <c r="AY130" s="73">
        <v>82798</v>
      </c>
      <c r="AZ130" s="97">
        <v>-319460</v>
      </c>
      <c r="BA130" s="97">
        <v>404405</v>
      </c>
      <c r="BB130" s="73">
        <f t="shared" si="8"/>
        <v>84945</v>
      </c>
      <c r="BC130" s="97">
        <v>-418231</v>
      </c>
      <c r="BD130" s="73">
        <f t="shared" si="13"/>
        <v>-333286</v>
      </c>
      <c r="BE130" s="97">
        <v>1036956</v>
      </c>
      <c r="BF130" s="73">
        <f t="shared" si="14"/>
        <v>703670</v>
      </c>
    </row>
    <row r="131" spans="1:58" ht="13">
      <c r="A131" s="68"/>
      <c r="B131" s="260" t="s">
        <v>444</v>
      </c>
      <c r="C131" s="90"/>
      <c r="D131" s="97"/>
      <c r="E131" s="73"/>
      <c r="F131" s="97"/>
      <c r="G131" s="73"/>
      <c r="H131" s="97"/>
      <c r="I131" s="73"/>
      <c r="J131" s="97"/>
      <c r="K131" s="97"/>
      <c r="L131" s="73"/>
      <c r="M131" s="97"/>
      <c r="N131" s="73"/>
      <c r="O131" s="97"/>
      <c r="P131" s="73"/>
      <c r="Q131" s="97"/>
      <c r="R131" s="97"/>
      <c r="S131" s="73"/>
      <c r="T131" s="97"/>
      <c r="U131" s="73"/>
      <c r="V131" s="97"/>
      <c r="W131" s="73"/>
      <c r="X131" s="97"/>
      <c r="Y131" s="97"/>
      <c r="Z131" s="73"/>
      <c r="AA131" s="97"/>
      <c r="AB131" s="73"/>
      <c r="AC131" s="97"/>
      <c r="AD131" s="73"/>
      <c r="AE131" s="97"/>
      <c r="AF131" s="97"/>
      <c r="AG131" s="73"/>
      <c r="AH131" s="97"/>
      <c r="AI131" s="73"/>
      <c r="AJ131" s="97"/>
      <c r="AK131" s="73"/>
      <c r="AL131" s="97"/>
      <c r="AM131" s="97"/>
      <c r="AN131" s="73"/>
      <c r="AO131" s="97"/>
      <c r="AP131" s="73"/>
      <c r="AQ131" s="97"/>
      <c r="AR131" s="98"/>
      <c r="AS131" s="97"/>
      <c r="AT131" s="97"/>
      <c r="AU131" s="73"/>
      <c r="AV131" s="97"/>
      <c r="AW131" s="73"/>
      <c r="AX131" s="97"/>
      <c r="AY131" s="73"/>
      <c r="AZ131" s="97"/>
      <c r="BA131" s="97"/>
      <c r="BB131" s="73"/>
      <c r="BC131" s="97">
        <v>-122370</v>
      </c>
      <c r="BD131" s="73">
        <f t="shared" si="13"/>
        <v>-122370</v>
      </c>
      <c r="BE131" s="97">
        <v>0</v>
      </c>
      <c r="BF131" s="73">
        <f t="shared" si="14"/>
        <v>-122370</v>
      </c>
    </row>
    <row r="132" spans="1:58" ht="13">
      <c r="A132" s="68"/>
      <c r="B132" s="260" t="s">
        <v>445</v>
      </c>
      <c r="C132" s="90"/>
      <c r="D132" s="97"/>
      <c r="E132" s="73"/>
      <c r="F132" s="97"/>
      <c r="G132" s="73"/>
      <c r="H132" s="97"/>
      <c r="I132" s="73"/>
      <c r="J132" s="97"/>
      <c r="K132" s="97"/>
      <c r="L132" s="73"/>
      <c r="M132" s="97"/>
      <c r="N132" s="73"/>
      <c r="O132" s="97"/>
      <c r="P132" s="73"/>
      <c r="Q132" s="97"/>
      <c r="R132" s="97"/>
      <c r="S132" s="73"/>
      <c r="T132" s="97"/>
      <c r="U132" s="73"/>
      <c r="V132" s="97"/>
      <c r="W132" s="73"/>
      <c r="X132" s="97"/>
      <c r="Y132" s="97"/>
      <c r="Z132" s="73"/>
      <c r="AA132" s="97"/>
      <c r="AB132" s="73"/>
      <c r="AC132" s="97"/>
      <c r="AD132" s="73"/>
      <c r="AE132" s="97"/>
      <c r="AF132" s="97"/>
      <c r="AG132" s="73"/>
      <c r="AH132" s="97"/>
      <c r="AI132" s="73"/>
      <c r="AJ132" s="97"/>
      <c r="AK132" s="73"/>
      <c r="AL132" s="97"/>
      <c r="AM132" s="97"/>
      <c r="AN132" s="73"/>
      <c r="AO132" s="97"/>
      <c r="AP132" s="73"/>
      <c r="AQ132" s="97"/>
      <c r="AR132" s="98"/>
      <c r="AS132" s="97"/>
      <c r="AT132" s="97"/>
      <c r="AU132" s="73"/>
      <c r="AV132" s="97"/>
      <c r="AW132" s="73"/>
      <c r="AX132" s="97"/>
      <c r="AY132" s="73"/>
      <c r="AZ132" s="97"/>
      <c r="BA132" s="97"/>
      <c r="BB132" s="73"/>
      <c r="BC132" s="97">
        <v>-11346</v>
      </c>
      <c r="BD132" s="73">
        <f t="shared" si="13"/>
        <v>-11346</v>
      </c>
      <c r="BE132" s="97">
        <v>-2000</v>
      </c>
      <c r="BF132" s="73">
        <f t="shared" si="14"/>
        <v>-13346</v>
      </c>
    </row>
    <row r="133" spans="1:58" ht="26">
      <c r="A133" s="68"/>
      <c r="B133" s="265" t="s">
        <v>418</v>
      </c>
      <c r="C133" s="80">
        <v>-185798</v>
      </c>
      <c r="D133" s="80">
        <v>-228715</v>
      </c>
      <c r="E133" s="82">
        <v>-414513</v>
      </c>
      <c r="F133" s="80">
        <v>-74887</v>
      </c>
      <c r="G133" s="82">
        <v>-489400</v>
      </c>
      <c r="H133" s="80">
        <v>-214907</v>
      </c>
      <c r="I133" s="82">
        <v>-704307</v>
      </c>
      <c r="J133" s="80">
        <v>-123556</v>
      </c>
      <c r="K133" s="80">
        <v>-188921</v>
      </c>
      <c r="L133" s="82">
        <v>-312477</v>
      </c>
      <c r="M133" s="80">
        <v>-393826</v>
      </c>
      <c r="N133" s="82">
        <v>-706303</v>
      </c>
      <c r="O133" s="80">
        <v>-141918</v>
      </c>
      <c r="P133" s="82">
        <v>-848221</v>
      </c>
      <c r="Q133" s="80">
        <v>-562643</v>
      </c>
      <c r="R133" s="80">
        <v>-584292</v>
      </c>
      <c r="S133" s="82">
        <v>-1146935</v>
      </c>
      <c r="T133" s="80">
        <v>-253520</v>
      </c>
      <c r="U133" s="82">
        <v>-1400455</v>
      </c>
      <c r="V133" s="80">
        <v>-865811</v>
      </c>
      <c r="W133" s="82">
        <v>-2266266</v>
      </c>
      <c r="X133" s="80">
        <v>-598618.31343071349</v>
      </c>
      <c r="Y133" s="80">
        <v>-29883.373478491652</v>
      </c>
      <c r="Z133" s="82">
        <v>-628501.68690920516</v>
      </c>
      <c r="AA133" s="80">
        <v>-199060.46403281388</v>
      </c>
      <c r="AB133" s="82">
        <v>-827562.15094201895</v>
      </c>
      <c r="AC133" s="80">
        <v>-418120.15834473289</v>
      </c>
      <c r="AD133" s="82">
        <v>-1245682.309286752</v>
      </c>
      <c r="AE133" s="80">
        <v>-2112562.5529440017</v>
      </c>
      <c r="AF133" s="80">
        <v>-1803190.1300334628</v>
      </c>
      <c r="AG133" s="82">
        <v>-3915752.6829774645</v>
      </c>
      <c r="AH133" s="80">
        <v>-516676.05898475414</v>
      </c>
      <c r="AI133" s="82">
        <v>-4432428.7419622187</v>
      </c>
      <c r="AJ133" s="80">
        <v>-4656903.9275570586</v>
      </c>
      <c r="AK133" s="82">
        <v>-9089332.6695192773</v>
      </c>
      <c r="AL133" s="80">
        <v>-131965.9663845193</v>
      </c>
      <c r="AM133" s="80">
        <v>-496615.0414373235</v>
      </c>
      <c r="AN133" s="82">
        <v>-628581.0078218428</v>
      </c>
      <c r="AO133" s="80">
        <v>-589666.15329215117</v>
      </c>
      <c r="AP133" s="82">
        <v>-1218247.161113994</v>
      </c>
      <c r="AQ133" s="80">
        <v>-511753.16451271181</v>
      </c>
      <c r="AR133" s="82">
        <v>-1730000.3256267058</v>
      </c>
      <c r="AS133" s="80">
        <v>-1051849</v>
      </c>
      <c r="AT133" s="80">
        <v>-181203</v>
      </c>
      <c r="AU133" s="82">
        <v>-1233052</v>
      </c>
      <c r="AV133" s="80">
        <v>-721983</v>
      </c>
      <c r="AW133" s="82">
        <v>-1955035</v>
      </c>
      <c r="AX133" s="80">
        <v>-1449913</v>
      </c>
      <c r="AY133" s="82">
        <v>-3405202</v>
      </c>
      <c r="AZ133" s="80">
        <f>SUM(AZ110:AZ132)</f>
        <v>-1235878</v>
      </c>
      <c r="BA133" s="80">
        <f>SUM(BA110:BA132)</f>
        <v>-1067424</v>
      </c>
      <c r="BB133" s="82">
        <f t="shared" si="8"/>
        <v>-2303302</v>
      </c>
      <c r="BC133" s="80">
        <f>SUM(BC110:BC132)</f>
        <v>-1941364</v>
      </c>
      <c r="BD133" s="82">
        <f t="shared" si="13"/>
        <v>-4244666</v>
      </c>
      <c r="BE133" s="80">
        <f>SUM(BE110:BE132)</f>
        <v>-833173</v>
      </c>
      <c r="BF133" s="82">
        <f t="shared" si="14"/>
        <v>-5077839</v>
      </c>
    </row>
    <row r="134" spans="1:58" ht="13">
      <c r="A134" s="68"/>
      <c r="B134" s="261"/>
      <c r="C134" s="95">
        <v>0</v>
      </c>
      <c r="D134" s="95">
        <v>0</v>
      </c>
      <c r="E134" s="84">
        <v>0</v>
      </c>
      <c r="F134" s="95">
        <v>0</v>
      </c>
      <c r="G134" s="84">
        <v>0</v>
      </c>
      <c r="H134" s="95">
        <v>0</v>
      </c>
      <c r="I134" s="84">
        <v>0</v>
      </c>
      <c r="J134" s="95">
        <v>0</v>
      </c>
      <c r="K134" s="95">
        <v>0</v>
      </c>
      <c r="L134" s="84">
        <v>0</v>
      </c>
      <c r="M134" s="95">
        <v>0</v>
      </c>
      <c r="N134" s="84">
        <v>0</v>
      </c>
      <c r="O134" s="95">
        <v>0</v>
      </c>
      <c r="P134" s="84">
        <v>0</v>
      </c>
      <c r="Q134" s="95">
        <v>0</v>
      </c>
      <c r="R134" s="95">
        <v>0</v>
      </c>
      <c r="S134" s="84">
        <v>0</v>
      </c>
      <c r="T134" s="95">
        <v>0</v>
      </c>
      <c r="U134" s="84">
        <v>0</v>
      </c>
      <c r="V134" s="95">
        <v>0</v>
      </c>
      <c r="W134" s="84">
        <v>0</v>
      </c>
      <c r="X134" s="95">
        <v>0</v>
      </c>
      <c r="Y134" s="95">
        <v>0</v>
      </c>
      <c r="Z134" s="84">
        <v>0</v>
      </c>
      <c r="AA134" s="95">
        <v>0</v>
      </c>
      <c r="AB134" s="84">
        <v>0</v>
      </c>
      <c r="AC134" s="95">
        <v>0</v>
      </c>
      <c r="AD134" s="84">
        <v>0</v>
      </c>
      <c r="AE134" s="95">
        <v>0</v>
      </c>
      <c r="AF134" s="95">
        <v>0</v>
      </c>
      <c r="AG134" s="84">
        <v>0</v>
      </c>
      <c r="AH134" s="95">
        <v>0</v>
      </c>
      <c r="AI134" s="84">
        <v>0</v>
      </c>
      <c r="AJ134" s="95">
        <v>0</v>
      </c>
      <c r="AK134" s="84">
        <v>0</v>
      </c>
      <c r="AL134" s="95">
        <v>0</v>
      </c>
      <c r="AM134" s="95">
        <v>0</v>
      </c>
      <c r="AN134" s="84">
        <v>0</v>
      </c>
      <c r="AO134" s="95">
        <v>0</v>
      </c>
      <c r="AP134" s="84">
        <v>0</v>
      </c>
      <c r="AQ134" s="95">
        <v>0</v>
      </c>
      <c r="AR134" s="96">
        <v>0</v>
      </c>
      <c r="AS134" s="95"/>
      <c r="AT134" s="95"/>
      <c r="AU134" s="84"/>
      <c r="AV134" s="95"/>
      <c r="AW134" s="84"/>
      <c r="AX134" s="95"/>
      <c r="AY134" s="84"/>
      <c r="AZ134" s="95"/>
      <c r="BA134" s="95"/>
      <c r="BB134" s="84"/>
      <c r="BC134" s="95"/>
      <c r="BD134" s="84"/>
      <c r="BE134" s="95"/>
      <c r="BF134" s="84"/>
    </row>
    <row r="135" spans="1:58" ht="13">
      <c r="A135" s="68"/>
      <c r="B135" s="259" t="s">
        <v>215</v>
      </c>
      <c r="C135" s="99">
        <v>0</v>
      </c>
      <c r="D135" s="100">
        <v>0</v>
      </c>
      <c r="E135" s="70">
        <v>0</v>
      </c>
      <c r="F135" s="100">
        <v>0</v>
      </c>
      <c r="G135" s="70">
        <v>0</v>
      </c>
      <c r="H135" s="100">
        <v>0</v>
      </c>
      <c r="I135" s="70">
        <v>0</v>
      </c>
      <c r="J135" s="100">
        <v>0</v>
      </c>
      <c r="K135" s="100">
        <v>0</v>
      </c>
      <c r="L135" s="70">
        <v>0</v>
      </c>
      <c r="M135" s="100">
        <v>0</v>
      </c>
      <c r="N135" s="70">
        <v>0</v>
      </c>
      <c r="O135" s="100">
        <v>0</v>
      </c>
      <c r="P135" s="70">
        <v>0</v>
      </c>
      <c r="Q135" s="100">
        <v>0</v>
      </c>
      <c r="R135" s="100">
        <v>0</v>
      </c>
      <c r="S135" s="70">
        <v>0</v>
      </c>
      <c r="T135" s="100">
        <v>0</v>
      </c>
      <c r="U135" s="70">
        <v>0</v>
      </c>
      <c r="V135" s="100">
        <v>0</v>
      </c>
      <c r="W135" s="70">
        <v>0</v>
      </c>
      <c r="X135" s="100">
        <v>0</v>
      </c>
      <c r="Y135" s="100">
        <v>0</v>
      </c>
      <c r="Z135" s="70">
        <v>0</v>
      </c>
      <c r="AA135" s="100">
        <v>0</v>
      </c>
      <c r="AB135" s="70">
        <v>0</v>
      </c>
      <c r="AC135" s="100">
        <v>0</v>
      </c>
      <c r="AD135" s="70">
        <v>0</v>
      </c>
      <c r="AE135" s="100">
        <v>0</v>
      </c>
      <c r="AF135" s="100">
        <v>0</v>
      </c>
      <c r="AG135" s="70">
        <v>0</v>
      </c>
      <c r="AH135" s="100">
        <v>0</v>
      </c>
      <c r="AI135" s="70">
        <v>0</v>
      </c>
      <c r="AJ135" s="100">
        <v>0</v>
      </c>
      <c r="AK135" s="70">
        <v>0</v>
      </c>
      <c r="AL135" s="100">
        <v>0</v>
      </c>
      <c r="AM135" s="100">
        <v>0</v>
      </c>
      <c r="AN135" s="70">
        <v>0</v>
      </c>
      <c r="AO135" s="100">
        <v>0</v>
      </c>
      <c r="AP135" s="70">
        <v>0</v>
      </c>
      <c r="AQ135" s="100">
        <v>0</v>
      </c>
      <c r="AR135" s="101">
        <v>0</v>
      </c>
      <c r="AS135" s="100"/>
      <c r="AT135" s="100"/>
      <c r="AU135" s="70"/>
      <c r="AV135" s="100"/>
      <c r="AW135" s="70"/>
      <c r="AX135" s="100"/>
      <c r="AY135" s="70"/>
      <c r="AZ135" s="100"/>
      <c r="BA135" s="100"/>
      <c r="BB135" s="70"/>
      <c r="BC135" s="100"/>
      <c r="BD135" s="70"/>
      <c r="BE135" s="100"/>
      <c r="BF135" s="70"/>
    </row>
    <row r="136" spans="1:58" ht="13">
      <c r="A136" s="68"/>
      <c r="B136" s="260" t="s">
        <v>419</v>
      </c>
      <c r="C136" s="94">
        <v>-1872</v>
      </c>
      <c r="D136" s="97">
        <v>1872</v>
      </c>
      <c r="E136" s="73">
        <v>0</v>
      </c>
      <c r="F136" s="97">
        <v>0</v>
      </c>
      <c r="G136" s="73">
        <v>0</v>
      </c>
      <c r="H136" s="97">
        <v>0</v>
      </c>
      <c r="I136" s="73">
        <v>0</v>
      </c>
      <c r="J136" s="97">
        <v>37</v>
      </c>
      <c r="K136" s="97">
        <v>579</v>
      </c>
      <c r="L136" s="73">
        <v>616</v>
      </c>
      <c r="M136" s="97">
        <v>-433</v>
      </c>
      <c r="N136" s="73">
        <v>183</v>
      </c>
      <c r="O136" s="97">
        <v>-183</v>
      </c>
      <c r="P136" s="73">
        <v>0</v>
      </c>
      <c r="Q136" s="97">
        <v>0</v>
      </c>
      <c r="R136" s="97">
        <v>0</v>
      </c>
      <c r="S136" s="73">
        <v>0</v>
      </c>
      <c r="T136" s="97">
        <v>0</v>
      </c>
      <c r="U136" s="73">
        <v>0</v>
      </c>
      <c r="V136" s="97">
        <v>0</v>
      </c>
      <c r="W136" s="73">
        <v>0</v>
      </c>
      <c r="X136" s="97">
        <v>0</v>
      </c>
      <c r="Y136" s="97">
        <v>0</v>
      </c>
      <c r="Z136" s="73">
        <v>0</v>
      </c>
      <c r="AA136" s="97">
        <v>0</v>
      </c>
      <c r="AB136" s="73">
        <v>0</v>
      </c>
      <c r="AC136" s="97">
        <v>0</v>
      </c>
      <c r="AD136" s="73">
        <v>0</v>
      </c>
      <c r="AE136" s="97">
        <v>-18148</v>
      </c>
      <c r="AF136" s="97">
        <v>0</v>
      </c>
      <c r="AG136" s="73">
        <v>-18148</v>
      </c>
      <c r="AH136" s="97">
        <v>18148</v>
      </c>
      <c r="AI136" s="73">
        <v>0</v>
      </c>
      <c r="AJ136" s="97">
        <v>0</v>
      </c>
      <c r="AK136" s="73">
        <v>0</v>
      </c>
      <c r="AL136" s="97">
        <v>-103422.06908363827</v>
      </c>
      <c r="AM136" s="97">
        <v>-8624.3476796776959</v>
      </c>
      <c r="AN136" s="73">
        <v>-112046.41676331597</v>
      </c>
      <c r="AO136" s="97">
        <v>-40517.050678968808</v>
      </c>
      <c r="AP136" s="73">
        <v>-152563.46744228477</v>
      </c>
      <c r="AQ136" s="97">
        <v>-4092.9391112001904</v>
      </c>
      <c r="AR136" s="98">
        <v>-156656.40655348497</v>
      </c>
      <c r="AS136" s="97">
        <v>-19736</v>
      </c>
      <c r="AT136" s="97">
        <v>-14265</v>
      </c>
      <c r="AU136" s="73">
        <v>-34001</v>
      </c>
      <c r="AV136" s="97">
        <v>41237</v>
      </c>
      <c r="AW136" s="73">
        <v>7236</v>
      </c>
      <c r="AX136" s="97">
        <v>-23785</v>
      </c>
      <c r="AY136" s="73">
        <v>-39777</v>
      </c>
      <c r="AZ136" s="97">
        <v>16547</v>
      </c>
      <c r="BA136" s="97">
        <v>37014</v>
      </c>
      <c r="BB136" s="73">
        <f t="shared" si="8"/>
        <v>53561</v>
      </c>
      <c r="BC136" s="97">
        <v>-21861</v>
      </c>
      <c r="BD136" s="73">
        <f t="shared" ref="BD136:BD138" si="15">SUM(BB136:BC136)</f>
        <v>31700</v>
      </c>
      <c r="BE136" s="97">
        <v>-1555</v>
      </c>
      <c r="BF136" s="73">
        <f t="shared" ref="BF136:BF138" si="16">SUM(BD136:BE136)</f>
        <v>30145</v>
      </c>
    </row>
    <row r="137" spans="1:58" ht="13">
      <c r="A137" s="68"/>
      <c r="B137" s="260" t="s">
        <v>305</v>
      </c>
      <c r="C137" s="94"/>
      <c r="D137" s="97"/>
      <c r="E137" s="73"/>
      <c r="F137" s="97"/>
      <c r="G137" s="73"/>
      <c r="H137" s="97"/>
      <c r="I137" s="73"/>
      <c r="J137" s="97"/>
      <c r="K137" s="97"/>
      <c r="L137" s="73"/>
      <c r="M137" s="97"/>
      <c r="N137" s="73"/>
      <c r="O137" s="97"/>
      <c r="P137" s="73"/>
      <c r="Q137" s="97"/>
      <c r="R137" s="97"/>
      <c r="S137" s="73"/>
      <c r="T137" s="97"/>
      <c r="U137" s="73"/>
      <c r="V137" s="97"/>
      <c r="W137" s="73"/>
      <c r="X137" s="97"/>
      <c r="Y137" s="97"/>
      <c r="Z137" s="73"/>
      <c r="AA137" s="97"/>
      <c r="AB137" s="73"/>
      <c r="AC137" s="97"/>
      <c r="AD137" s="73"/>
      <c r="AE137" s="97"/>
      <c r="AF137" s="97">
        <v>4200000</v>
      </c>
      <c r="AG137" s="73">
        <v>4200000</v>
      </c>
      <c r="AH137" s="97">
        <v>0</v>
      </c>
      <c r="AI137" s="73">
        <v>4200000</v>
      </c>
      <c r="AJ137" s="97">
        <v>0</v>
      </c>
      <c r="AK137" s="73">
        <v>4200000</v>
      </c>
      <c r="AL137" s="97">
        <v>0</v>
      </c>
      <c r="AM137" s="97">
        <v>0</v>
      </c>
      <c r="AN137" s="73">
        <v>0</v>
      </c>
      <c r="AO137" s="97">
        <v>0</v>
      </c>
      <c r="AP137" s="73">
        <v>0</v>
      </c>
      <c r="AQ137" s="97">
        <v>0</v>
      </c>
      <c r="AR137" s="98">
        <v>0</v>
      </c>
      <c r="AS137" s="97">
        <v>-102770</v>
      </c>
      <c r="AT137" s="97">
        <v>-104354</v>
      </c>
      <c r="AU137" s="73">
        <v>-207124</v>
      </c>
      <c r="AV137" s="97">
        <v>-109051</v>
      </c>
      <c r="AW137" s="73">
        <v>-316175</v>
      </c>
      <c r="AX137" s="97">
        <v>-109459.36</v>
      </c>
      <c r="AY137" s="73">
        <v>-425634.36</v>
      </c>
      <c r="AZ137" s="97">
        <v>-104683</v>
      </c>
      <c r="BA137" s="97">
        <v>-98439</v>
      </c>
      <c r="BB137" s="73">
        <f t="shared" si="8"/>
        <v>-203122</v>
      </c>
      <c r="BC137" s="97">
        <v>-100279</v>
      </c>
      <c r="BD137" s="73">
        <f t="shared" si="15"/>
        <v>-303401</v>
      </c>
      <c r="BE137" s="97">
        <v>-98285</v>
      </c>
      <c r="BF137" s="73">
        <f t="shared" si="16"/>
        <v>-401686</v>
      </c>
    </row>
    <row r="138" spans="1:58" ht="13">
      <c r="A138" s="68"/>
      <c r="B138" s="260" t="s">
        <v>280</v>
      </c>
      <c r="C138" s="94"/>
      <c r="D138" s="97"/>
      <c r="E138" s="73"/>
      <c r="F138" s="97"/>
      <c r="G138" s="73"/>
      <c r="H138" s="97"/>
      <c r="I138" s="73"/>
      <c r="J138" s="97"/>
      <c r="K138" s="97"/>
      <c r="L138" s="73"/>
      <c r="M138" s="97"/>
      <c r="N138" s="73"/>
      <c r="O138" s="97"/>
      <c r="P138" s="73"/>
      <c r="Q138" s="97"/>
      <c r="R138" s="97"/>
      <c r="S138" s="73"/>
      <c r="T138" s="97"/>
      <c r="U138" s="73"/>
      <c r="V138" s="97"/>
      <c r="W138" s="73"/>
      <c r="X138" s="97"/>
      <c r="Y138" s="97"/>
      <c r="Z138" s="73"/>
      <c r="AA138" s="97"/>
      <c r="AB138" s="73"/>
      <c r="AC138" s="97"/>
      <c r="AD138" s="73"/>
      <c r="AE138" s="97"/>
      <c r="AF138" s="97"/>
      <c r="AG138" s="73"/>
      <c r="AH138" s="97"/>
      <c r="AI138" s="73"/>
      <c r="AJ138" s="97"/>
      <c r="AK138" s="73"/>
      <c r="AL138" s="97"/>
      <c r="AM138" s="97"/>
      <c r="AN138" s="73"/>
      <c r="AO138" s="97"/>
      <c r="AP138" s="73"/>
      <c r="AQ138" s="97">
        <v>960101.54952999996</v>
      </c>
      <c r="AR138" s="98">
        <v>960101.54952999996</v>
      </c>
      <c r="AS138" s="97"/>
      <c r="AT138" s="97"/>
      <c r="AU138" s="73"/>
      <c r="AV138" s="97"/>
      <c r="AW138" s="73"/>
      <c r="AX138" s="97">
        <v>0</v>
      </c>
      <c r="AY138" s="73">
        <v>0</v>
      </c>
      <c r="AZ138" s="97">
        <v>0</v>
      </c>
      <c r="BA138" s="97">
        <v>0</v>
      </c>
      <c r="BB138" s="73">
        <f t="shared" si="8"/>
        <v>0</v>
      </c>
      <c r="BC138" s="97">
        <v>0</v>
      </c>
      <c r="BD138" s="73">
        <f t="shared" si="15"/>
        <v>0</v>
      </c>
      <c r="BE138" s="97">
        <v>0</v>
      </c>
      <c r="BF138" s="73">
        <f t="shared" si="16"/>
        <v>0</v>
      </c>
    </row>
    <row r="139" spans="1:58" ht="13">
      <c r="A139" s="68"/>
      <c r="B139" s="260" t="s">
        <v>420</v>
      </c>
      <c r="C139" s="94">
        <v>0</v>
      </c>
      <c r="D139" s="97">
        <v>0</v>
      </c>
      <c r="E139" s="73">
        <v>0</v>
      </c>
      <c r="F139" s="97">
        <v>0</v>
      </c>
      <c r="G139" s="73">
        <v>0</v>
      </c>
      <c r="H139" s="97">
        <v>0</v>
      </c>
      <c r="I139" s="73">
        <v>0</v>
      </c>
      <c r="J139" s="97">
        <v>0</v>
      </c>
      <c r="K139" s="97">
        <v>-14718</v>
      </c>
      <c r="L139" s="73">
        <v>-14718</v>
      </c>
      <c r="M139" s="97">
        <v>-7103</v>
      </c>
      <c r="N139" s="73">
        <v>-21821</v>
      </c>
      <c r="O139" s="97">
        <v>-17802</v>
      </c>
      <c r="P139" s="73">
        <v>-39623</v>
      </c>
      <c r="Q139" s="97">
        <v>-18494</v>
      </c>
      <c r="R139" s="97">
        <v>-9190</v>
      </c>
      <c r="S139" s="73">
        <v>-27684</v>
      </c>
      <c r="T139" s="97">
        <v>-11582</v>
      </c>
      <c r="U139" s="73">
        <v>-39266</v>
      </c>
      <c r="V139" s="97">
        <v>-18468</v>
      </c>
      <c r="W139" s="73">
        <v>-57734</v>
      </c>
      <c r="X139" s="97">
        <v>-15177.189269999999</v>
      </c>
      <c r="Y139" s="97">
        <v>-14361.144599999985</v>
      </c>
      <c r="Z139" s="73">
        <v>-29538.333869999984</v>
      </c>
      <c r="AA139" s="97">
        <v>-12573.854780000042</v>
      </c>
      <c r="AB139" s="73">
        <v>-42112.188650000026</v>
      </c>
      <c r="AC139" s="97">
        <v>-23108.520579999968</v>
      </c>
      <c r="AD139" s="73">
        <v>-65220.709229999993</v>
      </c>
      <c r="AE139" s="97">
        <v>-21229.256729999994</v>
      </c>
      <c r="AF139" s="97">
        <v>-21113.633850710015</v>
      </c>
      <c r="AG139" s="73">
        <v>-42342.890580710009</v>
      </c>
      <c r="AH139" s="97">
        <v>-18915.616082623019</v>
      </c>
      <c r="AI139" s="73">
        <v>-61258.506663333028</v>
      </c>
      <c r="AJ139" s="97">
        <v>-88351.195080504389</v>
      </c>
      <c r="AK139" s="73">
        <v>-149609.70174383742</v>
      </c>
      <c r="AL139" s="97">
        <v>-38725.079579999474</v>
      </c>
      <c r="AM139" s="97">
        <v>-52928.901250000454</v>
      </c>
      <c r="AN139" s="73">
        <v>-91653.980829999928</v>
      </c>
      <c r="AO139" s="97">
        <v>-129455.88758000042</v>
      </c>
      <c r="AP139" s="73">
        <v>-221109.86841000034</v>
      </c>
      <c r="AQ139" s="97">
        <v>-189198.46285999997</v>
      </c>
      <c r="AR139" s="98">
        <v>-410308.33127000032</v>
      </c>
      <c r="AS139" s="97"/>
      <c r="AT139" s="97"/>
      <c r="AU139" s="73"/>
      <c r="AV139" s="97"/>
      <c r="AW139" s="73"/>
      <c r="AX139" s="97"/>
      <c r="AY139" s="73"/>
      <c r="AZ139" s="97"/>
      <c r="BA139" s="97">
        <v>0</v>
      </c>
      <c r="BB139" s="73">
        <f t="shared" ref="BB139:BB171" si="17">SUM(AZ139:BA139)</f>
        <v>0</v>
      </c>
      <c r="BC139" s="97">
        <v>0</v>
      </c>
      <c r="BD139" s="73">
        <f t="shared" ref="BD139:BD163" si="18">SUM(BB139:BC139)</f>
        <v>0</v>
      </c>
      <c r="BE139" s="97">
        <v>0</v>
      </c>
      <c r="BF139" s="73">
        <f t="shared" ref="BF139:BF163" si="19">SUM(BD139:BE139)</f>
        <v>0</v>
      </c>
    </row>
    <row r="140" spans="1:58" ht="13">
      <c r="A140" s="68"/>
      <c r="B140" s="260" t="s">
        <v>245</v>
      </c>
      <c r="C140" s="94"/>
      <c r="D140" s="97"/>
      <c r="E140" s="73"/>
      <c r="F140" s="97"/>
      <c r="G140" s="73"/>
      <c r="H140" s="97"/>
      <c r="I140" s="73"/>
      <c r="J140" s="97"/>
      <c r="K140" s="97"/>
      <c r="L140" s="73"/>
      <c r="M140" s="97"/>
      <c r="N140" s="73"/>
      <c r="O140" s="97"/>
      <c r="P140" s="73"/>
      <c r="Q140" s="97"/>
      <c r="R140" s="97"/>
      <c r="S140" s="73"/>
      <c r="T140" s="97"/>
      <c r="U140" s="73"/>
      <c r="V140" s="97"/>
      <c r="W140" s="73"/>
      <c r="X140" s="97"/>
      <c r="Y140" s="97"/>
      <c r="Z140" s="73"/>
      <c r="AA140" s="97"/>
      <c r="AB140" s="73"/>
      <c r="AC140" s="97"/>
      <c r="AD140" s="73"/>
      <c r="AE140" s="97"/>
      <c r="AF140" s="97">
        <v>-144278.43922</v>
      </c>
      <c r="AG140" s="73">
        <v>-144278.43922</v>
      </c>
      <c r="AH140" s="97">
        <v>0</v>
      </c>
      <c r="AI140" s="73">
        <v>-144278.43922</v>
      </c>
      <c r="AJ140" s="97">
        <v>29</v>
      </c>
      <c r="AK140" s="73">
        <v>-144249.43922</v>
      </c>
      <c r="AL140" s="97">
        <v>0</v>
      </c>
      <c r="AM140" s="97">
        <v>960102</v>
      </c>
      <c r="AN140" s="73">
        <v>960102</v>
      </c>
      <c r="AO140" s="97">
        <v>-0.4504700000397861</v>
      </c>
      <c r="AP140" s="73">
        <v>960101.54952999996</v>
      </c>
      <c r="AQ140" s="97">
        <v>-960101.54952999996</v>
      </c>
      <c r="AR140" s="98">
        <v>0</v>
      </c>
      <c r="AS140" s="97">
        <v>0</v>
      </c>
      <c r="AT140" s="97">
        <v>0</v>
      </c>
      <c r="AU140" s="73">
        <v>0</v>
      </c>
      <c r="AV140" s="97">
        <v>0</v>
      </c>
      <c r="AW140" s="73">
        <v>0</v>
      </c>
      <c r="AX140" s="97">
        <v>0</v>
      </c>
      <c r="AY140" s="73">
        <v>0</v>
      </c>
      <c r="AZ140" s="97">
        <v>0</v>
      </c>
      <c r="BA140" s="97">
        <v>0</v>
      </c>
      <c r="BB140" s="73">
        <f t="shared" si="17"/>
        <v>0</v>
      </c>
      <c r="BC140" s="97">
        <v>0</v>
      </c>
      <c r="BD140" s="73">
        <f t="shared" si="18"/>
        <v>0</v>
      </c>
      <c r="BE140" s="97">
        <v>0</v>
      </c>
      <c r="BF140" s="73">
        <f t="shared" si="19"/>
        <v>0</v>
      </c>
    </row>
    <row r="141" spans="1:58" ht="13">
      <c r="A141" s="68"/>
      <c r="B141" s="260" t="s">
        <v>421</v>
      </c>
      <c r="C141" s="94">
        <v>0</v>
      </c>
      <c r="D141" s="97">
        <v>0</v>
      </c>
      <c r="E141" s="73">
        <v>0</v>
      </c>
      <c r="F141" s="97">
        <v>0</v>
      </c>
      <c r="G141" s="73">
        <v>0</v>
      </c>
      <c r="H141" s="97">
        <v>0</v>
      </c>
      <c r="I141" s="73">
        <v>0</v>
      </c>
      <c r="J141" s="97">
        <v>0</v>
      </c>
      <c r="K141" s="97">
        <v>13524</v>
      </c>
      <c r="L141" s="73">
        <v>13524</v>
      </c>
      <c r="M141" s="97">
        <v>0</v>
      </c>
      <c r="N141" s="73">
        <v>13524</v>
      </c>
      <c r="O141" s="97">
        <v>0</v>
      </c>
      <c r="P141" s="73">
        <v>13524</v>
      </c>
      <c r="Q141" s="97">
        <v>0</v>
      </c>
      <c r="R141" s="97">
        <v>0</v>
      </c>
      <c r="S141" s="73">
        <v>0</v>
      </c>
      <c r="T141" s="97">
        <v>0</v>
      </c>
      <c r="U141" s="73">
        <v>0</v>
      </c>
      <c r="V141" s="97">
        <v>0</v>
      </c>
      <c r="W141" s="73">
        <v>0</v>
      </c>
      <c r="X141" s="97">
        <v>0</v>
      </c>
      <c r="Y141" s="97">
        <v>0</v>
      </c>
      <c r="Z141" s="73">
        <v>0</v>
      </c>
      <c r="AA141" s="97">
        <v>0</v>
      </c>
      <c r="AB141" s="73">
        <v>0</v>
      </c>
      <c r="AC141" s="97">
        <v>0</v>
      </c>
      <c r="AD141" s="73">
        <v>0</v>
      </c>
      <c r="AE141" s="97">
        <v>0</v>
      </c>
      <c r="AF141" s="97">
        <v>0</v>
      </c>
      <c r="AG141" s="73">
        <v>0</v>
      </c>
      <c r="AH141" s="97">
        <v>0</v>
      </c>
      <c r="AI141" s="73">
        <v>0</v>
      </c>
      <c r="AJ141" s="97">
        <v>0</v>
      </c>
      <c r="AK141" s="73">
        <v>0</v>
      </c>
      <c r="AL141" s="97">
        <v>0</v>
      </c>
      <c r="AM141" s="97">
        <v>0</v>
      </c>
      <c r="AN141" s="73">
        <v>0</v>
      </c>
      <c r="AO141" s="97">
        <v>0</v>
      </c>
      <c r="AP141" s="73">
        <v>0</v>
      </c>
      <c r="AQ141" s="97">
        <v>0</v>
      </c>
      <c r="AR141" s="98">
        <v>0</v>
      </c>
      <c r="AS141" s="97">
        <v>0</v>
      </c>
      <c r="AT141" s="97">
        <v>0</v>
      </c>
      <c r="AU141" s="73">
        <v>0</v>
      </c>
      <c r="AV141" s="97">
        <v>0</v>
      </c>
      <c r="AW141" s="73">
        <v>0</v>
      </c>
      <c r="AX141" s="97">
        <v>0</v>
      </c>
      <c r="AY141" s="73">
        <v>0</v>
      </c>
      <c r="AZ141" s="97">
        <v>0</v>
      </c>
      <c r="BA141" s="97">
        <v>0</v>
      </c>
      <c r="BB141" s="73">
        <f t="shared" si="17"/>
        <v>0</v>
      </c>
      <c r="BC141" s="97">
        <v>0</v>
      </c>
      <c r="BD141" s="73">
        <f t="shared" si="18"/>
        <v>0</v>
      </c>
      <c r="BE141" s="97">
        <v>200000</v>
      </c>
      <c r="BF141" s="73">
        <f t="shared" si="19"/>
        <v>200000</v>
      </c>
    </row>
    <row r="142" spans="1:58" ht="13">
      <c r="A142" s="68"/>
      <c r="B142" s="260" t="s">
        <v>422</v>
      </c>
      <c r="C142" s="94">
        <v>160000</v>
      </c>
      <c r="D142" s="97">
        <v>250000</v>
      </c>
      <c r="E142" s="73">
        <v>410000</v>
      </c>
      <c r="F142" s="97">
        <v>29910</v>
      </c>
      <c r="G142" s="73">
        <v>439910</v>
      </c>
      <c r="H142" s="97">
        <v>1578500</v>
      </c>
      <c r="I142" s="73">
        <v>2018410</v>
      </c>
      <c r="J142" s="97">
        <v>0</v>
      </c>
      <c r="K142" s="97">
        <v>2000000</v>
      </c>
      <c r="L142" s="73">
        <v>2000000</v>
      </c>
      <c r="M142" s="97">
        <v>0</v>
      </c>
      <c r="N142" s="73">
        <v>2000000</v>
      </c>
      <c r="O142" s="97">
        <v>1414004</v>
      </c>
      <c r="P142" s="73">
        <v>3414004</v>
      </c>
      <c r="Q142" s="97">
        <v>0</v>
      </c>
      <c r="R142" s="97">
        <v>1370677</v>
      </c>
      <c r="S142" s="73">
        <v>1370677</v>
      </c>
      <c r="T142" s="97">
        <v>1220980</v>
      </c>
      <c r="U142" s="73">
        <v>2591657</v>
      </c>
      <c r="V142" s="97">
        <v>779440</v>
      </c>
      <c r="W142" s="73">
        <v>3371097</v>
      </c>
      <c r="X142" s="97">
        <v>160170.69000360736</v>
      </c>
      <c r="Y142" s="97">
        <v>76510.293427937781</v>
      </c>
      <c r="Z142" s="73">
        <v>236680.98343154514</v>
      </c>
      <c r="AA142" s="97">
        <v>244190.89746449486</v>
      </c>
      <c r="AB142" s="73">
        <v>480871.88089604001</v>
      </c>
      <c r="AC142" s="97">
        <v>2.0899020134238526</v>
      </c>
      <c r="AD142" s="73">
        <v>480873.97079805343</v>
      </c>
      <c r="AE142" s="97">
        <v>1699020.6243688352</v>
      </c>
      <c r="AF142" s="97">
        <v>527953.29540984752</v>
      </c>
      <c r="AG142" s="73">
        <v>2226973.9197786828</v>
      </c>
      <c r="AH142" s="97">
        <v>4202041.4854601808</v>
      </c>
      <c r="AI142" s="73">
        <v>6429015.4052388631</v>
      </c>
      <c r="AJ142" s="97">
        <v>110669.90613588691</v>
      </c>
      <c r="AK142" s="73">
        <v>6539685.31137475</v>
      </c>
      <c r="AL142" s="97">
        <v>30679.49241314867</v>
      </c>
      <c r="AM142" s="97">
        <v>999999.50758685137</v>
      </c>
      <c r="AN142" s="73">
        <v>1030679</v>
      </c>
      <c r="AO142" s="97">
        <v>5579571.7819247004</v>
      </c>
      <c r="AP142" s="73">
        <v>6610250.7819247004</v>
      </c>
      <c r="AQ142" s="97">
        <v>493844.25840042345</v>
      </c>
      <c r="AR142" s="98">
        <v>7104095.0403251238</v>
      </c>
      <c r="AS142" s="97">
        <v>37985</v>
      </c>
      <c r="AT142" s="97">
        <v>2621564</v>
      </c>
      <c r="AU142" s="73">
        <v>2659549</v>
      </c>
      <c r="AV142" s="97">
        <v>150000</v>
      </c>
      <c r="AW142" s="73">
        <v>2809549</v>
      </c>
      <c r="AX142" s="97">
        <v>618709</v>
      </c>
      <c r="AY142" s="73">
        <v>3428258</v>
      </c>
      <c r="AZ142" s="97">
        <v>1793891</v>
      </c>
      <c r="BA142" s="97">
        <v>5379</v>
      </c>
      <c r="BB142" s="73">
        <f t="shared" si="17"/>
        <v>1799270</v>
      </c>
      <c r="BC142" s="97">
        <v>726780</v>
      </c>
      <c r="BD142" s="73">
        <f t="shared" si="18"/>
        <v>2526050</v>
      </c>
      <c r="BE142" s="97">
        <v>606183</v>
      </c>
      <c r="BF142" s="73">
        <f t="shared" si="19"/>
        <v>3132233</v>
      </c>
    </row>
    <row r="143" spans="1:58" ht="13">
      <c r="A143" s="68"/>
      <c r="B143" s="260" t="s">
        <v>423</v>
      </c>
      <c r="C143" s="94">
        <v>-540561</v>
      </c>
      <c r="D143" s="97">
        <v>-70666</v>
      </c>
      <c r="E143" s="73">
        <v>-611227</v>
      </c>
      <c r="F143" s="97">
        <v>-62647</v>
      </c>
      <c r="G143" s="73">
        <v>-673874</v>
      </c>
      <c r="H143" s="97">
        <v>-1510994</v>
      </c>
      <c r="I143" s="73">
        <v>-2184868</v>
      </c>
      <c r="J143" s="97">
        <v>-39983</v>
      </c>
      <c r="K143" s="97">
        <v>-1718384</v>
      </c>
      <c r="L143" s="73">
        <v>-1758367</v>
      </c>
      <c r="M143" s="97">
        <v>-40119</v>
      </c>
      <c r="N143" s="73">
        <v>-1798486</v>
      </c>
      <c r="O143" s="97">
        <v>-1284662</v>
      </c>
      <c r="P143" s="73">
        <v>-3083148</v>
      </c>
      <c r="Q143" s="97">
        <v>-40213</v>
      </c>
      <c r="R143" s="97">
        <v>-125475</v>
      </c>
      <c r="S143" s="73">
        <v>-165688</v>
      </c>
      <c r="T143" s="97">
        <v>-722621</v>
      </c>
      <c r="U143" s="73">
        <v>-888309</v>
      </c>
      <c r="V143" s="97">
        <v>-1135967</v>
      </c>
      <c r="W143" s="73">
        <v>-2024276</v>
      </c>
      <c r="X143" s="97">
        <v>-3861.8159100000003</v>
      </c>
      <c r="Y143" s="97">
        <v>-53672.257879999997</v>
      </c>
      <c r="Z143" s="73">
        <v>-57534.073789999995</v>
      </c>
      <c r="AA143" s="97">
        <v>-3861.8159100000048</v>
      </c>
      <c r="AB143" s="73">
        <v>-61395.8897</v>
      </c>
      <c r="AC143" s="97">
        <v>-54679.529500000004</v>
      </c>
      <c r="AD143" s="73">
        <v>-116075.4192</v>
      </c>
      <c r="AE143" s="97">
        <v>-10621.133379999999</v>
      </c>
      <c r="AF143" s="97">
        <v>-114682.02515560832</v>
      </c>
      <c r="AG143" s="73">
        <v>-125303.15853560832</v>
      </c>
      <c r="AH143" s="97">
        <v>-22673.902896666696</v>
      </c>
      <c r="AI143" s="73">
        <v>-147977.06143227502</v>
      </c>
      <c r="AJ143" s="97">
        <v>-1002664.7692162858</v>
      </c>
      <c r="AK143" s="73">
        <v>-1150641.8306485608</v>
      </c>
      <c r="AL143" s="97">
        <v>-25780.215802932275</v>
      </c>
      <c r="AM143" s="97">
        <v>-1368750.8104752456</v>
      </c>
      <c r="AN143" s="73">
        <v>-1394531.0262781777</v>
      </c>
      <c r="AO143" s="97">
        <v>-26413.563591822283</v>
      </c>
      <c r="AP143" s="73">
        <v>-1420944.58987</v>
      </c>
      <c r="AQ143" s="97">
        <v>-5351832.1484280853</v>
      </c>
      <c r="AR143" s="98">
        <v>-6772776.7382980855</v>
      </c>
      <c r="AS143" s="97">
        <v>-26340</v>
      </c>
      <c r="AT143" s="97">
        <v>-3131009</v>
      </c>
      <c r="AU143" s="73">
        <v>-3157349</v>
      </c>
      <c r="AV143" s="97">
        <v>-2114133</v>
      </c>
      <c r="AW143" s="73">
        <v>-5271482</v>
      </c>
      <c r="AX143" s="97">
        <v>-1136713</v>
      </c>
      <c r="AY143" s="73">
        <v>-6408195</v>
      </c>
      <c r="AZ143" s="97">
        <v>-161073</v>
      </c>
      <c r="BA143" s="97">
        <v>-271730</v>
      </c>
      <c r="BB143" s="73">
        <f t="shared" si="17"/>
        <v>-432803</v>
      </c>
      <c r="BC143" s="97">
        <v>-526735</v>
      </c>
      <c r="BD143" s="73">
        <f t="shared" si="18"/>
        <v>-959538</v>
      </c>
      <c r="BE143" s="97">
        <v>-606461</v>
      </c>
      <c r="BF143" s="73">
        <f t="shared" si="19"/>
        <v>-1565999</v>
      </c>
    </row>
    <row r="144" spans="1:58" ht="13">
      <c r="A144" s="68"/>
      <c r="B144" s="260" t="s">
        <v>424</v>
      </c>
      <c r="C144" s="94">
        <v>0</v>
      </c>
      <c r="D144" s="97">
        <v>0</v>
      </c>
      <c r="E144" s="73">
        <v>0</v>
      </c>
      <c r="F144" s="97">
        <v>0</v>
      </c>
      <c r="G144" s="73">
        <v>0</v>
      </c>
      <c r="H144" s="97">
        <v>0</v>
      </c>
      <c r="I144" s="73">
        <v>0</v>
      </c>
      <c r="J144" s="97">
        <v>0</v>
      </c>
      <c r="K144" s="97">
        <v>0</v>
      </c>
      <c r="L144" s="73">
        <v>0</v>
      </c>
      <c r="M144" s="97">
        <v>0</v>
      </c>
      <c r="N144" s="73">
        <v>0</v>
      </c>
      <c r="O144" s="97">
        <v>-11093</v>
      </c>
      <c r="P144" s="73">
        <v>-11093</v>
      </c>
      <c r="Q144" s="97">
        <v>0</v>
      </c>
      <c r="R144" s="97">
        <v>0</v>
      </c>
      <c r="S144" s="73">
        <v>0</v>
      </c>
      <c r="T144" s="97">
        <v>0</v>
      </c>
      <c r="U144" s="73">
        <v>0</v>
      </c>
      <c r="V144" s="97">
        <v>0</v>
      </c>
      <c r="W144" s="73">
        <v>0</v>
      </c>
      <c r="X144" s="97">
        <v>0</v>
      </c>
      <c r="Y144" s="97">
        <v>0</v>
      </c>
      <c r="Z144" s="73">
        <v>0</v>
      </c>
      <c r="AA144" s="97">
        <v>0</v>
      </c>
      <c r="AB144" s="73">
        <v>0</v>
      </c>
      <c r="AC144" s="97">
        <v>0</v>
      </c>
      <c r="AD144" s="73">
        <v>0</v>
      </c>
      <c r="AE144" s="97">
        <v>0</v>
      </c>
      <c r="AF144" s="97">
        <v>0</v>
      </c>
      <c r="AG144" s="73">
        <v>0</v>
      </c>
      <c r="AH144" s="97">
        <v>0</v>
      </c>
      <c r="AI144" s="73">
        <v>0</v>
      </c>
      <c r="AJ144" s="97">
        <v>0</v>
      </c>
      <c r="AK144" s="73">
        <v>0</v>
      </c>
      <c r="AL144" s="97">
        <v>0</v>
      </c>
      <c r="AM144" s="97">
        <v>0</v>
      </c>
      <c r="AN144" s="73">
        <v>0</v>
      </c>
      <c r="AO144" s="97">
        <v>0</v>
      </c>
      <c r="AP144" s="73">
        <v>0</v>
      </c>
      <c r="AQ144" s="97">
        <v>0</v>
      </c>
      <c r="AR144" s="98">
        <v>0</v>
      </c>
      <c r="AS144" s="97">
        <v>0</v>
      </c>
      <c r="AT144" s="97">
        <v>0</v>
      </c>
      <c r="AU144" s="73">
        <v>0</v>
      </c>
      <c r="AV144" s="97">
        <v>0</v>
      </c>
      <c r="AW144" s="73">
        <v>0</v>
      </c>
      <c r="AX144" s="97">
        <v>0</v>
      </c>
      <c r="AY144" s="73">
        <v>0</v>
      </c>
      <c r="AZ144" s="97">
        <v>0</v>
      </c>
      <c r="BA144" s="97">
        <v>0</v>
      </c>
      <c r="BB144" s="73">
        <f t="shared" si="17"/>
        <v>0</v>
      </c>
      <c r="BC144" s="97">
        <v>0</v>
      </c>
      <c r="BD144" s="73">
        <f t="shared" si="18"/>
        <v>0</v>
      </c>
      <c r="BE144" s="97">
        <v>0</v>
      </c>
      <c r="BF144" s="73">
        <f t="shared" si="19"/>
        <v>0</v>
      </c>
    </row>
    <row r="145" spans="1:60" ht="13">
      <c r="A145" s="68"/>
      <c r="B145" s="260" t="s">
        <v>425</v>
      </c>
      <c r="C145" s="94">
        <v>-77723</v>
      </c>
      <c r="D145" s="97">
        <v>-71689</v>
      </c>
      <c r="E145" s="73">
        <v>-149412</v>
      </c>
      <c r="F145" s="97">
        <v>-94144</v>
      </c>
      <c r="G145" s="73">
        <v>-243556</v>
      </c>
      <c r="H145" s="97">
        <v>-120570</v>
      </c>
      <c r="I145" s="73">
        <v>-364126</v>
      </c>
      <c r="J145" s="97">
        <v>-39253</v>
      </c>
      <c r="K145" s="97">
        <v>-112373</v>
      </c>
      <c r="L145" s="73">
        <v>-151626</v>
      </c>
      <c r="M145" s="97">
        <v>-36058</v>
      </c>
      <c r="N145" s="73">
        <v>-187684</v>
      </c>
      <c r="O145" s="97">
        <v>-183923</v>
      </c>
      <c r="P145" s="73">
        <v>-371607</v>
      </c>
      <c r="Q145" s="97">
        <v>-26937</v>
      </c>
      <c r="R145" s="97">
        <v>-122016</v>
      </c>
      <c r="S145" s="73">
        <v>-148953</v>
      </c>
      <c r="T145" s="97">
        <v>-53596</v>
      </c>
      <c r="U145" s="73">
        <v>-202549</v>
      </c>
      <c r="V145" s="97">
        <v>-151756</v>
      </c>
      <c r="W145" s="73">
        <v>-354305</v>
      </c>
      <c r="X145" s="97">
        <v>-45295.362460000004</v>
      </c>
      <c r="Y145" s="97">
        <v>-128518.64833</v>
      </c>
      <c r="Z145" s="73">
        <v>-173814.01079</v>
      </c>
      <c r="AA145" s="97">
        <v>-49010.553619999991</v>
      </c>
      <c r="AB145" s="73">
        <v>-222824.56440999999</v>
      </c>
      <c r="AC145" s="97">
        <v>-180748.57108999998</v>
      </c>
      <c r="AD145" s="73">
        <v>-403573.13549999997</v>
      </c>
      <c r="AE145" s="97">
        <v>-51492.205500000004</v>
      </c>
      <c r="AF145" s="97">
        <v>-248856.70942554242</v>
      </c>
      <c r="AG145" s="73">
        <v>-300348.91492554243</v>
      </c>
      <c r="AH145" s="97">
        <v>-34198.705590000027</v>
      </c>
      <c r="AI145" s="73">
        <v>-334547.62051554245</v>
      </c>
      <c r="AJ145" s="97">
        <v>-617526.93882704037</v>
      </c>
      <c r="AK145" s="73">
        <v>-952074.55934258283</v>
      </c>
      <c r="AL145" s="97">
        <v>-213534.37363999995</v>
      </c>
      <c r="AM145" s="97">
        <v>-820550.68220584653</v>
      </c>
      <c r="AN145" s="73">
        <v>-1034085.0558458465</v>
      </c>
      <c r="AO145" s="97">
        <v>-208357.14767665358</v>
      </c>
      <c r="AP145" s="73">
        <v>-1242442.2035225001</v>
      </c>
      <c r="AQ145" s="97">
        <v>-614630.84107475611</v>
      </c>
      <c r="AR145" s="98">
        <v>-1857073.0445972562</v>
      </c>
      <c r="AS145" s="97">
        <v>-460359</v>
      </c>
      <c r="AT145" s="97">
        <v>-338485</v>
      </c>
      <c r="AU145" s="73">
        <v>-798844</v>
      </c>
      <c r="AV145" s="97">
        <v>-559893</v>
      </c>
      <c r="AW145" s="73">
        <v>-1358737</v>
      </c>
      <c r="AX145" s="97">
        <v>-297255</v>
      </c>
      <c r="AY145" s="73">
        <v>-1655992</v>
      </c>
      <c r="AZ145" s="97">
        <v>-352929</v>
      </c>
      <c r="BA145" s="97">
        <v>-369492</v>
      </c>
      <c r="BB145" s="73">
        <f t="shared" si="17"/>
        <v>-722421</v>
      </c>
      <c r="BC145" s="97">
        <v>-411880</v>
      </c>
      <c r="BD145" s="73">
        <f t="shared" si="18"/>
        <v>-1134301</v>
      </c>
      <c r="BE145" s="97">
        <v>-369912</v>
      </c>
      <c r="BF145" s="73">
        <f t="shared" si="19"/>
        <v>-1504213</v>
      </c>
    </row>
    <row r="146" spans="1:60" ht="13">
      <c r="A146" s="68"/>
      <c r="B146" s="260" t="s">
        <v>426</v>
      </c>
      <c r="C146" s="94">
        <v>0</v>
      </c>
      <c r="D146" s="97">
        <v>0</v>
      </c>
      <c r="E146" s="73">
        <v>0</v>
      </c>
      <c r="F146" s="97">
        <v>0</v>
      </c>
      <c r="G146" s="73">
        <v>0</v>
      </c>
      <c r="H146" s="97">
        <v>-43623</v>
      </c>
      <c r="I146" s="73">
        <v>-43623</v>
      </c>
      <c r="J146" s="97">
        <v>-13604</v>
      </c>
      <c r="K146" s="97">
        <v>-21163</v>
      </c>
      <c r="L146" s="73">
        <v>-34767</v>
      </c>
      <c r="M146" s="97">
        <v>-427</v>
      </c>
      <c r="N146" s="73">
        <v>-35194</v>
      </c>
      <c r="O146" s="97">
        <v>-20030</v>
      </c>
      <c r="P146" s="73">
        <v>-55224</v>
      </c>
      <c r="Q146" s="97">
        <v>0</v>
      </c>
      <c r="R146" s="97">
        <v>-37666</v>
      </c>
      <c r="S146" s="73">
        <v>-37666</v>
      </c>
      <c r="T146" s="97">
        <v>-39957</v>
      </c>
      <c r="U146" s="73">
        <v>-77623</v>
      </c>
      <c r="V146" s="97">
        <v>-14626</v>
      </c>
      <c r="W146" s="73">
        <v>-92249</v>
      </c>
      <c r="X146" s="97">
        <v>2215</v>
      </c>
      <c r="Y146" s="97">
        <v>-2215</v>
      </c>
      <c r="Z146" s="73">
        <v>0</v>
      </c>
      <c r="AA146" s="97">
        <v>0</v>
      </c>
      <c r="AB146" s="73">
        <v>0</v>
      </c>
      <c r="AC146" s="97">
        <v>0</v>
      </c>
      <c r="AD146" s="73">
        <v>0</v>
      </c>
      <c r="AE146" s="97">
        <v>-6448.8522499999999</v>
      </c>
      <c r="AF146" s="97">
        <v>-1267.7789199999997</v>
      </c>
      <c r="AG146" s="73">
        <v>-7716.6311699999997</v>
      </c>
      <c r="AH146" s="97">
        <v>-181783.00941999996</v>
      </c>
      <c r="AI146" s="73">
        <v>-189499.64058999997</v>
      </c>
      <c r="AJ146" s="97">
        <v>-45644.2739</v>
      </c>
      <c r="AK146" s="73">
        <v>-235143.91448999997</v>
      </c>
      <c r="AL146" s="97">
        <v>0</v>
      </c>
      <c r="AM146" s="97">
        <v>-3627.2503999999999</v>
      </c>
      <c r="AN146" s="73">
        <v>-3627.2503999999999</v>
      </c>
      <c r="AO146" s="97">
        <v>-11705.217289999997</v>
      </c>
      <c r="AP146" s="73">
        <v>-15332.467689999998</v>
      </c>
      <c r="AQ146" s="97">
        <v>-158984.15117500498</v>
      </c>
      <c r="AR146" s="98">
        <v>-174316.61886500497</v>
      </c>
      <c r="AS146" s="97">
        <v>0</v>
      </c>
      <c r="AT146" s="97">
        <v>-68209</v>
      </c>
      <c r="AU146" s="73">
        <v>-68209</v>
      </c>
      <c r="AV146" s="97">
        <v>223</v>
      </c>
      <c r="AW146" s="73">
        <v>-67986</v>
      </c>
      <c r="AX146" s="97">
        <v>-300</v>
      </c>
      <c r="AY146" s="73">
        <v>-68286</v>
      </c>
      <c r="AZ146" s="97">
        <v>-285</v>
      </c>
      <c r="BA146" s="97">
        <v>-996</v>
      </c>
      <c r="BB146" s="73">
        <f t="shared" si="17"/>
        <v>-1281</v>
      </c>
      <c r="BC146" s="97">
        <v>-1</v>
      </c>
      <c r="BD146" s="73">
        <f t="shared" si="18"/>
        <v>-1282</v>
      </c>
      <c r="BE146" s="97">
        <v>160</v>
      </c>
      <c r="BF146" s="73">
        <f t="shared" si="19"/>
        <v>-1122</v>
      </c>
    </row>
    <row r="147" spans="1:60" ht="13">
      <c r="A147" s="68"/>
      <c r="B147" s="260" t="s">
        <v>281</v>
      </c>
      <c r="C147" s="94"/>
      <c r="D147" s="97"/>
      <c r="E147" s="73"/>
      <c r="F147" s="97"/>
      <c r="G147" s="73"/>
      <c r="H147" s="97"/>
      <c r="I147" s="73"/>
      <c r="J147" s="97"/>
      <c r="K147" s="97"/>
      <c r="L147" s="73"/>
      <c r="M147" s="97"/>
      <c r="N147" s="73"/>
      <c r="O147" s="97"/>
      <c r="P147" s="73"/>
      <c r="Q147" s="97"/>
      <c r="R147" s="97"/>
      <c r="S147" s="73"/>
      <c r="T147" s="97"/>
      <c r="U147" s="73"/>
      <c r="V147" s="97"/>
      <c r="W147" s="73"/>
      <c r="X147" s="97"/>
      <c r="Y147" s="97"/>
      <c r="Z147" s="73"/>
      <c r="AA147" s="97"/>
      <c r="AB147" s="73"/>
      <c r="AC147" s="97"/>
      <c r="AD147" s="73"/>
      <c r="AE147" s="97"/>
      <c r="AF147" s="97"/>
      <c r="AG147" s="73"/>
      <c r="AH147" s="97"/>
      <c r="AI147" s="73"/>
      <c r="AJ147" s="97"/>
      <c r="AK147" s="73"/>
      <c r="AL147" s="97"/>
      <c r="AM147" s="97"/>
      <c r="AN147" s="73"/>
      <c r="AO147" s="97"/>
      <c r="AP147" s="73"/>
      <c r="AQ147" s="97">
        <v>205612.90238999997</v>
      </c>
      <c r="AR147" s="98">
        <v>205612.90238999997</v>
      </c>
      <c r="AS147" s="97">
        <v>0</v>
      </c>
      <c r="AT147" s="97">
        <v>0</v>
      </c>
      <c r="AU147" s="73">
        <v>0</v>
      </c>
      <c r="AV147" s="97">
        <v>0</v>
      </c>
      <c r="AW147" s="73">
        <v>0</v>
      </c>
      <c r="AX147" s="97">
        <v>0</v>
      </c>
      <c r="AY147" s="73">
        <v>0</v>
      </c>
      <c r="AZ147" s="97">
        <v>0</v>
      </c>
      <c r="BA147" s="97">
        <v>0</v>
      </c>
      <c r="BB147" s="73">
        <f t="shared" si="17"/>
        <v>0</v>
      </c>
      <c r="BC147" s="97">
        <v>0</v>
      </c>
      <c r="BD147" s="73">
        <f t="shared" si="18"/>
        <v>0</v>
      </c>
      <c r="BE147" s="97">
        <v>0</v>
      </c>
      <c r="BF147" s="73">
        <f t="shared" si="19"/>
        <v>0</v>
      </c>
    </row>
    <row r="148" spans="1:60" ht="13">
      <c r="A148" s="68"/>
      <c r="B148" s="260" t="s">
        <v>427</v>
      </c>
      <c r="C148" s="94"/>
      <c r="D148" s="97"/>
      <c r="E148" s="73"/>
      <c r="F148" s="97"/>
      <c r="G148" s="73"/>
      <c r="H148" s="97"/>
      <c r="I148" s="73"/>
      <c r="J148" s="97"/>
      <c r="K148" s="97"/>
      <c r="L148" s="73"/>
      <c r="M148" s="97"/>
      <c r="N148" s="73"/>
      <c r="O148" s="97"/>
      <c r="P148" s="73"/>
      <c r="Q148" s="97"/>
      <c r="R148" s="97"/>
      <c r="S148" s="73"/>
      <c r="T148" s="97"/>
      <c r="U148" s="73"/>
      <c r="V148" s="97"/>
      <c r="W148" s="73"/>
      <c r="X148" s="97"/>
      <c r="Y148" s="97"/>
      <c r="Z148" s="73"/>
      <c r="AA148" s="97"/>
      <c r="AB148" s="73"/>
      <c r="AC148" s="97"/>
      <c r="AD148" s="73"/>
      <c r="AE148" s="97">
        <v>-6043.3542900000002</v>
      </c>
      <c r="AF148" s="97">
        <v>0</v>
      </c>
      <c r="AG148" s="73">
        <v>-6043.3542900000002</v>
      </c>
      <c r="AH148" s="97">
        <v>6043.3542900000002</v>
      </c>
      <c r="AI148" s="73">
        <v>0</v>
      </c>
      <c r="AJ148" s="97">
        <v>0</v>
      </c>
      <c r="AK148" s="73">
        <v>0</v>
      </c>
      <c r="AL148" s="97">
        <v>0</v>
      </c>
      <c r="AM148" s="97">
        <v>0</v>
      </c>
      <c r="AN148" s="73">
        <v>0</v>
      </c>
      <c r="AO148" s="97">
        <v>0</v>
      </c>
      <c r="AP148" s="73">
        <v>0</v>
      </c>
      <c r="AQ148" s="97">
        <v>0</v>
      </c>
      <c r="AR148" s="98">
        <v>0</v>
      </c>
      <c r="AS148" s="97"/>
      <c r="AT148" s="88"/>
      <c r="AU148" s="73"/>
      <c r="AV148" s="88"/>
      <c r="AW148" s="73"/>
      <c r="AX148" s="97"/>
      <c r="AY148" s="73"/>
      <c r="AZ148" s="97"/>
      <c r="BA148" s="97">
        <v>0</v>
      </c>
      <c r="BB148" s="73">
        <f t="shared" si="17"/>
        <v>0</v>
      </c>
      <c r="BC148" s="97">
        <v>0</v>
      </c>
      <c r="BD148" s="73">
        <f t="shared" si="18"/>
        <v>0</v>
      </c>
      <c r="BE148" s="97">
        <v>0</v>
      </c>
      <c r="BF148" s="73">
        <f t="shared" si="19"/>
        <v>0</v>
      </c>
    </row>
    <row r="149" spans="1:60" ht="13">
      <c r="A149" s="68"/>
      <c r="B149" s="260" t="s">
        <v>99</v>
      </c>
      <c r="C149" s="94">
        <v>43991</v>
      </c>
      <c r="D149" s="97">
        <v>232</v>
      </c>
      <c r="E149" s="73">
        <v>44223</v>
      </c>
      <c r="F149" s="97">
        <v>14658</v>
      </c>
      <c r="G149" s="73">
        <v>58881</v>
      </c>
      <c r="H149" s="97">
        <v>77610</v>
      </c>
      <c r="I149" s="73">
        <v>136491</v>
      </c>
      <c r="J149" s="97">
        <v>-31414</v>
      </c>
      <c r="K149" s="97">
        <v>-45229</v>
      </c>
      <c r="L149" s="73">
        <v>-76643</v>
      </c>
      <c r="M149" s="97">
        <v>-81550</v>
      </c>
      <c r="N149" s="73">
        <v>-158193</v>
      </c>
      <c r="O149" s="97">
        <v>138652</v>
      </c>
      <c r="P149" s="73">
        <v>-19541</v>
      </c>
      <c r="Q149" s="97">
        <v>-63803</v>
      </c>
      <c r="R149" s="97">
        <v>19466</v>
      </c>
      <c r="S149" s="73">
        <v>-44337</v>
      </c>
      <c r="T149" s="97">
        <v>-34694</v>
      </c>
      <c r="U149" s="73">
        <v>-79031</v>
      </c>
      <c r="V149" s="97">
        <v>124161</v>
      </c>
      <c r="W149" s="73">
        <v>45130</v>
      </c>
      <c r="X149" s="97">
        <v>-42669.833250000011</v>
      </c>
      <c r="Y149" s="97">
        <v>29766.338250000001</v>
      </c>
      <c r="Z149" s="73">
        <v>-12903.49500000001</v>
      </c>
      <c r="AA149" s="97">
        <v>-62750.311349999974</v>
      </c>
      <c r="AB149" s="73">
        <v>-75653.806349999984</v>
      </c>
      <c r="AC149" s="97">
        <v>-45843.892790000042</v>
      </c>
      <c r="AD149" s="73">
        <v>-121497.69914000003</v>
      </c>
      <c r="AE149" s="97">
        <v>-76046.164300000004</v>
      </c>
      <c r="AF149" s="97">
        <v>1586.1809103993583</v>
      </c>
      <c r="AG149" s="73">
        <v>-74459.983389600646</v>
      </c>
      <c r="AH149" s="97">
        <v>-39175.548510304361</v>
      </c>
      <c r="AI149" s="73">
        <v>-113635.53189990501</v>
      </c>
      <c r="AJ149" s="97">
        <v>125918.80501990518</v>
      </c>
      <c r="AK149" s="73">
        <v>12283.273120000173</v>
      </c>
      <c r="AL149" s="97">
        <v>-434305.16047999996</v>
      </c>
      <c r="AM149" s="97">
        <v>525879.45956999995</v>
      </c>
      <c r="AN149" s="73">
        <v>91574.299089999986</v>
      </c>
      <c r="AO149" s="97">
        <v>-234077.62960000016</v>
      </c>
      <c r="AP149" s="73">
        <v>-142503.33051000017</v>
      </c>
      <c r="AQ149" s="97">
        <v>640387.44711000018</v>
      </c>
      <c r="AR149" s="98">
        <v>497884.11660000001</v>
      </c>
      <c r="AS149" s="97">
        <v>-68382</v>
      </c>
      <c r="AT149" s="97">
        <v>53920</v>
      </c>
      <c r="AU149" s="73">
        <v>-14462</v>
      </c>
      <c r="AV149" s="97">
        <v>-62169</v>
      </c>
      <c r="AW149" s="73">
        <v>-76631</v>
      </c>
      <c r="AX149" s="97">
        <v>53448</v>
      </c>
      <c r="AY149" s="73">
        <v>-23183</v>
      </c>
      <c r="AZ149" s="97">
        <v>-104019</v>
      </c>
      <c r="BA149" s="97">
        <v>68851</v>
      </c>
      <c r="BB149" s="73">
        <f t="shared" si="17"/>
        <v>-35168</v>
      </c>
      <c r="BC149" s="97">
        <v>42276</v>
      </c>
      <c r="BD149" s="73">
        <f t="shared" si="18"/>
        <v>7108</v>
      </c>
      <c r="BE149" s="97">
        <v>7381</v>
      </c>
      <c r="BF149" s="73">
        <f t="shared" si="19"/>
        <v>14489</v>
      </c>
    </row>
    <row r="150" spans="1:60" ht="13">
      <c r="A150" s="68"/>
      <c r="B150" s="88" t="s">
        <v>299</v>
      </c>
      <c r="C150" s="94"/>
      <c r="D150" s="97"/>
      <c r="E150" s="73"/>
      <c r="F150" s="97"/>
      <c r="G150" s="73"/>
      <c r="H150" s="97"/>
      <c r="I150" s="73"/>
      <c r="J150" s="97"/>
      <c r="K150" s="97"/>
      <c r="L150" s="73"/>
      <c r="M150" s="97"/>
      <c r="N150" s="73"/>
      <c r="O150" s="97"/>
      <c r="P150" s="73"/>
      <c r="Q150" s="97"/>
      <c r="R150" s="97"/>
      <c r="S150" s="73"/>
      <c r="T150" s="97"/>
      <c r="U150" s="73"/>
      <c r="V150" s="97"/>
      <c r="W150" s="73"/>
      <c r="X150" s="97"/>
      <c r="Y150" s="97"/>
      <c r="Z150" s="73"/>
      <c r="AA150" s="97"/>
      <c r="AB150" s="73"/>
      <c r="AC150" s="97"/>
      <c r="AD150" s="73"/>
      <c r="AE150" s="97"/>
      <c r="AF150" s="97"/>
      <c r="AG150" s="73"/>
      <c r="AH150" s="97"/>
      <c r="AI150" s="73"/>
      <c r="AJ150" s="97"/>
      <c r="AK150" s="73"/>
      <c r="AL150" s="97"/>
      <c r="AM150" s="97"/>
      <c r="AN150" s="73"/>
      <c r="AO150" s="97"/>
      <c r="AP150" s="73"/>
      <c r="AQ150" s="97"/>
      <c r="AR150" s="98"/>
      <c r="AS150" s="97">
        <v>0</v>
      </c>
      <c r="AT150" s="103">
        <v>-11992</v>
      </c>
      <c r="AU150" s="73">
        <v>-11992</v>
      </c>
      <c r="AV150" s="103">
        <v>0</v>
      </c>
      <c r="AW150" s="73">
        <v>-11992</v>
      </c>
      <c r="AX150" s="97">
        <v>0</v>
      </c>
      <c r="AY150" s="73">
        <v>-11992</v>
      </c>
      <c r="AZ150" s="97">
        <v>0</v>
      </c>
      <c r="BA150" s="97">
        <v>0</v>
      </c>
      <c r="BB150" s="73">
        <f t="shared" si="17"/>
        <v>0</v>
      </c>
      <c r="BC150" s="97">
        <v>0</v>
      </c>
      <c r="BD150" s="73">
        <f t="shared" si="18"/>
        <v>0</v>
      </c>
      <c r="BE150" s="97">
        <v>0</v>
      </c>
      <c r="BF150" s="73">
        <f t="shared" si="19"/>
        <v>0</v>
      </c>
    </row>
    <row r="151" spans="1:60" ht="13">
      <c r="A151" s="68"/>
      <c r="B151" s="260" t="s">
        <v>203</v>
      </c>
      <c r="C151" s="94"/>
      <c r="D151" s="97"/>
      <c r="E151" s="73"/>
      <c r="F151" s="97"/>
      <c r="G151" s="73"/>
      <c r="H151" s="97"/>
      <c r="I151" s="73"/>
      <c r="J151" s="97"/>
      <c r="K151" s="97"/>
      <c r="L151" s="73"/>
      <c r="M151" s="97"/>
      <c r="N151" s="73"/>
      <c r="O151" s="97"/>
      <c r="P151" s="73"/>
      <c r="Q151" s="97"/>
      <c r="R151" s="97"/>
      <c r="S151" s="73"/>
      <c r="T151" s="97"/>
      <c r="U151" s="73"/>
      <c r="V151" s="97"/>
      <c r="W151" s="73"/>
      <c r="X151" s="97"/>
      <c r="Y151" s="97">
        <v>-74318.987200000003</v>
      </c>
      <c r="Z151" s="73">
        <v>-74318.987200000003</v>
      </c>
      <c r="AA151" s="97">
        <v>0</v>
      </c>
      <c r="AB151" s="73">
        <v>-74318.987200000003</v>
      </c>
      <c r="AC151" s="97">
        <v>-79939.179999999993</v>
      </c>
      <c r="AD151" s="73">
        <v>-154258.1672</v>
      </c>
      <c r="AE151" s="97">
        <v>0</v>
      </c>
      <c r="AF151" s="97">
        <v>0</v>
      </c>
      <c r="AG151" s="73">
        <v>0</v>
      </c>
      <c r="AH151" s="97">
        <v>0</v>
      </c>
      <c r="AI151" s="73">
        <v>0</v>
      </c>
      <c r="AJ151" s="97">
        <v>0</v>
      </c>
      <c r="AK151" s="73">
        <v>0</v>
      </c>
      <c r="AL151" s="97">
        <v>0</v>
      </c>
      <c r="AM151" s="97">
        <v>0</v>
      </c>
      <c r="AN151" s="73">
        <v>0</v>
      </c>
      <c r="AO151" s="97">
        <v>0</v>
      </c>
      <c r="AP151" s="73">
        <v>0</v>
      </c>
      <c r="AQ151" s="97">
        <v>0</v>
      </c>
      <c r="AR151" s="98">
        <v>0</v>
      </c>
      <c r="AS151" s="97"/>
      <c r="AT151" s="88"/>
      <c r="AU151" s="73"/>
      <c r="AV151" s="88"/>
      <c r="AW151" s="73"/>
      <c r="AX151" s="97"/>
      <c r="AY151" s="73"/>
      <c r="AZ151" s="97"/>
      <c r="BA151" s="97">
        <v>0</v>
      </c>
      <c r="BB151" s="73">
        <f t="shared" si="17"/>
        <v>0</v>
      </c>
      <c r="BC151" s="97">
        <v>0</v>
      </c>
      <c r="BD151" s="73">
        <f t="shared" si="18"/>
        <v>0</v>
      </c>
      <c r="BE151" s="97">
        <v>0</v>
      </c>
      <c r="BF151" s="73">
        <f t="shared" si="19"/>
        <v>0</v>
      </c>
    </row>
    <row r="152" spans="1:60" ht="13">
      <c r="A152" s="68"/>
      <c r="B152" s="260" t="s">
        <v>285</v>
      </c>
      <c r="C152" s="94"/>
      <c r="D152" s="97"/>
      <c r="E152" s="73"/>
      <c r="F152" s="97"/>
      <c r="G152" s="73"/>
      <c r="H152" s="97"/>
      <c r="I152" s="73"/>
      <c r="J152" s="97"/>
      <c r="K152" s="97"/>
      <c r="L152" s="73"/>
      <c r="M152" s="97"/>
      <c r="N152" s="73"/>
      <c r="O152" s="97"/>
      <c r="P152" s="73"/>
      <c r="Q152" s="97"/>
      <c r="R152" s="97"/>
      <c r="S152" s="73"/>
      <c r="T152" s="97"/>
      <c r="U152" s="73"/>
      <c r="V152" s="97"/>
      <c r="W152" s="73"/>
      <c r="X152" s="97"/>
      <c r="Y152" s="97"/>
      <c r="Z152" s="73"/>
      <c r="AA152" s="97"/>
      <c r="AB152" s="73"/>
      <c r="AC152" s="97"/>
      <c r="AD152" s="73"/>
      <c r="AE152" s="97"/>
      <c r="AF152" s="97"/>
      <c r="AG152" s="73"/>
      <c r="AH152" s="97"/>
      <c r="AI152" s="73"/>
      <c r="AJ152" s="97"/>
      <c r="AK152" s="73"/>
      <c r="AL152" s="97"/>
      <c r="AM152" s="97"/>
      <c r="AN152" s="73"/>
      <c r="AO152" s="97"/>
      <c r="AP152" s="73"/>
      <c r="AQ152" s="97">
        <v>-42629.595460000004</v>
      </c>
      <c r="AR152" s="98">
        <v>-42629.595460000004</v>
      </c>
      <c r="AS152" s="97">
        <v>0</v>
      </c>
      <c r="AT152" s="97">
        <v>-53679.040000000001</v>
      </c>
      <c r="AU152" s="73">
        <v>-53679.040000000001</v>
      </c>
      <c r="AV152" s="97">
        <v>-180000</v>
      </c>
      <c r="AW152" s="73">
        <v>-233679.04</v>
      </c>
      <c r="AX152" s="97">
        <v>0</v>
      </c>
      <c r="AY152" s="73">
        <v>-233679.04</v>
      </c>
      <c r="AZ152" s="97">
        <v>0</v>
      </c>
      <c r="BA152" s="97">
        <v>-47819</v>
      </c>
      <c r="BB152" s="73">
        <f t="shared" si="17"/>
        <v>-47819</v>
      </c>
      <c r="BC152" s="97">
        <v>0</v>
      </c>
      <c r="BD152" s="73">
        <f t="shared" si="18"/>
        <v>-47819</v>
      </c>
      <c r="BE152" s="97">
        <v>-403132</v>
      </c>
      <c r="BF152" s="73">
        <f t="shared" si="19"/>
        <v>-450951</v>
      </c>
    </row>
    <row r="153" spans="1:60" ht="13">
      <c r="A153" s="68"/>
      <c r="B153" s="260" t="s">
        <v>268</v>
      </c>
      <c r="C153" s="94"/>
      <c r="D153" s="97"/>
      <c r="E153" s="73"/>
      <c r="F153" s="97"/>
      <c r="G153" s="73"/>
      <c r="H153" s="97"/>
      <c r="I153" s="73"/>
      <c r="J153" s="97"/>
      <c r="K153" s="97"/>
      <c r="L153" s="73"/>
      <c r="M153" s="97"/>
      <c r="N153" s="73"/>
      <c r="O153" s="97"/>
      <c r="P153" s="73"/>
      <c r="Q153" s="97"/>
      <c r="R153" s="97"/>
      <c r="S153" s="73"/>
      <c r="T153" s="97"/>
      <c r="U153" s="73"/>
      <c r="V153" s="97"/>
      <c r="W153" s="73"/>
      <c r="X153" s="97"/>
      <c r="Y153" s="97"/>
      <c r="Z153" s="73"/>
      <c r="AA153" s="97"/>
      <c r="AB153" s="73"/>
      <c r="AC153" s="97"/>
      <c r="AD153" s="73"/>
      <c r="AE153" s="97"/>
      <c r="AF153" s="97"/>
      <c r="AG153" s="73"/>
      <c r="AH153" s="97"/>
      <c r="AI153" s="73"/>
      <c r="AJ153" s="97"/>
      <c r="AK153" s="73"/>
      <c r="AL153" s="97"/>
      <c r="AM153" s="97"/>
      <c r="AN153" s="73"/>
      <c r="AO153" s="97">
        <v>850000</v>
      </c>
      <c r="AP153" s="73">
        <v>850000</v>
      </c>
      <c r="AQ153" s="97">
        <v>0</v>
      </c>
      <c r="AR153" s="98">
        <v>850000</v>
      </c>
      <c r="AS153" s="97">
        <v>0</v>
      </c>
      <c r="AT153" s="88">
        <v>0</v>
      </c>
      <c r="AU153" s="73">
        <v>0</v>
      </c>
      <c r="AV153" s="97">
        <v>2700000</v>
      </c>
      <c r="AW153" s="73">
        <v>2700000</v>
      </c>
      <c r="AX153" s="97">
        <v>0</v>
      </c>
      <c r="AY153" s="73">
        <v>2700000</v>
      </c>
      <c r="AZ153" s="97">
        <v>0</v>
      </c>
      <c r="BA153" s="97">
        <v>0</v>
      </c>
      <c r="BB153" s="73">
        <f t="shared" si="17"/>
        <v>0</v>
      </c>
      <c r="BC153" s="97">
        <v>0</v>
      </c>
      <c r="BD153" s="73">
        <f t="shared" si="18"/>
        <v>0</v>
      </c>
      <c r="BE153" s="97">
        <v>0</v>
      </c>
      <c r="BF153" s="73">
        <f t="shared" si="19"/>
        <v>0</v>
      </c>
    </row>
    <row r="154" spans="1:60" ht="13">
      <c r="A154" s="68"/>
      <c r="B154" s="260" t="s">
        <v>435</v>
      </c>
      <c r="C154" s="94"/>
      <c r="D154" s="97"/>
      <c r="E154" s="73"/>
      <c r="F154" s="97"/>
      <c r="G154" s="73"/>
      <c r="H154" s="97"/>
      <c r="I154" s="73"/>
      <c r="J154" s="97"/>
      <c r="K154" s="97"/>
      <c r="L154" s="73"/>
      <c r="M154" s="97"/>
      <c r="N154" s="73"/>
      <c r="O154" s="97"/>
      <c r="P154" s="73"/>
      <c r="Q154" s="97"/>
      <c r="R154" s="97"/>
      <c r="S154" s="73"/>
      <c r="T154" s="97"/>
      <c r="U154" s="73"/>
      <c r="V154" s="97"/>
      <c r="W154" s="73"/>
      <c r="X154" s="97"/>
      <c r="Y154" s="97"/>
      <c r="Z154" s="73"/>
      <c r="AA154" s="97"/>
      <c r="AB154" s="73"/>
      <c r="AC154" s="97"/>
      <c r="AD154" s="73"/>
      <c r="AE154" s="97"/>
      <c r="AF154" s="97"/>
      <c r="AG154" s="73"/>
      <c r="AH154" s="97"/>
      <c r="AI154" s="73"/>
      <c r="AJ154" s="97"/>
      <c r="AK154" s="73"/>
      <c r="AL154" s="97"/>
      <c r="AM154" s="97"/>
      <c r="AN154" s="73"/>
      <c r="AO154" s="97"/>
      <c r="AP154" s="73"/>
      <c r="AQ154" s="97"/>
      <c r="AR154" s="98"/>
      <c r="AS154" s="97"/>
      <c r="AT154" s="88"/>
      <c r="AU154" s="73"/>
      <c r="AV154" s="97">
        <v>-30183</v>
      </c>
      <c r="AW154" s="73">
        <v>-30183</v>
      </c>
      <c r="AX154" s="97">
        <v>0</v>
      </c>
      <c r="AY154" s="73">
        <v>-30183</v>
      </c>
      <c r="AZ154" s="97">
        <v>0</v>
      </c>
      <c r="BA154" s="97">
        <v>0</v>
      </c>
      <c r="BB154" s="73">
        <f t="shared" si="17"/>
        <v>0</v>
      </c>
      <c r="BC154" s="97">
        <v>0</v>
      </c>
      <c r="BD154" s="73">
        <f t="shared" si="18"/>
        <v>0</v>
      </c>
      <c r="BE154" s="97">
        <v>0</v>
      </c>
      <c r="BF154" s="73">
        <f t="shared" si="19"/>
        <v>0</v>
      </c>
    </row>
    <row r="155" spans="1:60" ht="13">
      <c r="A155" s="68"/>
      <c r="B155" s="260" t="s">
        <v>282</v>
      </c>
      <c r="C155" s="94"/>
      <c r="D155" s="97"/>
      <c r="E155" s="73"/>
      <c r="F155" s="97"/>
      <c r="G155" s="73"/>
      <c r="H155" s="97"/>
      <c r="I155" s="73"/>
      <c r="J155" s="97"/>
      <c r="K155" s="97"/>
      <c r="L155" s="73"/>
      <c r="M155" s="97"/>
      <c r="N155" s="73"/>
      <c r="O155" s="97"/>
      <c r="P155" s="73"/>
      <c r="Q155" s="97"/>
      <c r="R155" s="97"/>
      <c r="S155" s="73"/>
      <c r="T155" s="97"/>
      <c r="U155" s="73"/>
      <c r="V155" s="97"/>
      <c r="W155" s="73"/>
      <c r="X155" s="97"/>
      <c r="Y155" s="97"/>
      <c r="Z155" s="73"/>
      <c r="AA155" s="97"/>
      <c r="AB155" s="73"/>
      <c r="AC155" s="97"/>
      <c r="AD155" s="73"/>
      <c r="AE155" s="97"/>
      <c r="AF155" s="97"/>
      <c r="AG155" s="73"/>
      <c r="AH155" s="97"/>
      <c r="AI155" s="73"/>
      <c r="AJ155" s="97"/>
      <c r="AK155" s="73"/>
      <c r="AL155" s="97"/>
      <c r="AM155" s="97"/>
      <c r="AN155" s="73"/>
      <c r="AO155" s="97"/>
      <c r="AP155" s="73"/>
      <c r="AQ155" s="97">
        <v>0</v>
      </c>
      <c r="AR155" s="98">
        <v>-74266.253920000003</v>
      </c>
      <c r="AS155" s="97">
        <v>-64759</v>
      </c>
      <c r="AT155" s="97">
        <v>-62876</v>
      </c>
      <c r="AU155" s="73">
        <v>-127635</v>
      </c>
      <c r="AV155" s="97">
        <v>-67707</v>
      </c>
      <c r="AW155" s="73">
        <v>-195342</v>
      </c>
      <c r="AX155" s="97">
        <v>-59044</v>
      </c>
      <c r="AY155" s="73">
        <v>-254386</v>
      </c>
      <c r="AZ155" s="97">
        <v>-56914</v>
      </c>
      <c r="BA155" s="97">
        <v>-47780</v>
      </c>
      <c r="BB155" s="73">
        <f t="shared" si="17"/>
        <v>-104694</v>
      </c>
      <c r="BC155" s="97">
        <v>-54727</v>
      </c>
      <c r="BD155" s="73">
        <f t="shared" si="18"/>
        <v>-159421</v>
      </c>
      <c r="BE155" s="97">
        <v>-52443</v>
      </c>
      <c r="BF155" s="73">
        <f t="shared" si="19"/>
        <v>-211864</v>
      </c>
    </row>
    <row r="156" spans="1:60" ht="13">
      <c r="A156" s="68"/>
      <c r="B156" s="260" t="s">
        <v>283</v>
      </c>
      <c r="C156" s="94"/>
      <c r="D156" s="97"/>
      <c r="E156" s="73"/>
      <c r="F156" s="97"/>
      <c r="G156" s="73"/>
      <c r="H156" s="97"/>
      <c r="I156" s="73"/>
      <c r="J156" s="97"/>
      <c r="K156" s="97"/>
      <c r="L156" s="73"/>
      <c r="M156" s="97"/>
      <c r="N156" s="73"/>
      <c r="O156" s="97"/>
      <c r="P156" s="73"/>
      <c r="Q156" s="97"/>
      <c r="R156" s="97"/>
      <c r="S156" s="73"/>
      <c r="T156" s="97"/>
      <c r="U156" s="73"/>
      <c r="V156" s="97"/>
      <c r="W156" s="73"/>
      <c r="X156" s="97"/>
      <c r="Y156" s="97"/>
      <c r="Z156" s="73"/>
      <c r="AA156" s="97"/>
      <c r="AB156" s="73"/>
      <c r="AC156" s="97"/>
      <c r="AD156" s="73"/>
      <c r="AE156" s="97"/>
      <c r="AF156" s="97"/>
      <c r="AG156" s="73"/>
      <c r="AH156" s="97"/>
      <c r="AI156" s="73"/>
      <c r="AJ156" s="97"/>
      <c r="AK156" s="73"/>
      <c r="AL156" s="97"/>
      <c r="AM156" s="97"/>
      <c r="AN156" s="73"/>
      <c r="AO156" s="97"/>
      <c r="AP156" s="73"/>
      <c r="AQ156" s="97">
        <v>0</v>
      </c>
      <c r="AR156" s="98">
        <v>-1597.4397896255659</v>
      </c>
      <c r="AS156" s="97">
        <v>-3518</v>
      </c>
      <c r="AT156" s="97">
        <v>-5401</v>
      </c>
      <c r="AU156" s="73">
        <v>-8919</v>
      </c>
      <c r="AV156" s="97">
        <v>-8156</v>
      </c>
      <c r="AW156" s="73">
        <v>-17075</v>
      </c>
      <c r="AX156" s="97">
        <v>-9233</v>
      </c>
      <c r="AY156" s="73">
        <v>-26308</v>
      </c>
      <c r="AZ156" s="97">
        <v>-10960</v>
      </c>
      <c r="BA156" s="97">
        <v>-12614</v>
      </c>
      <c r="BB156" s="73">
        <f t="shared" si="17"/>
        <v>-23574</v>
      </c>
      <c r="BC156" s="97">
        <v>-14251</v>
      </c>
      <c r="BD156" s="73">
        <f t="shared" si="18"/>
        <v>-37825</v>
      </c>
      <c r="BE156" s="97">
        <v>-15834</v>
      </c>
      <c r="BF156" s="73">
        <f t="shared" si="19"/>
        <v>-53659</v>
      </c>
    </row>
    <row r="157" spans="1:60" ht="13">
      <c r="A157" s="68"/>
      <c r="B157" s="260" t="s">
        <v>284</v>
      </c>
      <c r="C157" s="94"/>
      <c r="D157" s="97"/>
      <c r="E157" s="73"/>
      <c r="F157" s="97"/>
      <c r="G157" s="73"/>
      <c r="H157" s="97"/>
      <c r="I157" s="73"/>
      <c r="J157" s="97"/>
      <c r="K157" s="97"/>
      <c r="L157" s="73"/>
      <c r="M157" s="97"/>
      <c r="N157" s="73"/>
      <c r="O157" s="97"/>
      <c r="P157" s="73"/>
      <c r="Q157" s="97"/>
      <c r="R157" s="97"/>
      <c r="S157" s="73"/>
      <c r="T157" s="97"/>
      <c r="U157" s="73"/>
      <c r="V157" s="97"/>
      <c r="W157" s="73"/>
      <c r="X157" s="97"/>
      <c r="Y157" s="97"/>
      <c r="Z157" s="73"/>
      <c r="AA157" s="97"/>
      <c r="AB157" s="73"/>
      <c r="AC157" s="97"/>
      <c r="AD157" s="73"/>
      <c r="AE157" s="97"/>
      <c r="AF157" s="97"/>
      <c r="AG157" s="73"/>
      <c r="AH157" s="97"/>
      <c r="AI157" s="73"/>
      <c r="AJ157" s="97"/>
      <c r="AK157" s="73"/>
      <c r="AL157" s="97"/>
      <c r="AM157" s="97"/>
      <c r="AN157" s="73"/>
      <c r="AO157" s="97"/>
      <c r="AP157" s="73"/>
      <c r="AQ157" s="97">
        <v>0</v>
      </c>
      <c r="AR157" s="98">
        <v>-137487.29270544639</v>
      </c>
      <c r="AS157" s="97">
        <v>0</v>
      </c>
      <c r="AT157" s="97">
        <v>0</v>
      </c>
      <c r="AU157" s="73">
        <v>0</v>
      </c>
      <c r="AV157" s="97">
        <v>0</v>
      </c>
      <c r="AW157" s="73">
        <v>0</v>
      </c>
      <c r="AX157" s="97">
        <v>0</v>
      </c>
      <c r="AY157" s="73">
        <v>0</v>
      </c>
      <c r="AZ157" s="97">
        <v>0</v>
      </c>
      <c r="BA157" s="97">
        <v>0</v>
      </c>
      <c r="BB157" s="73">
        <f t="shared" si="17"/>
        <v>0</v>
      </c>
      <c r="BC157" s="97">
        <v>0</v>
      </c>
      <c r="BD157" s="73">
        <f t="shared" si="18"/>
        <v>0</v>
      </c>
      <c r="BE157" s="97">
        <v>0</v>
      </c>
      <c r="BF157" s="73">
        <f t="shared" si="19"/>
        <v>0</v>
      </c>
      <c r="BH157" s="273"/>
    </row>
    <row r="158" spans="1:60" ht="13">
      <c r="A158" s="68"/>
      <c r="B158" s="260" t="s">
        <v>298</v>
      </c>
      <c r="C158" s="94"/>
      <c r="D158" s="97"/>
      <c r="E158" s="73"/>
      <c r="F158" s="97"/>
      <c r="G158" s="73"/>
      <c r="H158" s="97"/>
      <c r="I158" s="73"/>
      <c r="J158" s="97"/>
      <c r="K158" s="97"/>
      <c r="L158" s="73"/>
      <c r="M158" s="97"/>
      <c r="N158" s="73"/>
      <c r="O158" s="97"/>
      <c r="P158" s="73"/>
      <c r="Q158" s="97"/>
      <c r="R158" s="97"/>
      <c r="S158" s="73"/>
      <c r="T158" s="97"/>
      <c r="U158" s="73"/>
      <c r="V158" s="97"/>
      <c r="W158" s="73"/>
      <c r="X158" s="97"/>
      <c r="Y158" s="97"/>
      <c r="Z158" s="73"/>
      <c r="AA158" s="97"/>
      <c r="AB158" s="73"/>
      <c r="AC158" s="97"/>
      <c r="AD158" s="73"/>
      <c r="AE158" s="97"/>
      <c r="AF158" s="97"/>
      <c r="AG158" s="73"/>
      <c r="AH158" s="97"/>
      <c r="AI158" s="73"/>
      <c r="AJ158" s="97"/>
      <c r="AK158" s="73"/>
      <c r="AL158" s="97"/>
      <c r="AM158" s="97"/>
      <c r="AN158" s="73"/>
      <c r="AO158" s="97"/>
      <c r="AP158" s="73"/>
      <c r="AQ158" s="97"/>
      <c r="AR158" s="98"/>
      <c r="AS158" s="97"/>
      <c r="AT158" s="97"/>
      <c r="AU158" s="73"/>
      <c r="AV158" s="97"/>
      <c r="AW158" s="73"/>
      <c r="AX158" s="97">
        <v>10901</v>
      </c>
      <c r="AY158" s="73">
        <v>-2116</v>
      </c>
      <c r="AZ158" s="97">
        <v>0</v>
      </c>
      <c r="BA158" s="97">
        <v>-32503</v>
      </c>
      <c r="BB158" s="73">
        <f t="shared" si="17"/>
        <v>-32503</v>
      </c>
      <c r="BC158" s="97">
        <v>-191172</v>
      </c>
      <c r="BD158" s="73">
        <f t="shared" si="18"/>
        <v>-223675</v>
      </c>
      <c r="BE158" s="97">
        <v>186745</v>
      </c>
      <c r="BF158" s="73">
        <f t="shared" si="19"/>
        <v>-36930</v>
      </c>
    </row>
    <row r="159" spans="1:60" ht="13">
      <c r="A159" s="68"/>
      <c r="B159" s="260" t="s">
        <v>300</v>
      </c>
      <c r="C159" s="94"/>
      <c r="D159" s="97"/>
      <c r="E159" s="73"/>
      <c r="F159" s="97"/>
      <c r="G159" s="73"/>
      <c r="H159" s="97"/>
      <c r="I159" s="73"/>
      <c r="J159" s="97"/>
      <c r="K159" s="97"/>
      <c r="L159" s="73"/>
      <c r="M159" s="97"/>
      <c r="N159" s="73"/>
      <c r="O159" s="97"/>
      <c r="P159" s="73"/>
      <c r="Q159" s="97"/>
      <c r="R159" s="97"/>
      <c r="S159" s="73"/>
      <c r="T159" s="97"/>
      <c r="U159" s="73"/>
      <c r="V159" s="97"/>
      <c r="W159" s="73"/>
      <c r="X159" s="97"/>
      <c r="Y159" s="97"/>
      <c r="Z159" s="73"/>
      <c r="AA159" s="97"/>
      <c r="AB159" s="73"/>
      <c r="AC159" s="97"/>
      <c r="AD159" s="73"/>
      <c r="AE159" s="97"/>
      <c r="AF159" s="97"/>
      <c r="AG159" s="73"/>
      <c r="AH159" s="97"/>
      <c r="AI159" s="73"/>
      <c r="AJ159" s="97"/>
      <c r="AK159" s="73"/>
      <c r="AL159" s="97"/>
      <c r="AM159" s="97"/>
      <c r="AN159" s="73"/>
      <c r="AO159" s="97"/>
      <c r="AP159" s="73"/>
      <c r="AQ159" s="97"/>
      <c r="AR159" s="98"/>
      <c r="AS159" s="97"/>
      <c r="AT159" s="97">
        <v>1552</v>
      </c>
      <c r="AU159" s="73">
        <v>1552</v>
      </c>
      <c r="AV159" s="97">
        <v>0</v>
      </c>
      <c r="AW159" s="73">
        <v>1552</v>
      </c>
      <c r="AX159" s="97">
        <v>3149567</v>
      </c>
      <c r="AY159" s="73">
        <v>3151119</v>
      </c>
      <c r="AZ159" s="97">
        <v>0</v>
      </c>
      <c r="BA159" s="97">
        <v>-1414</v>
      </c>
      <c r="BB159" s="73">
        <f t="shared" si="17"/>
        <v>-1414</v>
      </c>
      <c r="BC159" s="97">
        <v>0</v>
      </c>
      <c r="BD159" s="73">
        <f t="shared" si="18"/>
        <v>-1414</v>
      </c>
      <c r="BE159" s="97">
        <v>0</v>
      </c>
      <c r="BF159" s="73">
        <f t="shared" si="19"/>
        <v>-1414</v>
      </c>
    </row>
    <row r="160" spans="1:60" ht="13">
      <c r="A160" s="68"/>
      <c r="B160" s="260" t="s">
        <v>269</v>
      </c>
      <c r="C160" s="94"/>
      <c r="D160" s="97"/>
      <c r="E160" s="73"/>
      <c r="F160" s="97"/>
      <c r="G160" s="73"/>
      <c r="H160" s="97"/>
      <c r="I160" s="73"/>
      <c r="J160" s="97"/>
      <c r="K160" s="97"/>
      <c r="L160" s="73"/>
      <c r="M160" s="97"/>
      <c r="N160" s="73"/>
      <c r="O160" s="97"/>
      <c r="P160" s="73"/>
      <c r="Q160" s="97"/>
      <c r="R160" s="97"/>
      <c r="S160" s="73"/>
      <c r="T160" s="97"/>
      <c r="U160" s="73"/>
      <c r="V160" s="97"/>
      <c r="W160" s="73"/>
      <c r="X160" s="97"/>
      <c r="Y160" s="97"/>
      <c r="Z160" s="73"/>
      <c r="AA160" s="97"/>
      <c r="AB160" s="73"/>
      <c r="AC160" s="97"/>
      <c r="AD160" s="73"/>
      <c r="AE160" s="97"/>
      <c r="AF160" s="97"/>
      <c r="AG160" s="73"/>
      <c r="AH160" s="97"/>
      <c r="AI160" s="73"/>
      <c r="AJ160" s="97"/>
      <c r="AK160" s="73"/>
      <c r="AL160" s="97"/>
      <c r="AM160" s="97"/>
      <c r="AN160" s="73"/>
      <c r="AO160" s="97">
        <v>-5000000</v>
      </c>
      <c r="AP160" s="73">
        <v>-5000000</v>
      </c>
      <c r="AQ160" s="97">
        <v>5000000</v>
      </c>
      <c r="AR160" s="98">
        <v>0</v>
      </c>
      <c r="AS160" s="97">
        <v>0</v>
      </c>
      <c r="AT160" s="97">
        <v>0</v>
      </c>
      <c r="AU160" s="73">
        <v>0</v>
      </c>
      <c r="AV160" s="97">
        <v>0</v>
      </c>
      <c r="AW160" s="73">
        <v>0</v>
      </c>
      <c r="AX160" s="97">
        <v>0</v>
      </c>
      <c r="AY160" s="73">
        <v>0</v>
      </c>
      <c r="AZ160" s="97">
        <v>0</v>
      </c>
      <c r="BA160" s="97">
        <v>0</v>
      </c>
      <c r="BB160" s="73">
        <f t="shared" si="17"/>
        <v>0</v>
      </c>
      <c r="BC160" s="97">
        <v>0</v>
      </c>
      <c r="BD160" s="73">
        <f t="shared" si="18"/>
        <v>0</v>
      </c>
      <c r="BE160" s="97">
        <v>0</v>
      </c>
      <c r="BF160" s="73">
        <f t="shared" si="19"/>
        <v>0</v>
      </c>
    </row>
    <row r="161" spans="1:58" ht="13">
      <c r="A161" s="68"/>
      <c r="B161" s="260" t="s">
        <v>443</v>
      </c>
      <c r="C161" s="94"/>
      <c r="D161" s="97"/>
      <c r="E161" s="73"/>
      <c r="F161" s="97"/>
      <c r="G161" s="73"/>
      <c r="H161" s="97"/>
      <c r="I161" s="73"/>
      <c r="J161" s="97"/>
      <c r="K161" s="97"/>
      <c r="L161" s="73"/>
      <c r="M161" s="97"/>
      <c r="N161" s="73"/>
      <c r="O161" s="97"/>
      <c r="P161" s="73"/>
      <c r="Q161" s="97"/>
      <c r="R161" s="97"/>
      <c r="S161" s="73"/>
      <c r="T161" s="97"/>
      <c r="U161" s="73"/>
      <c r="V161" s="97"/>
      <c r="W161" s="73"/>
      <c r="X161" s="97"/>
      <c r="Y161" s="97"/>
      <c r="Z161" s="73"/>
      <c r="AA161" s="97"/>
      <c r="AB161" s="73"/>
      <c r="AC161" s="97"/>
      <c r="AD161" s="73"/>
      <c r="AE161" s="97"/>
      <c r="AF161" s="97"/>
      <c r="AG161" s="73"/>
      <c r="AH161" s="97"/>
      <c r="AI161" s="73"/>
      <c r="AJ161" s="97"/>
      <c r="AK161" s="73"/>
      <c r="AL161" s="97"/>
      <c r="AM161" s="97"/>
      <c r="AN161" s="73"/>
      <c r="AO161" s="97"/>
      <c r="AP161" s="73"/>
      <c r="AQ161" s="97"/>
      <c r="AR161" s="98"/>
      <c r="AS161" s="97"/>
      <c r="AT161" s="97"/>
      <c r="AU161" s="73"/>
      <c r="AV161" s="97"/>
      <c r="AW161" s="73"/>
      <c r="AX161" s="97"/>
      <c r="AY161" s="73"/>
      <c r="AZ161" s="97"/>
      <c r="BA161" s="97"/>
      <c r="BB161" s="73">
        <f t="shared" ref="BB161" si="20">SUM(AZ161:BA161)</f>
        <v>0</v>
      </c>
      <c r="BC161" s="97">
        <v>122</v>
      </c>
      <c r="BD161" s="73">
        <f t="shared" ref="BD161" si="21">SUM(BB161:BC161)</f>
        <v>122</v>
      </c>
      <c r="BE161" s="97">
        <v>0</v>
      </c>
      <c r="BF161" s="73">
        <f t="shared" ref="BF161" si="22">SUM(BD161:BE161)</f>
        <v>122</v>
      </c>
    </row>
    <row r="162" spans="1:58" ht="13">
      <c r="A162" s="68"/>
      <c r="B162" s="260" t="s">
        <v>342</v>
      </c>
      <c r="C162" s="94"/>
      <c r="D162" s="97"/>
      <c r="E162" s="73"/>
      <c r="F162" s="97"/>
      <c r="G162" s="73"/>
      <c r="H162" s="97"/>
      <c r="I162" s="73"/>
      <c r="J162" s="97"/>
      <c r="K162" s="97"/>
      <c r="L162" s="73"/>
      <c r="M162" s="97"/>
      <c r="N162" s="73"/>
      <c r="O162" s="97"/>
      <c r="P162" s="73"/>
      <c r="Q162" s="97"/>
      <c r="R162" s="97"/>
      <c r="S162" s="73"/>
      <c r="T162" s="97"/>
      <c r="U162" s="73"/>
      <c r="V162" s="97"/>
      <c r="W162" s="73"/>
      <c r="X162" s="97"/>
      <c r="Y162" s="97"/>
      <c r="Z162" s="73"/>
      <c r="AA162" s="97"/>
      <c r="AB162" s="73"/>
      <c r="AC162" s="97"/>
      <c r="AD162" s="73"/>
      <c r="AE162" s="97"/>
      <c r="AF162" s="97"/>
      <c r="AG162" s="73"/>
      <c r="AH162" s="97"/>
      <c r="AI162" s="73"/>
      <c r="AJ162" s="97"/>
      <c r="AK162" s="73"/>
      <c r="AL162" s="97"/>
      <c r="AM162" s="97"/>
      <c r="AN162" s="73"/>
      <c r="AO162" s="97"/>
      <c r="AP162" s="73"/>
      <c r="AQ162" s="97"/>
      <c r="AR162" s="98"/>
      <c r="AS162" s="97"/>
      <c r="AT162" s="97"/>
      <c r="AU162" s="73"/>
      <c r="AV162" s="97"/>
      <c r="AW162" s="73"/>
      <c r="AX162" s="97"/>
      <c r="AY162" s="73"/>
      <c r="AZ162" s="97">
        <v>-222207</v>
      </c>
      <c r="BA162" s="97">
        <v>0</v>
      </c>
      <c r="BB162" s="73">
        <f t="shared" ref="BB162" si="23">SUM(AZ162:BA162)</f>
        <v>-222207</v>
      </c>
      <c r="BC162" s="97">
        <v>0</v>
      </c>
      <c r="BD162" s="73">
        <f t="shared" ref="BD162" si="24">SUM(BB162:BC162)</f>
        <v>-222207</v>
      </c>
      <c r="BE162" s="97">
        <v>0</v>
      </c>
      <c r="BF162" s="73">
        <f t="shared" ref="BF162" si="25">SUM(BD162:BE162)</f>
        <v>-222207</v>
      </c>
    </row>
    <row r="163" spans="1:58" ht="26">
      <c r="A163" s="68"/>
      <c r="B163" s="275" t="s">
        <v>428</v>
      </c>
      <c r="C163" s="80">
        <v>-416165</v>
      </c>
      <c r="D163" s="80">
        <v>109749</v>
      </c>
      <c r="E163" s="82">
        <v>-306416</v>
      </c>
      <c r="F163" s="80">
        <v>-112223</v>
      </c>
      <c r="G163" s="82">
        <v>-418639</v>
      </c>
      <c r="H163" s="80">
        <v>-19077</v>
      </c>
      <c r="I163" s="82">
        <v>-437716</v>
      </c>
      <c r="J163" s="80">
        <v>-124217</v>
      </c>
      <c r="K163" s="80">
        <v>102236</v>
      </c>
      <c r="L163" s="82">
        <v>-21981</v>
      </c>
      <c r="M163" s="80">
        <v>-165690</v>
      </c>
      <c r="N163" s="82">
        <v>-187671</v>
      </c>
      <c r="O163" s="80">
        <v>34963</v>
      </c>
      <c r="P163" s="82">
        <v>-152708</v>
      </c>
      <c r="Q163" s="80">
        <v>-149447</v>
      </c>
      <c r="R163" s="80">
        <v>1095796</v>
      </c>
      <c r="S163" s="82">
        <v>946349</v>
      </c>
      <c r="T163" s="80">
        <v>358530</v>
      </c>
      <c r="U163" s="82">
        <v>1304879</v>
      </c>
      <c r="V163" s="80">
        <v>-417216</v>
      </c>
      <c r="W163" s="82">
        <v>887663</v>
      </c>
      <c r="X163" s="80">
        <v>55381.489113607342</v>
      </c>
      <c r="Y163" s="80">
        <v>-166809.40633206221</v>
      </c>
      <c r="Z163" s="82">
        <v>-111427.91721845484</v>
      </c>
      <c r="AA163" s="80">
        <v>115994.36180449484</v>
      </c>
      <c r="AB163" s="82">
        <v>4566.444586040001</v>
      </c>
      <c r="AC163" s="80">
        <v>-384317.60405798658</v>
      </c>
      <c r="AD163" s="82">
        <v>-379751.15947194654</v>
      </c>
      <c r="AE163" s="80">
        <v>1508991.6579188353</v>
      </c>
      <c r="AF163" s="80">
        <v>4199340.8897483852</v>
      </c>
      <c r="AG163" s="82">
        <v>5708332.5476672202</v>
      </c>
      <c r="AH163" s="80">
        <v>3929486.0572505873</v>
      </c>
      <c r="AI163" s="82">
        <v>9637818.6049178075</v>
      </c>
      <c r="AJ163" s="80">
        <v>-1517569.4658680384</v>
      </c>
      <c r="AK163" s="82">
        <v>8120249.1390497694</v>
      </c>
      <c r="AL163" s="80">
        <v>-785087.4061734213</v>
      </c>
      <c r="AM163" s="80">
        <v>231498.97514608107</v>
      </c>
      <c r="AN163" s="82">
        <v>-553588.43102734024</v>
      </c>
      <c r="AO163" s="80">
        <v>779044.83503725426</v>
      </c>
      <c r="AP163" s="82">
        <v>225456.40400991403</v>
      </c>
      <c r="AQ163" s="80">
        <v>-234874.51662369384</v>
      </c>
      <c r="AR163" s="82">
        <v>-9418.1126137798128</v>
      </c>
      <c r="AS163" s="80">
        <v>-707879</v>
      </c>
      <c r="AT163" s="80">
        <v>-1113234.04</v>
      </c>
      <c r="AU163" s="82">
        <v>-1821113.04</v>
      </c>
      <c r="AV163" s="80">
        <v>-239832</v>
      </c>
      <c r="AW163" s="82">
        <v>-2060945.04</v>
      </c>
      <c r="AX163" s="80">
        <v>2196835.64</v>
      </c>
      <c r="AY163" s="82">
        <v>99645.600000000559</v>
      </c>
      <c r="AZ163" s="80">
        <f>SUM(AZ136:AZ162)</f>
        <v>797368</v>
      </c>
      <c r="BA163" s="80">
        <f>SUM(BA136:BA162)</f>
        <v>-771543</v>
      </c>
      <c r="BB163" s="82">
        <f t="shared" si="17"/>
        <v>25825</v>
      </c>
      <c r="BC163" s="80">
        <f>SUM(BC136:BC162)</f>
        <v>-551728</v>
      </c>
      <c r="BD163" s="82">
        <f t="shared" si="18"/>
        <v>-525903</v>
      </c>
      <c r="BE163" s="80">
        <f>SUM(BE136:BE162)</f>
        <v>-547153</v>
      </c>
      <c r="BF163" s="82">
        <f t="shared" si="19"/>
        <v>-1073056</v>
      </c>
    </row>
    <row r="164" spans="1:58" ht="13">
      <c r="A164" s="68"/>
      <c r="B164" s="266"/>
      <c r="C164" s="94">
        <v>0</v>
      </c>
      <c r="D164" s="97">
        <v>0</v>
      </c>
      <c r="E164" s="73">
        <v>0</v>
      </c>
      <c r="F164" s="97">
        <v>0</v>
      </c>
      <c r="G164" s="73">
        <v>0</v>
      </c>
      <c r="H164" s="97">
        <v>0</v>
      </c>
      <c r="I164" s="73">
        <v>0</v>
      </c>
      <c r="J164" s="97">
        <v>0</v>
      </c>
      <c r="K164" s="97">
        <v>0</v>
      </c>
      <c r="L164" s="73">
        <v>0</v>
      </c>
      <c r="M164" s="97">
        <v>0</v>
      </c>
      <c r="N164" s="73">
        <v>0</v>
      </c>
      <c r="O164" s="97">
        <v>0</v>
      </c>
      <c r="P164" s="73">
        <v>0</v>
      </c>
      <c r="Q164" s="97">
        <v>0</v>
      </c>
      <c r="R164" s="97">
        <v>0</v>
      </c>
      <c r="S164" s="73">
        <v>0</v>
      </c>
      <c r="T164" s="97">
        <v>0</v>
      </c>
      <c r="U164" s="73">
        <v>0</v>
      </c>
      <c r="V164" s="97">
        <v>0</v>
      </c>
      <c r="W164" s="73">
        <v>0</v>
      </c>
      <c r="X164" s="97">
        <v>0</v>
      </c>
      <c r="Y164" s="97">
        <v>0</v>
      </c>
      <c r="Z164" s="73">
        <v>0</v>
      </c>
      <c r="AA164" s="97">
        <v>0</v>
      </c>
      <c r="AB164" s="73">
        <v>0</v>
      </c>
      <c r="AC164" s="97">
        <v>0</v>
      </c>
      <c r="AD164" s="73">
        <v>0</v>
      </c>
      <c r="AE164" s="97">
        <v>0</v>
      </c>
      <c r="AF164" s="97">
        <v>0</v>
      </c>
      <c r="AG164" s="73">
        <v>0</v>
      </c>
      <c r="AH164" s="97">
        <v>0</v>
      </c>
      <c r="AI164" s="73">
        <v>0</v>
      </c>
      <c r="AJ164" s="97">
        <v>0</v>
      </c>
      <c r="AK164" s="73">
        <v>0</v>
      </c>
      <c r="AL164" s="97">
        <v>0</v>
      </c>
      <c r="AM164" s="97">
        <v>0</v>
      </c>
      <c r="AN164" s="73">
        <v>0</v>
      </c>
      <c r="AO164" s="97" t="s">
        <v>274</v>
      </c>
      <c r="AP164" s="73">
        <v>0</v>
      </c>
      <c r="AQ164" s="97">
        <v>0</v>
      </c>
      <c r="AR164" s="98">
        <v>0</v>
      </c>
      <c r="AS164" s="97"/>
      <c r="AT164" s="97"/>
      <c r="AU164" s="73"/>
      <c r="AV164" s="97"/>
      <c r="AW164" s="73"/>
      <c r="AX164" s="97"/>
      <c r="AY164" s="73"/>
      <c r="AZ164" s="97"/>
      <c r="BA164" s="97"/>
      <c r="BB164" s="73"/>
      <c r="BC164" s="97"/>
      <c r="BD164" s="73"/>
      <c r="BE164" s="97"/>
      <c r="BF164" s="73"/>
    </row>
    <row r="165" spans="1:58" ht="13">
      <c r="A165" s="68"/>
      <c r="B165" s="261"/>
      <c r="C165" s="94">
        <v>0</v>
      </c>
      <c r="D165" s="97">
        <v>0</v>
      </c>
      <c r="E165" s="73">
        <v>0</v>
      </c>
      <c r="F165" s="97">
        <v>0</v>
      </c>
      <c r="G165" s="73">
        <v>0</v>
      </c>
      <c r="H165" s="97">
        <v>0</v>
      </c>
      <c r="I165" s="73">
        <v>0</v>
      </c>
      <c r="J165" s="97">
        <v>0</v>
      </c>
      <c r="K165" s="97">
        <v>0</v>
      </c>
      <c r="L165" s="73">
        <v>0</v>
      </c>
      <c r="M165" s="97">
        <v>0</v>
      </c>
      <c r="N165" s="73">
        <v>0</v>
      </c>
      <c r="O165" s="97">
        <v>0</v>
      </c>
      <c r="P165" s="73">
        <v>0</v>
      </c>
      <c r="Q165" s="97">
        <v>0</v>
      </c>
      <c r="R165" s="97">
        <v>0</v>
      </c>
      <c r="S165" s="73">
        <v>0</v>
      </c>
      <c r="T165" s="97">
        <v>0</v>
      </c>
      <c r="U165" s="73">
        <v>0</v>
      </c>
      <c r="V165" s="97">
        <v>0</v>
      </c>
      <c r="W165" s="73">
        <v>0</v>
      </c>
      <c r="X165" s="97">
        <v>0</v>
      </c>
      <c r="Y165" s="97">
        <v>0</v>
      </c>
      <c r="Z165" s="73">
        <v>0</v>
      </c>
      <c r="AA165" s="97">
        <v>0</v>
      </c>
      <c r="AB165" s="73">
        <v>0</v>
      </c>
      <c r="AC165" s="97">
        <v>0</v>
      </c>
      <c r="AD165" s="73">
        <v>0</v>
      </c>
      <c r="AE165" s="97">
        <v>0</v>
      </c>
      <c r="AF165" s="97">
        <v>0</v>
      </c>
      <c r="AG165" s="73">
        <v>0</v>
      </c>
      <c r="AH165" s="97">
        <v>0</v>
      </c>
      <c r="AI165" s="73">
        <v>0</v>
      </c>
      <c r="AJ165" s="97">
        <v>0</v>
      </c>
      <c r="AK165" s="73">
        <v>0</v>
      </c>
      <c r="AL165" s="97">
        <v>0</v>
      </c>
      <c r="AM165" s="97">
        <v>0</v>
      </c>
      <c r="AN165" s="73">
        <v>0</v>
      </c>
      <c r="AO165" s="97">
        <v>0</v>
      </c>
      <c r="AP165" s="73">
        <v>0</v>
      </c>
      <c r="AQ165" s="97">
        <v>0</v>
      </c>
      <c r="AR165" s="98">
        <v>0</v>
      </c>
      <c r="AS165" s="97"/>
      <c r="AT165" s="97"/>
      <c r="AU165" s="73"/>
      <c r="AV165" s="97"/>
      <c r="AW165" s="73"/>
      <c r="AX165" s="97"/>
      <c r="AY165" s="73"/>
      <c r="AZ165" s="97"/>
      <c r="BA165" s="97"/>
      <c r="BB165" s="73"/>
      <c r="BC165" s="97"/>
      <c r="BD165" s="73"/>
      <c r="BE165" s="97"/>
      <c r="BF165" s="73"/>
    </row>
    <row r="166" spans="1:58" ht="13">
      <c r="A166" s="68"/>
      <c r="B166" s="259" t="s">
        <v>429</v>
      </c>
      <c r="C166" s="80">
        <v>-268299</v>
      </c>
      <c r="D166" s="80">
        <v>86450</v>
      </c>
      <c r="E166" s="82">
        <v>-181849</v>
      </c>
      <c r="F166" s="80">
        <v>151369</v>
      </c>
      <c r="G166" s="82">
        <v>-30480</v>
      </c>
      <c r="H166" s="80">
        <v>415862</v>
      </c>
      <c r="I166" s="82">
        <v>385382</v>
      </c>
      <c r="J166" s="80">
        <v>-401</v>
      </c>
      <c r="K166" s="80">
        <v>210609</v>
      </c>
      <c r="L166" s="82">
        <v>210208</v>
      </c>
      <c r="M166" s="80">
        <v>-239483</v>
      </c>
      <c r="N166" s="82">
        <v>-29275</v>
      </c>
      <c r="O166" s="80">
        <v>394592</v>
      </c>
      <c r="P166" s="82">
        <v>365317</v>
      </c>
      <c r="Q166" s="80">
        <v>-230345</v>
      </c>
      <c r="R166" s="80">
        <v>748491</v>
      </c>
      <c r="S166" s="82">
        <v>518146</v>
      </c>
      <c r="T166" s="80">
        <v>367942</v>
      </c>
      <c r="U166" s="82">
        <v>886088</v>
      </c>
      <c r="V166" s="80">
        <v>-1018738.44896</v>
      </c>
      <c r="W166" s="82">
        <v>-132650.44895999995</v>
      </c>
      <c r="X166" s="80">
        <v>79299.823329999577</v>
      </c>
      <c r="Y166" s="80">
        <v>-288769.71483999945</v>
      </c>
      <c r="Z166" s="82">
        <v>-209469.89150999987</v>
      </c>
      <c r="AA166" s="80">
        <v>328692.70411999949</v>
      </c>
      <c r="AB166" s="82">
        <v>119222.81260999944</v>
      </c>
      <c r="AC166" s="80">
        <v>-511865.11269999994</v>
      </c>
      <c r="AD166" s="82">
        <v>-392642.30009000096</v>
      </c>
      <c r="AE166" s="80">
        <v>-295406.02713994915</v>
      </c>
      <c r="AF166" s="80">
        <v>2607253.3098751111</v>
      </c>
      <c r="AG166" s="82">
        <v>2311847.2827351619</v>
      </c>
      <c r="AH166" s="80">
        <v>3801673.1084568664</v>
      </c>
      <c r="AI166" s="82">
        <v>6113520.3911920283</v>
      </c>
      <c r="AJ166" s="80">
        <v>-5814516.0124428254</v>
      </c>
      <c r="AK166" s="82">
        <v>299005.37874920247</v>
      </c>
      <c r="AL166" s="80">
        <v>-389840.07336658309</v>
      </c>
      <c r="AM166" s="80">
        <v>313750.34431907325</v>
      </c>
      <c r="AN166" s="82">
        <v>-76089.729047509842</v>
      </c>
      <c r="AO166" s="80">
        <v>1039579.6097345829</v>
      </c>
      <c r="AP166" s="82">
        <v>963489.88068707311</v>
      </c>
      <c r="AQ166" s="80">
        <v>87276.591396331321</v>
      </c>
      <c r="AR166" s="82">
        <v>1050766.4720834044</v>
      </c>
      <c r="AS166" s="80">
        <v>-723444</v>
      </c>
      <c r="AT166" s="80">
        <v>-417331.04000000004</v>
      </c>
      <c r="AU166" s="82">
        <v>-1140775.04</v>
      </c>
      <c r="AV166" s="80">
        <v>218898</v>
      </c>
      <c r="AW166" s="82">
        <v>-921877.04</v>
      </c>
      <c r="AX166" s="80">
        <v>1774071</v>
      </c>
      <c r="AY166" s="82">
        <v>852193.96000000043</v>
      </c>
      <c r="AZ166" s="80">
        <f>AZ163+AZ133+AZ107</f>
        <v>441756</v>
      </c>
      <c r="BA166" s="80">
        <f>BA163+BA133+BA107</f>
        <v>-640586</v>
      </c>
      <c r="BB166" s="82">
        <f t="shared" si="17"/>
        <v>-198830</v>
      </c>
      <c r="BC166" s="80">
        <f>BC163+BC133+BC107</f>
        <v>-478901</v>
      </c>
      <c r="BD166" s="82">
        <f t="shared" ref="BD166" si="26">SUM(BB166:BC166)</f>
        <v>-677731</v>
      </c>
      <c r="BE166" s="80">
        <f>BE163+BE133+BE107</f>
        <v>-368212</v>
      </c>
      <c r="BF166" s="82">
        <f t="shared" ref="BF166" si="27">SUM(BD166:BE166)</f>
        <v>-1045943</v>
      </c>
    </row>
    <row r="167" spans="1:58" ht="13">
      <c r="A167" s="68"/>
      <c r="B167" s="267"/>
      <c r="C167" s="94">
        <v>0</v>
      </c>
      <c r="D167" s="97">
        <v>0</v>
      </c>
      <c r="E167" s="73">
        <v>0</v>
      </c>
      <c r="F167" s="97">
        <v>0</v>
      </c>
      <c r="G167" s="73">
        <v>0</v>
      </c>
      <c r="H167" s="97">
        <v>0</v>
      </c>
      <c r="I167" s="73">
        <v>0</v>
      </c>
      <c r="J167" s="97">
        <v>0</v>
      </c>
      <c r="K167" s="97">
        <v>0</v>
      </c>
      <c r="L167" s="73">
        <v>0</v>
      </c>
      <c r="M167" s="97">
        <v>0</v>
      </c>
      <c r="N167" s="73">
        <v>0</v>
      </c>
      <c r="O167" s="97">
        <v>0</v>
      </c>
      <c r="P167" s="73">
        <v>0</v>
      </c>
      <c r="Q167" s="97">
        <v>0</v>
      </c>
      <c r="R167" s="97">
        <v>0</v>
      </c>
      <c r="S167" s="73">
        <v>0</v>
      </c>
      <c r="T167" s="97">
        <v>0</v>
      </c>
      <c r="U167" s="73">
        <v>0</v>
      </c>
      <c r="V167" s="97">
        <v>0</v>
      </c>
      <c r="W167" s="73">
        <v>0</v>
      </c>
      <c r="X167" s="97">
        <v>0</v>
      </c>
      <c r="Y167" s="97">
        <v>0</v>
      </c>
      <c r="Z167" s="73">
        <v>0</v>
      </c>
      <c r="AA167" s="97">
        <v>0</v>
      </c>
      <c r="AB167" s="73">
        <v>0</v>
      </c>
      <c r="AC167" s="97">
        <v>0</v>
      </c>
      <c r="AD167" s="73">
        <v>0</v>
      </c>
      <c r="AE167" s="97">
        <v>0</v>
      </c>
      <c r="AF167" s="97">
        <v>0</v>
      </c>
      <c r="AG167" s="73">
        <v>0</v>
      </c>
      <c r="AH167" s="97">
        <v>0</v>
      </c>
      <c r="AI167" s="73">
        <v>0</v>
      </c>
      <c r="AJ167" s="97">
        <v>0</v>
      </c>
      <c r="AK167" s="73">
        <v>0</v>
      </c>
      <c r="AL167" s="97">
        <v>0</v>
      </c>
      <c r="AM167" s="97">
        <v>0</v>
      </c>
      <c r="AN167" s="73"/>
      <c r="AO167" s="97"/>
      <c r="AP167" s="73"/>
      <c r="AQ167" s="97">
        <v>0</v>
      </c>
      <c r="AR167" s="98">
        <v>0</v>
      </c>
      <c r="AS167" s="97"/>
      <c r="AT167" s="97"/>
      <c r="AU167" s="73"/>
      <c r="AV167" s="97"/>
      <c r="AW167" s="73"/>
      <c r="AX167" s="97"/>
      <c r="AY167" s="73"/>
      <c r="AZ167" s="97"/>
      <c r="BA167" s="97"/>
      <c r="BB167" s="73"/>
      <c r="BC167" s="97"/>
      <c r="BD167" s="73"/>
      <c r="BE167" s="97"/>
      <c r="BF167" s="73"/>
    </row>
    <row r="168" spans="1:58" ht="13">
      <c r="A168" s="68"/>
      <c r="B168" s="259" t="s">
        <v>430</v>
      </c>
      <c r="C168" s="94">
        <v>0</v>
      </c>
      <c r="D168" s="97">
        <v>0</v>
      </c>
      <c r="E168" s="73">
        <v>0</v>
      </c>
      <c r="F168" s="97">
        <v>0</v>
      </c>
      <c r="G168" s="73">
        <v>0</v>
      </c>
      <c r="H168" s="97">
        <v>0</v>
      </c>
      <c r="I168" s="73">
        <v>0</v>
      </c>
      <c r="J168" s="97">
        <v>0</v>
      </c>
      <c r="K168" s="97">
        <v>0</v>
      </c>
      <c r="L168" s="73">
        <v>0</v>
      </c>
      <c r="M168" s="97">
        <v>0</v>
      </c>
      <c r="N168" s="73">
        <v>0</v>
      </c>
      <c r="O168" s="97">
        <v>0</v>
      </c>
      <c r="P168" s="73">
        <v>0</v>
      </c>
      <c r="Q168" s="97">
        <v>0</v>
      </c>
      <c r="R168" s="97">
        <v>0</v>
      </c>
      <c r="S168" s="73">
        <v>0</v>
      </c>
      <c r="T168" s="97">
        <v>0</v>
      </c>
      <c r="U168" s="73">
        <v>0</v>
      </c>
      <c r="V168" s="97">
        <v>0</v>
      </c>
      <c r="W168" s="73">
        <v>0</v>
      </c>
      <c r="X168" s="97">
        <v>0</v>
      </c>
      <c r="Y168" s="97">
        <v>0</v>
      </c>
      <c r="Z168" s="73">
        <v>0</v>
      </c>
      <c r="AA168" s="97">
        <v>0</v>
      </c>
      <c r="AB168" s="73">
        <v>0</v>
      </c>
      <c r="AC168" s="97">
        <v>0</v>
      </c>
      <c r="AD168" s="73">
        <v>0</v>
      </c>
      <c r="AE168" s="97">
        <v>0</v>
      </c>
      <c r="AF168" s="97">
        <v>0</v>
      </c>
      <c r="AG168" s="73">
        <v>0</v>
      </c>
      <c r="AH168" s="97">
        <v>0</v>
      </c>
      <c r="AI168" s="73">
        <v>0</v>
      </c>
      <c r="AJ168" s="97">
        <v>0</v>
      </c>
      <c r="AK168" s="73">
        <v>0</v>
      </c>
      <c r="AL168" s="97">
        <v>0</v>
      </c>
      <c r="AM168" s="97">
        <v>0</v>
      </c>
      <c r="AN168" s="73"/>
      <c r="AO168" s="97"/>
      <c r="AP168" s="73"/>
      <c r="AQ168" s="97">
        <v>0</v>
      </c>
      <c r="AR168" s="98">
        <v>0</v>
      </c>
      <c r="AS168" s="97"/>
      <c r="AT168" s="97"/>
      <c r="AU168" s="73"/>
      <c r="AV168" s="97"/>
      <c r="AW168" s="73"/>
      <c r="AX168" s="97"/>
      <c r="AY168" s="73"/>
      <c r="AZ168" s="97"/>
      <c r="BA168" s="97"/>
      <c r="BB168" s="73"/>
      <c r="BC168" s="97"/>
      <c r="BD168" s="73"/>
      <c r="BE168" s="97"/>
      <c r="BF168" s="73"/>
    </row>
    <row r="169" spans="1:58" ht="13">
      <c r="A169" s="68"/>
      <c r="B169" s="260" t="s">
        <v>431</v>
      </c>
      <c r="C169" s="94">
        <v>766884</v>
      </c>
      <c r="D169" s="97">
        <v>0</v>
      </c>
      <c r="E169" s="73">
        <v>766884</v>
      </c>
      <c r="F169" s="97">
        <v>0</v>
      </c>
      <c r="G169" s="73">
        <v>766884</v>
      </c>
      <c r="H169" s="97">
        <v>0</v>
      </c>
      <c r="I169" s="73">
        <v>766884</v>
      </c>
      <c r="J169" s="97">
        <v>1152266</v>
      </c>
      <c r="K169" s="97">
        <v>0</v>
      </c>
      <c r="L169" s="73">
        <v>1152266</v>
      </c>
      <c r="M169" s="97">
        <v>0</v>
      </c>
      <c r="N169" s="73">
        <v>1152266</v>
      </c>
      <c r="O169" s="97">
        <v>0</v>
      </c>
      <c r="P169" s="73">
        <v>1152266</v>
      </c>
      <c r="Q169" s="97">
        <v>1517583</v>
      </c>
      <c r="R169" s="97">
        <v>0</v>
      </c>
      <c r="S169" s="73">
        <v>1517583</v>
      </c>
      <c r="T169" s="97">
        <v>0</v>
      </c>
      <c r="U169" s="73">
        <v>1517583</v>
      </c>
      <c r="V169" s="97">
        <v>0</v>
      </c>
      <c r="W169" s="73">
        <v>1517583</v>
      </c>
      <c r="X169" s="97">
        <v>1384933</v>
      </c>
      <c r="Y169" s="97">
        <v>0</v>
      </c>
      <c r="Z169" s="73">
        <v>1384933</v>
      </c>
      <c r="AA169" s="97">
        <v>0</v>
      </c>
      <c r="AB169" s="73">
        <v>1384933</v>
      </c>
      <c r="AC169" s="97">
        <v>0</v>
      </c>
      <c r="AD169" s="73">
        <v>1384933</v>
      </c>
      <c r="AE169" s="97">
        <v>992290.36399999994</v>
      </c>
      <c r="AF169" s="97">
        <v>0</v>
      </c>
      <c r="AG169" s="73">
        <v>992290.36399999994</v>
      </c>
      <c r="AH169" s="97">
        <v>0</v>
      </c>
      <c r="AI169" s="73">
        <v>992290.36399999994</v>
      </c>
      <c r="AJ169" s="97">
        <v>28358861.42176</v>
      </c>
      <c r="AK169" s="73">
        <v>29351151.78576</v>
      </c>
      <c r="AL169" s="97">
        <v>3525982.6830000002</v>
      </c>
      <c r="AM169" s="97">
        <v>-2234687.6830000002</v>
      </c>
      <c r="AN169" s="73">
        <v>1291295</v>
      </c>
      <c r="AO169" s="97">
        <v>9347669.2280000001</v>
      </c>
      <c r="AP169" s="73">
        <v>10638964.228</v>
      </c>
      <c r="AQ169" s="97">
        <v>6846292.4729999974</v>
      </c>
      <c r="AR169" s="98">
        <v>17485256.700999998</v>
      </c>
      <c r="AS169" s="97">
        <v>6217775</v>
      </c>
      <c r="AT169" s="97">
        <v>4741819</v>
      </c>
      <c r="AU169" s="73">
        <v>10959594</v>
      </c>
      <c r="AV169" s="97">
        <v>8920763</v>
      </c>
      <c r="AW169" s="73">
        <v>19880357</v>
      </c>
      <c r="AX169" s="97">
        <v>8049486</v>
      </c>
      <c r="AY169" s="73">
        <v>27929843</v>
      </c>
      <c r="AZ169" s="97">
        <v>3194255</v>
      </c>
      <c r="BA169" s="97">
        <f>AZ170</f>
        <v>3636011</v>
      </c>
      <c r="BB169" s="73">
        <f>AZ169</f>
        <v>3194255</v>
      </c>
      <c r="BC169" s="97">
        <f>BB170</f>
        <v>2995425</v>
      </c>
      <c r="BD169" s="73">
        <f>BB169</f>
        <v>3194255</v>
      </c>
      <c r="BE169" s="97">
        <f>BD170</f>
        <v>2516524</v>
      </c>
      <c r="BF169" s="73">
        <f>BD169</f>
        <v>3194255</v>
      </c>
    </row>
    <row r="170" spans="1:58" ht="13">
      <c r="A170" s="68"/>
      <c r="B170" s="260" t="s">
        <v>432</v>
      </c>
      <c r="C170" s="94">
        <v>498585</v>
      </c>
      <c r="D170" s="97">
        <v>86450</v>
      </c>
      <c r="E170" s="73">
        <v>585035</v>
      </c>
      <c r="F170" s="97">
        <v>151369</v>
      </c>
      <c r="G170" s="73">
        <v>736404</v>
      </c>
      <c r="H170" s="97">
        <v>415862</v>
      </c>
      <c r="I170" s="73">
        <v>1152266</v>
      </c>
      <c r="J170" s="97">
        <v>1151865</v>
      </c>
      <c r="K170" s="97">
        <v>210609</v>
      </c>
      <c r="L170" s="73">
        <v>1362474</v>
      </c>
      <c r="M170" s="97">
        <v>-239483</v>
      </c>
      <c r="N170" s="73">
        <v>1122991</v>
      </c>
      <c r="O170" s="97">
        <v>394592</v>
      </c>
      <c r="P170" s="73">
        <v>1517583</v>
      </c>
      <c r="Q170" s="97">
        <v>1287238</v>
      </c>
      <c r="R170" s="97">
        <v>748491</v>
      </c>
      <c r="S170" s="73">
        <v>2035729</v>
      </c>
      <c r="T170" s="97">
        <v>367942</v>
      </c>
      <c r="U170" s="73">
        <v>2403671</v>
      </c>
      <c r="V170" s="97">
        <v>-1018738</v>
      </c>
      <c r="W170" s="73">
        <v>1384933</v>
      </c>
      <c r="X170" s="97">
        <v>1464232.8060000001</v>
      </c>
      <c r="Y170" s="97">
        <v>-288769.46500000008</v>
      </c>
      <c r="Z170" s="73">
        <v>1175463.341</v>
      </c>
      <c r="AA170" s="97">
        <v>328692.30700000003</v>
      </c>
      <c r="AB170" s="73">
        <v>1504155.648</v>
      </c>
      <c r="AC170" s="97">
        <v>-511865.2840000001</v>
      </c>
      <c r="AD170" s="73">
        <v>992290.36399999994</v>
      </c>
      <c r="AE170" s="97">
        <v>696884.00446999993</v>
      </c>
      <c r="AF170" s="97">
        <v>2607253.4515299997</v>
      </c>
      <c r="AG170" s="73">
        <v>3304137.4559999998</v>
      </c>
      <c r="AH170" s="97">
        <v>3801673.9040000006</v>
      </c>
      <c r="AI170" s="73">
        <v>7105811.3600000003</v>
      </c>
      <c r="AJ170" s="97">
        <v>22544345.363760002</v>
      </c>
      <c r="AK170" s="73">
        <v>29650156.723760001</v>
      </c>
      <c r="AL170" s="97">
        <v>3136142.7370000002</v>
      </c>
      <c r="AM170" s="97">
        <v>-1920937.7370000002</v>
      </c>
      <c r="AN170" s="73">
        <v>1215205</v>
      </c>
      <c r="AO170" s="97">
        <v>10387249.080000002</v>
      </c>
      <c r="AP170" s="73">
        <v>11602454.080000002</v>
      </c>
      <c r="AQ170" s="97">
        <v>6933568.7569999993</v>
      </c>
      <c r="AR170" s="98">
        <v>18536022.837000001</v>
      </c>
      <c r="AS170" s="97">
        <v>5494331</v>
      </c>
      <c r="AT170" s="97">
        <v>4324488</v>
      </c>
      <c r="AU170" s="73">
        <v>9818819</v>
      </c>
      <c r="AV170" s="97">
        <v>9139661</v>
      </c>
      <c r="AW170" s="73">
        <v>18958480</v>
      </c>
      <c r="AX170" s="97">
        <v>9823557</v>
      </c>
      <c r="AY170" s="73">
        <v>28782037</v>
      </c>
      <c r="AZ170" s="97">
        <v>3636011</v>
      </c>
      <c r="BA170" s="97">
        <v>2995425</v>
      </c>
      <c r="BB170" s="73">
        <f>BA170</f>
        <v>2995425</v>
      </c>
      <c r="BC170" s="97">
        <v>2516524</v>
      </c>
      <c r="BD170" s="73">
        <f>BC170</f>
        <v>2516524</v>
      </c>
      <c r="BE170" s="97">
        <v>2148312</v>
      </c>
      <c r="BF170" s="73">
        <f>BE170</f>
        <v>2148312</v>
      </c>
    </row>
    <row r="171" spans="1:58" ht="13">
      <c r="A171" s="68"/>
      <c r="B171" s="88"/>
      <c r="C171" s="104">
        <v>-268299</v>
      </c>
      <c r="D171" s="104">
        <v>86450</v>
      </c>
      <c r="E171" s="105">
        <v>-181849</v>
      </c>
      <c r="F171" s="104">
        <v>151369</v>
      </c>
      <c r="G171" s="105">
        <v>-30480</v>
      </c>
      <c r="H171" s="104">
        <v>415862</v>
      </c>
      <c r="I171" s="105">
        <v>385382</v>
      </c>
      <c r="J171" s="104">
        <v>-401</v>
      </c>
      <c r="K171" s="104">
        <v>210609</v>
      </c>
      <c r="L171" s="105">
        <v>210208</v>
      </c>
      <c r="M171" s="104">
        <v>-239483</v>
      </c>
      <c r="N171" s="105">
        <v>-29275</v>
      </c>
      <c r="O171" s="104">
        <v>394592</v>
      </c>
      <c r="P171" s="105">
        <v>365317</v>
      </c>
      <c r="Q171" s="104">
        <v>-230345</v>
      </c>
      <c r="R171" s="104">
        <v>748491</v>
      </c>
      <c r="S171" s="105">
        <v>518146</v>
      </c>
      <c r="T171" s="104">
        <v>367942</v>
      </c>
      <c r="U171" s="105">
        <v>886088</v>
      </c>
      <c r="V171" s="104">
        <v>-1018738</v>
      </c>
      <c r="W171" s="105">
        <v>-132650</v>
      </c>
      <c r="X171" s="104">
        <v>79299.806000000099</v>
      </c>
      <c r="Y171" s="104">
        <v>-288769.46500000008</v>
      </c>
      <c r="Z171" s="105">
        <v>-209469.65899999999</v>
      </c>
      <c r="AA171" s="104">
        <v>328692.30700000003</v>
      </c>
      <c r="AB171" s="105">
        <v>119222.64800000004</v>
      </c>
      <c r="AC171" s="104">
        <v>-511865.2840000001</v>
      </c>
      <c r="AD171" s="105">
        <v>-392642.63600000006</v>
      </c>
      <c r="AE171" s="104">
        <v>-295406.35953000002</v>
      </c>
      <c r="AF171" s="104">
        <v>2607253.4515299997</v>
      </c>
      <c r="AG171" s="105">
        <v>2311847.0919999997</v>
      </c>
      <c r="AH171" s="104">
        <v>3801673.9040000006</v>
      </c>
      <c r="AI171" s="105">
        <v>6113520.9960000003</v>
      </c>
      <c r="AJ171" s="104">
        <v>-5814516.0579999983</v>
      </c>
      <c r="AK171" s="105">
        <v>299004.93800000101</v>
      </c>
      <c r="AL171" s="104">
        <v>-389839.946</v>
      </c>
      <c r="AM171" s="104">
        <v>313749.946</v>
      </c>
      <c r="AN171" s="105">
        <v>-76090</v>
      </c>
      <c r="AO171" s="104">
        <v>1039579.8520000018</v>
      </c>
      <c r="AP171" s="105">
        <v>963489.85200000182</v>
      </c>
      <c r="AQ171" s="104">
        <v>87276.284000001848</v>
      </c>
      <c r="AR171" s="105">
        <v>1050766.1360000037</v>
      </c>
      <c r="AS171" s="104">
        <v>-723444</v>
      </c>
      <c r="AT171" s="104">
        <v>-417331</v>
      </c>
      <c r="AU171" s="105">
        <v>-1140775</v>
      </c>
      <c r="AV171" s="104">
        <v>218898</v>
      </c>
      <c r="AW171" s="105">
        <v>-921877</v>
      </c>
      <c r="AX171" s="104">
        <v>1774071</v>
      </c>
      <c r="AY171" s="105">
        <v>852194</v>
      </c>
      <c r="AZ171" s="104">
        <f>AZ170-AZ169</f>
        <v>441756</v>
      </c>
      <c r="BA171" s="104">
        <f>BA170-BA169</f>
        <v>-640586</v>
      </c>
      <c r="BB171" s="105">
        <f t="shared" si="17"/>
        <v>-198830</v>
      </c>
      <c r="BC171" s="104">
        <f>BC170-BC169</f>
        <v>-478901</v>
      </c>
      <c r="BD171" s="105">
        <f t="shared" ref="BD171" si="28">SUM(BB171:BC171)</f>
        <v>-677731</v>
      </c>
      <c r="BE171" s="104">
        <f>BE170-BE169</f>
        <v>-368212</v>
      </c>
      <c r="BF171" s="105">
        <f t="shared" ref="BF171" si="29">SUM(BD171:BE171)</f>
        <v>-1045943</v>
      </c>
    </row>
    <row r="172" spans="1:58" ht="13">
      <c r="A172" s="68"/>
      <c r="B172" s="88"/>
      <c r="C172" s="106">
        <v>0</v>
      </c>
      <c r="D172" s="106">
        <v>0</v>
      </c>
      <c r="E172" s="107">
        <v>0</v>
      </c>
      <c r="F172" s="106">
        <v>0</v>
      </c>
      <c r="G172" s="107">
        <v>0</v>
      </c>
      <c r="H172" s="106">
        <v>0</v>
      </c>
      <c r="I172" s="107">
        <v>0</v>
      </c>
      <c r="J172" s="106">
        <v>0</v>
      </c>
      <c r="K172" s="106">
        <v>0</v>
      </c>
      <c r="L172" s="107">
        <v>0</v>
      </c>
      <c r="M172" s="106">
        <v>0</v>
      </c>
      <c r="N172" s="107">
        <v>0</v>
      </c>
      <c r="O172" s="106">
        <v>0</v>
      </c>
      <c r="P172" s="107">
        <v>0</v>
      </c>
      <c r="Q172" s="106">
        <v>0</v>
      </c>
      <c r="R172" s="106">
        <v>0</v>
      </c>
      <c r="S172" s="107">
        <v>0</v>
      </c>
      <c r="T172" s="106">
        <v>0</v>
      </c>
      <c r="U172" s="107">
        <v>0</v>
      </c>
      <c r="V172" s="106">
        <v>0</v>
      </c>
      <c r="W172" s="107">
        <v>0</v>
      </c>
      <c r="X172" s="106">
        <v>0</v>
      </c>
      <c r="Y172" s="106">
        <v>0</v>
      </c>
      <c r="Z172" s="107">
        <v>0</v>
      </c>
      <c r="AA172" s="106">
        <v>0</v>
      </c>
      <c r="AB172" s="107">
        <v>0</v>
      </c>
      <c r="AC172" s="106">
        <v>0</v>
      </c>
      <c r="AD172" s="107">
        <v>0</v>
      </c>
      <c r="AE172" s="106">
        <v>0</v>
      </c>
      <c r="AF172" s="106">
        <v>0</v>
      </c>
      <c r="AG172" s="107">
        <v>0</v>
      </c>
      <c r="AH172" s="106">
        <v>0</v>
      </c>
      <c r="AI172" s="107">
        <v>0</v>
      </c>
      <c r="AJ172" s="106">
        <v>0</v>
      </c>
      <c r="AK172" s="107">
        <v>0</v>
      </c>
      <c r="AL172" s="106">
        <v>0</v>
      </c>
      <c r="AM172" s="106">
        <v>0</v>
      </c>
      <c r="AN172" s="107"/>
      <c r="AO172" s="106"/>
      <c r="AP172" s="107"/>
      <c r="AQ172" s="106"/>
      <c r="AR172" s="107"/>
      <c r="AS172" s="106"/>
      <c r="AT172" s="106"/>
      <c r="AU172" s="107"/>
      <c r="AV172" s="106"/>
      <c r="AW172" s="107"/>
      <c r="AX172" s="106"/>
      <c r="AY172" s="107"/>
      <c r="AZ172" s="106"/>
      <c r="BA172" s="106"/>
      <c r="BB172" s="107"/>
      <c r="BC172" s="106"/>
      <c r="BD172" s="107"/>
      <c r="BE172" s="106"/>
      <c r="BF172" s="107"/>
    </row>
    <row r="173" spans="1:58" ht="13.5" thickBot="1">
      <c r="A173" s="68"/>
      <c r="B173" s="88"/>
      <c r="C173" s="108">
        <v>0</v>
      </c>
      <c r="D173" s="108">
        <v>0</v>
      </c>
      <c r="E173" s="109">
        <v>0</v>
      </c>
      <c r="F173" s="108">
        <v>0</v>
      </c>
      <c r="G173" s="109">
        <v>0</v>
      </c>
      <c r="H173" s="108">
        <v>0</v>
      </c>
      <c r="I173" s="109">
        <v>0</v>
      </c>
      <c r="J173" s="108">
        <v>0</v>
      </c>
      <c r="K173" s="108">
        <v>0</v>
      </c>
      <c r="L173" s="109">
        <v>0</v>
      </c>
      <c r="M173" s="108">
        <v>0</v>
      </c>
      <c r="N173" s="109">
        <v>0</v>
      </c>
      <c r="O173" s="108">
        <v>0</v>
      </c>
      <c r="P173" s="109">
        <v>0</v>
      </c>
      <c r="Q173" s="108">
        <v>0</v>
      </c>
      <c r="R173" s="108">
        <v>0</v>
      </c>
      <c r="S173" s="109">
        <v>0</v>
      </c>
      <c r="T173" s="108">
        <v>0</v>
      </c>
      <c r="U173" s="109">
        <v>0</v>
      </c>
      <c r="V173" s="108">
        <v>0.44895999995060265</v>
      </c>
      <c r="W173" s="109">
        <v>0.44895999995060265</v>
      </c>
      <c r="X173" s="108">
        <v>-1.7329999478533864E-2</v>
      </c>
      <c r="Y173" s="108">
        <v>0.24983999936375767</v>
      </c>
      <c r="Z173" s="109">
        <v>0.23250999988522381</v>
      </c>
      <c r="AA173" s="108">
        <v>-0.39711999945575371</v>
      </c>
      <c r="AB173" s="109">
        <v>-0.16460999939590693</v>
      </c>
      <c r="AC173" s="108">
        <v>7.8539999667555094E-2</v>
      </c>
      <c r="AD173" s="109">
        <v>-0.3359099990921095</v>
      </c>
      <c r="AE173" s="108">
        <v>-0.33239005086943507</v>
      </c>
      <c r="AF173" s="108">
        <v>0.14165488863363862</v>
      </c>
      <c r="AG173" s="109">
        <v>-0.19073516223579645</v>
      </c>
      <c r="AH173" s="108">
        <v>0.46315308334305882</v>
      </c>
      <c r="AI173" s="109">
        <v>0.60480797197669744</v>
      </c>
      <c r="AJ173" s="108">
        <v>4.555717296898365E-2</v>
      </c>
      <c r="AK173" s="109">
        <v>-0.44074920145794749</v>
      </c>
      <c r="AL173" s="108">
        <v>0.12736658309586346</v>
      </c>
      <c r="AM173" s="108">
        <v>-0.39831907325424254</v>
      </c>
      <c r="AN173" s="109"/>
      <c r="AO173" s="108"/>
      <c r="AP173" s="109"/>
      <c r="AQ173" s="108"/>
      <c r="AR173" s="109"/>
      <c r="AS173" s="108"/>
      <c r="AT173" s="108"/>
      <c r="AU173" s="109"/>
      <c r="AV173" s="108"/>
      <c r="AW173" s="109"/>
      <c r="AX173" s="108"/>
      <c r="AY173" s="109"/>
      <c r="AZ173" s="108"/>
      <c r="BA173" s="108"/>
      <c r="BB173" s="109"/>
      <c r="BC173" s="108"/>
      <c r="BD173" s="109"/>
      <c r="BE173" s="108"/>
      <c r="BF173" s="109"/>
    </row>
    <row r="174" spans="1:58" ht="13">
      <c r="A174" s="102"/>
      <c r="B174" s="88"/>
      <c r="C174" s="110"/>
      <c r="D174" s="110"/>
      <c r="E174" s="111"/>
      <c r="F174" s="110"/>
      <c r="G174" s="111"/>
      <c r="H174" s="110"/>
      <c r="I174" s="111"/>
      <c r="J174" s="110"/>
      <c r="K174" s="110"/>
      <c r="L174" s="111"/>
      <c r="M174" s="110"/>
      <c r="N174" s="111"/>
      <c r="O174" s="110"/>
      <c r="P174" s="111"/>
      <c r="Q174" s="110"/>
      <c r="R174" s="110"/>
      <c r="S174" s="111"/>
      <c r="T174" s="110"/>
      <c r="U174" s="111"/>
      <c r="V174" s="110"/>
      <c r="W174" s="111"/>
      <c r="X174" s="110"/>
      <c r="Y174" s="110"/>
      <c r="Z174" s="111"/>
      <c r="AA174" s="110"/>
      <c r="AB174" s="111"/>
      <c r="AC174" s="110"/>
      <c r="AD174" s="111"/>
      <c r="AE174" s="110"/>
      <c r="AF174" s="110"/>
      <c r="AG174" s="111"/>
      <c r="AH174" s="110"/>
      <c r="AI174" s="111"/>
      <c r="AJ174" s="110"/>
      <c r="AK174" s="111"/>
      <c r="AL174" s="110"/>
      <c r="AM174" s="110"/>
      <c r="AN174" s="111"/>
      <c r="AO174" s="110"/>
      <c r="AP174" s="111"/>
      <c r="AQ174" s="110"/>
      <c r="AR174" s="111"/>
      <c r="AS174" s="110"/>
      <c r="AT174" s="110"/>
      <c r="AU174" s="110"/>
      <c r="AV174" s="110"/>
      <c r="AW174" s="110"/>
      <c r="AX174" s="110"/>
      <c r="AY174" s="110"/>
      <c r="AZ174" s="110"/>
      <c r="BA174" s="110"/>
      <c r="BB174" s="110"/>
      <c r="BC174" s="110"/>
      <c r="BD174" s="110"/>
      <c r="BE174" s="110"/>
      <c r="BF174" s="110"/>
    </row>
    <row r="175" spans="1:58" ht="13">
      <c r="A175" s="102"/>
      <c r="B175" s="88"/>
      <c r="C175" s="88"/>
      <c r="D175" s="88"/>
      <c r="E175" s="88"/>
      <c r="F175" s="88"/>
      <c r="G175" s="88"/>
      <c r="H175" s="88"/>
      <c r="I175" s="88"/>
      <c r="J175" s="88"/>
      <c r="K175" s="88"/>
      <c r="L175" s="88"/>
      <c r="M175" s="88"/>
      <c r="N175" s="112"/>
      <c r="O175" s="88"/>
      <c r="P175" s="112"/>
      <c r="Q175" s="88"/>
      <c r="R175" s="88"/>
      <c r="S175" s="88"/>
      <c r="T175" s="88"/>
      <c r="U175" s="112"/>
      <c r="V175" s="88"/>
      <c r="W175" s="112"/>
      <c r="X175" s="88"/>
      <c r="Y175" s="88"/>
      <c r="Z175" s="112"/>
      <c r="AA175" s="88"/>
      <c r="AB175" s="112"/>
      <c r="AC175" s="88"/>
      <c r="AD175" s="112"/>
      <c r="AE175" s="88"/>
      <c r="AF175" s="88"/>
      <c r="AG175" s="112"/>
      <c r="AH175" s="88"/>
      <c r="AI175" s="112"/>
      <c r="AJ175" s="88"/>
      <c r="AK175" s="88"/>
      <c r="AL175" s="88"/>
      <c r="AM175" s="88"/>
      <c r="AN175" s="112"/>
      <c r="AO175" s="88"/>
      <c r="AP175" s="112"/>
      <c r="AQ175" s="88"/>
      <c r="AR175" s="112"/>
      <c r="AS175" s="88"/>
      <c r="AT175" s="110"/>
      <c r="AU175" s="112"/>
      <c r="AV175" s="88"/>
      <c r="AW175" s="112"/>
      <c r="AX175" s="88"/>
      <c r="AY175" s="112"/>
      <c r="AZ175" s="88"/>
      <c r="BA175" s="110">
        <f>BA171-BA166</f>
        <v>0</v>
      </c>
      <c r="BB175" s="112"/>
      <c r="BC175" s="110">
        <f>BC171-BC166</f>
        <v>0</v>
      </c>
      <c r="BD175" s="110">
        <f>BD171-BD166</f>
        <v>0</v>
      </c>
      <c r="BE175" s="110">
        <f>BE171-BE166</f>
        <v>0</v>
      </c>
      <c r="BF175" s="110">
        <f>BF171-BF166</f>
        <v>0</v>
      </c>
    </row>
    <row r="176" spans="1:58" ht="15" hidden="1" customHeight="1">
      <c r="N176" s="36"/>
      <c r="P176" s="36"/>
      <c r="U176" s="36"/>
      <c r="W176" s="36"/>
      <c r="Z176" s="36"/>
      <c r="AB176" s="36"/>
      <c r="AD176" s="36"/>
      <c r="AG176" s="36"/>
      <c r="AI176" s="36"/>
      <c r="AN176" s="36"/>
      <c r="AP176" s="36"/>
      <c r="AR176" s="36"/>
      <c r="AU176" s="36"/>
      <c r="AW176" s="36"/>
      <c r="AY176" s="36"/>
      <c r="BB176" s="36"/>
      <c r="BD176" s="36"/>
      <c r="BF176" s="36"/>
    </row>
    <row r="177" spans="14:58" ht="15" hidden="1" customHeight="1">
      <c r="N177" s="36"/>
      <c r="P177" s="36"/>
      <c r="U177" s="36"/>
      <c r="W177" s="36"/>
      <c r="Z177" s="36"/>
      <c r="AB177" s="36"/>
      <c r="AD177" s="36"/>
      <c r="AG177" s="36"/>
      <c r="AI177" s="36"/>
      <c r="AN177" s="36"/>
      <c r="AP177" s="36"/>
      <c r="AR177" s="36"/>
      <c r="AU177" s="36"/>
      <c r="AW177" s="36"/>
      <c r="AY177" s="36"/>
      <c r="BB177" s="36"/>
      <c r="BD177" s="36"/>
      <c r="BF177" s="36"/>
    </row>
    <row r="178" spans="14:58" ht="15" hidden="1" customHeight="1"/>
    <row r="179" spans="14:58" ht="15" hidden="1" customHeight="1"/>
    <row r="180" spans="14:58" ht="15" hidden="1" customHeight="1"/>
    <row r="181" spans="14:58" ht="15" hidden="1" customHeight="1"/>
    <row r="182" spans="14:58" ht="15" hidden="1" customHeight="1"/>
    <row r="183" spans="14:58" ht="15" hidden="1" customHeight="1"/>
  </sheetData>
  <autoFilter ref="A8:BH8" xr:uid="{256106E3-2AF5-4988-BD5C-2375E73369FC}"/>
  <phoneticPr fontId="18" type="noConversion"/>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D3BDE-028A-4BAD-8A5B-FB7F8CA7F390}">
  <sheetPr>
    <tabColor rgb="FF9CC4C0"/>
  </sheetPr>
  <dimension ref="A1:AW160"/>
  <sheetViews>
    <sheetView showGridLines="0" zoomScale="80" zoomScaleNormal="80" workbookViewId="0">
      <pane xSplit="2" ySplit="8" topLeftCell="AN9" activePane="bottomRight" state="frozen"/>
      <selection activeCell="AP22" sqref="AP22"/>
      <selection pane="topRight" activeCell="AP22" sqref="AP22"/>
      <selection pane="bottomLeft" activeCell="AP22" sqref="AP22"/>
      <selection pane="bottomRight" activeCell="B5" sqref="B5"/>
    </sheetView>
  </sheetViews>
  <sheetFormatPr defaultColWidth="0" defaultRowHeight="14.5" zeroHeight="1"/>
  <cols>
    <col min="1" max="1" width="7.26953125" style="220" customWidth="1"/>
    <col min="2" max="2" width="57.453125" style="31" customWidth="1"/>
    <col min="3" max="46" width="16.1796875" style="31" customWidth="1"/>
    <col min="47" max="49" width="8.7265625" style="31" customWidth="1"/>
    <col min="50" max="16384" width="8.7265625" style="31" hidden="1"/>
  </cols>
  <sheetData>
    <row r="1" spans="1:46"/>
    <row r="2" spans="1:46"/>
    <row r="3" spans="1:46"/>
    <row r="4" spans="1:46"/>
    <row r="5" spans="1:46" s="119" customFormat="1" ht="22.5" customHeight="1" thickBot="1">
      <c r="A5" s="178"/>
      <c r="B5" s="236" t="s">
        <v>258</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c r="AP5" s="238"/>
      <c r="AQ5" s="238"/>
      <c r="AR5" s="238"/>
      <c r="AS5" s="238"/>
      <c r="AT5" s="238"/>
    </row>
    <row r="6" spans="1:46" s="182" customFormat="1" ht="22.5" customHeight="1" thickBot="1">
      <c r="A6" s="179"/>
      <c r="B6" s="180"/>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row>
    <row r="7" spans="1:46" ht="16" customHeight="1" thickTop="1" thickBot="1">
      <c r="A7" s="178"/>
      <c r="B7" s="27" t="s">
        <v>96</v>
      </c>
      <c r="C7" s="391">
        <v>2015</v>
      </c>
      <c r="D7" s="391"/>
      <c r="E7" s="391"/>
      <c r="F7" s="391"/>
      <c r="G7" s="392">
        <v>2016</v>
      </c>
      <c r="H7" s="391"/>
      <c r="I7" s="391"/>
      <c r="J7" s="391"/>
      <c r="K7" s="392">
        <v>2017</v>
      </c>
      <c r="L7" s="391"/>
      <c r="M7" s="391"/>
      <c r="N7" s="391"/>
      <c r="O7" s="392">
        <v>2018</v>
      </c>
      <c r="P7" s="391"/>
      <c r="Q7" s="391"/>
      <c r="R7" s="391"/>
      <c r="S7" s="392">
        <v>2019</v>
      </c>
      <c r="T7" s="391"/>
      <c r="U7" s="391"/>
      <c r="V7" s="391"/>
      <c r="W7" s="392">
        <v>2020</v>
      </c>
      <c r="X7" s="391"/>
      <c r="Y7" s="391"/>
      <c r="Z7" s="391"/>
      <c r="AA7" s="392">
        <v>2021</v>
      </c>
      <c r="AB7" s="391"/>
      <c r="AC7" s="391"/>
      <c r="AD7" s="391"/>
      <c r="AE7" s="392">
        <v>2022</v>
      </c>
      <c r="AF7" s="391"/>
      <c r="AG7" s="391"/>
      <c r="AH7" s="391"/>
      <c r="AI7" s="392">
        <v>2023</v>
      </c>
      <c r="AJ7" s="391"/>
      <c r="AK7" s="391"/>
      <c r="AL7" s="391"/>
      <c r="AM7" s="392">
        <v>2024</v>
      </c>
      <c r="AN7" s="391"/>
      <c r="AO7" s="391"/>
      <c r="AP7" s="391"/>
      <c r="AQ7" s="395">
        <v>2025</v>
      </c>
      <c r="AR7" s="396"/>
      <c r="AS7" s="396"/>
      <c r="AT7" s="396"/>
    </row>
    <row r="8" spans="1:46" ht="16" customHeight="1" thickTop="1">
      <c r="A8" s="178"/>
      <c r="B8" s="276" t="s">
        <v>97</v>
      </c>
      <c r="C8" s="25" t="s">
        <v>0</v>
      </c>
      <c r="D8" s="25" t="s">
        <v>1</v>
      </c>
      <c r="E8" s="25" t="s">
        <v>2</v>
      </c>
      <c r="F8" s="25" t="s">
        <v>3</v>
      </c>
      <c r="G8" s="25" t="s">
        <v>4</v>
      </c>
      <c r="H8" s="25" t="s">
        <v>5</v>
      </c>
      <c r="I8" s="25" t="s">
        <v>6</v>
      </c>
      <c r="J8" s="25" t="s">
        <v>7</v>
      </c>
      <c r="K8" s="25" t="s">
        <v>8</v>
      </c>
      <c r="L8" s="25" t="s">
        <v>90</v>
      </c>
      <c r="M8" s="25" t="s">
        <v>102</v>
      </c>
      <c r="N8" s="25" t="s">
        <v>103</v>
      </c>
      <c r="O8" s="25" t="s">
        <v>104</v>
      </c>
      <c r="P8" s="25" t="s">
        <v>106</v>
      </c>
      <c r="Q8" s="25" t="s">
        <v>107</v>
      </c>
      <c r="R8" s="25" t="s">
        <v>108</v>
      </c>
      <c r="S8" s="25" t="s">
        <v>109</v>
      </c>
      <c r="T8" s="25" t="s">
        <v>111</v>
      </c>
      <c r="U8" s="25" t="s">
        <v>116</v>
      </c>
      <c r="V8" s="25" t="s">
        <v>117</v>
      </c>
      <c r="W8" s="25" t="s">
        <v>159</v>
      </c>
      <c r="X8" s="25" t="s">
        <v>178</v>
      </c>
      <c r="Y8" s="25" t="s">
        <v>181</v>
      </c>
      <c r="Z8" s="25" t="s">
        <v>197</v>
      </c>
      <c r="AA8" s="25" t="s">
        <v>199</v>
      </c>
      <c r="AB8" s="25" t="s">
        <v>201</v>
      </c>
      <c r="AC8" s="25" t="s">
        <v>204</v>
      </c>
      <c r="AD8" s="25" t="s">
        <v>206</v>
      </c>
      <c r="AE8" s="25" t="s">
        <v>209</v>
      </c>
      <c r="AF8" s="25" t="s">
        <v>214</v>
      </c>
      <c r="AG8" s="25" t="s">
        <v>222</v>
      </c>
      <c r="AH8" s="25" t="s">
        <v>226</v>
      </c>
      <c r="AI8" s="25" t="s">
        <v>244</v>
      </c>
      <c r="AJ8" s="25" t="s">
        <v>248</v>
      </c>
      <c r="AK8" s="25" t="s">
        <v>266</v>
      </c>
      <c r="AL8" s="25" t="s">
        <v>275</v>
      </c>
      <c r="AM8" s="25" t="s">
        <v>287</v>
      </c>
      <c r="AN8" s="25" t="s">
        <v>291</v>
      </c>
      <c r="AO8" s="25" t="s">
        <v>303</v>
      </c>
      <c r="AP8" s="25" t="s">
        <v>306</v>
      </c>
      <c r="AQ8" s="25" t="s">
        <v>341</v>
      </c>
      <c r="AR8" s="25" t="s">
        <v>348</v>
      </c>
      <c r="AS8" s="25" t="s">
        <v>440</v>
      </c>
      <c r="AT8" s="25" t="str">
        <f>Consolidado!AT8</f>
        <v>4T25</v>
      </c>
    </row>
    <row r="9" spans="1:46">
      <c r="A9" s="36"/>
      <c r="B9" s="123" t="s">
        <v>9</v>
      </c>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v>0</v>
      </c>
      <c r="AJ9" s="133">
        <v>0</v>
      </c>
      <c r="AK9" s="133">
        <v>0</v>
      </c>
      <c r="AL9" s="133">
        <v>0</v>
      </c>
      <c r="AM9" s="133">
        <v>0</v>
      </c>
      <c r="AN9" s="133">
        <v>0</v>
      </c>
      <c r="AO9" s="133">
        <v>0</v>
      </c>
      <c r="AP9" s="133">
        <v>0</v>
      </c>
      <c r="AQ9" s="133">
        <v>0</v>
      </c>
      <c r="AR9" s="133">
        <v>0</v>
      </c>
      <c r="AS9" s="133">
        <v>0</v>
      </c>
      <c r="AT9" s="133">
        <v>0</v>
      </c>
    </row>
    <row r="10" spans="1:46">
      <c r="A10" s="36"/>
      <c r="B10" s="123" t="s">
        <v>11</v>
      </c>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v>0</v>
      </c>
      <c r="AJ10" s="133">
        <v>0</v>
      </c>
      <c r="AK10" s="133">
        <v>0</v>
      </c>
      <c r="AL10" s="133">
        <v>0</v>
      </c>
      <c r="AM10" s="133">
        <v>0</v>
      </c>
      <c r="AN10" s="133">
        <v>0</v>
      </c>
      <c r="AO10" s="133">
        <v>0</v>
      </c>
      <c r="AP10" s="133">
        <v>0</v>
      </c>
      <c r="AQ10" s="133">
        <v>0</v>
      </c>
      <c r="AR10" s="133">
        <v>0</v>
      </c>
      <c r="AS10" s="133">
        <v>0</v>
      </c>
      <c r="AT10" s="133">
        <v>0</v>
      </c>
    </row>
    <row r="11" spans="1:46">
      <c r="B11" s="123" t="s">
        <v>12</v>
      </c>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v>0</v>
      </c>
      <c r="AJ11" s="128">
        <v>0</v>
      </c>
      <c r="AK11" s="128">
        <v>0</v>
      </c>
      <c r="AL11" s="128">
        <v>0</v>
      </c>
      <c r="AM11" s="128">
        <v>0</v>
      </c>
      <c r="AN11" s="128">
        <v>0</v>
      </c>
      <c r="AO11" s="128">
        <v>0</v>
      </c>
      <c r="AP11" s="128">
        <v>0</v>
      </c>
      <c r="AQ11" s="128">
        <v>0</v>
      </c>
      <c r="AR11" s="128">
        <f>SUM(AR9:AR10)</f>
        <v>0</v>
      </c>
      <c r="AS11" s="128">
        <f>SUM(AS9:AS10)</f>
        <v>0</v>
      </c>
      <c r="AT11" s="128">
        <f>SUM(AT9:AT10)</f>
        <v>0</v>
      </c>
    </row>
    <row r="12" spans="1:46">
      <c r="B12" s="127" t="s">
        <v>13</v>
      </c>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v>0</v>
      </c>
      <c r="AJ12" s="128">
        <v>0</v>
      </c>
      <c r="AK12" s="128">
        <v>0</v>
      </c>
      <c r="AL12" s="128">
        <v>0</v>
      </c>
      <c r="AM12" s="128">
        <v>0</v>
      </c>
      <c r="AN12" s="128">
        <v>0</v>
      </c>
      <c r="AO12" s="128">
        <v>0</v>
      </c>
      <c r="AP12" s="128">
        <v>0</v>
      </c>
      <c r="AQ12" s="128">
        <v>0</v>
      </c>
      <c r="AR12" s="128">
        <f>SUM(AR13:AR24)</f>
        <v>0</v>
      </c>
      <c r="AS12" s="128">
        <f>SUM(AS13:AS24)</f>
        <v>0</v>
      </c>
      <c r="AT12" s="128">
        <f>SUM(AT13:AT24)</f>
        <v>0</v>
      </c>
    </row>
    <row r="13" spans="1:46">
      <c r="A13" s="36"/>
      <c r="B13" s="130" t="s">
        <v>14</v>
      </c>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v>0</v>
      </c>
      <c r="AJ13" s="132">
        <v>0</v>
      </c>
      <c r="AK13" s="132">
        <v>0</v>
      </c>
      <c r="AL13" s="132">
        <v>0</v>
      </c>
      <c r="AM13" s="132">
        <v>0</v>
      </c>
      <c r="AN13" s="132">
        <v>0</v>
      </c>
      <c r="AO13" s="132">
        <v>0</v>
      </c>
      <c r="AP13" s="132">
        <v>0</v>
      </c>
      <c r="AQ13" s="132">
        <v>0</v>
      </c>
      <c r="AR13" s="132">
        <v>0</v>
      </c>
      <c r="AS13" s="132">
        <v>0</v>
      </c>
      <c r="AT13" s="132">
        <v>0</v>
      </c>
    </row>
    <row r="14" spans="1:46">
      <c r="B14" s="130" t="s">
        <v>15</v>
      </c>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v>0</v>
      </c>
      <c r="AJ14" s="132">
        <v>0</v>
      </c>
      <c r="AK14" s="132">
        <v>0</v>
      </c>
      <c r="AL14" s="132">
        <v>0</v>
      </c>
      <c r="AM14" s="132">
        <v>0</v>
      </c>
      <c r="AN14" s="132">
        <v>0</v>
      </c>
      <c r="AO14" s="132">
        <v>0</v>
      </c>
      <c r="AP14" s="132">
        <v>0</v>
      </c>
      <c r="AQ14" s="132">
        <v>0</v>
      </c>
      <c r="AR14" s="132">
        <v>0</v>
      </c>
      <c r="AS14" s="132">
        <v>0</v>
      </c>
      <c r="AT14" s="132">
        <v>0</v>
      </c>
    </row>
    <row r="15" spans="1:46">
      <c r="B15" s="130" t="s">
        <v>16</v>
      </c>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v>0</v>
      </c>
      <c r="AJ15" s="132">
        <v>0</v>
      </c>
      <c r="AK15" s="132">
        <v>0</v>
      </c>
      <c r="AL15" s="132">
        <v>0</v>
      </c>
      <c r="AM15" s="132">
        <v>0</v>
      </c>
      <c r="AN15" s="132">
        <v>0</v>
      </c>
      <c r="AO15" s="132">
        <v>0</v>
      </c>
      <c r="AP15" s="132">
        <v>0</v>
      </c>
      <c r="AQ15" s="132">
        <v>0</v>
      </c>
      <c r="AR15" s="132">
        <v>0</v>
      </c>
      <c r="AS15" s="132">
        <v>0</v>
      </c>
      <c r="AT15" s="132">
        <v>0</v>
      </c>
    </row>
    <row r="16" spans="1:46">
      <c r="B16" s="130" t="s">
        <v>17</v>
      </c>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v>0</v>
      </c>
      <c r="AJ16" s="132">
        <v>0</v>
      </c>
      <c r="AK16" s="132">
        <v>0</v>
      </c>
      <c r="AL16" s="132">
        <v>0</v>
      </c>
      <c r="AM16" s="132">
        <v>0</v>
      </c>
      <c r="AN16" s="132">
        <v>0</v>
      </c>
      <c r="AO16" s="132">
        <v>0</v>
      </c>
      <c r="AP16" s="132">
        <v>0</v>
      </c>
      <c r="AQ16" s="132">
        <v>0</v>
      </c>
      <c r="AR16" s="132">
        <v>0</v>
      </c>
      <c r="AS16" s="132">
        <v>0</v>
      </c>
      <c r="AT16" s="132">
        <v>0</v>
      </c>
    </row>
    <row r="17" spans="2:46">
      <c r="B17" s="130" t="s">
        <v>18</v>
      </c>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v>0</v>
      </c>
      <c r="AJ17" s="132">
        <v>0</v>
      </c>
      <c r="AK17" s="132">
        <v>0</v>
      </c>
      <c r="AL17" s="132">
        <v>0</v>
      </c>
      <c r="AM17" s="132">
        <v>0</v>
      </c>
      <c r="AN17" s="132">
        <v>0</v>
      </c>
      <c r="AO17" s="132">
        <v>0</v>
      </c>
      <c r="AP17" s="132">
        <v>0</v>
      </c>
      <c r="AQ17" s="132">
        <v>0</v>
      </c>
      <c r="AR17" s="132">
        <v>0</v>
      </c>
      <c r="AS17" s="132">
        <v>0</v>
      </c>
      <c r="AT17" s="132">
        <v>0</v>
      </c>
    </row>
    <row r="18" spans="2:46">
      <c r="B18" s="130" t="s">
        <v>10</v>
      </c>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v>0</v>
      </c>
      <c r="AJ18" s="132">
        <v>0</v>
      </c>
      <c r="AK18" s="132">
        <v>0</v>
      </c>
      <c r="AL18" s="132">
        <v>0</v>
      </c>
      <c r="AM18" s="132">
        <v>0</v>
      </c>
      <c r="AN18" s="132">
        <v>0</v>
      </c>
      <c r="AO18" s="132">
        <v>0</v>
      </c>
      <c r="AP18" s="132">
        <v>0</v>
      </c>
      <c r="AQ18" s="132">
        <v>0</v>
      </c>
      <c r="AR18" s="132">
        <v>0</v>
      </c>
      <c r="AS18" s="132">
        <v>0</v>
      </c>
      <c r="AT18" s="132">
        <v>0</v>
      </c>
    </row>
    <row r="19" spans="2:46">
      <c r="B19" s="130" t="s">
        <v>38</v>
      </c>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v>0</v>
      </c>
      <c r="AJ19" s="132">
        <v>0</v>
      </c>
      <c r="AK19" s="132">
        <v>0</v>
      </c>
      <c r="AL19" s="132">
        <v>0</v>
      </c>
      <c r="AM19" s="132">
        <v>0</v>
      </c>
      <c r="AN19" s="132">
        <v>0</v>
      </c>
      <c r="AO19" s="132">
        <v>0</v>
      </c>
      <c r="AP19" s="132">
        <v>0</v>
      </c>
      <c r="AQ19" s="132">
        <v>0</v>
      </c>
      <c r="AR19" s="132">
        <v>0</v>
      </c>
      <c r="AS19" s="132">
        <v>0</v>
      </c>
      <c r="AT19" s="132">
        <v>0</v>
      </c>
    </row>
    <row r="20" spans="2:46">
      <c r="B20" s="130" t="s">
        <v>39</v>
      </c>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v>0</v>
      </c>
      <c r="AJ20" s="132">
        <v>0</v>
      </c>
      <c r="AK20" s="132">
        <v>0</v>
      </c>
      <c r="AL20" s="132">
        <v>0</v>
      </c>
      <c r="AM20" s="132">
        <v>0</v>
      </c>
      <c r="AN20" s="132">
        <v>0</v>
      </c>
      <c r="AO20" s="132">
        <v>0</v>
      </c>
      <c r="AP20" s="132">
        <v>0</v>
      </c>
      <c r="AQ20" s="132">
        <v>0</v>
      </c>
      <c r="AR20" s="132">
        <v>0</v>
      </c>
      <c r="AS20" s="132">
        <v>0</v>
      </c>
      <c r="AT20" s="132">
        <v>0</v>
      </c>
    </row>
    <row r="21" spans="2:46">
      <c r="B21" s="130" t="s">
        <v>40</v>
      </c>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v>0</v>
      </c>
      <c r="AJ21" s="132">
        <v>0</v>
      </c>
      <c r="AK21" s="132">
        <v>0</v>
      </c>
      <c r="AL21" s="132">
        <v>0</v>
      </c>
      <c r="AM21" s="132">
        <v>0</v>
      </c>
      <c r="AN21" s="132">
        <v>0</v>
      </c>
      <c r="AO21" s="132">
        <v>0</v>
      </c>
      <c r="AP21" s="132">
        <v>0</v>
      </c>
      <c r="AQ21" s="132">
        <v>0</v>
      </c>
      <c r="AR21" s="132">
        <v>0</v>
      </c>
      <c r="AS21" s="132">
        <v>0</v>
      </c>
      <c r="AT21" s="132">
        <v>0</v>
      </c>
    </row>
    <row r="22" spans="2:46">
      <c r="B22" s="130" t="s">
        <v>41</v>
      </c>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v>0</v>
      </c>
      <c r="AJ22" s="132">
        <v>0</v>
      </c>
      <c r="AK22" s="132">
        <v>0</v>
      </c>
      <c r="AL22" s="132">
        <v>0</v>
      </c>
      <c r="AM22" s="132">
        <v>0</v>
      </c>
      <c r="AN22" s="132">
        <v>0</v>
      </c>
      <c r="AO22" s="132">
        <v>0</v>
      </c>
      <c r="AP22" s="132">
        <v>0</v>
      </c>
      <c r="AQ22" s="132">
        <v>0</v>
      </c>
      <c r="AR22" s="132">
        <v>0</v>
      </c>
      <c r="AS22" s="132">
        <v>0</v>
      </c>
      <c r="AT22" s="132">
        <v>0</v>
      </c>
    </row>
    <row r="23" spans="2:46">
      <c r="B23" s="130" t="s">
        <v>42</v>
      </c>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v>0</v>
      </c>
      <c r="AJ23" s="132">
        <v>0</v>
      </c>
      <c r="AK23" s="132">
        <v>0</v>
      </c>
      <c r="AL23" s="132">
        <v>0</v>
      </c>
      <c r="AM23" s="132">
        <v>0</v>
      </c>
      <c r="AN23" s="132">
        <v>0</v>
      </c>
      <c r="AO23" s="132">
        <v>0</v>
      </c>
      <c r="AP23" s="132">
        <v>0</v>
      </c>
      <c r="AQ23" s="132">
        <v>0</v>
      </c>
      <c r="AR23" s="132">
        <v>0</v>
      </c>
      <c r="AS23" s="132">
        <v>0</v>
      </c>
      <c r="AT23" s="132">
        <v>0</v>
      </c>
    </row>
    <row r="24" spans="2:46">
      <c r="B24" s="130" t="s">
        <v>43</v>
      </c>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v>0</v>
      </c>
      <c r="AJ24" s="132">
        <v>0</v>
      </c>
      <c r="AK24" s="132">
        <v>0</v>
      </c>
      <c r="AL24" s="132">
        <v>0</v>
      </c>
      <c r="AM24" s="132">
        <v>0</v>
      </c>
      <c r="AN24" s="132">
        <v>0</v>
      </c>
      <c r="AO24" s="132">
        <v>0</v>
      </c>
      <c r="AP24" s="132">
        <v>0</v>
      </c>
      <c r="AQ24" s="132">
        <v>0</v>
      </c>
      <c r="AR24" s="132">
        <v>0</v>
      </c>
      <c r="AS24" s="132">
        <v>0</v>
      </c>
      <c r="AT24" s="132">
        <v>0</v>
      </c>
    </row>
    <row r="25" spans="2:46">
      <c r="B25" s="127" t="s">
        <v>19</v>
      </c>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v>-2</v>
      </c>
      <c r="AJ25" s="133">
        <v>0</v>
      </c>
      <c r="AK25" s="133">
        <v>-1</v>
      </c>
      <c r="AL25" s="133">
        <v>0</v>
      </c>
      <c r="AM25" s="133">
        <v>0</v>
      </c>
      <c r="AN25" s="133">
        <v>0</v>
      </c>
      <c r="AO25" s="133">
        <v>0</v>
      </c>
      <c r="AP25" s="133">
        <v>0</v>
      </c>
      <c r="AQ25" s="133">
        <v>-2.3067500000000001</v>
      </c>
      <c r="AR25" s="133">
        <f>SUM(AR26:AR31)</f>
        <v>-10.49907</v>
      </c>
      <c r="AS25" s="133">
        <f>SUM(AS26:AS31)</f>
        <v>-60.880740000000003</v>
      </c>
      <c r="AT25" s="133">
        <f>SUM(AT26:AT31)</f>
        <v>-19.609420000000014</v>
      </c>
    </row>
    <row r="26" spans="2:46">
      <c r="B26" s="130" t="s">
        <v>14</v>
      </c>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v>0</v>
      </c>
      <c r="AJ26" s="132">
        <v>0</v>
      </c>
      <c r="AK26" s="132">
        <v>0</v>
      </c>
      <c r="AL26" s="132">
        <v>0</v>
      </c>
      <c r="AM26" s="132">
        <v>0</v>
      </c>
      <c r="AN26" s="132">
        <v>0</v>
      </c>
      <c r="AO26" s="132">
        <v>0</v>
      </c>
      <c r="AP26" s="132">
        <v>0</v>
      </c>
      <c r="AQ26" s="132">
        <v>0</v>
      </c>
      <c r="AR26" s="132">
        <v>0</v>
      </c>
      <c r="AS26" s="132">
        <v>0</v>
      </c>
      <c r="AT26" s="132">
        <v>0</v>
      </c>
    </row>
    <row r="27" spans="2:46">
      <c r="B27" s="130" t="s">
        <v>16</v>
      </c>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v>0</v>
      </c>
      <c r="AJ27" s="132">
        <v>0</v>
      </c>
      <c r="AK27" s="132">
        <v>0</v>
      </c>
      <c r="AL27" s="132">
        <v>0</v>
      </c>
      <c r="AM27" s="132">
        <v>0</v>
      </c>
      <c r="AN27" s="132">
        <v>0</v>
      </c>
      <c r="AO27" s="132">
        <v>0</v>
      </c>
      <c r="AP27" s="132">
        <v>0</v>
      </c>
      <c r="AQ27" s="132">
        <v>0</v>
      </c>
      <c r="AR27" s="132">
        <v>-12.805819999999999</v>
      </c>
      <c r="AS27" s="132">
        <v>-60.880740000000003</v>
      </c>
      <c r="AT27" s="132">
        <v>-19.609420000000014</v>
      </c>
    </row>
    <row r="28" spans="2:46">
      <c r="B28" s="130" t="s">
        <v>252</v>
      </c>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v>-2</v>
      </c>
      <c r="AJ28" s="132">
        <v>0</v>
      </c>
      <c r="AK28" s="132">
        <v>-1</v>
      </c>
      <c r="AL28" s="132">
        <v>0</v>
      </c>
      <c r="AM28" s="132">
        <v>0</v>
      </c>
      <c r="AN28" s="132">
        <v>0</v>
      </c>
      <c r="AO28" s="132">
        <v>0</v>
      </c>
      <c r="AP28" s="132">
        <v>0</v>
      </c>
      <c r="AQ28" s="132">
        <v>-2.3067500000000001</v>
      </c>
      <c r="AR28" s="132">
        <v>2.3067500000000001</v>
      </c>
      <c r="AS28" s="132">
        <v>0</v>
      </c>
      <c r="AT28" s="132">
        <v>0</v>
      </c>
    </row>
    <row r="29" spans="2:46">
      <c r="B29" s="130" t="s">
        <v>253</v>
      </c>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v>0</v>
      </c>
      <c r="AJ29" s="132">
        <v>0</v>
      </c>
      <c r="AK29" s="132">
        <v>0</v>
      </c>
      <c r="AL29" s="132">
        <v>0</v>
      </c>
      <c r="AM29" s="132">
        <v>0</v>
      </c>
      <c r="AN29" s="132">
        <v>0</v>
      </c>
      <c r="AO29" s="132">
        <v>0</v>
      </c>
      <c r="AP29" s="132">
        <v>0</v>
      </c>
      <c r="AQ29" s="132">
        <v>0</v>
      </c>
      <c r="AR29" s="132">
        <v>0</v>
      </c>
      <c r="AS29" s="132">
        <v>0</v>
      </c>
      <c r="AT29" s="132">
        <v>0</v>
      </c>
    </row>
    <row r="30" spans="2:46">
      <c r="B30" s="130" t="s">
        <v>254</v>
      </c>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v>0</v>
      </c>
      <c r="AJ30" s="132">
        <v>0</v>
      </c>
      <c r="AK30" s="132">
        <v>0</v>
      </c>
      <c r="AL30" s="132">
        <v>0</v>
      </c>
      <c r="AM30" s="132">
        <v>0</v>
      </c>
      <c r="AN30" s="132">
        <v>0</v>
      </c>
      <c r="AO30" s="132">
        <v>0</v>
      </c>
      <c r="AP30" s="132">
        <v>0</v>
      </c>
      <c r="AQ30" s="132">
        <v>0</v>
      </c>
      <c r="AR30" s="132">
        <v>0</v>
      </c>
      <c r="AS30" s="132">
        <v>0</v>
      </c>
      <c r="AT30" s="132">
        <v>0</v>
      </c>
    </row>
    <row r="31" spans="2:46">
      <c r="B31" s="130" t="s">
        <v>255</v>
      </c>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v>0</v>
      </c>
      <c r="AJ31" s="132">
        <v>0</v>
      </c>
      <c r="AK31" s="132">
        <v>0</v>
      </c>
      <c r="AL31" s="132">
        <v>0</v>
      </c>
      <c r="AM31" s="132">
        <v>0</v>
      </c>
      <c r="AN31" s="132">
        <v>0</v>
      </c>
      <c r="AO31" s="132">
        <v>0</v>
      </c>
      <c r="AP31" s="132">
        <v>0</v>
      </c>
      <c r="AQ31" s="132">
        <v>0</v>
      </c>
      <c r="AR31" s="132">
        <v>0</v>
      </c>
      <c r="AS31" s="132">
        <v>0</v>
      </c>
      <c r="AT31" s="132">
        <v>0</v>
      </c>
    </row>
    <row r="32" spans="2:46">
      <c r="B32" s="123" t="s">
        <v>20</v>
      </c>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v>0</v>
      </c>
      <c r="AJ32" s="133">
        <v>0</v>
      </c>
      <c r="AK32" s="133">
        <v>0</v>
      </c>
      <c r="AL32" s="133">
        <v>0</v>
      </c>
      <c r="AM32" s="133">
        <v>0</v>
      </c>
      <c r="AN32" s="133">
        <v>0</v>
      </c>
      <c r="AO32" s="133">
        <v>0</v>
      </c>
      <c r="AP32" s="133">
        <v>0</v>
      </c>
      <c r="AQ32" s="133">
        <v>0</v>
      </c>
      <c r="AR32" s="133">
        <f>SUM(AR33:AR34)</f>
        <v>0</v>
      </c>
      <c r="AS32" s="133">
        <f>SUM(AS33:AS34)</f>
        <v>0</v>
      </c>
      <c r="AT32" s="133">
        <f>SUM(AT33:AT34)</f>
        <v>0</v>
      </c>
    </row>
    <row r="33" spans="1:46">
      <c r="B33" s="130" t="s">
        <v>21</v>
      </c>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v>0</v>
      </c>
      <c r="AJ33" s="132">
        <v>0</v>
      </c>
      <c r="AK33" s="132">
        <v>0</v>
      </c>
      <c r="AL33" s="132">
        <v>0</v>
      </c>
      <c r="AM33" s="132">
        <v>0</v>
      </c>
      <c r="AN33" s="132">
        <v>0</v>
      </c>
      <c r="AO33" s="132">
        <v>0</v>
      </c>
      <c r="AP33" s="132">
        <v>0</v>
      </c>
      <c r="AQ33" s="132">
        <v>0</v>
      </c>
      <c r="AR33" s="132">
        <v>0</v>
      </c>
      <c r="AS33" s="132">
        <v>0</v>
      </c>
      <c r="AT33" s="132">
        <v>0</v>
      </c>
    </row>
    <row r="34" spans="1:46">
      <c r="B34" s="130" t="s">
        <v>22</v>
      </c>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v>0</v>
      </c>
      <c r="AJ34" s="132">
        <v>0</v>
      </c>
      <c r="AK34" s="132">
        <v>0</v>
      </c>
      <c r="AL34" s="132">
        <v>0</v>
      </c>
      <c r="AM34" s="132">
        <v>0</v>
      </c>
      <c r="AN34" s="132">
        <v>0</v>
      </c>
      <c r="AO34" s="132">
        <v>0</v>
      </c>
      <c r="AP34" s="132">
        <v>0</v>
      </c>
      <c r="AQ34" s="132">
        <v>0</v>
      </c>
      <c r="AR34" s="132">
        <v>0</v>
      </c>
      <c r="AS34" s="132">
        <v>0</v>
      </c>
      <c r="AT34" s="132">
        <v>0</v>
      </c>
    </row>
    <row r="35" spans="1:46">
      <c r="B35" s="127" t="s">
        <v>23</v>
      </c>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v>-325</v>
      </c>
      <c r="AJ35" s="133">
        <v>-44</v>
      </c>
      <c r="AK35" s="133">
        <v>34</v>
      </c>
      <c r="AL35" s="133">
        <v>-1801</v>
      </c>
      <c r="AM35" s="133">
        <v>-109</v>
      </c>
      <c r="AN35" s="133">
        <v>-16</v>
      </c>
      <c r="AO35" s="133">
        <v>63</v>
      </c>
      <c r="AP35" s="133">
        <v>92</v>
      </c>
      <c r="AQ35" s="133">
        <v>-106.51136</v>
      </c>
      <c r="AR35" s="133">
        <f>SUM(AR36,AR42)</f>
        <v>50.353709999999978</v>
      </c>
      <c r="AS35" s="133">
        <f>SUM(AS36,AS42)</f>
        <v>159.54954000000004</v>
      </c>
      <c r="AT35" s="133">
        <f>SUM(AT36,AT42)</f>
        <v>149.47587000000004</v>
      </c>
    </row>
    <row r="36" spans="1:46">
      <c r="B36" s="137" t="s">
        <v>24</v>
      </c>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v>2</v>
      </c>
      <c r="AJ36" s="133">
        <v>94</v>
      </c>
      <c r="AK36" s="133">
        <v>156</v>
      </c>
      <c r="AL36" s="133">
        <v>180</v>
      </c>
      <c r="AM36" s="133">
        <v>201</v>
      </c>
      <c r="AN36" s="133">
        <v>217</v>
      </c>
      <c r="AO36" s="133">
        <v>243</v>
      </c>
      <c r="AP36" s="133">
        <v>105</v>
      </c>
      <c r="AQ36" s="133">
        <v>-101.27015999999999</v>
      </c>
      <c r="AR36" s="133">
        <f>SUM(AR37:AR41)</f>
        <v>59.480859999999979</v>
      </c>
      <c r="AS36" s="133">
        <f>SUM(AS37:AS41)</f>
        <v>170.02470000000002</v>
      </c>
      <c r="AT36" s="133">
        <f>SUM(AT37:AT41)</f>
        <v>160.82530000000006</v>
      </c>
    </row>
    <row r="37" spans="1:46">
      <c r="B37" s="138" t="s">
        <v>346</v>
      </c>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v>0</v>
      </c>
      <c r="AJ37" s="132">
        <v>81</v>
      </c>
      <c r="AK37" s="132">
        <v>136</v>
      </c>
      <c r="AL37" s="132">
        <v>146</v>
      </c>
      <c r="AM37" s="132">
        <v>148</v>
      </c>
      <c r="AN37" s="132">
        <v>148</v>
      </c>
      <c r="AO37" s="132">
        <v>146</v>
      </c>
      <c r="AP37" s="132">
        <v>-4</v>
      </c>
      <c r="AQ37" s="132">
        <v>-116.36000999999999</v>
      </c>
      <c r="AR37" s="132">
        <v>17.471879999999985</v>
      </c>
      <c r="AS37" s="132">
        <v>97.331739999999996</v>
      </c>
      <c r="AT37" s="132">
        <v>58.071550000000038</v>
      </c>
    </row>
    <row r="38" spans="1:46">
      <c r="B38" s="138" t="s">
        <v>26</v>
      </c>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v>2</v>
      </c>
      <c r="AJ38" s="132">
        <v>13</v>
      </c>
      <c r="AK38" s="132">
        <v>20</v>
      </c>
      <c r="AL38" s="132">
        <v>34</v>
      </c>
      <c r="AM38" s="132">
        <v>53</v>
      </c>
      <c r="AN38" s="132">
        <v>69</v>
      </c>
      <c r="AO38" s="132">
        <v>97</v>
      </c>
      <c r="AP38" s="132">
        <v>109</v>
      </c>
      <c r="AQ38" s="132">
        <v>13.234249999999999</v>
      </c>
      <c r="AR38" s="132">
        <v>40.054419999999993</v>
      </c>
      <c r="AS38" s="132">
        <v>70.53828</v>
      </c>
      <c r="AT38" s="132">
        <v>100.88655000000001</v>
      </c>
    </row>
    <row r="39" spans="1:46">
      <c r="B39" s="138" t="s">
        <v>347</v>
      </c>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v>0</v>
      </c>
      <c r="AJ39" s="132">
        <v>0</v>
      </c>
      <c r="AK39" s="132">
        <v>0</v>
      </c>
      <c r="AL39" s="132">
        <v>0</v>
      </c>
      <c r="AM39" s="132">
        <v>0</v>
      </c>
      <c r="AN39" s="132">
        <v>0</v>
      </c>
      <c r="AO39" s="132">
        <v>0</v>
      </c>
      <c r="AP39" s="132">
        <v>0</v>
      </c>
      <c r="AQ39" s="132">
        <v>0</v>
      </c>
      <c r="AR39" s="132">
        <v>0</v>
      </c>
      <c r="AS39" s="132">
        <v>0</v>
      </c>
      <c r="AT39" s="132">
        <v>0</v>
      </c>
    </row>
    <row r="40" spans="1:46">
      <c r="B40" s="138" t="s">
        <v>28</v>
      </c>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v>0</v>
      </c>
      <c r="AJ40" s="132">
        <v>0</v>
      </c>
      <c r="AK40" s="132">
        <v>0</v>
      </c>
      <c r="AL40" s="132">
        <v>0</v>
      </c>
      <c r="AM40" s="132">
        <v>0</v>
      </c>
      <c r="AN40" s="132">
        <v>0</v>
      </c>
      <c r="AO40" s="132">
        <v>0</v>
      </c>
      <c r="AP40" s="132">
        <v>0</v>
      </c>
      <c r="AQ40" s="132">
        <v>0</v>
      </c>
      <c r="AR40" s="132">
        <v>0</v>
      </c>
      <c r="AS40" s="132">
        <v>0</v>
      </c>
      <c r="AT40" s="132">
        <v>0</v>
      </c>
    </row>
    <row r="41" spans="1:46">
      <c r="B41" s="138" t="s">
        <v>10</v>
      </c>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v>0</v>
      </c>
      <c r="AJ41" s="132">
        <v>0</v>
      </c>
      <c r="AK41" s="132">
        <v>0</v>
      </c>
      <c r="AL41" s="132">
        <v>0</v>
      </c>
      <c r="AM41" s="132">
        <v>0</v>
      </c>
      <c r="AN41" s="132">
        <v>0</v>
      </c>
      <c r="AO41" s="132">
        <v>0</v>
      </c>
      <c r="AP41" s="132">
        <v>0</v>
      </c>
      <c r="AQ41" s="132">
        <v>1.8555999999999999</v>
      </c>
      <c r="AR41" s="132">
        <v>1.9545600000000003</v>
      </c>
      <c r="AS41" s="132">
        <v>2.1546800000000004</v>
      </c>
      <c r="AT41" s="132">
        <v>1.8671999999999995</v>
      </c>
    </row>
    <row r="42" spans="1:46">
      <c r="B42" s="137" t="s">
        <v>30</v>
      </c>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v>-327</v>
      </c>
      <c r="AJ42" s="133">
        <v>-138</v>
      </c>
      <c r="AK42" s="133">
        <v>-122</v>
      </c>
      <c r="AL42" s="133">
        <v>-1981</v>
      </c>
      <c r="AM42" s="133">
        <v>-310</v>
      </c>
      <c r="AN42" s="133">
        <v>-233</v>
      </c>
      <c r="AO42" s="133">
        <v>-180</v>
      </c>
      <c r="AP42" s="133">
        <v>-13</v>
      </c>
      <c r="AQ42" s="133">
        <v>-5.2412000000000001</v>
      </c>
      <c r="AR42" s="133">
        <f>SUM(AR43:AR45)</f>
        <v>-9.1271500000000003</v>
      </c>
      <c r="AS42" s="133">
        <f>SUM(AS43:AS45)</f>
        <v>-10.475159999999999</v>
      </c>
      <c r="AT42" s="133">
        <f>SUM(AT43:AT45)</f>
        <v>-11.349430000000002</v>
      </c>
    </row>
    <row r="43" spans="1:46">
      <c r="B43" s="138" t="s">
        <v>346</v>
      </c>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v>-327</v>
      </c>
      <c r="AJ43" s="132">
        <v>-134</v>
      </c>
      <c r="AK43" s="132">
        <v>-114</v>
      </c>
      <c r="AL43" s="132">
        <v>-1974</v>
      </c>
      <c r="AM43" s="132">
        <v>-301</v>
      </c>
      <c r="AN43" s="132">
        <v>-223</v>
      </c>
      <c r="AO43" s="132">
        <v>-169</v>
      </c>
      <c r="AP43" s="132">
        <v>0</v>
      </c>
      <c r="AQ43" s="132">
        <v>0</v>
      </c>
      <c r="AR43" s="132">
        <v>0</v>
      </c>
      <c r="AS43" s="132">
        <v>0</v>
      </c>
      <c r="AT43" s="132">
        <v>0</v>
      </c>
    </row>
    <row r="44" spans="1:46">
      <c r="B44" s="138" t="s">
        <v>31</v>
      </c>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v>0</v>
      </c>
      <c r="AJ44" s="132">
        <v>0</v>
      </c>
      <c r="AK44" s="132">
        <v>0</v>
      </c>
      <c r="AL44" s="132">
        <v>0</v>
      </c>
      <c r="AM44" s="132">
        <v>0</v>
      </c>
      <c r="AN44" s="132">
        <v>0</v>
      </c>
      <c r="AO44" s="132">
        <v>0</v>
      </c>
      <c r="AP44" s="132">
        <v>0</v>
      </c>
      <c r="AQ44" s="132">
        <v>0</v>
      </c>
      <c r="AR44" s="132">
        <v>0</v>
      </c>
      <c r="AS44" s="132">
        <v>0</v>
      </c>
      <c r="AT44" s="132">
        <v>0</v>
      </c>
    </row>
    <row r="45" spans="1:46">
      <c r="B45" s="138" t="s">
        <v>10</v>
      </c>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v>0</v>
      </c>
      <c r="AJ45" s="132">
        <v>-4</v>
      </c>
      <c r="AK45" s="132">
        <v>-8</v>
      </c>
      <c r="AL45" s="132">
        <v>-7</v>
      </c>
      <c r="AM45" s="132">
        <v>-9</v>
      </c>
      <c r="AN45" s="132">
        <v>-10</v>
      </c>
      <c r="AO45" s="132">
        <v>-11</v>
      </c>
      <c r="AP45" s="132">
        <v>-13</v>
      </c>
      <c r="AQ45" s="132">
        <v>-5.2412000000000001</v>
      </c>
      <c r="AR45" s="132">
        <v>-9.1271500000000003</v>
      </c>
      <c r="AS45" s="132">
        <v>-10.475159999999999</v>
      </c>
      <c r="AT45" s="132">
        <v>-11.349430000000002</v>
      </c>
    </row>
    <row r="46" spans="1:46">
      <c r="A46" s="189"/>
      <c r="B46" s="123" t="s">
        <v>32</v>
      </c>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v>0</v>
      </c>
      <c r="AJ46" s="133">
        <v>0</v>
      </c>
      <c r="AK46" s="133">
        <v>-63</v>
      </c>
      <c r="AL46" s="133">
        <v>0</v>
      </c>
      <c r="AM46" s="133">
        <v>2</v>
      </c>
      <c r="AN46" s="133">
        <v>0</v>
      </c>
      <c r="AO46" s="133">
        <v>0</v>
      </c>
      <c r="AP46" s="133">
        <v>0</v>
      </c>
      <c r="AQ46" s="133">
        <v>0</v>
      </c>
      <c r="AR46" s="133">
        <v>0</v>
      </c>
      <c r="AS46" s="133">
        <v>0</v>
      </c>
      <c r="AT46" s="133">
        <v>0</v>
      </c>
    </row>
    <row r="47" spans="1:46">
      <c r="A47" s="189"/>
      <c r="B47" s="123" t="s">
        <v>44</v>
      </c>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v>-5866</v>
      </c>
      <c r="AJ47" s="133">
        <v>-3111</v>
      </c>
      <c r="AK47" s="133">
        <v>1204</v>
      </c>
      <c r="AL47" s="133">
        <v>10638</v>
      </c>
      <c r="AM47" s="133">
        <v>-1282</v>
      </c>
      <c r="AN47" s="133">
        <v>-2575</v>
      </c>
      <c r="AO47" s="133">
        <v>-17168</v>
      </c>
      <c r="AP47" s="133">
        <v>-21364</v>
      </c>
      <c r="AQ47" s="133">
        <v>-20691.820400000001</v>
      </c>
      <c r="AR47" s="133">
        <v>-12087.038699999994</v>
      </c>
      <c r="AS47" s="133">
        <v>-21041.200420000008</v>
      </c>
      <c r="AT47" s="133">
        <v>-20732.669999999991</v>
      </c>
    </row>
    <row r="48" spans="1:46">
      <c r="A48" s="189"/>
      <c r="B48" s="123" t="s">
        <v>33</v>
      </c>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v>-6193</v>
      </c>
      <c r="AJ48" s="133">
        <v>-3155</v>
      </c>
      <c r="AK48" s="133">
        <v>1174</v>
      </c>
      <c r="AL48" s="133">
        <v>8837</v>
      </c>
      <c r="AM48" s="133">
        <v>-1389</v>
      </c>
      <c r="AN48" s="133">
        <v>-2591</v>
      </c>
      <c r="AO48" s="133">
        <v>-17105</v>
      </c>
      <c r="AP48" s="133">
        <v>-21272</v>
      </c>
      <c r="AQ48" s="133">
        <v>-20800.638510000001</v>
      </c>
      <c r="AR48" s="133">
        <f>SUM(AR11,AR12,AR25,AR46,AR47,AR32,AR35)</f>
        <v>-12047.184059999994</v>
      </c>
      <c r="AS48" s="133">
        <f>SUM(AS11,AS12,AS25,AS46,AS47,AS32,AS35)</f>
        <v>-20942.531620000009</v>
      </c>
      <c r="AT48" s="133">
        <f>SUM(AT11,AT12,AT25,AT46,AT47,AT32,AT35)</f>
        <v>-20602.803549999993</v>
      </c>
    </row>
    <row r="49" spans="1:46">
      <c r="A49" s="189"/>
      <c r="B49" s="123" t="s">
        <v>34</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v>0</v>
      </c>
      <c r="AJ49" s="133">
        <v>0</v>
      </c>
      <c r="AK49" s="133">
        <v>0</v>
      </c>
      <c r="AL49" s="133">
        <v>0</v>
      </c>
      <c r="AM49" s="133">
        <v>0</v>
      </c>
      <c r="AN49" s="133">
        <v>0</v>
      </c>
      <c r="AO49" s="133">
        <v>0</v>
      </c>
      <c r="AP49" s="133">
        <v>-5</v>
      </c>
      <c r="AQ49" s="133">
        <v>0</v>
      </c>
      <c r="AR49" s="133">
        <v>0</v>
      </c>
      <c r="AS49" s="133">
        <v>-8.5453600000000005</v>
      </c>
      <c r="AT49" s="133">
        <v>-21.612960000000001</v>
      </c>
    </row>
    <row r="50" spans="1:46">
      <c r="A50" s="189"/>
      <c r="B50" s="123" t="s">
        <v>35</v>
      </c>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v>0</v>
      </c>
      <c r="AJ50" s="133">
        <v>0</v>
      </c>
      <c r="AK50" s="133">
        <v>0</v>
      </c>
      <c r="AL50" s="133">
        <v>0</v>
      </c>
      <c r="AM50" s="133">
        <v>0</v>
      </c>
      <c r="AN50" s="133">
        <v>0</v>
      </c>
      <c r="AO50" s="133">
        <v>0</v>
      </c>
      <c r="AP50" s="133">
        <v>0</v>
      </c>
      <c r="AQ50" s="133">
        <v>0.41461000000000003</v>
      </c>
      <c r="AR50" s="133">
        <v>0.28962999999999994</v>
      </c>
      <c r="AS50" s="133">
        <v>8.5181799999999992</v>
      </c>
      <c r="AT50" s="133">
        <v>0.22074000000000105</v>
      </c>
    </row>
    <row r="51" spans="1:46">
      <c r="A51" s="189"/>
      <c r="B51" s="123" t="s">
        <v>45</v>
      </c>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v>0</v>
      </c>
      <c r="AJ51" s="133">
        <v>0</v>
      </c>
      <c r="AK51" s="133">
        <v>0</v>
      </c>
      <c r="AL51" s="133">
        <v>0</v>
      </c>
      <c r="AM51" s="133">
        <v>0</v>
      </c>
      <c r="AN51" s="133">
        <v>0</v>
      </c>
      <c r="AO51" s="133">
        <v>0</v>
      </c>
      <c r="AP51" s="133">
        <v>0</v>
      </c>
      <c r="AQ51" s="133">
        <v>0</v>
      </c>
      <c r="AR51" s="133">
        <v>0</v>
      </c>
      <c r="AS51" s="133">
        <v>0</v>
      </c>
      <c r="AT51" s="133">
        <v>0</v>
      </c>
    </row>
    <row r="52" spans="1:46">
      <c r="A52" s="189"/>
      <c r="B52" s="123" t="s">
        <v>46</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v>-6193</v>
      </c>
      <c r="AJ52" s="133">
        <v>-3155</v>
      </c>
      <c r="AK52" s="133">
        <v>1174</v>
      </c>
      <c r="AL52" s="133">
        <v>8837</v>
      </c>
      <c r="AM52" s="133">
        <v>-1389</v>
      </c>
      <c r="AN52" s="133">
        <v>-2591</v>
      </c>
      <c r="AO52" s="133">
        <v>-17105</v>
      </c>
      <c r="AP52" s="133">
        <v>-21277</v>
      </c>
      <c r="AQ52" s="133">
        <v>-20800.223900000001</v>
      </c>
      <c r="AR52" s="133">
        <f>SUM(AR48,AR49,AR50)-AR51</f>
        <v>-12046.894429999995</v>
      </c>
      <c r="AS52" s="133">
        <f>SUM(AS48,AS49,AS50)-AS51</f>
        <v>-20942.55880000001</v>
      </c>
      <c r="AT52" s="133">
        <f>SUM(AT48,AT49,AT50)-AT51</f>
        <v>-20624.195769999991</v>
      </c>
    </row>
    <row r="53" spans="1:46">
      <c r="A53" s="189"/>
      <c r="B53" s="139" t="s">
        <v>47</v>
      </c>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v>-6193</v>
      </c>
      <c r="AJ53" s="141">
        <v>-3155</v>
      </c>
      <c r="AK53" s="141">
        <v>1174</v>
      </c>
      <c r="AL53" s="141">
        <v>8837</v>
      </c>
      <c r="AM53" s="141">
        <v>-1389</v>
      </c>
      <c r="AN53" s="141">
        <v>-2591</v>
      </c>
      <c r="AO53" s="141">
        <v>-17105</v>
      </c>
      <c r="AP53" s="141">
        <v>-21277</v>
      </c>
      <c r="AQ53" s="141">
        <v>-20800.223900000001</v>
      </c>
      <c r="AR53" s="141">
        <f>SUM(AR48,AR49,AR50)</f>
        <v>-12046.894429999995</v>
      </c>
      <c r="AS53" s="141">
        <f>SUM(AS48,AS49,AS50)</f>
        <v>-20942.55880000001</v>
      </c>
      <c r="AT53" s="141">
        <f>SUM(AT48,AT49,AT50)</f>
        <v>-20624.195769999991</v>
      </c>
    </row>
    <row r="54" spans="1:46" ht="9" customHeight="1">
      <c r="A54" s="122"/>
      <c r="B54" s="123"/>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row>
    <row r="55" spans="1:46">
      <c r="A55" s="122"/>
      <c r="B55" s="143" t="s">
        <v>189</v>
      </c>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v>-5868</v>
      </c>
      <c r="AJ55" s="187">
        <v>-3111</v>
      </c>
      <c r="AK55" s="187">
        <v>1140</v>
      </c>
      <c r="AL55" s="187">
        <v>10638</v>
      </c>
      <c r="AM55" s="187">
        <v>-1280</v>
      </c>
      <c r="AN55" s="187">
        <v>-2575</v>
      </c>
      <c r="AO55" s="187">
        <v>-17168</v>
      </c>
      <c r="AP55" s="187">
        <v>-21364</v>
      </c>
      <c r="AQ55" s="187">
        <v>-20694.12715</v>
      </c>
      <c r="AR55" s="187">
        <v>-12097.537769999995</v>
      </c>
      <c r="AS55" s="187">
        <v>-21102.081160000009</v>
      </c>
      <c r="AT55" s="187">
        <v>-20752.279420000013</v>
      </c>
    </row>
    <row r="56" spans="1:46">
      <c r="A56" s="122"/>
      <c r="B56" s="139" t="s">
        <v>325</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c r="AI56" s="141">
        <v>-5868</v>
      </c>
      <c r="AJ56" s="141">
        <v>-3111</v>
      </c>
      <c r="AK56" s="141">
        <v>1140</v>
      </c>
      <c r="AL56" s="141">
        <v>10638</v>
      </c>
      <c r="AM56" s="141">
        <v>-1280</v>
      </c>
      <c r="AN56" s="141">
        <v>-2575</v>
      </c>
      <c r="AO56" s="141">
        <v>-17168</v>
      </c>
      <c r="AP56" s="141">
        <v>-21364</v>
      </c>
      <c r="AQ56" s="141">
        <v>-20694.12715</v>
      </c>
      <c r="AR56" s="141">
        <f>AR55</f>
        <v>-12097.537769999995</v>
      </c>
      <c r="AS56" s="141">
        <f>AS55</f>
        <v>-21102.081160000009</v>
      </c>
      <c r="AT56" s="141">
        <f>AT55</f>
        <v>-20752.279420000013</v>
      </c>
    </row>
    <row r="57" spans="1:46">
      <c r="B57" s="145"/>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spans="1:46">
      <c r="B58" s="145"/>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c r="B59" s="145"/>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ht="15" thickBot="1">
      <c r="B60" s="88"/>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spans="1:46" ht="16" customHeight="1" thickTop="1" thickBot="1">
      <c r="A61" s="185"/>
      <c r="B61" s="27" t="s">
        <v>94</v>
      </c>
      <c r="C61" s="391">
        <v>2015</v>
      </c>
      <c r="D61" s="391"/>
      <c r="E61" s="391"/>
      <c r="F61" s="391"/>
      <c r="G61" s="392">
        <v>2016</v>
      </c>
      <c r="H61" s="391"/>
      <c r="I61" s="391"/>
      <c r="J61" s="391"/>
      <c r="K61" s="392">
        <v>2017</v>
      </c>
      <c r="L61" s="391"/>
      <c r="M61" s="391"/>
      <c r="N61" s="391"/>
      <c r="O61" s="392">
        <v>2018</v>
      </c>
      <c r="P61" s="391"/>
      <c r="Q61" s="391"/>
      <c r="R61" s="391"/>
      <c r="S61" s="392">
        <v>2019</v>
      </c>
      <c r="T61" s="391"/>
      <c r="U61" s="391"/>
      <c r="V61" s="391"/>
      <c r="W61" s="392">
        <v>2020</v>
      </c>
      <c r="X61" s="391"/>
      <c r="Y61" s="391"/>
      <c r="Z61" s="391"/>
      <c r="AA61" s="392">
        <v>2021</v>
      </c>
      <c r="AB61" s="391"/>
      <c r="AC61" s="391"/>
      <c r="AD61" s="391"/>
      <c r="AE61" s="392">
        <v>2022</v>
      </c>
      <c r="AF61" s="391"/>
      <c r="AG61" s="391"/>
      <c r="AH61" s="391"/>
      <c r="AI61" s="392">
        <v>2023</v>
      </c>
      <c r="AJ61" s="391"/>
      <c r="AK61" s="391"/>
      <c r="AL61" s="391"/>
      <c r="AM61" s="392">
        <v>2024</v>
      </c>
      <c r="AN61" s="391"/>
      <c r="AO61" s="391"/>
      <c r="AP61" s="391"/>
      <c r="AQ61" s="393">
        <v>2025</v>
      </c>
      <c r="AR61" s="394"/>
      <c r="AS61" s="394"/>
      <c r="AT61" s="394"/>
    </row>
    <row r="62" spans="1:46" ht="16" customHeight="1" thickTop="1">
      <c r="A62" s="185"/>
      <c r="B62" s="28" t="s">
        <v>97</v>
      </c>
      <c r="C62" s="345" t="s">
        <v>0</v>
      </c>
      <c r="D62" s="345" t="s">
        <v>1</v>
      </c>
      <c r="E62" s="345" t="s">
        <v>2</v>
      </c>
      <c r="F62" s="345" t="s">
        <v>3</v>
      </c>
      <c r="G62" s="345" t="s">
        <v>4</v>
      </c>
      <c r="H62" s="345" t="s">
        <v>5</v>
      </c>
      <c r="I62" s="345" t="s">
        <v>6</v>
      </c>
      <c r="J62" s="345" t="s">
        <v>7</v>
      </c>
      <c r="K62" s="345" t="s">
        <v>8</v>
      </c>
      <c r="L62" s="345" t="s">
        <v>90</v>
      </c>
      <c r="M62" s="345" t="s">
        <v>102</v>
      </c>
      <c r="N62" s="345" t="s">
        <v>103</v>
      </c>
      <c r="O62" s="345" t="s">
        <v>104</v>
      </c>
      <c r="P62" s="345" t="s">
        <v>106</v>
      </c>
      <c r="Q62" s="345" t="s">
        <v>107</v>
      </c>
      <c r="R62" s="345" t="s">
        <v>108</v>
      </c>
      <c r="S62" s="345" t="s">
        <v>109</v>
      </c>
      <c r="T62" s="345" t="s">
        <v>111</v>
      </c>
      <c r="U62" s="345" t="s">
        <v>116</v>
      </c>
      <c r="V62" s="345" t="s">
        <v>117</v>
      </c>
      <c r="W62" s="345" t="s">
        <v>159</v>
      </c>
      <c r="X62" s="345" t="s">
        <v>178</v>
      </c>
      <c r="Y62" s="345" t="s">
        <v>181</v>
      </c>
      <c r="Z62" s="345" t="s">
        <v>197</v>
      </c>
      <c r="AA62" s="345" t="s">
        <v>199</v>
      </c>
      <c r="AB62" s="345" t="s">
        <v>201</v>
      </c>
      <c r="AC62" s="345" t="s">
        <v>204</v>
      </c>
      <c r="AD62" s="345" t="s">
        <v>206</v>
      </c>
      <c r="AE62" s="345" t="s">
        <v>209</v>
      </c>
      <c r="AF62" s="345" t="s">
        <v>214</v>
      </c>
      <c r="AG62" s="345" t="s">
        <v>222</v>
      </c>
      <c r="AH62" s="345" t="s">
        <v>226</v>
      </c>
      <c r="AI62" s="345" t="s">
        <v>244</v>
      </c>
      <c r="AJ62" s="345" t="s">
        <v>248</v>
      </c>
      <c r="AK62" s="345" t="s">
        <v>266</v>
      </c>
      <c r="AL62" s="345" t="s">
        <v>275</v>
      </c>
      <c r="AM62" s="345" t="s">
        <v>287</v>
      </c>
      <c r="AN62" s="345" t="s">
        <v>291</v>
      </c>
      <c r="AO62" s="345" t="s">
        <v>303</v>
      </c>
      <c r="AP62" s="345" t="s">
        <v>306</v>
      </c>
      <c r="AQ62" s="345" t="s">
        <v>341</v>
      </c>
      <c r="AR62" s="345" t="s">
        <v>348</v>
      </c>
      <c r="AS62" s="345" t="s">
        <v>440</v>
      </c>
      <c r="AT62" s="345" t="s">
        <v>447</v>
      </c>
    </row>
    <row r="63" spans="1:46">
      <c r="B63" s="148" t="s">
        <v>48</v>
      </c>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v>3075</v>
      </c>
      <c r="AJ63" s="149">
        <v>10671</v>
      </c>
      <c r="AK63" s="149">
        <v>10833</v>
      </c>
      <c r="AL63" s="149">
        <v>9439</v>
      </c>
      <c r="AM63" s="149">
        <v>8572</v>
      </c>
      <c r="AN63" s="149">
        <v>9354</v>
      </c>
      <c r="AO63" s="149">
        <v>9584</v>
      </c>
      <c r="AP63" s="149">
        <v>4846</v>
      </c>
      <c r="AQ63" s="149">
        <v>4944.4857400000001</v>
      </c>
      <c r="AR63" s="149">
        <f>SUM(AR64:AR78)</f>
        <v>5132.0486700000001</v>
      </c>
      <c r="AS63" s="149">
        <f>SUM(AS64:AS78)</f>
        <v>5337.8448099999987</v>
      </c>
      <c r="AT63" s="149">
        <f>SUM(AT64:AT78)</f>
        <v>5570.4400499999992</v>
      </c>
    </row>
    <row r="64" spans="1:46">
      <c r="B64" s="148" t="s">
        <v>49</v>
      </c>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52">
        <v>174</v>
      </c>
      <c r="AJ64" s="152">
        <v>325</v>
      </c>
      <c r="AK64" s="152">
        <v>412</v>
      </c>
      <c r="AL64" s="152">
        <v>1476</v>
      </c>
      <c r="AM64" s="152">
        <v>1323</v>
      </c>
      <c r="AN64" s="152">
        <v>1891</v>
      </c>
      <c r="AO64" s="152">
        <v>2363</v>
      </c>
      <c r="AP64" s="152">
        <v>0</v>
      </c>
      <c r="AQ64" s="152">
        <v>558.22993000000008</v>
      </c>
      <c r="AR64" s="152">
        <v>821.99823000000004</v>
      </c>
      <c r="AS64" s="152">
        <v>1093.00119</v>
      </c>
      <c r="AT64" s="152">
        <v>2079.6538</v>
      </c>
    </row>
    <row r="65" spans="1:46">
      <c r="A65" s="175"/>
      <c r="B65" s="151" t="s">
        <v>118</v>
      </c>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v>173</v>
      </c>
      <c r="AJ65" s="152">
        <v>286</v>
      </c>
      <c r="AK65" s="152">
        <v>310</v>
      </c>
      <c r="AL65" s="152">
        <v>977</v>
      </c>
      <c r="AM65" s="152">
        <v>952</v>
      </c>
      <c r="AN65" s="152">
        <v>1268</v>
      </c>
      <c r="AO65" s="152">
        <v>1725</v>
      </c>
      <c r="AP65" s="152">
        <v>0</v>
      </c>
      <c r="AQ65" s="152">
        <v>285.46620000000001</v>
      </c>
      <c r="AR65" s="152">
        <v>606.59057999999993</v>
      </c>
      <c r="AS65" s="152">
        <v>1237.4003400000001</v>
      </c>
      <c r="AT65" s="152">
        <v>1153.4051499999998</v>
      </c>
    </row>
    <row r="66" spans="1:46">
      <c r="A66" s="175"/>
      <c r="B66" s="151" t="s">
        <v>98</v>
      </c>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52">
        <v>2440</v>
      </c>
      <c r="AJ66" s="152">
        <v>9771</v>
      </c>
      <c r="AK66" s="152">
        <v>9818</v>
      </c>
      <c r="AL66" s="152">
        <v>6686</v>
      </c>
      <c r="AM66" s="152">
        <v>5994</v>
      </c>
      <c r="AN66" s="152">
        <v>5303</v>
      </c>
      <c r="AO66" s="152">
        <v>4611</v>
      </c>
      <c r="AP66" s="152">
        <v>3919</v>
      </c>
      <c r="AQ66" s="152">
        <v>3171.4247599999999</v>
      </c>
      <c r="AR66" s="152">
        <v>2766.6665800000001</v>
      </c>
      <c r="AS66" s="152">
        <v>2074.9999199999997</v>
      </c>
      <c r="AT66" s="152">
        <v>1383.3332700000001</v>
      </c>
    </row>
    <row r="67" spans="1:46">
      <c r="A67" s="175"/>
      <c r="B67" s="151" t="s">
        <v>207</v>
      </c>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52">
        <v>0</v>
      </c>
      <c r="AJ67" s="152">
        <v>0</v>
      </c>
      <c r="AK67" s="152">
        <v>0</v>
      </c>
      <c r="AL67" s="152">
        <v>0</v>
      </c>
      <c r="AM67" s="152">
        <v>0</v>
      </c>
      <c r="AN67" s="152">
        <v>0</v>
      </c>
      <c r="AO67" s="152">
        <v>0</v>
      </c>
      <c r="AP67" s="152">
        <v>0</v>
      </c>
      <c r="AQ67" s="152">
        <v>0</v>
      </c>
      <c r="AR67" s="152">
        <v>0</v>
      </c>
      <c r="AS67" s="152">
        <v>0</v>
      </c>
      <c r="AT67" s="152">
        <v>0</v>
      </c>
    </row>
    <row r="68" spans="1:46">
      <c r="B68" s="151" t="s">
        <v>52</v>
      </c>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52">
        <v>0</v>
      </c>
      <c r="AJ68" s="152">
        <v>0</v>
      </c>
      <c r="AK68" s="152">
        <v>0</v>
      </c>
      <c r="AL68" s="152">
        <v>0</v>
      </c>
      <c r="AM68" s="152">
        <v>0</v>
      </c>
      <c r="AN68" s="152">
        <v>0</v>
      </c>
      <c r="AO68" s="152">
        <v>0</v>
      </c>
      <c r="AP68" s="152">
        <v>0</v>
      </c>
      <c r="AQ68" s="152">
        <v>0</v>
      </c>
      <c r="AR68" s="152">
        <v>0</v>
      </c>
      <c r="AS68" s="152">
        <v>0</v>
      </c>
      <c r="AT68" s="152">
        <v>0</v>
      </c>
    </row>
    <row r="69" spans="1:46">
      <c r="A69" s="175"/>
      <c r="B69" s="151" t="s">
        <v>50</v>
      </c>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v>0</v>
      </c>
      <c r="AJ69" s="152">
        <v>0</v>
      </c>
      <c r="AK69" s="152">
        <v>0</v>
      </c>
      <c r="AL69" s="152">
        <v>0</v>
      </c>
      <c r="AM69" s="152">
        <v>0</v>
      </c>
      <c r="AN69" s="152">
        <v>0</v>
      </c>
      <c r="AO69" s="152">
        <v>0</v>
      </c>
      <c r="AP69" s="152">
        <v>0</v>
      </c>
      <c r="AQ69" s="152">
        <v>0</v>
      </c>
      <c r="AR69" s="152">
        <v>0</v>
      </c>
      <c r="AS69" s="152">
        <v>0</v>
      </c>
      <c r="AT69" s="152">
        <v>0</v>
      </c>
    </row>
    <row r="70" spans="1:46">
      <c r="B70" s="151" t="s">
        <v>55</v>
      </c>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v>0</v>
      </c>
      <c r="AJ70" s="152">
        <v>0</v>
      </c>
      <c r="AK70" s="152">
        <v>0</v>
      </c>
      <c r="AL70" s="152">
        <v>0</v>
      </c>
      <c r="AM70" s="152">
        <v>0</v>
      </c>
      <c r="AN70" s="152">
        <v>0</v>
      </c>
      <c r="AO70" s="152">
        <v>0</v>
      </c>
      <c r="AP70" s="152">
        <v>0</v>
      </c>
      <c r="AQ70" s="152">
        <v>0</v>
      </c>
      <c r="AR70" s="152">
        <v>0</v>
      </c>
      <c r="AS70" s="152">
        <v>0</v>
      </c>
      <c r="AT70" s="152">
        <v>0</v>
      </c>
    </row>
    <row r="71" spans="1:46">
      <c r="A71" s="175"/>
      <c r="B71" s="151" t="s">
        <v>119</v>
      </c>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v>1</v>
      </c>
      <c r="AJ71" s="152">
        <v>2</v>
      </c>
      <c r="AK71" s="152">
        <v>6</v>
      </c>
      <c r="AL71" s="152">
        <v>13</v>
      </c>
      <c r="AM71" s="152">
        <v>16</v>
      </c>
      <c r="AN71" s="152">
        <v>31</v>
      </c>
      <c r="AO71" s="152">
        <v>24</v>
      </c>
      <c r="AP71" s="152">
        <v>66</v>
      </c>
      <c r="AQ71" s="152">
        <v>68.107280000000003</v>
      </c>
      <c r="AR71" s="152">
        <v>75.535710000000009</v>
      </c>
      <c r="AS71" s="152">
        <v>71.185789999999997</v>
      </c>
      <c r="AT71" s="152">
        <v>92.790259999999989</v>
      </c>
    </row>
    <row r="72" spans="1:46">
      <c r="B72" s="151" t="s">
        <v>51</v>
      </c>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v>0</v>
      </c>
      <c r="AJ72" s="152">
        <v>0</v>
      </c>
      <c r="AK72" s="152">
        <v>0</v>
      </c>
      <c r="AL72" s="152">
        <v>0</v>
      </c>
      <c r="AM72" s="152">
        <v>0</v>
      </c>
      <c r="AN72" s="152">
        <v>0</v>
      </c>
      <c r="AO72" s="152">
        <v>0</v>
      </c>
      <c r="AP72" s="152">
        <v>0</v>
      </c>
      <c r="AQ72" s="152">
        <v>0</v>
      </c>
      <c r="AR72" s="152">
        <v>0</v>
      </c>
      <c r="AS72" s="152">
        <v>0</v>
      </c>
      <c r="AT72" s="152">
        <v>0</v>
      </c>
    </row>
    <row r="73" spans="1:46">
      <c r="B73" s="151" t="s">
        <v>54</v>
      </c>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v>0</v>
      </c>
      <c r="AJ73" s="152">
        <v>0</v>
      </c>
      <c r="AK73" s="152">
        <v>0</v>
      </c>
      <c r="AL73" s="152">
        <v>0</v>
      </c>
      <c r="AM73" s="152">
        <v>0</v>
      </c>
      <c r="AN73" s="152">
        <v>0</v>
      </c>
      <c r="AO73" s="152">
        <v>0</v>
      </c>
      <c r="AP73" s="152">
        <v>0</v>
      </c>
      <c r="AQ73" s="152">
        <v>0</v>
      </c>
      <c r="AR73" s="152">
        <v>0</v>
      </c>
      <c r="AS73" s="152">
        <v>0</v>
      </c>
      <c r="AT73" s="152">
        <v>0</v>
      </c>
    </row>
    <row r="74" spans="1:46">
      <c r="A74" s="175"/>
      <c r="B74" s="151" t="s">
        <v>120</v>
      </c>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v>0</v>
      </c>
      <c r="AJ74" s="152">
        <v>0</v>
      </c>
      <c r="AK74" s="152">
        <v>0</v>
      </c>
      <c r="AL74" s="152">
        <v>0</v>
      </c>
      <c r="AM74" s="152">
        <v>0</v>
      </c>
      <c r="AN74" s="152">
        <v>0</v>
      </c>
      <c r="AO74" s="152">
        <v>0</v>
      </c>
      <c r="AP74" s="152">
        <v>0</v>
      </c>
      <c r="AQ74" s="152">
        <v>0</v>
      </c>
      <c r="AR74" s="152">
        <v>0</v>
      </c>
      <c r="AS74" s="152">
        <v>0</v>
      </c>
      <c r="AT74" s="152">
        <v>0</v>
      </c>
    </row>
    <row r="75" spans="1:46">
      <c r="B75" s="151" t="s">
        <v>56</v>
      </c>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v>287</v>
      </c>
      <c r="AJ75" s="152">
        <v>287</v>
      </c>
      <c r="AK75" s="152">
        <v>287</v>
      </c>
      <c r="AL75" s="152">
        <v>287</v>
      </c>
      <c r="AM75" s="152">
        <v>287</v>
      </c>
      <c r="AN75" s="152">
        <v>861</v>
      </c>
      <c r="AO75" s="152">
        <v>861</v>
      </c>
      <c r="AP75" s="152">
        <v>861</v>
      </c>
      <c r="AQ75" s="152">
        <v>861.25756999999999</v>
      </c>
      <c r="AR75" s="152">
        <v>861.25756999999999</v>
      </c>
      <c r="AS75" s="152">
        <v>861.25756999999999</v>
      </c>
      <c r="AT75" s="152">
        <v>861.25756999999999</v>
      </c>
    </row>
    <row r="76" spans="1:46">
      <c r="A76" s="175"/>
      <c r="B76" s="151" t="s">
        <v>224</v>
      </c>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v>0</v>
      </c>
      <c r="AJ76" s="152">
        <v>0</v>
      </c>
      <c r="AK76" s="152">
        <v>0</v>
      </c>
      <c r="AL76" s="152">
        <v>0</v>
      </c>
      <c r="AM76" s="152">
        <v>0</v>
      </c>
      <c r="AN76" s="152">
        <v>0</v>
      </c>
      <c r="AO76" s="152">
        <v>0</v>
      </c>
      <c r="AP76" s="152">
        <v>0</v>
      </c>
      <c r="AQ76" s="152">
        <v>0</v>
      </c>
      <c r="AR76" s="152">
        <v>0</v>
      </c>
      <c r="AS76" s="152">
        <v>0</v>
      </c>
      <c r="AT76" s="152">
        <v>0</v>
      </c>
    </row>
    <row r="77" spans="1:46">
      <c r="A77" s="175"/>
      <c r="B77" s="151" t="s">
        <v>53</v>
      </c>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v>0</v>
      </c>
      <c r="AJ77" s="149">
        <v>0</v>
      </c>
      <c r="AK77" s="149">
        <v>0</v>
      </c>
      <c r="AL77" s="149">
        <v>0</v>
      </c>
      <c r="AM77" s="149">
        <v>0</v>
      </c>
      <c r="AN77" s="149">
        <v>0</v>
      </c>
      <c r="AO77" s="149">
        <v>0</v>
      </c>
      <c r="AP77" s="149">
        <v>0</v>
      </c>
      <c r="AQ77" s="149">
        <v>0</v>
      </c>
      <c r="AR77" s="149">
        <v>0</v>
      </c>
      <c r="AS77" s="149">
        <v>0</v>
      </c>
      <c r="AT77" s="149">
        <v>0</v>
      </c>
    </row>
    <row r="78" spans="1:46">
      <c r="B78" s="151" t="s">
        <v>57</v>
      </c>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v>0</v>
      </c>
      <c r="AJ78" s="152">
        <v>0</v>
      </c>
      <c r="AK78" s="152">
        <v>0</v>
      </c>
      <c r="AL78" s="152">
        <v>0</v>
      </c>
      <c r="AM78" s="152">
        <v>0</v>
      </c>
      <c r="AN78" s="152">
        <v>0</v>
      </c>
      <c r="AO78" s="152">
        <v>0</v>
      </c>
      <c r="AP78" s="152">
        <v>0</v>
      </c>
      <c r="AQ78" s="152">
        <v>0</v>
      </c>
      <c r="AR78" s="152">
        <v>0</v>
      </c>
      <c r="AS78" s="152">
        <v>0</v>
      </c>
      <c r="AT78" s="152">
        <v>0</v>
      </c>
    </row>
    <row r="79" spans="1:46">
      <c r="B79" s="154" t="s">
        <v>58</v>
      </c>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v>1445530</v>
      </c>
      <c r="AJ79" s="149">
        <v>1492994</v>
      </c>
      <c r="AK79" s="149">
        <v>1513278</v>
      </c>
      <c r="AL79" s="149">
        <v>1572752</v>
      </c>
      <c r="AM79" s="149">
        <v>1572845</v>
      </c>
      <c r="AN79" s="149">
        <v>1569696</v>
      </c>
      <c r="AO79" s="149">
        <v>1552617</v>
      </c>
      <c r="AP79" s="149">
        <v>1531253</v>
      </c>
      <c r="AQ79" s="149">
        <v>1510562.05733</v>
      </c>
      <c r="AR79" s="149">
        <f>AR80+AR93</f>
        <v>1498475.3082600003</v>
      </c>
      <c r="AS79" s="149">
        <f>AS80+AS93</f>
        <v>1477442.6260199999</v>
      </c>
      <c r="AT79" s="149">
        <f>AT80+AT93</f>
        <v>1456710.1767599999</v>
      </c>
    </row>
    <row r="80" spans="1:46">
      <c r="B80" s="148" t="s">
        <v>59</v>
      </c>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c r="AG80" s="149"/>
      <c r="AH80" s="149"/>
      <c r="AI80" s="149">
        <v>16610</v>
      </c>
      <c r="AJ80" s="149">
        <v>9069</v>
      </c>
      <c r="AK80" s="149">
        <v>8309</v>
      </c>
      <c r="AL80" s="149">
        <v>8306</v>
      </c>
      <c r="AM80" s="149">
        <v>8297</v>
      </c>
      <c r="AN80" s="149">
        <v>8297</v>
      </c>
      <c r="AO80" s="149">
        <v>8297</v>
      </c>
      <c r="AP80" s="149">
        <v>8297</v>
      </c>
      <c r="AQ80" s="149">
        <v>8297.7194500000005</v>
      </c>
      <c r="AR80" s="149">
        <f>SUM(AR81:AR92)</f>
        <v>8298.0090799999998</v>
      </c>
      <c r="AS80" s="149">
        <f>SUM(AS81:AS92)</f>
        <v>8306.5272600000008</v>
      </c>
      <c r="AT80" s="149">
        <f>SUM(AT81:AT92)</f>
        <v>8306.7479999999996</v>
      </c>
    </row>
    <row r="81" spans="1:46">
      <c r="B81" s="151" t="s">
        <v>118</v>
      </c>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152">
        <v>0</v>
      </c>
      <c r="AJ81" s="152">
        <v>0</v>
      </c>
      <c r="AK81" s="152">
        <v>0</v>
      </c>
      <c r="AL81" s="152">
        <v>0</v>
      </c>
      <c r="AM81" s="152">
        <v>0</v>
      </c>
      <c r="AN81" s="152">
        <v>0</v>
      </c>
      <c r="AO81" s="152">
        <v>0</v>
      </c>
      <c r="AP81" s="152">
        <v>0</v>
      </c>
      <c r="AQ81" s="152">
        <v>0</v>
      </c>
      <c r="AR81" s="152">
        <v>0</v>
      </c>
      <c r="AS81" s="152">
        <v>0</v>
      </c>
      <c r="AT81" s="152">
        <v>0</v>
      </c>
    </row>
    <row r="82" spans="1:46">
      <c r="B82" s="151" t="s">
        <v>98</v>
      </c>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52">
        <v>0</v>
      </c>
      <c r="AJ82" s="152">
        <v>0</v>
      </c>
      <c r="AK82" s="152">
        <v>0</v>
      </c>
      <c r="AL82" s="152">
        <v>0</v>
      </c>
      <c r="AM82" s="152">
        <v>0</v>
      </c>
      <c r="AN82" s="152">
        <v>0</v>
      </c>
      <c r="AO82" s="152">
        <v>0</v>
      </c>
      <c r="AP82" s="152">
        <v>0</v>
      </c>
      <c r="AQ82" s="152">
        <v>0</v>
      </c>
      <c r="AR82" s="152">
        <v>0</v>
      </c>
      <c r="AS82" s="152">
        <v>0</v>
      </c>
      <c r="AT82" s="152">
        <v>0</v>
      </c>
    </row>
    <row r="83" spans="1:46">
      <c r="B83" s="151" t="s">
        <v>207</v>
      </c>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c r="AH83" s="149"/>
      <c r="AI83" s="152">
        <v>0</v>
      </c>
      <c r="AJ83" s="152">
        <v>0</v>
      </c>
      <c r="AK83" s="152">
        <v>0</v>
      </c>
      <c r="AL83" s="152">
        <v>0</v>
      </c>
      <c r="AM83" s="152">
        <v>0</v>
      </c>
      <c r="AN83" s="152">
        <v>0</v>
      </c>
      <c r="AO83" s="152">
        <v>0</v>
      </c>
      <c r="AP83" s="152">
        <v>0</v>
      </c>
      <c r="AQ83" s="152">
        <v>0</v>
      </c>
      <c r="AR83" s="152">
        <v>0</v>
      </c>
      <c r="AS83" s="152">
        <v>0</v>
      </c>
      <c r="AT83" s="152">
        <v>0</v>
      </c>
    </row>
    <row r="84" spans="1:46">
      <c r="A84" s="175"/>
      <c r="B84" s="151" t="s">
        <v>50</v>
      </c>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c r="AH84" s="149"/>
      <c r="AI84" s="152">
        <v>10</v>
      </c>
      <c r="AJ84" s="152">
        <v>9</v>
      </c>
      <c r="AK84" s="152">
        <v>9</v>
      </c>
      <c r="AL84" s="152">
        <v>9</v>
      </c>
      <c r="AM84" s="152">
        <v>0</v>
      </c>
      <c r="AN84" s="152">
        <v>0</v>
      </c>
      <c r="AO84" s="152">
        <v>0</v>
      </c>
      <c r="AP84" s="152">
        <v>0</v>
      </c>
      <c r="AQ84" s="152">
        <v>0</v>
      </c>
      <c r="AR84" s="152">
        <v>0</v>
      </c>
      <c r="AS84" s="152">
        <v>0</v>
      </c>
      <c r="AT84" s="152">
        <v>0</v>
      </c>
    </row>
    <row r="85" spans="1:46">
      <c r="B85" s="151" t="s">
        <v>63</v>
      </c>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v>0</v>
      </c>
      <c r="AJ85" s="155">
        <v>0</v>
      </c>
      <c r="AK85" s="155">
        <v>0</v>
      </c>
      <c r="AL85" s="155">
        <v>0</v>
      </c>
      <c r="AM85" s="155">
        <v>0</v>
      </c>
      <c r="AN85" s="155">
        <v>0</v>
      </c>
      <c r="AO85" s="155">
        <v>0</v>
      </c>
      <c r="AP85" s="155">
        <v>0</v>
      </c>
      <c r="AQ85" s="155">
        <v>0</v>
      </c>
      <c r="AR85" s="155">
        <v>0</v>
      </c>
      <c r="AS85" s="155">
        <v>0</v>
      </c>
      <c r="AT85" s="155">
        <v>0</v>
      </c>
    </row>
    <row r="86" spans="1:46">
      <c r="A86" s="175"/>
      <c r="B86" s="151" t="s">
        <v>119</v>
      </c>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v>0</v>
      </c>
      <c r="AJ86" s="155">
        <v>0</v>
      </c>
      <c r="AK86" s="155">
        <v>0</v>
      </c>
      <c r="AL86" s="155">
        <v>0</v>
      </c>
      <c r="AM86" s="155">
        <v>0</v>
      </c>
      <c r="AN86" s="155">
        <v>0</v>
      </c>
      <c r="AO86" s="155">
        <v>0</v>
      </c>
      <c r="AP86" s="155">
        <v>0</v>
      </c>
      <c r="AQ86" s="155">
        <v>0</v>
      </c>
      <c r="AR86" s="155">
        <v>0</v>
      </c>
      <c r="AS86" s="155">
        <v>0</v>
      </c>
      <c r="AT86" s="155">
        <v>0</v>
      </c>
    </row>
    <row r="87" spans="1:46">
      <c r="A87" s="221"/>
      <c r="B87" s="151" t="s">
        <v>99</v>
      </c>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c r="AG87" s="149"/>
      <c r="AH87" s="149"/>
      <c r="AI87" s="152">
        <v>0</v>
      </c>
      <c r="AJ87" s="152">
        <v>0</v>
      </c>
      <c r="AK87" s="152">
        <v>0</v>
      </c>
      <c r="AL87" s="152">
        <v>0</v>
      </c>
      <c r="AM87" s="152">
        <v>0</v>
      </c>
      <c r="AN87" s="152">
        <v>0</v>
      </c>
      <c r="AO87" s="152">
        <v>0</v>
      </c>
      <c r="AP87" s="152">
        <v>0</v>
      </c>
      <c r="AQ87" s="152">
        <v>0</v>
      </c>
      <c r="AR87" s="152">
        <v>0</v>
      </c>
      <c r="AS87" s="152">
        <v>0</v>
      </c>
      <c r="AT87" s="152">
        <v>0</v>
      </c>
    </row>
    <row r="88" spans="1:46">
      <c r="A88" s="175"/>
      <c r="B88" s="151" t="s">
        <v>120</v>
      </c>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v>0</v>
      </c>
      <c r="AJ88" s="155">
        <v>0</v>
      </c>
      <c r="AK88" s="155">
        <v>0</v>
      </c>
      <c r="AL88" s="155">
        <v>-3</v>
      </c>
      <c r="AM88" s="155">
        <v>-3</v>
      </c>
      <c r="AN88" s="155">
        <v>-3</v>
      </c>
      <c r="AO88" s="155">
        <v>-3</v>
      </c>
      <c r="AP88" s="155">
        <v>0</v>
      </c>
      <c r="AQ88" s="155">
        <v>-2.7284999999999999</v>
      </c>
      <c r="AR88" s="155">
        <v>-2.7284999999999999</v>
      </c>
      <c r="AS88" s="155">
        <v>-2.7284999999999999</v>
      </c>
      <c r="AT88" s="155">
        <v>-2.7284999999999999</v>
      </c>
    </row>
    <row r="89" spans="1:46">
      <c r="A89" s="222"/>
      <c r="B89" s="151" t="s">
        <v>62</v>
      </c>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v>0</v>
      </c>
      <c r="AJ89" s="152">
        <v>0</v>
      </c>
      <c r="AK89" s="152">
        <v>0</v>
      </c>
      <c r="AL89" s="152">
        <v>0</v>
      </c>
      <c r="AM89" s="152">
        <v>0</v>
      </c>
      <c r="AN89" s="152">
        <v>0</v>
      </c>
      <c r="AO89" s="152">
        <v>0</v>
      </c>
      <c r="AP89" s="152">
        <v>0</v>
      </c>
      <c r="AQ89" s="152">
        <v>0.41461000000000003</v>
      </c>
      <c r="AR89" s="152">
        <v>0.70423999999999998</v>
      </c>
      <c r="AS89" s="152">
        <v>9.2224199999999996</v>
      </c>
      <c r="AT89" s="152">
        <v>9.4431600000000007</v>
      </c>
    </row>
    <row r="90" spans="1:46">
      <c r="B90" s="151" t="s">
        <v>93</v>
      </c>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v>0</v>
      </c>
      <c r="AJ90" s="155">
        <v>0</v>
      </c>
      <c r="AK90" s="155">
        <v>0</v>
      </c>
      <c r="AL90" s="155">
        <v>0</v>
      </c>
      <c r="AM90" s="155">
        <v>0</v>
      </c>
      <c r="AN90" s="155">
        <v>0</v>
      </c>
      <c r="AO90" s="155">
        <v>0</v>
      </c>
      <c r="AP90" s="155">
        <v>0</v>
      </c>
      <c r="AQ90" s="155">
        <v>0</v>
      </c>
      <c r="AR90" s="155">
        <v>0</v>
      </c>
      <c r="AS90" s="155">
        <v>0</v>
      </c>
      <c r="AT90" s="155">
        <v>0</v>
      </c>
    </row>
    <row r="91" spans="1:46">
      <c r="B91" s="151" t="s">
        <v>53</v>
      </c>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149"/>
      <c r="AC91" s="149"/>
      <c r="AD91" s="149"/>
      <c r="AE91" s="149"/>
      <c r="AF91" s="149"/>
      <c r="AG91" s="149"/>
      <c r="AH91" s="149"/>
      <c r="AI91" s="152">
        <v>16600</v>
      </c>
      <c r="AJ91" s="152">
        <v>9060</v>
      </c>
      <c r="AK91" s="152">
        <v>8300</v>
      </c>
      <c r="AL91" s="152">
        <v>8300</v>
      </c>
      <c r="AM91" s="152">
        <v>8300</v>
      </c>
      <c r="AN91" s="152">
        <v>8300</v>
      </c>
      <c r="AO91" s="152">
        <v>8300</v>
      </c>
      <c r="AP91" s="152">
        <v>8297</v>
      </c>
      <c r="AQ91" s="152">
        <v>8300.03334</v>
      </c>
      <c r="AR91" s="152">
        <v>8300.03334</v>
      </c>
      <c r="AS91" s="152">
        <v>8300.03334</v>
      </c>
      <c r="AT91" s="152">
        <v>8300.03334</v>
      </c>
    </row>
    <row r="92" spans="1:46">
      <c r="B92" s="151" t="s">
        <v>60</v>
      </c>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v>0</v>
      </c>
      <c r="AJ92" s="155">
        <v>0</v>
      </c>
      <c r="AK92" s="155">
        <v>0</v>
      </c>
      <c r="AL92" s="155">
        <v>0</v>
      </c>
      <c r="AM92" s="155">
        <v>0</v>
      </c>
      <c r="AN92" s="155">
        <v>0</v>
      </c>
      <c r="AO92" s="155">
        <v>0</v>
      </c>
      <c r="AP92" s="155">
        <v>0</v>
      </c>
      <c r="AQ92" s="155">
        <v>0</v>
      </c>
      <c r="AR92" s="155">
        <v>0</v>
      </c>
      <c r="AS92" s="155">
        <v>0</v>
      </c>
      <c r="AT92" s="155">
        <v>0</v>
      </c>
    </row>
    <row r="93" spans="1:46">
      <c r="B93" s="154" t="s">
        <v>64</v>
      </c>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c r="AH93" s="149"/>
      <c r="AI93" s="149">
        <v>1428920</v>
      </c>
      <c r="AJ93" s="149">
        <v>1483925</v>
      </c>
      <c r="AK93" s="149">
        <v>1504969</v>
      </c>
      <c r="AL93" s="149">
        <v>1564446</v>
      </c>
      <c r="AM93" s="149">
        <v>1564548</v>
      </c>
      <c r="AN93" s="149">
        <v>1561399</v>
      </c>
      <c r="AO93" s="149">
        <v>1544320</v>
      </c>
      <c r="AP93" s="149">
        <v>1522956</v>
      </c>
      <c r="AQ93" s="149">
        <v>1502264.33788</v>
      </c>
      <c r="AR93" s="149">
        <f>SUM(AR94:AR97)</f>
        <v>1490177.2991800003</v>
      </c>
      <c r="AS93" s="149">
        <f>SUM(AS94:AS97)</f>
        <v>1469136.09876</v>
      </c>
      <c r="AT93" s="149">
        <f>SUM(AT94:AT97)</f>
        <v>1448403.42876</v>
      </c>
    </row>
    <row r="94" spans="1:46">
      <c r="B94" s="158" t="s">
        <v>65</v>
      </c>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v>1397200</v>
      </c>
      <c r="AJ94" s="152">
        <v>1452205</v>
      </c>
      <c r="AK94" s="152">
        <v>1473249</v>
      </c>
      <c r="AL94" s="152">
        <v>1532726</v>
      </c>
      <c r="AM94" s="152">
        <v>1532828</v>
      </c>
      <c r="AN94" s="152">
        <v>1529679</v>
      </c>
      <c r="AO94" s="152">
        <v>1512600</v>
      </c>
      <c r="AP94" s="152">
        <v>1491236</v>
      </c>
      <c r="AQ94" s="152">
        <v>1470544.33788</v>
      </c>
      <c r="AR94" s="152">
        <v>1458457.2991800003</v>
      </c>
      <c r="AS94" s="152">
        <v>1437416.09876</v>
      </c>
      <c r="AT94" s="152">
        <v>1416683.42876</v>
      </c>
    </row>
    <row r="95" spans="1:46">
      <c r="B95" s="158" t="s">
        <v>66</v>
      </c>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v>0</v>
      </c>
      <c r="AJ95" s="152">
        <v>0</v>
      </c>
      <c r="AK95" s="152">
        <v>0</v>
      </c>
      <c r="AL95" s="152">
        <v>0</v>
      </c>
      <c r="AM95" s="152">
        <v>0</v>
      </c>
      <c r="AN95" s="152">
        <v>0</v>
      </c>
      <c r="AO95" s="152">
        <v>0</v>
      </c>
      <c r="AP95" s="152">
        <v>0</v>
      </c>
      <c r="AQ95" s="152">
        <v>0</v>
      </c>
      <c r="AR95" s="152">
        <v>0</v>
      </c>
      <c r="AS95" s="152">
        <v>0</v>
      </c>
      <c r="AT95" s="152">
        <v>0</v>
      </c>
    </row>
    <row r="96" spans="1:46">
      <c r="B96" s="158" t="s">
        <v>67</v>
      </c>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v>31720</v>
      </c>
      <c r="AJ96" s="152">
        <v>31720</v>
      </c>
      <c r="AK96" s="152">
        <v>31720</v>
      </c>
      <c r="AL96" s="152">
        <v>31720</v>
      </c>
      <c r="AM96" s="152">
        <v>31720</v>
      </c>
      <c r="AN96" s="152">
        <v>31720</v>
      </c>
      <c r="AO96" s="152">
        <v>31720</v>
      </c>
      <c r="AP96" s="152">
        <v>31720</v>
      </c>
      <c r="AQ96" s="152">
        <v>31720</v>
      </c>
      <c r="AR96" s="152">
        <v>31720</v>
      </c>
      <c r="AS96" s="152">
        <v>31720</v>
      </c>
      <c r="AT96" s="152">
        <v>31720</v>
      </c>
    </row>
    <row r="97" spans="1:46">
      <c r="B97" s="158" t="s">
        <v>68</v>
      </c>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v>0</v>
      </c>
      <c r="AJ97" s="152">
        <v>0</v>
      </c>
      <c r="AK97" s="152">
        <v>0</v>
      </c>
      <c r="AL97" s="152">
        <v>0</v>
      </c>
      <c r="AM97" s="152">
        <v>0</v>
      </c>
      <c r="AN97" s="152">
        <v>0</v>
      </c>
      <c r="AO97" s="152">
        <v>0</v>
      </c>
      <c r="AP97" s="152">
        <v>0</v>
      </c>
      <c r="AQ97" s="152">
        <v>0</v>
      </c>
      <c r="AR97" s="152">
        <v>0</v>
      </c>
      <c r="AS97" s="152">
        <v>0</v>
      </c>
      <c r="AT97" s="152">
        <v>0</v>
      </c>
    </row>
    <row r="98" spans="1:46">
      <c r="A98" s="193"/>
      <c r="B98" s="161" t="s">
        <v>69</v>
      </c>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v>1448605</v>
      </c>
      <c r="AJ98" s="162">
        <v>1503665</v>
      </c>
      <c r="AK98" s="162">
        <v>1524111</v>
      </c>
      <c r="AL98" s="162">
        <v>1582191</v>
      </c>
      <c r="AM98" s="162">
        <v>1581417</v>
      </c>
      <c r="AN98" s="162">
        <v>1579050</v>
      </c>
      <c r="AO98" s="162">
        <v>1562201</v>
      </c>
      <c r="AP98" s="162">
        <v>1536099</v>
      </c>
      <c r="AQ98" s="162">
        <v>1515506.5430699999</v>
      </c>
      <c r="AR98" s="162">
        <f>AR79+AR63</f>
        <v>1503607.3569300002</v>
      </c>
      <c r="AS98" s="162">
        <f>AS79+AS63</f>
        <v>1482780.4708299998</v>
      </c>
      <c r="AT98" s="162">
        <f>AT79+AT63</f>
        <v>1462280.61681</v>
      </c>
    </row>
    <row r="99" spans="1:46" ht="15" thickBot="1">
      <c r="A99" s="31"/>
    </row>
    <row r="100" spans="1:46" ht="16" customHeight="1" thickTop="1" thickBot="1">
      <c r="A100" s="185"/>
      <c r="B100" s="27" t="s">
        <v>95</v>
      </c>
      <c r="C100" s="391">
        <v>2015</v>
      </c>
      <c r="D100" s="391"/>
      <c r="E100" s="391"/>
      <c r="F100" s="391"/>
      <c r="G100" s="392">
        <v>2016</v>
      </c>
      <c r="H100" s="391"/>
      <c r="I100" s="391"/>
      <c r="J100" s="391"/>
      <c r="K100" s="392">
        <v>2017</v>
      </c>
      <c r="L100" s="391"/>
      <c r="M100" s="391"/>
      <c r="N100" s="391"/>
      <c r="O100" s="392">
        <v>2018</v>
      </c>
      <c r="P100" s="391"/>
      <c r="Q100" s="391"/>
      <c r="R100" s="391"/>
      <c r="S100" s="392">
        <v>2019</v>
      </c>
      <c r="T100" s="391"/>
      <c r="U100" s="391"/>
      <c r="V100" s="391"/>
      <c r="W100" s="392">
        <v>2020</v>
      </c>
      <c r="X100" s="391"/>
      <c r="Y100" s="391"/>
      <c r="Z100" s="391"/>
      <c r="AA100" s="392">
        <v>2021</v>
      </c>
      <c r="AB100" s="391"/>
      <c r="AC100" s="391"/>
      <c r="AD100" s="391"/>
      <c r="AE100" s="392">
        <v>2022</v>
      </c>
      <c r="AF100" s="391"/>
      <c r="AG100" s="391"/>
      <c r="AH100" s="391"/>
      <c r="AI100" s="392">
        <v>2023</v>
      </c>
      <c r="AJ100" s="391"/>
      <c r="AK100" s="391"/>
      <c r="AL100" s="391"/>
      <c r="AM100" s="392">
        <v>2024</v>
      </c>
      <c r="AN100" s="391"/>
      <c r="AO100" s="391"/>
      <c r="AP100" s="391"/>
      <c r="AQ100" s="393">
        <v>2025</v>
      </c>
      <c r="AR100" s="394"/>
      <c r="AS100" s="394"/>
      <c r="AT100" s="394"/>
    </row>
    <row r="101" spans="1:46" ht="16" customHeight="1" thickTop="1">
      <c r="A101" s="185"/>
      <c r="B101" s="28" t="s">
        <v>97</v>
      </c>
      <c r="C101" s="345" t="s">
        <v>0</v>
      </c>
      <c r="D101" s="345" t="s">
        <v>1</v>
      </c>
      <c r="E101" s="345" t="s">
        <v>2</v>
      </c>
      <c r="F101" s="345" t="s">
        <v>3</v>
      </c>
      <c r="G101" s="345" t="s">
        <v>4</v>
      </c>
      <c r="H101" s="345" t="s">
        <v>5</v>
      </c>
      <c r="I101" s="345" t="s">
        <v>6</v>
      </c>
      <c r="J101" s="345" t="s">
        <v>7</v>
      </c>
      <c r="K101" s="345" t="s">
        <v>8</v>
      </c>
      <c r="L101" s="345" t="s">
        <v>90</v>
      </c>
      <c r="M101" s="345" t="s">
        <v>102</v>
      </c>
      <c r="N101" s="345" t="s">
        <v>103</v>
      </c>
      <c r="O101" s="345" t="s">
        <v>104</v>
      </c>
      <c r="P101" s="345" t="s">
        <v>106</v>
      </c>
      <c r="Q101" s="345" t="s">
        <v>107</v>
      </c>
      <c r="R101" s="345" t="s">
        <v>108</v>
      </c>
      <c r="S101" s="345" t="s">
        <v>109</v>
      </c>
      <c r="T101" s="345" t="s">
        <v>111</v>
      </c>
      <c r="U101" s="345" t="s">
        <v>116</v>
      </c>
      <c r="V101" s="345" t="s">
        <v>117</v>
      </c>
      <c r="W101" s="345" t="s">
        <v>159</v>
      </c>
      <c r="X101" s="345" t="s">
        <v>178</v>
      </c>
      <c r="Y101" s="345" t="s">
        <v>181</v>
      </c>
      <c r="Z101" s="345" t="s">
        <v>197</v>
      </c>
      <c r="AA101" s="345" t="s">
        <v>199</v>
      </c>
      <c r="AB101" s="345" t="s">
        <v>201</v>
      </c>
      <c r="AC101" s="345" t="s">
        <v>204</v>
      </c>
      <c r="AD101" s="345" t="s">
        <v>206</v>
      </c>
      <c r="AE101" s="345" t="s">
        <v>209</v>
      </c>
      <c r="AF101" s="345" t="s">
        <v>214</v>
      </c>
      <c r="AG101" s="345" t="s">
        <v>222</v>
      </c>
      <c r="AH101" s="345" t="s">
        <v>226</v>
      </c>
      <c r="AI101" s="345" t="s">
        <v>244</v>
      </c>
      <c r="AJ101" s="345" t="s">
        <v>248</v>
      </c>
      <c r="AK101" s="345" t="s">
        <v>266</v>
      </c>
      <c r="AL101" s="345" t="s">
        <v>275</v>
      </c>
      <c r="AM101" s="345" t="s">
        <v>287</v>
      </c>
      <c r="AN101" s="345" t="s">
        <v>291</v>
      </c>
      <c r="AO101" s="345" t="s">
        <v>303</v>
      </c>
      <c r="AP101" s="345" t="s">
        <v>306</v>
      </c>
      <c r="AQ101" s="345" t="s">
        <v>341</v>
      </c>
      <c r="AR101" s="345" t="s">
        <v>348</v>
      </c>
      <c r="AS101" s="345" t="s">
        <v>440</v>
      </c>
      <c r="AT101" s="345" t="s">
        <v>447</v>
      </c>
    </row>
    <row r="102" spans="1:46">
      <c r="B102" s="154" t="s">
        <v>71</v>
      </c>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4">
        <v>9188</v>
      </c>
      <c r="AJ102" s="154">
        <v>9241</v>
      </c>
      <c r="AK102" s="154">
        <v>18206</v>
      </c>
      <c r="AL102" s="154">
        <v>17907</v>
      </c>
      <c r="AM102" s="154">
        <v>18022</v>
      </c>
      <c r="AN102" s="154">
        <v>18102</v>
      </c>
      <c r="AO102" s="154">
        <v>18163</v>
      </c>
      <c r="AP102" s="154">
        <v>18167</v>
      </c>
      <c r="AQ102" s="154">
        <v>18160.746419999999</v>
      </c>
      <c r="AR102" s="154">
        <f>SUM(AR103:AR120)</f>
        <v>18171.652330000001</v>
      </c>
      <c r="AS102" s="154">
        <f>SUM(AS103:AS120)</f>
        <v>18244.285899999999</v>
      </c>
      <c r="AT102" s="154">
        <f>SUM(AT103:AT120)</f>
        <v>18285.378349999999</v>
      </c>
    </row>
    <row r="103" spans="1:46">
      <c r="B103" s="163" t="s">
        <v>72</v>
      </c>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52">
        <v>8804</v>
      </c>
      <c r="AJ103" s="152">
        <v>8853</v>
      </c>
      <c r="AK103" s="152">
        <v>8929</v>
      </c>
      <c r="AL103" s="152">
        <v>9013</v>
      </c>
      <c r="AM103" s="152">
        <v>9128</v>
      </c>
      <c r="AN103" s="152">
        <v>9208</v>
      </c>
      <c r="AO103" s="152">
        <v>0</v>
      </c>
      <c r="AP103" s="152">
        <v>0</v>
      </c>
      <c r="AQ103" s="152">
        <v>1.0000000000000001E-5</v>
      </c>
      <c r="AR103" s="152">
        <v>0</v>
      </c>
      <c r="AS103" s="152">
        <v>0</v>
      </c>
      <c r="AT103" s="152">
        <v>0</v>
      </c>
    </row>
    <row r="104" spans="1:46">
      <c r="B104" s="163" t="s">
        <v>207</v>
      </c>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v>0</v>
      </c>
      <c r="AJ104" s="152">
        <v>0</v>
      </c>
      <c r="AK104" s="152">
        <v>0</v>
      </c>
      <c r="AL104" s="152">
        <v>0</v>
      </c>
      <c r="AM104" s="152">
        <v>0</v>
      </c>
      <c r="AN104" s="152">
        <v>0</v>
      </c>
      <c r="AO104" s="152">
        <v>0</v>
      </c>
      <c r="AP104" s="152">
        <v>0</v>
      </c>
      <c r="AQ104" s="152">
        <v>0</v>
      </c>
      <c r="AR104" s="152">
        <v>0</v>
      </c>
      <c r="AS104" s="152">
        <v>0</v>
      </c>
      <c r="AT104" s="152">
        <v>0</v>
      </c>
    </row>
    <row r="105" spans="1:46">
      <c r="B105" s="163" t="s">
        <v>74</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v>0</v>
      </c>
      <c r="AJ105" s="152">
        <v>4</v>
      </c>
      <c r="AK105" s="152">
        <v>2</v>
      </c>
      <c r="AL105" s="152">
        <v>3</v>
      </c>
      <c r="AM105" s="152">
        <v>3</v>
      </c>
      <c r="AN105" s="152">
        <v>3</v>
      </c>
      <c r="AO105" s="152">
        <v>4</v>
      </c>
      <c r="AP105" s="152">
        <v>9</v>
      </c>
      <c r="AQ105" s="152">
        <v>0.35235</v>
      </c>
      <c r="AR105" s="152">
        <v>0.7592000000000001</v>
      </c>
      <c r="AS105" s="152">
        <v>12.512030000000001</v>
      </c>
      <c r="AT105" s="152">
        <v>33.995060000000002</v>
      </c>
    </row>
    <row r="106" spans="1:46">
      <c r="B106" s="163" t="s">
        <v>105</v>
      </c>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v>0</v>
      </c>
      <c r="AJ106" s="152">
        <v>0</v>
      </c>
      <c r="AK106" s="152">
        <v>0</v>
      </c>
      <c r="AL106" s="152">
        <v>0</v>
      </c>
      <c r="AM106" s="152">
        <v>0</v>
      </c>
      <c r="AN106" s="152">
        <v>0</v>
      </c>
      <c r="AO106" s="152">
        <v>0</v>
      </c>
      <c r="AP106" s="152">
        <v>0</v>
      </c>
      <c r="AQ106" s="152">
        <v>0</v>
      </c>
      <c r="AR106" s="152">
        <v>0</v>
      </c>
      <c r="AS106" s="152">
        <v>0</v>
      </c>
      <c r="AT106" s="152">
        <v>0</v>
      </c>
    </row>
    <row r="107" spans="1:46">
      <c r="A107" s="175"/>
      <c r="B107" s="163" t="s">
        <v>122</v>
      </c>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v>0</v>
      </c>
      <c r="AJ107" s="152">
        <v>0</v>
      </c>
      <c r="AK107" s="152">
        <v>0</v>
      </c>
      <c r="AL107" s="152">
        <v>0</v>
      </c>
      <c r="AM107" s="152">
        <v>0</v>
      </c>
      <c r="AN107" s="152">
        <v>0</v>
      </c>
      <c r="AO107" s="152">
        <v>0</v>
      </c>
      <c r="AP107" s="152">
        <v>0</v>
      </c>
      <c r="AQ107" s="152">
        <v>0</v>
      </c>
      <c r="AR107" s="152">
        <v>0</v>
      </c>
      <c r="AS107" s="152">
        <v>0</v>
      </c>
      <c r="AT107" s="152">
        <v>0</v>
      </c>
    </row>
    <row r="108" spans="1:46">
      <c r="A108" s="175"/>
      <c r="B108" s="163" t="s">
        <v>124</v>
      </c>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c r="AG108" s="149"/>
      <c r="AH108" s="149"/>
      <c r="AI108" s="152">
        <v>0</v>
      </c>
      <c r="AJ108" s="152">
        <v>0</v>
      </c>
      <c r="AK108" s="152">
        <v>0</v>
      </c>
      <c r="AL108" s="152">
        <v>0</v>
      </c>
      <c r="AM108" s="152">
        <v>0</v>
      </c>
      <c r="AN108" s="152">
        <v>0</v>
      </c>
      <c r="AO108" s="152">
        <v>0</v>
      </c>
      <c r="AP108" s="152">
        <v>0</v>
      </c>
      <c r="AQ108" s="152">
        <v>0</v>
      </c>
      <c r="AR108" s="152">
        <v>0</v>
      </c>
      <c r="AS108" s="152">
        <v>0</v>
      </c>
      <c r="AT108" s="152">
        <v>0</v>
      </c>
    </row>
    <row r="109" spans="1:46">
      <c r="A109" s="175"/>
      <c r="B109" s="163" t="s">
        <v>125</v>
      </c>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c r="AI109" s="152">
        <v>0</v>
      </c>
      <c r="AJ109" s="152">
        <v>0</v>
      </c>
      <c r="AK109" s="152">
        <v>0</v>
      </c>
      <c r="AL109" s="152">
        <v>0</v>
      </c>
      <c r="AM109" s="152">
        <v>0</v>
      </c>
      <c r="AN109" s="152">
        <v>0</v>
      </c>
      <c r="AO109" s="152">
        <v>0</v>
      </c>
      <c r="AP109" s="152">
        <v>0</v>
      </c>
      <c r="AQ109" s="152">
        <v>0</v>
      </c>
      <c r="AR109" s="152">
        <v>0</v>
      </c>
      <c r="AS109" s="152">
        <v>0</v>
      </c>
      <c r="AT109" s="152">
        <v>0</v>
      </c>
    </row>
    <row r="110" spans="1:46">
      <c r="A110" s="175"/>
      <c r="B110" s="163" t="s">
        <v>126</v>
      </c>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c r="AI110" s="152">
        <v>0</v>
      </c>
      <c r="AJ110" s="152">
        <v>0</v>
      </c>
      <c r="AK110" s="152">
        <v>0</v>
      </c>
      <c r="AL110" s="152">
        <v>0</v>
      </c>
      <c r="AM110" s="152">
        <v>0</v>
      </c>
      <c r="AN110" s="152">
        <v>0</v>
      </c>
      <c r="AO110" s="152">
        <v>0</v>
      </c>
      <c r="AP110" s="152">
        <v>0</v>
      </c>
      <c r="AQ110" s="152">
        <v>0</v>
      </c>
      <c r="AR110" s="152">
        <v>0</v>
      </c>
      <c r="AS110" s="152">
        <v>0</v>
      </c>
      <c r="AT110" s="152">
        <v>0</v>
      </c>
    </row>
    <row r="111" spans="1:46">
      <c r="A111" s="175"/>
      <c r="B111" s="163" t="s">
        <v>127</v>
      </c>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52">
        <v>0</v>
      </c>
      <c r="AJ111" s="152">
        <v>0</v>
      </c>
      <c r="AK111" s="152">
        <v>0</v>
      </c>
      <c r="AL111" s="152">
        <v>0</v>
      </c>
      <c r="AM111" s="152">
        <v>0</v>
      </c>
      <c r="AN111" s="152">
        <v>0</v>
      </c>
      <c r="AO111" s="152">
        <v>0</v>
      </c>
      <c r="AP111" s="152">
        <v>0</v>
      </c>
      <c r="AQ111" s="152">
        <v>0</v>
      </c>
      <c r="AR111" s="152">
        <v>0</v>
      </c>
      <c r="AS111" s="152">
        <v>0</v>
      </c>
      <c r="AT111" s="152">
        <v>0</v>
      </c>
    </row>
    <row r="112" spans="1:46">
      <c r="A112" s="175"/>
      <c r="B112" s="163" t="s">
        <v>128</v>
      </c>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c r="AI112" s="152">
        <v>0</v>
      </c>
      <c r="AJ112" s="152">
        <v>0</v>
      </c>
      <c r="AK112" s="152">
        <v>0</v>
      </c>
      <c r="AL112" s="152">
        <v>0</v>
      </c>
      <c r="AM112" s="152">
        <v>0</v>
      </c>
      <c r="AN112" s="152">
        <v>0</v>
      </c>
      <c r="AO112" s="152">
        <v>0</v>
      </c>
      <c r="AP112" s="152">
        <v>0</v>
      </c>
      <c r="AQ112" s="152">
        <v>0</v>
      </c>
      <c r="AR112" s="152">
        <v>0</v>
      </c>
      <c r="AS112" s="152">
        <v>0</v>
      </c>
      <c r="AT112" s="152">
        <v>0</v>
      </c>
    </row>
    <row r="113" spans="1:46">
      <c r="A113" s="175"/>
      <c r="B113" s="163" t="s">
        <v>129</v>
      </c>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52">
        <v>0</v>
      </c>
      <c r="AJ113" s="152">
        <v>0</v>
      </c>
      <c r="AK113" s="152">
        <v>0</v>
      </c>
      <c r="AL113" s="152">
        <v>0</v>
      </c>
      <c r="AM113" s="152">
        <v>0</v>
      </c>
      <c r="AN113" s="152">
        <v>0</v>
      </c>
      <c r="AO113" s="152">
        <v>0</v>
      </c>
      <c r="AP113" s="152">
        <v>0</v>
      </c>
      <c r="AQ113" s="152">
        <v>0</v>
      </c>
      <c r="AR113" s="152">
        <v>0</v>
      </c>
      <c r="AS113" s="152">
        <v>0</v>
      </c>
      <c r="AT113" s="152">
        <v>0</v>
      </c>
    </row>
    <row r="114" spans="1:46">
      <c r="A114" s="175"/>
      <c r="B114" s="163" t="s">
        <v>130</v>
      </c>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c r="AH114" s="149"/>
      <c r="AI114" s="152">
        <v>0</v>
      </c>
      <c r="AJ114" s="152">
        <v>0</v>
      </c>
      <c r="AK114" s="152">
        <v>0</v>
      </c>
      <c r="AL114" s="152">
        <v>0</v>
      </c>
      <c r="AM114" s="152">
        <v>0</v>
      </c>
      <c r="AN114" s="152">
        <v>0</v>
      </c>
      <c r="AO114" s="152">
        <v>0</v>
      </c>
      <c r="AP114" s="152">
        <v>0</v>
      </c>
      <c r="AQ114" s="152">
        <v>0</v>
      </c>
      <c r="AR114" s="152">
        <v>0</v>
      </c>
      <c r="AS114" s="152">
        <v>0</v>
      </c>
      <c r="AT114" s="152">
        <v>0</v>
      </c>
    </row>
    <row r="115" spans="1:46">
      <c r="A115" s="175"/>
      <c r="B115" s="163" t="s">
        <v>110</v>
      </c>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c r="AF115" s="149"/>
      <c r="AG115" s="149"/>
      <c r="AH115" s="149"/>
      <c r="AI115" s="152">
        <v>0</v>
      </c>
      <c r="AJ115" s="152">
        <v>0</v>
      </c>
      <c r="AK115" s="152">
        <v>0</v>
      </c>
      <c r="AL115" s="152">
        <v>0</v>
      </c>
      <c r="AM115" s="152">
        <v>0</v>
      </c>
      <c r="AN115" s="152">
        <v>0</v>
      </c>
      <c r="AO115" s="152">
        <v>0</v>
      </c>
      <c r="AP115" s="152">
        <v>0</v>
      </c>
      <c r="AQ115" s="152">
        <v>0</v>
      </c>
      <c r="AR115" s="152">
        <v>0</v>
      </c>
      <c r="AS115" s="152">
        <v>0</v>
      </c>
      <c r="AT115" s="152">
        <v>0</v>
      </c>
    </row>
    <row r="116" spans="1:46">
      <c r="A116" s="175"/>
      <c r="B116" s="163" t="s">
        <v>176</v>
      </c>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c r="AF116" s="149"/>
      <c r="AG116" s="149"/>
      <c r="AH116" s="149"/>
      <c r="AI116" s="152">
        <v>0</v>
      </c>
      <c r="AJ116" s="152">
        <v>0</v>
      </c>
      <c r="AK116" s="152">
        <v>0</v>
      </c>
      <c r="AL116" s="152">
        <v>0</v>
      </c>
      <c r="AM116" s="152">
        <v>0</v>
      </c>
      <c r="AN116" s="152">
        <v>0</v>
      </c>
      <c r="AO116" s="152">
        <v>0</v>
      </c>
      <c r="AP116" s="152">
        <v>0</v>
      </c>
      <c r="AQ116" s="152">
        <v>0</v>
      </c>
      <c r="AR116" s="152">
        <v>0</v>
      </c>
      <c r="AS116" s="152">
        <v>0</v>
      </c>
      <c r="AT116" s="152">
        <v>0</v>
      </c>
    </row>
    <row r="117" spans="1:46">
      <c r="A117" s="175"/>
      <c r="B117" s="163" t="s">
        <v>120</v>
      </c>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c r="AF117" s="149"/>
      <c r="AG117" s="149"/>
      <c r="AH117" s="149"/>
      <c r="AI117" s="152">
        <v>384</v>
      </c>
      <c r="AJ117" s="152">
        <v>384</v>
      </c>
      <c r="AK117" s="152">
        <v>9275</v>
      </c>
      <c r="AL117" s="152">
        <v>8891</v>
      </c>
      <c r="AM117" s="152">
        <v>8891</v>
      </c>
      <c r="AN117" s="152">
        <v>8891</v>
      </c>
      <c r="AO117" s="152">
        <v>18159</v>
      </c>
      <c r="AP117" s="152">
        <v>18158</v>
      </c>
      <c r="AQ117" s="152">
        <v>18160.394059999999</v>
      </c>
      <c r="AR117" s="152">
        <v>18170.89313</v>
      </c>
      <c r="AS117" s="152">
        <v>18231.773869999997</v>
      </c>
      <c r="AT117" s="152">
        <v>18251.383289999998</v>
      </c>
    </row>
    <row r="118" spans="1:46">
      <c r="B118" s="163" t="s">
        <v>75</v>
      </c>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v>0</v>
      </c>
      <c r="AJ118" s="152">
        <v>0</v>
      </c>
      <c r="AK118" s="152">
        <v>0</v>
      </c>
      <c r="AL118" s="152">
        <v>0</v>
      </c>
      <c r="AM118" s="152">
        <v>0</v>
      </c>
      <c r="AN118" s="152">
        <v>0</v>
      </c>
      <c r="AO118" s="152">
        <v>0</v>
      </c>
      <c r="AP118" s="152">
        <v>0</v>
      </c>
      <c r="AQ118" s="152">
        <v>0</v>
      </c>
      <c r="AR118" s="152">
        <v>0</v>
      </c>
      <c r="AS118" s="152">
        <v>0</v>
      </c>
      <c r="AT118" s="152">
        <v>0</v>
      </c>
    </row>
    <row r="119" spans="1:46">
      <c r="A119" s="175"/>
      <c r="B119" s="163" t="s">
        <v>10</v>
      </c>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52">
        <v>0</v>
      </c>
      <c r="AJ119" s="152">
        <v>0</v>
      </c>
      <c r="AK119" s="152">
        <v>0</v>
      </c>
      <c r="AL119" s="152">
        <v>0</v>
      </c>
      <c r="AM119" s="152">
        <v>0</v>
      </c>
      <c r="AN119" s="152">
        <v>0</v>
      </c>
      <c r="AO119" s="152">
        <v>0</v>
      </c>
      <c r="AP119" s="152">
        <v>0</v>
      </c>
      <c r="AQ119" s="152">
        <v>0</v>
      </c>
      <c r="AR119" s="152">
        <v>0</v>
      </c>
      <c r="AS119" s="152">
        <v>0</v>
      </c>
      <c r="AT119" s="152">
        <v>0</v>
      </c>
    </row>
    <row r="120" spans="1:46">
      <c r="B120" s="163" t="s">
        <v>76</v>
      </c>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v>0</v>
      </c>
      <c r="AJ120" s="152">
        <v>0</v>
      </c>
      <c r="AK120" s="152">
        <v>0</v>
      </c>
      <c r="AL120" s="152">
        <v>0</v>
      </c>
      <c r="AM120" s="152">
        <v>0</v>
      </c>
      <c r="AN120" s="152">
        <v>0</v>
      </c>
      <c r="AO120" s="152">
        <v>0</v>
      </c>
      <c r="AP120" s="152">
        <v>0</v>
      </c>
      <c r="AQ120" s="152">
        <v>0</v>
      </c>
      <c r="AR120" s="152">
        <v>0</v>
      </c>
      <c r="AS120" s="152">
        <v>0</v>
      </c>
      <c r="AT120" s="152">
        <v>0</v>
      </c>
    </row>
    <row r="121" spans="1:46">
      <c r="B121" s="167" t="s">
        <v>77</v>
      </c>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49">
        <v>29743</v>
      </c>
      <c r="AJ121" s="149">
        <v>29791</v>
      </c>
      <c r="AK121" s="149">
        <v>20940</v>
      </c>
      <c r="AL121" s="149">
        <v>17246</v>
      </c>
      <c r="AM121" s="149">
        <v>17431</v>
      </c>
      <c r="AN121" s="149">
        <v>17575</v>
      </c>
      <c r="AO121" s="149">
        <v>17682</v>
      </c>
      <c r="AP121" s="149">
        <v>10778</v>
      </c>
      <c r="AQ121" s="149">
        <v>10992.52749</v>
      </c>
      <c r="AR121" s="149">
        <f>AR122</f>
        <v>11129.32987</v>
      </c>
      <c r="AS121" s="149">
        <f>AS122</f>
        <v>11172.369000000001</v>
      </c>
      <c r="AT121" s="149">
        <f>AT122</f>
        <v>11255.6183</v>
      </c>
    </row>
    <row r="122" spans="1:46">
      <c r="B122" s="154" t="s">
        <v>78</v>
      </c>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c r="AI122" s="149">
        <v>29743</v>
      </c>
      <c r="AJ122" s="149">
        <v>29791</v>
      </c>
      <c r="AK122" s="149">
        <v>20940</v>
      </c>
      <c r="AL122" s="149">
        <v>17246</v>
      </c>
      <c r="AM122" s="149">
        <v>17431</v>
      </c>
      <c r="AN122" s="149">
        <v>17575</v>
      </c>
      <c r="AO122" s="149">
        <v>17682</v>
      </c>
      <c r="AP122" s="149">
        <v>10778</v>
      </c>
      <c r="AQ122" s="149">
        <v>10992.52749</v>
      </c>
      <c r="AR122" s="149">
        <f>SUM(AR123:AR139)</f>
        <v>11129.32987</v>
      </c>
      <c r="AS122" s="149">
        <f>SUM(AS123:AS139)</f>
        <v>11172.369000000001</v>
      </c>
      <c r="AT122" s="149">
        <f>SUM(AT123:AT139)</f>
        <v>11255.6183</v>
      </c>
    </row>
    <row r="123" spans="1:46">
      <c r="B123" s="163" t="s">
        <v>72</v>
      </c>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c r="AH123" s="149"/>
      <c r="AI123" s="152">
        <v>8300</v>
      </c>
      <c r="AJ123" s="152">
        <v>8300</v>
      </c>
      <c r="AK123" s="152">
        <v>8300</v>
      </c>
      <c r="AL123" s="152">
        <v>10190</v>
      </c>
      <c r="AM123" s="152">
        <v>10375</v>
      </c>
      <c r="AN123" s="152">
        <v>10519</v>
      </c>
      <c r="AO123" s="152">
        <v>10626</v>
      </c>
      <c r="AP123" s="152">
        <v>10778</v>
      </c>
      <c r="AQ123" s="152">
        <v>10992.52749</v>
      </c>
      <c r="AR123" s="152">
        <v>11129.32987</v>
      </c>
      <c r="AS123" s="152">
        <v>11172.369000000001</v>
      </c>
      <c r="AT123" s="152">
        <v>11255.6183</v>
      </c>
    </row>
    <row r="124" spans="1:46">
      <c r="B124" s="163" t="s">
        <v>207</v>
      </c>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v>0</v>
      </c>
      <c r="AJ124" s="152">
        <v>0</v>
      </c>
      <c r="AK124" s="152">
        <v>0</v>
      </c>
      <c r="AL124" s="152">
        <v>0</v>
      </c>
      <c r="AM124" s="152">
        <v>0</v>
      </c>
      <c r="AN124" s="152">
        <v>0</v>
      </c>
      <c r="AO124" s="152">
        <v>0</v>
      </c>
      <c r="AP124" s="152">
        <v>0</v>
      </c>
      <c r="AQ124" s="152">
        <v>0</v>
      </c>
      <c r="AR124" s="152">
        <v>0</v>
      </c>
      <c r="AS124" s="152">
        <v>0</v>
      </c>
      <c r="AT124" s="152">
        <v>0</v>
      </c>
    </row>
    <row r="125" spans="1:46">
      <c r="A125" s="175"/>
      <c r="B125" s="163" t="s">
        <v>131</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v>0</v>
      </c>
      <c r="AJ125" s="152">
        <v>0</v>
      </c>
      <c r="AK125" s="152">
        <v>0</v>
      </c>
      <c r="AL125" s="152">
        <v>0</v>
      </c>
      <c r="AM125" s="152">
        <v>0</v>
      </c>
      <c r="AN125" s="152">
        <v>0</v>
      </c>
      <c r="AO125" s="152">
        <v>0</v>
      </c>
      <c r="AP125" s="152">
        <v>0</v>
      </c>
      <c r="AQ125" s="152">
        <v>0</v>
      </c>
      <c r="AR125" s="152">
        <v>0</v>
      </c>
      <c r="AS125" s="152">
        <v>0</v>
      </c>
      <c r="AT125" s="152">
        <v>0</v>
      </c>
    </row>
    <row r="126" spans="1:46">
      <c r="A126" s="175"/>
      <c r="B126" s="163" t="s">
        <v>132</v>
      </c>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49"/>
      <c r="AF126" s="149"/>
      <c r="AG126" s="149"/>
      <c r="AH126" s="149"/>
      <c r="AI126" s="152">
        <v>0</v>
      </c>
      <c r="AJ126" s="152">
        <v>0</v>
      </c>
      <c r="AK126" s="152">
        <v>0</v>
      </c>
      <c r="AL126" s="152">
        <v>0</v>
      </c>
      <c r="AM126" s="152">
        <v>0</v>
      </c>
      <c r="AN126" s="152">
        <v>0</v>
      </c>
      <c r="AO126" s="152">
        <v>0</v>
      </c>
      <c r="AP126" s="152">
        <v>0</v>
      </c>
      <c r="AQ126" s="152">
        <v>0</v>
      </c>
      <c r="AR126" s="152">
        <v>0</v>
      </c>
      <c r="AS126" s="152">
        <v>0</v>
      </c>
      <c r="AT126" s="152">
        <v>0</v>
      </c>
    </row>
    <row r="127" spans="1:46">
      <c r="A127" s="175"/>
      <c r="B127" s="163" t="s">
        <v>123</v>
      </c>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c r="AG127" s="149"/>
      <c r="AH127" s="149"/>
      <c r="AI127" s="152">
        <v>0</v>
      </c>
      <c r="AJ127" s="152">
        <v>0</v>
      </c>
      <c r="AK127" s="152">
        <v>0</v>
      </c>
      <c r="AL127" s="152">
        <v>0</v>
      </c>
      <c r="AM127" s="152">
        <v>0</v>
      </c>
      <c r="AN127" s="152">
        <v>0</v>
      </c>
      <c r="AO127" s="152">
        <v>0</v>
      </c>
      <c r="AP127" s="152">
        <v>0</v>
      </c>
      <c r="AQ127" s="152">
        <v>0</v>
      </c>
      <c r="AR127" s="152">
        <v>0</v>
      </c>
      <c r="AS127" s="152">
        <v>0</v>
      </c>
      <c r="AT127" s="152">
        <v>0</v>
      </c>
    </row>
    <row r="128" spans="1:46">
      <c r="A128" s="175"/>
      <c r="B128" s="163" t="s">
        <v>139</v>
      </c>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v>0</v>
      </c>
      <c r="AJ128" s="152">
        <v>0</v>
      </c>
      <c r="AK128" s="152">
        <v>0</v>
      </c>
      <c r="AL128" s="152">
        <v>0</v>
      </c>
      <c r="AM128" s="152">
        <v>0</v>
      </c>
      <c r="AN128" s="152">
        <v>0</v>
      </c>
      <c r="AO128" s="152">
        <v>0</v>
      </c>
      <c r="AP128" s="152">
        <v>0</v>
      </c>
      <c r="AQ128" s="152">
        <v>0</v>
      </c>
      <c r="AR128" s="152">
        <v>0</v>
      </c>
      <c r="AS128" s="152">
        <v>0</v>
      </c>
      <c r="AT128" s="152">
        <v>0</v>
      </c>
    </row>
    <row r="129" spans="1:46">
      <c r="A129" s="175"/>
      <c r="B129" s="163" t="s">
        <v>133</v>
      </c>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v>0</v>
      </c>
      <c r="AJ129" s="152">
        <v>0</v>
      </c>
      <c r="AK129" s="152">
        <v>0</v>
      </c>
      <c r="AL129" s="152">
        <v>0</v>
      </c>
      <c r="AM129" s="152">
        <v>0</v>
      </c>
      <c r="AN129" s="152">
        <v>0</v>
      </c>
      <c r="AO129" s="152">
        <v>0</v>
      </c>
      <c r="AP129" s="152">
        <v>0</v>
      </c>
      <c r="AQ129" s="152">
        <v>0</v>
      </c>
      <c r="AR129" s="152">
        <v>0</v>
      </c>
      <c r="AS129" s="152">
        <v>0</v>
      </c>
      <c r="AT129" s="152">
        <v>0</v>
      </c>
    </row>
    <row r="130" spans="1:46">
      <c r="A130" s="175"/>
      <c r="B130" s="163" t="s">
        <v>134</v>
      </c>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c r="AG130" s="149"/>
      <c r="AH130" s="149"/>
      <c r="AI130" s="152">
        <v>0</v>
      </c>
      <c r="AJ130" s="152">
        <v>0</v>
      </c>
      <c r="AK130" s="152">
        <v>0</v>
      </c>
      <c r="AL130" s="152">
        <v>0</v>
      </c>
      <c r="AM130" s="152">
        <v>0</v>
      </c>
      <c r="AN130" s="152">
        <v>0</v>
      </c>
      <c r="AO130" s="152">
        <v>0</v>
      </c>
      <c r="AP130" s="152">
        <v>0</v>
      </c>
      <c r="AQ130" s="152">
        <v>0</v>
      </c>
      <c r="AR130" s="152">
        <v>0</v>
      </c>
      <c r="AS130" s="152">
        <v>0</v>
      </c>
      <c r="AT130" s="152">
        <v>0</v>
      </c>
    </row>
    <row r="131" spans="1:46">
      <c r="A131" s="175"/>
      <c r="B131" s="163" t="s">
        <v>135</v>
      </c>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c r="AH131" s="149"/>
      <c r="AI131" s="152">
        <v>0</v>
      </c>
      <c r="AJ131" s="152">
        <v>0</v>
      </c>
      <c r="AK131" s="152">
        <v>0</v>
      </c>
      <c r="AL131" s="152">
        <v>0</v>
      </c>
      <c r="AM131" s="152">
        <v>0</v>
      </c>
      <c r="AN131" s="152">
        <v>0</v>
      </c>
      <c r="AO131" s="152">
        <v>0</v>
      </c>
      <c r="AP131" s="152">
        <v>0</v>
      </c>
      <c r="AQ131" s="152">
        <v>0</v>
      </c>
      <c r="AR131" s="152">
        <v>0</v>
      </c>
      <c r="AS131" s="152">
        <v>0</v>
      </c>
      <c r="AT131" s="152">
        <v>0</v>
      </c>
    </row>
    <row r="132" spans="1:46">
      <c r="A132" s="175"/>
      <c r="B132" s="163" t="s">
        <v>210</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v>0</v>
      </c>
      <c r="AJ132" s="152">
        <v>0</v>
      </c>
      <c r="AK132" s="152">
        <v>0</v>
      </c>
      <c r="AL132" s="152">
        <v>0</v>
      </c>
      <c r="AM132" s="152">
        <v>0</v>
      </c>
      <c r="AN132" s="152">
        <v>0</v>
      </c>
      <c r="AO132" s="152">
        <v>0</v>
      </c>
      <c r="AP132" s="152">
        <v>0</v>
      </c>
      <c r="AQ132" s="152"/>
      <c r="AR132" s="152">
        <v>0</v>
      </c>
      <c r="AS132" s="152">
        <v>0</v>
      </c>
      <c r="AT132" s="152">
        <v>0</v>
      </c>
    </row>
    <row r="133" spans="1:46">
      <c r="A133" s="175"/>
      <c r="B133" s="163" t="s">
        <v>136</v>
      </c>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v>0</v>
      </c>
      <c r="AJ133" s="152">
        <v>0</v>
      </c>
      <c r="AK133" s="152">
        <v>0</v>
      </c>
      <c r="AL133" s="152">
        <v>0</v>
      </c>
      <c r="AM133" s="152">
        <v>0</v>
      </c>
      <c r="AN133" s="152">
        <v>0</v>
      </c>
      <c r="AO133" s="152">
        <v>0</v>
      </c>
      <c r="AP133" s="152">
        <v>0</v>
      </c>
      <c r="AQ133" s="152">
        <v>0</v>
      </c>
      <c r="AR133" s="152">
        <v>0</v>
      </c>
      <c r="AS133" s="152">
        <v>0</v>
      </c>
      <c r="AT133" s="152">
        <v>0</v>
      </c>
    </row>
    <row r="134" spans="1:46">
      <c r="A134" s="175"/>
      <c r="B134" s="163" t="s">
        <v>137</v>
      </c>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c r="AG134" s="149"/>
      <c r="AH134" s="149"/>
      <c r="AI134" s="152">
        <v>0</v>
      </c>
      <c r="AJ134" s="152">
        <v>0</v>
      </c>
      <c r="AK134" s="152">
        <v>0</v>
      </c>
      <c r="AL134" s="152">
        <v>0</v>
      </c>
      <c r="AM134" s="152">
        <v>0</v>
      </c>
      <c r="AN134" s="152">
        <v>0</v>
      </c>
      <c r="AO134" s="152">
        <v>0</v>
      </c>
      <c r="AP134" s="152">
        <v>0</v>
      </c>
      <c r="AQ134" s="152">
        <v>0</v>
      </c>
      <c r="AR134" s="152">
        <v>0</v>
      </c>
      <c r="AS134" s="152">
        <v>0</v>
      </c>
      <c r="AT134" s="152">
        <v>0</v>
      </c>
    </row>
    <row r="135" spans="1:46">
      <c r="A135" s="175"/>
      <c r="B135" s="163" t="s">
        <v>138</v>
      </c>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52">
        <v>0</v>
      </c>
      <c r="AJ135" s="152">
        <v>0</v>
      </c>
      <c r="AK135" s="152">
        <v>0</v>
      </c>
      <c r="AL135" s="152">
        <v>0</v>
      </c>
      <c r="AM135" s="152">
        <v>0</v>
      </c>
      <c r="AN135" s="152">
        <v>0</v>
      </c>
      <c r="AO135" s="152">
        <v>0</v>
      </c>
      <c r="AP135" s="152">
        <v>0</v>
      </c>
      <c r="AQ135" s="152">
        <v>0</v>
      </c>
      <c r="AR135" s="152">
        <v>0</v>
      </c>
      <c r="AS135" s="152">
        <v>0</v>
      </c>
      <c r="AT135" s="152">
        <v>0</v>
      </c>
    </row>
    <row r="136" spans="1:46">
      <c r="B136" s="163" t="s">
        <v>110</v>
      </c>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c r="AH136" s="149"/>
      <c r="AI136" s="152">
        <v>0</v>
      </c>
      <c r="AJ136" s="152">
        <v>0</v>
      </c>
      <c r="AK136" s="152">
        <v>0</v>
      </c>
      <c r="AL136" s="152">
        <v>0</v>
      </c>
      <c r="AM136" s="152">
        <v>0</v>
      </c>
      <c r="AN136" s="152">
        <v>0</v>
      </c>
      <c r="AO136" s="152">
        <v>0</v>
      </c>
      <c r="AP136" s="152">
        <v>0</v>
      </c>
      <c r="AQ136" s="152">
        <v>0</v>
      </c>
      <c r="AR136" s="152">
        <v>0</v>
      </c>
      <c r="AS136" s="152">
        <v>0</v>
      </c>
      <c r="AT136" s="152">
        <v>0</v>
      </c>
    </row>
    <row r="137" spans="1:46">
      <c r="A137" s="175"/>
      <c r="B137" s="163" t="s">
        <v>120</v>
      </c>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c r="AG137" s="149"/>
      <c r="AH137" s="149"/>
      <c r="AI137" s="152">
        <v>12640</v>
      </c>
      <c r="AJ137" s="152">
        <v>12640</v>
      </c>
      <c r="AK137" s="152">
        <v>12640</v>
      </c>
      <c r="AL137" s="152">
        <v>7056</v>
      </c>
      <c r="AM137" s="152">
        <v>7056</v>
      </c>
      <c r="AN137" s="152">
        <v>7056</v>
      </c>
      <c r="AO137" s="152">
        <v>7056</v>
      </c>
      <c r="AP137" s="152">
        <v>0</v>
      </c>
      <c r="AQ137" s="152">
        <v>0</v>
      </c>
      <c r="AR137" s="152">
        <v>0</v>
      </c>
      <c r="AS137" s="152">
        <v>0</v>
      </c>
      <c r="AT137" s="152">
        <v>0</v>
      </c>
    </row>
    <row r="138" spans="1:46">
      <c r="B138" s="163" t="s">
        <v>79</v>
      </c>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52">
        <v>0</v>
      </c>
      <c r="AJ138" s="152">
        <v>0</v>
      </c>
      <c r="AK138" s="152">
        <v>0</v>
      </c>
      <c r="AL138" s="152">
        <v>0</v>
      </c>
      <c r="AM138" s="152">
        <v>0</v>
      </c>
      <c r="AN138" s="152">
        <v>0</v>
      </c>
      <c r="AO138" s="152">
        <v>0</v>
      </c>
      <c r="AP138" s="152">
        <v>0</v>
      </c>
      <c r="AQ138" s="152">
        <v>0</v>
      </c>
      <c r="AR138" s="152">
        <v>0</v>
      </c>
      <c r="AS138" s="152">
        <v>0</v>
      </c>
      <c r="AT138" s="152">
        <v>0</v>
      </c>
    </row>
    <row r="139" spans="1:46">
      <c r="A139" s="175"/>
      <c r="B139" s="163" t="s">
        <v>10</v>
      </c>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v>8803</v>
      </c>
      <c r="AJ139" s="152">
        <v>8851</v>
      </c>
      <c r="AK139" s="152">
        <v>0</v>
      </c>
      <c r="AL139" s="152">
        <v>0</v>
      </c>
      <c r="AM139" s="152">
        <v>0</v>
      </c>
      <c r="AN139" s="152">
        <v>0</v>
      </c>
      <c r="AO139" s="152">
        <v>0</v>
      </c>
      <c r="AP139" s="152">
        <v>0</v>
      </c>
      <c r="AQ139" s="152">
        <v>0</v>
      </c>
      <c r="AR139" s="152">
        <v>0</v>
      </c>
      <c r="AS139" s="152">
        <v>0</v>
      </c>
      <c r="AT139" s="152">
        <v>0</v>
      </c>
    </row>
    <row r="140" spans="1:46">
      <c r="B140" s="154" t="s">
        <v>80</v>
      </c>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49">
        <v>0</v>
      </c>
      <c r="AJ140" s="149">
        <v>0</v>
      </c>
      <c r="AK140" s="149">
        <v>0</v>
      </c>
      <c r="AL140" s="149">
        <v>0</v>
      </c>
      <c r="AM140" s="149">
        <v>0</v>
      </c>
      <c r="AN140" s="149">
        <v>0</v>
      </c>
      <c r="AO140" s="149">
        <v>0</v>
      </c>
      <c r="AP140" s="149">
        <v>0</v>
      </c>
      <c r="AQ140" s="149">
        <v>0</v>
      </c>
      <c r="AR140" s="149">
        <v>0</v>
      </c>
      <c r="AS140" s="149">
        <v>0</v>
      </c>
      <c r="AT140" s="149">
        <v>0</v>
      </c>
    </row>
    <row r="141" spans="1:46">
      <c r="B141" s="148" t="s">
        <v>81</v>
      </c>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c r="AG141" s="149"/>
      <c r="AH141" s="149"/>
      <c r="AI141" s="149">
        <v>1409674</v>
      </c>
      <c r="AJ141" s="149">
        <v>1464633</v>
      </c>
      <c r="AK141" s="149">
        <v>1484965</v>
      </c>
      <c r="AL141" s="149">
        <v>1547038</v>
      </c>
      <c r="AM141" s="149">
        <v>1545964</v>
      </c>
      <c r="AN141" s="149">
        <v>1543373</v>
      </c>
      <c r="AO141" s="149">
        <v>1526356</v>
      </c>
      <c r="AP141" s="149">
        <v>1507154</v>
      </c>
      <c r="AQ141" s="149">
        <v>1486353.2691599999</v>
      </c>
      <c r="AR141" s="149">
        <f>SUM(AR142:AR151)</f>
        <v>1474306.37473</v>
      </c>
      <c r="AS141" s="149">
        <f>SUM(AS142:AS151)</f>
        <v>1453363.81593</v>
      </c>
      <c r="AT141" s="149">
        <f>SUM(AT142:AT151)</f>
        <v>1432739.6201599999</v>
      </c>
    </row>
    <row r="142" spans="1:46">
      <c r="B142" s="163" t="s">
        <v>82</v>
      </c>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D142" s="149"/>
      <c r="AE142" s="149"/>
      <c r="AF142" s="149"/>
      <c r="AG142" s="149"/>
      <c r="AH142" s="149"/>
      <c r="AI142" s="152">
        <v>191842</v>
      </c>
      <c r="AJ142" s="152">
        <v>1481672</v>
      </c>
      <c r="AK142" s="152">
        <v>1539787</v>
      </c>
      <c r="AL142" s="152">
        <v>1539787</v>
      </c>
      <c r="AM142" s="152">
        <v>1539787</v>
      </c>
      <c r="AN142" s="152">
        <v>1612496</v>
      </c>
      <c r="AO142" s="152">
        <v>1612496</v>
      </c>
      <c r="AP142" s="152">
        <v>1612496</v>
      </c>
      <c r="AQ142" s="152">
        <v>1614569.52049</v>
      </c>
      <c r="AR142" s="152">
        <v>1614569.52049</v>
      </c>
      <c r="AS142" s="152">
        <v>1614569.52049</v>
      </c>
      <c r="AT142" s="152">
        <v>1614569.52049</v>
      </c>
    </row>
    <row r="143" spans="1:46">
      <c r="B143" s="163" t="s">
        <v>246</v>
      </c>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c r="AI143" s="152">
        <v>0</v>
      </c>
      <c r="AJ143" s="152">
        <v>0</v>
      </c>
      <c r="AK143" s="152">
        <v>0</v>
      </c>
      <c r="AL143" s="152">
        <v>0</v>
      </c>
      <c r="AM143" s="152">
        <v>0</v>
      </c>
      <c r="AN143" s="152">
        <v>0</v>
      </c>
      <c r="AO143" s="152">
        <v>0</v>
      </c>
      <c r="AP143" s="152">
        <v>0</v>
      </c>
      <c r="AQ143" s="152">
        <v>0</v>
      </c>
      <c r="AR143" s="152">
        <v>0</v>
      </c>
      <c r="AS143" s="152">
        <v>0</v>
      </c>
      <c r="AT143" s="152">
        <v>0</v>
      </c>
    </row>
    <row r="144" spans="1:46">
      <c r="B144" s="163" t="s">
        <v>83</v>
      </c>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c r="AI144" s="152">
        <v>0</v>
      </c>
      <c r="AJ144" s="152">
        <v>-50289</v>
      </c>
      <c r="AK144" s="152">
        <v>-50290</v>
      </c>
      <c r="AL144" s="152">
        <v>-50290</v>
      </c>
      <c r="AM144" s="152">
        <v>-50289</v>
      </c>
      <c r="AN144" s="152">
        <v>-50289</v>
      </c>
      <c r="AO144" s="152">
        <v>-50200</v>
      </c>
      <c r="AP144" s="152">
        <v>-50200</v>
      </c>
      <c r="AQ144" s="152">
        <v>-50200.2</v>
      </c>
      <c r="AR144" s="152">
        <v>-50200.2</v>
      </c>
      <c r="AS144" s="152">
        <v>-50200.2</v>
      </c>
      <c r="AT144" s="152">
        <v>-50200.2</v>
      </c>
    </row>
    <row r="145" spans="1:46">
      <c r="B145" s="163" t="s">
        <v>85</v>
      </c>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c r="AI145" s="152">
        <v>0</v>
      </c>
      <c r="AJ145" s="152">
        <v>0</v>
      </c>
      <c r="AK145" s="152">
        <v>0</v>
      </c>
      <c r="AL145" s="152">
        <v>0</v>
      </c>
      <c r="AM145" s="152">
        <v>0</v>
      </c>
      <c r="AN145" s="152">
        <v>0</v>
      </c>
      <c r="AO145" s="152">
        <v>0</v>
      </c>
      <c r="AP145" s="152">
        <v>0</v>
      </c>
      <c r="AQ145" s="152">
        <v>0</v>
      </c>
      <c r="AR145" s="152">
        <v>0</v>
      </c>
      <c r="AS145" s="152">
        <v>0</v>
      </c>
      <c r="AT145" s="152">
        <v>0</v>
      </c>
    </row>
    <row r="146" spans="1:46">
      <c r="A146" s="175"/>
      <c r="B146" s="163" t="s">
        <v>88</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v>-15517</v>
      </c>
      <c r="AJ146" s="152">
        <v>-15517</v>
      </c>
      <c r="AK146" s="152">
        <v>-15517</v>
      </c>
      <c r="AL146" s="152">
        <v>-15517</v>
      </c>
      <c r="AM146" s="152">
        <v>-14854</v>
      </c>
      <c r="AN146" s="152">
        <v>-16243</v>
      </c>
      <c r="AO146" s="152">
        <v>-18835</v>
      </c>
      <c r="AP146" s="152">
        <v>-14854</v>
      </c>
      <c r="AQ146" s="152">
        <v>-57215.828470000008</v>
      </c>
      <c r="AR146" s="152">
        <v>-78016.052370000005</v>
      </c>
      <c r="AS146" s="152">
        <v>-90062.946799999976</v>
      </c>
      <c r="AT146" s="152">
        <v>-111005.5056</v>
      </c>
    </row>
    <row r="147" spans="1:46">
      <c r="B147" s="163" t="s">
        <v>140</v>
      </c>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c r="AI147" s="152">
        <v>0</v>
      </c>
      <c r="AJ147" s="152">
        <v>0</v>
      </c>
      <c r="AK147" s="152">
        <v>0</v>
      </c>
      <c r="AL147" s="152">
        <v>0</v>
      </c>
      <c r="AM147" s="152">
        <v>0</v>
      </c>
      <c r="AN147" s="152">
        <v>0</v>
      </c>
      <c r="AO147" s="152">
        <v>0</v>
      </c>
      <c r="AP147" s="152">
        <v>0</v>
      </c>
      <c r="AQ147" s="152">
        <v>0</v>
      </c>
      <c r="AR147" s="152">
        <v>0</v>
      </c>
      <c r="AS147" s="152">
        <v>0</v>
      </c>
      <c r="AT147" s="152">
        <v>0</v>
      </c>
    </row>
    <row r="148" spans="1:46">
      <c r="B148" s="163" t="s">
        <v>84</v>
      </c>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c r="AI148" s="152">
        <v>-50289</v>
      </c>
      <c r="AJ148" s="152">
        <v>0</v>
      </c>
      <c r="AK148" s="152">
        <v>0</v>
      </c>
      <c r="AL148" s="152">
        <v>0</v>
      </c>
      <c r="AM148" s="152">
        <v>0</v>
      </c>
      <c r="AN148" s="152">
        <v>0</v>
      </c>
      <c r="AO148" s="152">
        <v>0</v>
      </c>
      <c r="AP148" s="152">
        <v>0</v>
      </c>
      <c r="AQ148" s="152">
        <v>0</v>
      </c>
      <c r="AR148" s="152">
        <v>0</v>
      </c>
      <c r="AS148" s="152">
        <v>0</v>
      </c>
      <c r="AT148" s="152">
        <v>0</v>
      </c>
    </row>
    <row r="149" spans="1:46">
      <c r="B149" s="163" t="s">
        <v>86</v>
      </c>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c r="AI149" s="152">
        <v>1289831</v>
      </c>
      <c r="AJ149" s="152">
        <v>58115</v>
      </c>
      <c r="AK149" s="152">
        <v>19159</v>
      </c>
      <c r="AL149" s="152">
        <v>72395</v>
      </c>
      <c r="AM149" s="152">
        <v>72709</v>
      </c>
      <c r="AN149" s="152">
        <v>0</v>
      </c>
      <c r="AO149" s="152">
        <v>0</v>
      </c>
      <c r="AP149" s="152">
        <v>2074</v>
      </c>
      <c r="AQ149" s="152">
        <v>1.0400000000000001E-3</v>
      </c>
      <c r="AR149" s="152">
        <v>1.0400000000000001E-3</v>
      </c>
      <c r="AS149" s="152">
        <v>1.0400000000000001E-3</v>
      </c>
      <c r="AT149" s="152">
        <v>1.0400000000000001E-3</v>
      </c>
    </row>
    <row r="150" spans="1:46">
      <c r="A150" s="175"/>
      <c r="B150" s="163" t="s">
        <v>89</v>
      </c>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c r="AI150" s="152">
        <v>-6193</v>
      </c>
      <c r="AJ150" s="152">
        <v>-9348</v>
      </c>
      <c r="AK150" s="152">
        <v>-8174</v>
      </c>
      <c r="AL150" s="152">
        <v>663</v>
      </c>
      <c r="AM150" s="152">
        <v>-1389</v>
      </c>
      <c r="AN150" s="152">
        <v>-2591</v>
      </c>
      <c r="AO150" s="152">
        <v>-17105</v>
      </c>
      <c r="AP150" s="152">
        <v>-42362</v>
      </c>
      <c r="AQ150" s="152">
        <v>-20800.223900000001</v>
      </c>
      <c r="AR150" s="152">
        <f>AR53</f>
        <v>-12046.894429999995</v>
      </c>
      <c r="AS150" s="152">
        <f>AS53</f>
        <v>-20942.55880000001</v>
      </c>
      <c r="AT150" s="152">
        <f>AT53</f>
        <v>-20624.195769999991</v>
      </c>
    </row>
    <row r="151" spans="1:46">
      <c r="B151" s="163" t="s">
        <v>87</v>
      </c>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c r="AH151" s="152"/>
      <c r="AI151" s="152">
        <v>0</v>
      </c>
      <c r="AJ151" s="152">
        <v>0</v>
      </c>
      <c r="AK151" s="152">
        <v>0</v>
      </c>
      <c r="AL151" s="152">
        <v>0</v>
      </c>
      <c r="AM151" s="152">
        <v>0</v>
      </c>
      <c r="AN151" s="152">
        <v>0</v>
      </c>
      <c r="AO151" s="152">
        <v>0</v>
      </c>
      <c r="AP151" s="152">
        <v>0</v>
      </c>
      <c r="AQ151" s="152">
        <v>0</v>
      </c>
      <c r="AR151" s="152">
        <v>0</v>
      </c>
      <c r="AS151" s="152">
        <v>0</v>
      </c>
      <c r="AT151" s="152">
        <v>0</v>
      </c>
    </row>
    <row r="152" spans="1:46">
      <c r="B152" s="163" t="s">
        <v>91</v>
      </c>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v>0</v>
      </c>
      <c r="AJ152" s="152">
        <v>0</v>
      </c>
      <c r="AK152" s="152">
        <v>0</v>
      </c>
      <c r="AL152" s="152">
        <v>0</v>
      </c>
      <c r="AM152" s="152">
        <v>0</v>
      </c>
      <c r="AN152" s="152">
        <v>0</v>
      </c>
      <c r="AO152" s="152">
        <v>0</v>
      </c>
      <c r="AP152" s="152">
        <v>0</v>
      </c>
      <c r="AQ152" s="152">
        <v>0</v>
      </c>
      <c r="AR152" s="152">
        <v>0</v>
      </c>
      <c r="AS152" s="152">
        <v>0</v>
      </c>
      <c r="AT152" s="152">
        <v>0</v>
      </c>
    </row>
    <row r="153" spans="1:46">
      <c r="B153" s="161" t="s">
        <v>344</v>
      </c>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152"/>
      <c r="AG153" s="152"/>
      <c r="AH153" s="152"/>
      <c r="AI153" s="162">
        <v>1448605</v>
      </c>
      <c r="AJ153" s="162">
        <v>1503665</v>
      </c>
      <c r="AK153" s="162">
        <v>1524111</v>
      </c>
      <c r="AL153" s="162">
        <v>1582191</v>
      </c>
      <c r="AM153" s="162">
        <v>1581417</v>
      </c>
      <c r="AN153" s="162">
        <v>1579050</v>
      </c>
      <c r="AO153" s="162">
        <v>1562201</v>
      </c>
      <c r="AP153" s="162">
        <v>1536099</v>
      </c>
      <c r="AQ153" s="162">
        <v>1515506.5430699999</v>
      </c>
      <c r="AR153" s="162">
        <f>AR139+AR141+AR122+AR102</f>
        <v>1503607.35693</v>
      </c>
      <c r="AS153" s="162">
        <f>AS139+AS141+AS122+AS102</f>
        <v>1482780.47083</v>
      </c>
      <c r="AT153" s="162">
        <f>AT139+AT141+AT122+AT102</f>
        <v>1462280.6168099998</v>
      </c>
    </row>
    <row r="154" spans="1:46">
      <c r="B154" s="220"/>
      <c r="C154" s="220"/>
      <c r="D154" s="220"/>
      <c r="E154" s="220"/>
      <c r="F154" s="220"/>
      <c r="G154" s="220"/>
      <c r="H154" s="220"/>
      <c r="I154" s="220"/>
      <c r="J154" s="220"/>
      <c r="K154" s="220"/>
      <c r="L154" s="220"/>
      <c r="M154" s="220"/>
      <c r="N154" s="220"/>
      <c r="O154" s="220"/>
      <c r="P154" s="220"/>
      <c r="Q154" s="220"/>
      <c r="R154" s="220"/>
      <c r="S154" s="220"/>
      <c r="T154" s="220"/>
      <c r="U154" s="220"/>
      <c r="V154" s="220"/>
      <c r="W154" s="220"/>
      <c r="X154" s="220"/>
      <c r="Y154" s="220"/>
      <c r="Z154" s="220"/>
      <c r="AA154" s="220"/>
      <c r="AB154" s="220"/>
      <c r="AC154" s="220"/>
      <c r="AD154" s="220"/>
      <c r="AE154" s="220"/>
      <c r="AF154" s="220"/>
      <c r="AG154" s="220"/>
      <c r="AH154" s="220"/>
      <c r="AK154" s="116"/>
      <c r="AL154" s="116"/>
      <c r="AM154" s="116"/>
      <c r="AN154" s="116"/>
      <c r="AO154" s="116"/>
      <c r="AP154" s="116"/>
      <c r="AQ154" s="116"/>
      <c r="AR154" s="116"/>
      <c r="AS154" s="116"/>
      <c r="AT154" s="116"/>
    </row>
    <row r="155" spans="1:46">
      <c r="AR155" s="120"/>
      <c r="AS155" s="120"/>
      <c r="AT155" s="120"/>
    </row>
    <row r="156" spans="1:46"/>
    <row r="157" spans="1:46"/>
    <row r="158" spans="1:46"/>
    <row r="159" spans="1:46"/>
    <row r="160" spans="1:46"/>
  </sheetData>
  <mergeCells count="33">
    <mergeCell ref="AQ100:AT100"/>
    <mergeCell ref="W100:Z100"/>
    <mergeCell ref="AA100:AD100"/>
    <mergeCell ref="AE100:AH100"/>
    <mergeCell ref="AI100:AL100"/>
    <mergeCell ref="AM100:AP100"/>
    <mergeCell ref="C100:F100"/>
    <mergeCell ref="G100:J100"/>
    <mergeCell ref="K100:N100"/>
    <mergeCell ref="O100:R100"/>
    <mergeCell ref="S100:V100"/>
    <mergeCell ref="AA61:AD61"/>
    <mergeCell ref="AE61:AH61"/>
    <mergeCell ref="AI61:AL61"/>
    <mergeCell ref="AM61:AP61"/>
    <mergeCell ref="AQ61:AT61"/>
    <mergeCell ref="O7:R7"/>
    <mergeCell ref="S7:V7"/>
    <mergeCell ref="W7:Z7"/>
    <mergeCell ref="C61:F61"/>
    <mergeCell ref="G61:J61"/>
    <mergeCell ref="K61:N61"/>
    <mergeCell ref="O61:R61"/>
    <mergeCell ref="S61:V61"/>
    <mergeCell ref="W61:Z61"/>
    <mergeCell ref="C7:F7"/>
    <mergeCell ref="G7:J7"/>
    <mergeCell ref="K7:N7"/>
    <mergeCell ref="AA7:AD7"/>
    <mergeCell ref="AE7:AH7"/>
    <mergeCell ref="AI7:AL7"/>
    <mergeCell ref="AM7:AP7"/>
    <mergeCell ref="AQ7:AT7"/>
  </mergeCells>
  <phoneticPr fontId="18" type="noConversion"/>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7C6CE-400D-4066-B8DB-666DB070BC2B}">
  <sheetPr>
    <tabColor rgb="FF9CC4C0"/>
  </sheetPr>
  <dimension ref="A1:AX160"/>
  <sheetViews>
    <sheetView showGridLines="0" zoomScale="80" zoomScaleNormal="80" workbookViewId="0">
      <pane xSplit="2" ySplit="8" topLeftCell="AL9" activePane="bottomRight" state="frozen"/>
      <selection activeCell="AP22" sqref="AP22"/>
      <selection pane="topRight" activeCell="AP22" sqref="AP22"/>
      <selection pane="bottomLeft" activeCell="AP22" sqref="AP22"/>
      <selection pane="bottomRight" activeCell="B5" sqref="B5"/>
    </sheetView>
  </sheetViews>
  <sheetFormatPr defaultColWidth="0" defaultRowHeight="14.5" zeroHeight="1"/>
  <cols>
    <col min="1" max="1" width="7.26953125" style="220" customWidth="1"/>
    <col min="2" max="2" width="57.453125" style="31" customWidth="1"/>
    <col min="3" max="46" width="16.1796875" style="31" customWidth="1"/>
    <col min="47" max="50" width="8.7265625" style="31" customWidth="1"/>
    <col min="51" max="16384" width="8.7265625" style="31" hidden="1"/>
  </cols>
  <sheetData>
    <row r="1" spans="1:46"/>
    <row r="2" spans="1:46"/>
    <row r="3" spans="1:46"/>
    <row r="4" spans="1:46"/>
    <row r="5" spans="1:46" s="119" customFormat="1" ht="22.5" customHeight="1" thickBot="1">
      <c r="A5" s="178"/>
      <c r="B5" s="236" t="s">
        <v>260</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c r="AP5" s="238"/>
      <c r="AQ5" s="238"/>
      <c r="AR5" s="238"/>
      <c r="AS5" s="238"/>
      <c r="AT5" s="238"/>
    </row>
    <row r="6" spans="1:46" s="182" customFormat="1" ht="22.5" customHeight="1" thickBot="1">
      <c r="A6" s="179"/>
      <c r="B6" s="180"/>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row>
    <row r="7" spans="1:46" ht="16" customHeight="1" thickTop="1" thickBot="1">
      <c r="A7" s="178"/>
      <c r="B7" s="27" t="s">
        <v>96</v>
      </c>
      <c r="C7" s="391">
        <v>2015</v>
      </c>
      <c r="D7" s="391"/>
      <c r="E7" s="391"/>
      <c r="F7" s="391"/>
      <c r="G7" s="392">
        <v>2016</v>
      </c>
      <c r="H7" s="391"/>
      <c r="I7" s="391"/>
      <c r="J7" s="391"/>
      <c r="K7" s="392">
        <v>2017</v>
      </c>
      <c r="L7" s="391"/>
      <c r="M7" s="391"/>
      <c r="N7" s="391"/>
      <c r="O7" s="392">
        <v>2018</v>
      </c>
      <c r="P7" s="391"/>
      <c r="Q7" s="391"/>
      <c r="R7" s="391"/>
      <c r="S7" s="392">
        <v>2019</v>
      </c>
      <c r="T7" s="391"/>
      <c r="U7" s="391"/>
      <c r="V7" s="391"/>
      <c r="W7" s="392">
        <v>2020</v>
      </c>
      <c r="X7" s="391"/>
      <c r="Y7" s="391"/>
      <c r="Z7" s="391"/>
      <c r="AA7" s="392">
        <v>2021</v>
      </c>
      <c r="AB7" s="391"/>
      <c r="AC7" s="391"/>
      <c r="AD7" s="391"/>
      <c r="AE7" s="392">
        <v>2022</v>
      </c>
      <c r="AF7" s="391"/>
      <c r="AG7" s="391"/>
      <c r="AH7" s="391"/>
      <c r="AI7" s="392">
        <v>2023</v>
      </c>
      <c r="AJ7" s="391"/>
      <c r="AK7" s="391"/>
      <c r="AL7" s="391"/>
      <c r="AM7" s="392">
        <v>2024</v>
      </c>
      <c r="AN7" s="391"/>
      <c r="AO7" s="391"/>
      <c r="AP7" s="391"/>
      <c r="AQ7" s="395">
        <v>2025</v>
      </c>
      <c r="AR7" s="396"/>
      <c r="AS7" s="396"/>
      <c r="AT7" s="396"/>
    </row>
    <row r="8" spans="1:46" ht="16" customHeight="1" thickTop="1">
      <c r="A8" s="178"/>
      <c r="B8" s="276" t="s">
        <v>97</v>
      </c>
      <c r="C8" s="25" t="s">
        <v>0</v>
      </c>
      <c r="D8" s="25" t="s">
        <v>1</v>
      </c>
      <c r="E8" s="25" t="s">
        <v>2</v>
      </c>
      <c r="F8" s="25" t="s">
        <v>3</v>
      </c>
      <c r="G8" s="25" t="s">
        <v>4</v>
      </c>
      <c r="H8" s="25" t="s">
        <v>5</v>
      </c>
      <c r="I8" s="25" t="s">
        <v>6</v>
      </c>
      <c r="J8" s="25" t="s">
        <v>7</v>
      </c>
      <c r="K8" s="25" t="s">
        <v>8</v>
      </c>
      <c r="L8" s="25" t="s">
        <v>90</v>
      </c>
      <c r="M8" s="25" t="s">
        <v>102</v>
      </c>
      <c r="N8" s="25" t="s">
        <v>103</v>
      </c>
      <c r="O8" s="25" t="s">
        <v>104</v>
      </c>
      <c r="P8" s="25" t="s">
        <v>106</v>
      </c>
      <c r="Q8" s="25" t="s">
        <v>107</v>
      </c>
      <c r="R8" s="25" t="s">
        <v>108</v>
      </c>
      <c r="S8" s="25" t="s">
        <v>109</v>
      </c>
      <c r="T8" s="25" t="s">
        <v>111</v>
      </c>
      <c r="U8" s="25" t="s">
        <v>116</v>
      </c>
      <c r="V8" s="25" t="s">
        <v>117</v>
      </c>
      <c r="W8" s="25" t="s">
        <v>159</v>
      </c>
      <c r="X8" s="25" t="s">
        <v>178</v>
      </c>
      <c r="Y8" s="25" t="s">
        <v>181</v>
      </c>
      <c r="Z8" s="25" t="s">
        <v>197</v>
      </c>
      <c r="AA8" s="25" t="s">
        <v>199</v>
      </c>
      <c r="AB8" s="25" t="s">
        <v>201</v>
      </c>
      <c r="AC8" s="25" t="s">
        <v>204</v>
      </c>
      <c r="AD8" s="25" t="s">
        <v>206</v>
      </c>
      <c r="AE8" s="25" t="s">
        <v>209</v>
      </c>
      <c r="AF8" s="25" t="s">
        <v>214</v>
      </c>
      <c r="AG8" s="25" t="s">
        <v>222</v>
      </c>
      <c r="AH8" s="25" t="s">
        <v>226</v>
      </c>
      <c r="AI8" s="25" t="s">
        <v>244</v>
      </c>
      <c r="AJ8" s="25" t="s">
        <v>248</v>
      </c>
      <c r="AK8" s="25" t="s">
        <v>266</v>
      </c>
      <c r="AL8" s="25" t="s">
        <v>275</v>
      </c>
      <c r="AM8" s="25" t="s">
        <v>287</v>
      </c>
      <c r="AN8" s="25" t="s">
        <v>291</v>
      </c>
      <c r="AO8" s="25" t="s">
        <v>303</v>
      </c>
      <c r="AP8" s="25" t="s">
        <v>306</v>
      </c>
      <c r="AQ8" s="25" t="s">
        <v>341</v>
      </c>
      <c r="AR8" s="25" t="s">
        <v>348</v>
      </c>
      <c r="AS8" s="25" t="s">
        <v>440</v>
      </c>
      <c r="AT8" s="25" t="str">
        <f>Consolidado!AT8</f>
        <v>4T25</v>
      </c>
    </row>
    <row r="9" spans="1:46">
      <c r="A9" s="36"/>
      <c r="B9" s="123" t="s">
        <v>9</v>
      </c>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v>0</v>
      </c>
      <c r="AJ9" s="133">
        <v>0</v>
      </c>
      <c r="AK9" s="133">
        <v>0</v>
      </c>
      <c r="AL9" s="133">
        <v>0</v>
      </c>
      <c r="AM9" s="133">
        <v>0</v>
      </c>
      <c r="AN9" s="133">
        <v>0</v>
      </c>
      <c r="AO9" s="133">
        <v>0</v>
      </c>
      <c r="AP9" s="133">
        <v>0</v>
      </c>
      <c r="AQ9" s="133">
        <v>0</v>
      </c>
      <c r="AR9" s="133">
        <v>0</v>
      </c>
      <c r="AS9" s="133">
        <v>0</v>
      </c>
      <c r="AT9" s="133">
        <v>0</v>
      </c>
    </row>
    <row r="10" spans="1:46">
      <c r="A10" s="36"/>
      <c r="B10" s="123" t="s">
        <v>11</v>
      </c>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v>0</v>
      </c>
      <c r="AJ10" s="133">
        <v>0</v>
      </c>
      <c r="AK10" s="133">
        <v>0</v>
      </c>
      <c r="AL10" s="133">
        <v>0</v>
      </c>
      <c r="AM10" s="133">
        <v>0</v>
      </c>
      <c r="AN10" s="133">
        <v>0</v>
      </c>
      <c r="AO10" s="133">
        <v>0</v>
      </c>
      <c r="AP10" s="133">
        <v>0</v>
      </c>
      <c r="AQ10" s="133">
        <v>0</v>
      </c>
      <c r="AR10" s="133">
        <v>0</v>
      </c>
      <c r="AS10" s="133">
        <v>0</v>
      </c>
      <c r="AT10" s="133">
        <v>0</v>
      </c>
    </row>
    <row r="11" spans="1:46">
      <c r="B11" s="123" t="s">
        <v>12</v>
      </c>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v>0</v>
      </c>
      <c r="AJ11" s="128">
        <v>0</v>
      </c>
      <c r="AK11" s="128">
        <v>0</v>
      </c>
      <c r="AL11" s="128">
        <v>0</v>
      </c>
      <c r="AM11" s="128">
        <v>0</v>
      </c>
      <c r="AN11" s="128">
        <v>0</v>
      </c>
      <c r="AO11" s="128">
        <v>0</v>
      </c>
      <c r="AP11" s="128">
        <v>0</v>
      </c>
      <c r="AQ11" s="128">
        <v>0</v>
      </c>
      <c r="AR11" s="128">
        <f>SUM(AR9:AR10)</f>
        <v>0</v>
      </c>
      <c r="AS11" s="128">
        <f>SUM(AS9:AS10)</f>
        <v>0</v>
      </c>
      <c r="AT11" s="128">
        <f>SUM(AT9:AT10)</f>
        <v>0</v>
      </c>
    </row>
    <row r="12" spans="1:46">
      <c r="B12" s="127" t="s">
        <v>13</v>
      </c>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v>0</v>
      </c>
      <c r="AJ12" s="128">
        <v>0</v>
      </c>
      <c r="AK12" s="128">
        <v>0</v>
      </c>
      <c r="AL12" s="128">
        <v>0</v>
      </c>
      <c r="AM12" s="128">
        <v>0</v>
      </c>
      <c r="AN12" s="128">
        <v>0</v>
      </c>
      <c r="AO12" s="128">
        <v>0</v>
      </c>
      <c r="AP12" s="128">
        <v>0</v>
      </c>
      <c r="AQ12" s="128">
        <v>0</v>
      </c>
      <c r="AR12" s="128">
        <f>SUM(AR13:AR24)</f>
        <v>0</v>
      </c>
      <c r="AS12" s="128">
        <f>SUM(AS13:AS24)</f>
        <v>0</v>
      </c>
      <c r="AT12" s="128">
        <f>SUM(AT13:AT24)</f>
        <v>0</v>
      </c>
    </row>
    <row r="13" spans="1:46">
      <c r="A13" s="36"/>
      <c r="B13" s="130" t="s">
        <v>14</v>
      </c>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v>0</v>
      </c>
      <c r="AJ13" s="132">
        <v>0</v>
      </c>
      <c r="AK13" s="132">
        <v>0</v>
      </c>
      <c r="AL13" s="132">
        <v>0</v>
      </c>
      <c r="AM13" s="132">
        <v>0</v>
      </c>
      <c r="AN13" s="132">
        <v>0</v>
      </c>
      <c r="AO13" s="132">
        <v>0</v>
      </c>
      <c r="AP13" s="132">
        <v>0</v>
      </c>
      <c r="AQ13" s="132">
        <v>0</v>
      </c>
      <c r="AR13" s="132">
        <v>0</v>
      </c>
      <c r="AS13" s="132">
        <v>0</v>
      </c>
      <c r="AT13" s="132">
        <v>0</v>
      </c>
    </row>
    <row r="14" spans="1:46">
      <c r="B14" s="130" t="s">
        <v>15</v>
      </c>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v>0</v>
      </c>
      <c r="AJ14" s="132">
        <v>0</v>
      </c>
      <c r="AK14" s="132">
        <v>0</v>
      </c>
      <c r="AL14" s="132">
        <v>0</v>
      </c>
      <c r="AM14" s="132">
        <v>0</v>
      </c>
      <c r="AN14" s="132">
        <v>0</v>
      </c>
      <c r="AO14" s="132">
        <v>0</v>
      </c>
      <c r="AP14" s="132">
        <v>0</v>
      </c>
      <c r="AQ14" s="132">
        <v>0</v>
      </c>
      <c r="AR14" s="132">
        <v>0</v>
      </c>
      <c r="AS14" s="132">
        <v>0</v>
      </c>
      <c r="AT14" s="132">
        <v>0</v>
      </c>
    </row>
    <row r="15" spans="1:46">
      <c r="B15" s="130" t="s">
        <v>16</v>
      </c>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v>0</v>
      </c>
      <c r="AJ15" s="132">
        <v>0</v>
      </c>
      <c r="AK15" s="132">
        <v>0</v>
      </c>
      <c r="AL15" s="132">
        <v>0</v>
      </c>
      <c r="AM15" s="132">
        <v>0</v>
      </c>
      <c r="AN15" s="132">
        <v>0</v>
      </c>
      <c r="AO15" s="132">
        <v>0</v>
      </c>
      <c r="AP15" s="132">
        <v>0</v>
      </c>
      <c r="AQ15" s="132">
        <v>0</v>
      </c>
      <c r="AR15" s="132">
        <v>0</v>
      </c>
      <c r="AS15" s="132">
        <v>0</v>
      </c>
      <c r="AT15" s="132">
        <v>0</v>
      </c>
    </row>
    <row r="16" spans="1:46">
      <c r="B16" s="130" t="s">
        <v>17</v>
      </c>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v>0</v>
      </c>
      <c r="AJ16" s="132">
        <v>0</v>
      </c>
      <c r="AK16" s="132">
        <v>0</v>
      </c>
      <c r="AL16" s="132">
        <v>0</v>
      </c>
      <c r="AM16" s="132">
        <v>0</v>
      </c>
      <c r="AN16" s="132">
        <v>0</v>
      </c>
      <c r="AO16" s="132">
        <v>0</v>
      </c>
      <c r="AP16" s="132">
        <v>0</v>
      </c>
      <c r="AQ16" s="132">
        <v>0</v>
      </c>
      <c r="AR16" s="132">
        <v>0</v>
      </c>
      <c r="AS16" s="132">
        <v>0</v>
      </c>
      <c r="AT16" s="132">
        <v>0</v>
      </c>
    </row>
    <row r="17" spans="2:46">
      <c r="B17" s="130" t="s">
        <v>18</v>
      </c>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v>0</v>
      </c>
      <c r="AJ17" s="132">
        <v>0</v>
      </c>
      <c r="AK17" s="132">
        <v>0</v>
      </c>
      <c r="AL17" s="132">
        <v>0</v>
      </c>
      <c r="AM17" s="132">
        <v>0</v>
      </c>
      <c r="AN17" s="132">
        <v>0</v>
      </c>
      <c r="AO17" s="132">
        <v>0</v>
      </c>
      <c r="AP17" s="132">
        <v>0</v>
      </c>
      <c r="AQ17" s="132">
        <v>0</v>
      </c>
      <c r="AR17" s="132">
        <v>0</v>
      </c>
      <c r="AS17" s="132">
        <v>0</v>
      </c>
      <c r="AT17" s="132">
        <v>0</v>
      </c>
    </row>
    <row r="18" spans="2:46">
      <c r="B18" s="130" t="s">
        <v>10</v>
      </c>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v>0</v>
      </c>
      <c r="AJ18" s="132">
        <v>0</v>
      </c>
      <c r="AK18" s="132">
        <v>0</v>
      </c>
      <c r="AL18" s="132">
        <v>0</v>
      </c>
      <c r="AM18" s="132">
        <v>0</v>
      </c>
      <c r="AN18" s="132">
        <v>0</v>
      </c>
      <c r="AO18" s="132">
        <v>0</v>
      </c>
      <c r="AP18" s="132">
        <v>0</v>
      </c>
      <c r="AQ18" s="132">
        <v>0</v>
      </c>
      <c r="AR18" s="132">
        <v>0</v>
      </c>
      <c r="AS18" s="132">
        <v>0</v>
      </c>
      <c r="AT18" s="132">
        <v>0</v>
      </c>
    </row>
    <row r="19" spans="2:46">
      <c r="B19" s="130" t="s">
        <v>38</v>
      </c>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v>0</v>
      </c>
      <c r="AJ19" s="132">
        <v>0</v>
      </c>
      <c r="AK19" s="132">
        <v>0</v>
      </c>
      <c r="AL19" s="132">
        <v>0</v>
      </c>
      <c r="AM19" s="132">
        <v>0</v>
      </c>
      <c r="AN19" s="132">
        <v>0</v>
      </c>
      <c r="AO19" s="132">
        <v>0</v>
      </c>
      <c r="AP19" s="132">
        <v>0</v>
      </c>
      <c r="AQ19" s="132">
        <v>0</v>
      </c>
      <c r="AR19" s="132">
        <v>0</v>
      </c>
      <c r="AS19" s="132">
        <v>0</v>
      </c>
      <c r="AT19" s="132">
        <v>0</v>
      </c>
    </row>
    <row r="20" spans="2:46">
      <c r="B20" s="130" t="s">
        <v>39</v>
      </c>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v>0</v>
      </c>
      <c r="AJ20" s="132">
        <v>0</v>
      </c>
      <c r="AK20" s="132">
        <v>0</v>
      </c>
      <c r="AL20" s="132">
        <v>0</v>
      </c>
      <c r="AM20" s="132">
        <v>0</v>
      </c>
      <c r="AN20" s="132">
        <v>0</v>
      </c>
      <c r="AO20" s="132">
        <v>0</v>
      </c>
      <c r="AP20" s="132">
        <v>0</v>
      </c>
      <c r="AQ20" s="132">
        <v>0</v>
      </c>
      <c r="AR20" s="132">
        <v>0</v>
      </c>
      <c r="AS20" s="132">
        <v>0</v>
      </c>
      <c r="AT20" s="132">
        <v>0</v>
      </c>
    </row>
    <row r="21" spans="2:46">
      <c r="B21" s="130" t="s">
        <v>40</v>
      </c>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v>0</v>
      </c>
      <c r="AJ21" s="132">
        <v>0</v>
      </c>
      <c r="AK21" s="132">
        <v>0</v>
      </c>
      <c r="AL21" s="132">
        <v>0</v>
      </c>
      <c r="AM21" s="132">
        <v>0</v>
      </c>
      <c r="AN21" s="132">
        <v>0</v>
      </c>
      <c r="AO21" s="132">
        <v>0</v>
      </c>
      <c r="AP21" s="132">
        <v>0</v>
      </c>
      <c r="AQ21" s="132">
        <v>0</v>
      </c>
      <c r="AR21" s="132">
        <v>0</v>
      </c>
      <c r="AS21" s="132">
        <v>0</v>
      </c>
      <c r="AT21" s="132">
        <v>0</v>
      </c>
    </row>
    <row r="22" spans="2:46">
      <c r="B22" s="130" t="s">
        <v>41</v>
      </c>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v>0</v>
      </c>
      <c r="AJ22" s="132">
        <v>0</v>
      </c>
      <c r="AK22" s="132">
        <v>0</v>
      </c>
      <c r="AL22" s="132">
        <v>0</v>
      </c>
      <c r="AM22" s="132">
        <v>0</v>
      </c>
      <c r="AN22" s="132">
        <v>0</v>
      </c>
      <c r="AO22" s="132">
        <v>0</v>
      </c>
      <c r="AP22" s="132">
        <v>0</v>
      </c>
      <c r="AQ22" s="132">
        <v>0</v>
      </c>
      <c r="AR22" s="132">
        <v>0</v>
      </c>
      <c r="AS22" s="132">
        <v>0</v>
      </c>
      <c r="AT22" s="132">
        <v>0</v>
      </c>
    </row>
    <row r="23" spans="2:46">
      <c r="B23" s="130" t="s">
        <v>42</v>
      </c>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v>0</v>
      </c>
      <c r="AJ23" s="132">
        <v>0</v>
      </c>
      <c r="AK23" s="132">
        <v>0</v>
      </c>
      <c r="AL23" s="132">
        <v>0</v>
      </c>
      <c r="AM23" s="132">
        <v>0</v>
      </c>
      <c r="AN23" s="132">
        <v>0</v>
      </c>
      <c r="AO23" s="132">
        <v>0</v>
      </c>
      <c r="AP23" s="132">
        <v>0</v>
      </c>
      <c r="AQ23" s="132">
        <v>0</v>
      </c>
      <c r="AR23" s="132">
        <v>0</v>
      </c>
      <c r="AS23" s="132">
        <v>0</v>
      </c>
      <c r="AT23" s="132">
        <v>0</v>
      </c>
    </row>
    <row r="24" spans="2:46">
      <c r="B24" s="130" t="s">
        <v>43</v>
      </c>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v>0</v>
      </c>
      <c r="AJ24" s="132">
        <v>0</v>
      </c>
      <c r="AK24" s="132">
        <v>0</v>
      </c>
      <c r="AL24" s="132">
        <v>0</v>
      </c>
      <c r="AM24" s="132">
        <v>0</v>
      </c>
      <c r="AN24" s="132">
        <v>0</v>
      </c>
      <c r="AO24" s="132">
        <v>0</v>
      </c>
      <c r="AP24" s="132">
        <v>0</v>
      </c>
      <c r="AQ24" s="132">
        <v>0</v>
      </c>
      <c r="AR24" s="132">
        <v>0</v>
      </c>
      <c r="AS24" s="132">
        <v>0</v>
      </c>
      <c r="AT24" s="132">
        <v>0</v>
      </c>
    </row>
    <row r="25" spans="2:46">
      <c r="B25" s="127" t="s">
        <v>19</v>
      </c>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v>0</v>
      </c>
      <c r="AJ25" s="133">
        <v>0</v>
      </c>
      <c r="AK25" s="133">
        <v>-210</v>
      </c>
      <c r="AL25" s="133">
        <v>-783</v>
      </c>
      <c r="AM25" s="133">
        <v>-742</v>
      </c>
      <c r="AN25" s="133">
        <v>-92</v>
      </c>
      <c r="AO25" s="133">
        <v>-97</v>
      </c>
      <c r="AP25" s="133">
        <v>-72</v>
      </c>
      <c r="AQ25" s="133">
        <v>-93.956709999999987</v>
      </c>
      <c r="AR25" s="133">
        <f>SUM(AR26:AR31)</f>
        <v>-131.42624999999998</v>
      </c>
      <c r="AS25" s="133">
        <f>SUM(AS26:AS31)</f>
        <v>-170.62963000000002</v>
      </c>
      <c r="AT25" s="133">
        <f>SUM(AT26:AT31)</f>
        <v>-405.0522600000001</v>
      </c>
    </row>
    <row r="26" spans="2:46">
      <c r="B26" s="130" t="s">
        <v>14</v>
      </c>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v>0</v>
      </c>
      <c r="AJ26" s="132">
        <v>0</v>
      </c>
      <c r="AK26" s="132">
        <v>0</v>
      </c>
      <c r="AL26" s="132">
        <v>0</v>
      </c>
      <c r="AM26" s="132">
        <v>0</v>
      </c>
      <c r="AN26" s="132">
        <v>0</v>
      </c>
      <c r="AO26" s="132">
        <v>0</v>
      </c>
      <c r="AP26" s="132">
        <v>-8</v>
      </c>
      <c r="AQ26" s="132">
        <v>0</v>
      </c>
      <c r="AR26" s="132">
        <v>0</v>
      </c>
      <c r="AS26" s="132">
        <v>0</v>
      </c>
      <c r="AT26" s="132">
        <v>0</v>
      </c>
    </row>
    <row r="27" spans="2:46">
      <c r="B27" s="130" t="s">
        <v>16</v>
      </c>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v>0</v>
      </c>
      <c r="AJ27" s="132">
        <v>0</v>
      </c>
      <c r="AK27" s="132">
        <v>-210</v>
      </c>
      <c r="AL27" s="132">
        <v>-783</v>
      </c>
      <c r="AM27" s="132">
        <v>-742</v>
      </c>
      <c r="AN27" s="132">
        <v>-92</v>
      </c>
      <c r="AO27" s="132">
        <v>-97</v>
      </c>
      <c r="AP27" s="132">
        <v>-64</v>
      </c>
      <c r="AQ27" s="132">
        <v>0</v>
      </c>
      <c r="AR27" s="132">
        <v>-196.54095999999998</v>
      </c>
      <c r="AS27" s="132">
        <v>-170.62963000000002</v>
      </c>
      <c r="AT27" s="132">
        <v>-405.0522600000001</v>
      </c>
    </row>
    <row r="28" spans="2:46">
      <c r="B28" s="130" t="s">
        <v>252</v>
      </c>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v>0</v>
      </c>
      <c r="AJ28" s="132">
        <v>0</v>
      </c>
      <c r="AK28" s="132">
        <v>0</v>
      </c>
      <c r="AL28" s="132">
        <v>0</v>
      </c>
      <c r="AM28" s="132">
        <v>0</v>
      </c>
      <c r="AN28" s="132">
        <v>0</v>
      </c>
      <c r="AO28" s="132">
        <v>0</v>
      </c>
      <c r="AP28" s="132">
        <v>0</v>
      </c>
      <c r="AQ28" s="132">
        <v>-93.956709999999987</v>
      </c>
      <c r="AR28" s="132">
        <v>65.114709999999988</v>
      </c>
      <c r="AS28" s="132">
        <v>0</v>
      </c>
      <c r="AT28" s="132">
        <v>0</v>
      </c>
    </row>
    <row r="29" spans="2:46">
      <c r="B29" s="130" t="s">
        <v>253</v>
      </c>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v>0</v>
      </c>
      <c r="AJ29" s="132">
        <v>0</v>
      </c>
      <c r="AK29" s="132">
        <v>0</v>
      </c>
      <c r="AL29" s="132">
        <v>0</v>
      </c>
      <c r="AM29" s="132">
        <v>0</v>
      </c>
      <c r="AN29" s="132">
        <v>0</v>
      </c>
      <c r="AO29" s="132">
        <v>0</v>
      </c>
      <c r="AP29" s="132">
        <v>0</v>
      </c>
      <c r="AQ29" s="132">
        <v>0</v>
      </c>
      <c r="AR29" s="132">
        <v>0</v>
      </c>
      <c r="AS29" s="132">
        <v>0</v>
      </c>
      <c r="AT29" s="132">
        <v>0</v>
      </c>
    </row>
    <row r="30" spans="2:46">
      <c r="B30" s="130" t="s">
        <v>254</v>
      </c>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v>0</v>
      </c>
      <c r="AJ30" s="132">
        <v>0</v>
      </c>
      <c r="AK30" s="132">
        <v>0</v>
      </c>
      <c r="AL30" s="132">
        <v>0</v>
      </c>
      <c r="AM30" s="132">
        <v>0</v>
      </c>
      <c r="AN30" s="132">
        <v>0</v>
      </c>
      <c r="AO30" s="132">
        <v>0</v>
      </c>
      <c r="AP30" s="132">
        <v>0</v>
      </c>
      <c r="AQ30" s="132">
        <v>0</v>
      </c>
      <c r="AR30" s="132">
        <v>0</v>
      </c>
      <c r="AS30" s="132">
        <v>0</v>
      </c>
      <c r="AT30" s="132">
        <v>0</v>
      </c>
    </row>
    <row r="31" spans="2:46">
      <c r="B31" s="130" t="s">
        <v>255</v>
      </c>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v>0</v>
      </c>
      <c r="AJ31" s="132">
        <v>0</v>
      </c>
      <c r="AK31" s="132">
        <v>0</v>
      </c>
      <c r="AL31" s="132">
        <v>0</v>
      </c>
      <c r="AM31" s="132">
        <v>0</v>
      </c>
      <c r="AN31" s="132">
        <v>0</v>
      </c>
      <c r="AO31" s="132">
        <v>0</v>
      </c>
      <c r="AP31" s="132">
        <v>0</v>
      </c>
      <c r="AQ31" s="132">
        <v>0</v>
      </c>
      <c r="AR31" s="132">
        <v>0</v>
      </c>
      <c r="AS31" s="132">
        <v>0</v>
      </c>
      <c r="AT31" s="132">
        <v>0</v>
      </c>
    </row>
    <row r="32" spans="2:46">
      <c r="B32" s="123" t="s">
        <v>20</v>
      </c>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v>0</v>
      </c>
      <c r="AJ32" s="133">
        <v>0</v>
      </c>
      <c r="AK32" s="133">
        <v>0</v>
      </c>
      <c r="AL32" s="133">
        <v>0</v>
      </c>
      <c r="AM32" s="133">
        <v>0</v>
      </c>
      <c r="AN32" s="133">
        <v>0</v>
      </c>
      <c r="AO32" s="133">
        <v>0</v>
      </c>
      <c r="AP32" s="133">
        <v>0</v>
      </c>
      <c r="AQ32" s="133">
        <v>0</v>
      </c>
      <c r="AR32" s="133">
        <f>SUM(AR33:AR34)</f>
        <v>0</v>
      </c>
      <c r="AS32" s="133">
        <f>SUM(AS33:AS34)</f>
        <v>0</v>
      </c>
      <c r="AT32" s="133">
        <f>SUM(AT33:AT34)</f>
        <v>0</v>
      </c>
    </row>
    <row r="33" spans="1:46">
      <c r="B33" s="130" t="s">
        <v>21</v>
      </c>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v>0</v>
      </c>
      <c r="AJ33" s="132">
        <v>0</v>
      </c>
      <c r="AK33" s="132">
        <v>0</v>
      </c>
      <c r="AL33" s="132">
        <v>0</v>
      </c>
      <c r="AM33" s="132">
        <v>0</v>
      </c>
      <c r="AN33" s="132">
        <v>0</v>
      </c>
      <c r="AO33" s="132">
        <v>0</v>
      </c>
      <c r="AP33" s="132">
        <v>0</v>
      </c>
      <c r="AQ33" s="132">
        <v>0</v>
      </c>
      <c r="AR33" s="132">
        <v>0</v>
      </c>
      <c r="AS33" s="132">
        <v>0</v>
      </c>
      <c r="AT33" s="132">
        <v>0</v>
      </c>
    </row>
    <row r="34" spans="1:46">
      <c r="B34" s="130" t="s">
        <v>22</v>
      </c>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v>0</v>
      </c>
      <c r="AJ34" s="132">
        <v>0</v>
      </c>
      <c r="AK34" s="132">
        <v>0</v>
      </c>
      <c r="AL34" s="132">
        <v>0</v>
      </c>
      <c r="AM34" s="132">
        <v>0</v>
      </c>
      <c r="AN34" s="132">
        <v>0</v>
      </c>
      <c r="AO34" s="132">
        <v>0</v>
      </c>
      <c r="AP34" s="132">
        <v>0</v>
      </c>
      <c r="AQ34" s="132">
        <v>0</v>
      </c>
      <c r="AR34" s="132">
        <v>0</v>
      </c>
      <c r="AS34" s="132">
        <v>0</v>
      </c>
      <c r="AT34" s="132">
        <v>0</v>
      </c>
    </row>
    <row r="35" spans="1:46">
      <c r="B35" s="127" t="s">
        <v>23</v>
      </c>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v>0</v>
      </c>
      <c r="AJ35" s="133">
        <v>0</v>
      </c>
      <c r="AK35" s="133">
        <v>34</v>
      </c>
      <c r="AL35" s="133">
        <v>36</v>
      </c>
      <c r="AM35" s="133">
        <v>52</v>
      </c>
      <c r="AN35" s="133">
        <v>34</v>
      </c>
      <c r="AO35" s="133">
        <v>26</v>
      </c>
      <c r="AP35" s="133">
        <v>26</v>
      </c>
      <c r="AQ35" s="133">
        <v>23.620900000000006</v>
      </c>
      <c r="AR35" s="133">
        <f>SUM(AR36,AR42)</f>
        <v>30.36427999999999</v>
      </c>
      <c r="AS35" s="133">
        <f>SUM(AS36,AS42)</f>
        <v>29.521440000000002</v>
      </c>
      <c r="AT35" s="133">
        <f>SUM(AT36,AT42)</f>
        <v>24.478199999999966</v>
      </c>
    </row>
    <row r="36" spans="1:46">
      <c r="B36" s="137" t="s">
        <v>24</v>
      </c>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v>0</v>
      </c>
      <c r="AJ36" s="133">
        <v>0</v>
      </c>
      <c r="AK36" s="133">
        <v>46</v>
      </c>
      <c r="AL36" s="133">
        <v>45</v>
      </c>
      <c r="AM36" s="133">
        <v>64</v>
      </c>
      <c r="AN36" s="133">
        <v>45</v>
      </c>
      <c r="AO36" s="133">
        <v>37</v>
      </c>
      <c r="AP36" s="133">
        <v>34</v>
      </c>
      <c r="AQ36" s="133">
        <v>38.011100000000006</v>
      </c>
      <c r="AR36" s="133">
        <f>SUM(AR37:AR41)</f>
        <v>41.617949999999986</v>
      </c>
      <c r="AS36" s="133">
        <f>SUM(AS37:AS41)</f>
        <v>41.168240000000004</v>
      </c>
      <c r="AT36" s="133">
        <f>SUM(AT37:AT41)</f>
        <v>35.949359999999984</v>
      </c>
    </row>
    <row r="37" spans="1:46">
      <c r="B37" s="138" t="s">
        <v>346</v>
      </c>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v>0</v>
      </c>
      <c r="AJ37" s="132">
        <v>0</v>
      </c>
      <c r="AK37" s="132">
        <v>0</v>
      </c>
      <c r="AL37" s="132">
        <v>0</v>
      </c>
      <c r="AM37" s="132">
        <v>0</v>
      </c>
      <c r="AN37" s="132">
        <v>0</v>
      </c>
      <c r="AO37" s="132">
        <v>0</v>
      </c>
      <c r="AP37" s="132">
        <v>0</v>
      </c>
      <c r="AQ37" s="132">
        <v>0</v>
      </c>
      <c r="AR37" s="132">
        <v>0</v>
      </c>
      <c r="AS37" s="132">
        <v>0</v>
      </c>
      <c r="AT37" s="132">
        <v>0</v>
      </c>
    </row>
    <row r="38" spans="1:46">
      <c r="B38" s="138" t="s">
        <v>26</v>
      </c>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v>0</v>
      </c>
      <c r="AJ38" s="132">
        <v>0</v>
      </c>
      <c r="AK38" s="132">
        <v>46</v>
      </c>
      <c r="AL38" s="132">
        <v>48</v>
      </c>
      <c r="AM38" s="132">
        <v>64</v>
      </c>
      <c r="AN38" s="132">
        <v>45</v>
      </c>
      <c r="AO38" s="132">
        <v>37</v>
      </c>
      <c r="AP38" s="132">
        <v>34</v>
      </c>
      <c r="AQ38" s="132">
        <v>36.670010000000005</v>
      </c>
      <c r="AR38" s="132">
        <v>40.241099999999989</v>
      </c>
      <c r="AS38" s="132">
        <v>39.726140000000001</v>
      </c>
      <c r="AT38" s="132">
        <v>34.617709999999988</v>
      </c>
    </row>
    <row r="39" spans="1:46">
      <c r="B39" s="138" t="s">
        <v>347</v>
      </c>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v>0</v>
      </c>
      <c r="AJ39" s="132">
        <v>0</v>
      </c>
      <c r="AK39" s="132">
        <v>0</v>
      </c>
      <c r="AL39" s="132">
        <v>-3</v>
      </c>
      <c r="AM39" s="132">
        <v>0</v>
      </c>
      <c r="AN39" s="132">
        <v>0</v>
      </c>
      <c r="AO39" s="132">
        <v>0</v>
      </c>
      <c r="AP39" s="132">
        <v>0</v>
      </c>
      <c r="AQ39" s="132">
        <v>0</v>
      </c>
      <c r="AR39" s="132">
        <v>0</v>
      </c>
      <c r="AS39" s="132">
        <v>0</v>
      </c>
      <c r="AT39" s="132">
        <v>0</v>
      </c>
    </row>
    <row r="40" spans="1:46">
      <c r="B40" s="138" t="s">
        <v>28</v>
      </c>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v>0</v>
      </c>
      <c r="AJ40" s="132">
        <v>0</v>
      </c>
      <c r="AK40" s="132">
        <v>0</v>
      </c>
      <c r="AL40" s="132">
        <v>0</v>
      </c>
      <c r="AM40" s="132">
        <v>0</v>
      </c>
      <c r="AN40" s="132">
        <v>0</v>
      </c>
      <c r="AO40" s="132">
        <v>0</v>
      </c>
      <c r="AP40" s="132">
        <v>0</v>
      </c>
      <c r="AQ40" s="132">
        <v>0</v>
      </c>
      <c r="AR40" s="132">
        <v>0</v>
      </c>
      <c r="AS40" s="132">
        <v>0</v>
      </c>
      <c r="AT40" s="132">
        <v>0</v>
      </c>
    </row>
    <row r="41" spans="1:46">
      <c r="B41" s="138" t="s">
        <v>10</v>
      </c>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v>0</v>
      </c>
      <c r="AJ41" s="132">
        <v>0</v>
      </c>
      <c r="AK41" s="132">
        <v>0</v>
      </c>
      <c r="AL41" s="132">
        <v>0</v>
      </c>
      <c r="AM41" s="132">
        <v>0</v>
      </c>
      <c r="AN41" s="132">
        <v>0</v>
      </c>
      <c r="AO41" s="132">
        <v>0</v>
      </c>
      <c r="AP41" s="132">
        <v>0</v>
      </c>
      <c r="AQ41" s="132">
        <v>1.3410899999999999</v>
      </c>
      <c r="AR41" s="132">
        <v>1.3768500000000001</v>
      </c>
      <c r="AS41" s="132">
        <v>1.4421000000000004</v>
      </c>
      <c r="AT41" s="132">
        <v>1.3316499999999989</v>
      </c>
    </row>
    <row r="42" spans="1:46">
      <c r="B42" s="137" t="s">
        <v>30</v>
      </c>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v>0</v>
      </c>
      <c r="AJ42" s="133">
        <v>0</v>
      </c>
      <c r="AK42" s="133">
        <v>-12</v>
      </c>
      <c r="AL42" s="133">
        <v>-9</v>
      </c>
      <c r="AM42" s="133">
        <v>-12</v>
      </c>
      <c r="AN42" s="133">
        <v>-11</v>
      </c>
      <c r="AO42" s="133">
        <v>-11</v>
      </c>
      <c r="AP42" s="133">
        <v>-8</v>
      </c>
      <c r="AQ42" s="133">
        <v>-14.3902</v>
      </c>
      <c r="AR42" s="133">
        <f>SUM(AR43:AR45)</f>
        <v>-11.253669999999996</v>
      </c>
      <c r="AS42" s="133">
        <f>SUM(AS43:AS45)</f>
        <v>-11.646800000000002</v>
      </c>
      <c r="AT42" s="133">
        <f>SUM(AT43:AT45)</f>
        <v>-11.471160000000019</v>
      </c>
    </row>
    <row r="43" spans="1:46">
      <c r="B43" s="138" t="s">
        <v>346</v>
      </c>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v>0</v>
      </c>
      <c r="AJ43" s="132">
        <v>0</v>
      </c>
      <c r="AK43" s="132">
        <v>0</v>
      </c>
      <c r="AL43" s="132">
        <v>0</v>
      </c>
      <c r="AM43" s="132">
        <v>0</v>
      </c>
      <c r="AN43" s="132">
        <v>0</v>
      </c>
      <c r="AO43" s="132">
        <v>0</v>
      </c>
      <c r="AP43" s="132">
        <v>0</v>
      </c>
      <c r="AQ43" s="132">
        <v>0</v>
      </c>
      <c r="AR43" s="132">
        <v>0</v>
      </c>
      <c r="AS43" s="132">
        <v>0</v>
      </c>
      <c r="AT43" s="132">
        <v>0</v>
      </c>
    </row>
    <row r="44" spans="1:46">
      <c r="B44" s="138" t="s">
        <v>31</v>
      </c>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v>0</v>
      </c>
      <c r="AJ44" s="132">
        <v>0</v>
      </c>
      <c r="AK44" s="132">
        <v>0</v>
      </c>
      <c r="AL44" s="132">
        <v>0</v>
      </c>
      <c r="AM44" s="132">
        <v>0</v>
      </c>
      <c r="AN44" s="132">
        <v>0</v>
      </c>
      <c r="AO44" s="132">
        <v>0</v>
      </c>
      <c r="AP44" s="132">
        <v>0</v>
      </c>
      <c r="AQ44" s="132">
        <v>0</v>
      </c>
      <c r="AR44" s="132">
        <v>0</v>
      </c>
      <c r="AS44" s="132">
        <v>0</v>
      </c>
      <c r="AT44" s="132">
        <v>0</v>
      </c>
    </row>
    <row r="45" spans="1:46">
      <c r="B45" s="138" t="s">
        <v>10</v>
      </c>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v>0</v>
      </c>
      <c r="AJ45" s="132">
        <v>0</v>
      </c>
      <c r="AK45" s="132">
        <v>-12</v>
      </c>
      <c r="AL45" s="132">
        <v>-9</v>
      </c>
      <c r="AM45" s="132">
        <v>-12</v>
      </c>
      <c r="AN45" s="132">
        <v>-11</v>
      </c>
      <c r="AO45" s="132">
        <v>-11</v>
      </c>
      <c r="AP45" s="132">
        <v>-8</v>
      </c>
      <c r="AQ45" s="132">
        <v>-14.3902</v>
      </c>
      <c r="AR45" s="132">
        <v>-11.253669999999996</v>
      </c>
      <c r="AS45" s="132">
        <v>-11.646800000000002</v>
      </c>
      <c r="AT45" s="132">
        <v>-11.471160000000019</v>
      </c>
    </row>
    <row r="46" spans="1:46">
      <c r="A46" s="189"/>
      <c r="B46" s="123" t="s">
        <v>32</v>
      </c>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v>0</v>
      </c>
      <c r="AJ46" s="133">
        <v>0</v>
      </c>
      <c r="AK46" s="133">
        <v>0</v>
      </c>
      <c r="AL46" s="133">
        <v>0</v>
      </c>
      <c r="AM46" s="133">
        <v>0</v>
      </c>
      <c r="AN46" s="133">
        <v>0</v>
      </c>
      <c r="AO46" s="133">
        <v>0</v>
      </c>
      <c r="AP46" s="133">
        <v>0</v>
      </c>
      <c r="AQ46" s="133">
        <v>0</v>
      </c>
      <c r="AR46" s="133">
        <v>0</v>
      </c>
      <c r="AS46" s="133">
        <v>0</v>
      </c>
      <c r="AT46" s="133">
        <v>0</v>
      </c>
    </row>
    <row r="47" spans="1:46">
      <c r="A47" s="189"/>
      <c r="B47" s="123" t="s">
        <v>44</v>
      </c>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v>0</v>
      </c>
      <c r="AJ47" s="133">
        <v>34105</v>
      </c>
      <c r="AK47" s="133">
        <v>33752</v>
      </c>
      <c r="AL47" s="133">
        <v>94853</v>
      </c>
      <c r="AM47" s="133">
        <v>195083</v>
      </c>
      <c r="AN47" s="133">
        <v>188069</v>
      </c>
      <c r="AO47" s="133">
        <v>231789</v>
      </c>
      <c r="AP47" s="133">
        <v>180408</v>
      </c>
      <c r="AQ47" s="133">
        <v>130909.11966000001</v>
      </c>
      <c r="AR47" s="133">
        <v>191249.67958</v>
      </c>
      <c r="AS47" s="133">
        <v>306575.73167999991</v>
      </c>
      <c r="AT47" s="133">
        <v>219436.83389999997</v>
      </c>
    </row>
    <row r="48" spans="1:46">
      <c r="A48" s="189"/>
      <c r="B48" s="123" t="s">
        <v>33</v>
      </c>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v>0</v>
      </c>
      <c r="AJ48" s="133">
        <v>34105</v>
      </c>
      <c r="AK48" s="133">
        <v>33576</v>
      </c>
      <c r="AL48" s="133">
        <v>94106</v>
      </c>
      <c r="AM48" s="133">
        <v>194393</v>
      </c>
      <c r="AN48" s="133">
        <v>188011</v>
      </c>
      <c r="AO48" s="133">
        <v>231718</v>
      </c>
      <c r="AP48" s="133">
        <v>180362</v>
      </c>
      <c r="AQ48" s="133">
        <v>130838.78385000001</v>
      </c>
      <c r="AR48" s="133">
        <f>SUM(AR11,AR12,AR25,AR46,AR47,AR32,AR35)</f>
        <v>191148.61761000002</v>
      </c>
      <c r="AS48" s="133">
        <f>SUM(AS11,AS12,AS25,AS46,AS47,AS32,AS35)</f>
        <v>306434.62348999991</v>
      </c>
      <c r="AT48" s="133">
        <f>SUM(AT11,AT12,AT25,AT46,AT47,AT32,AT35)</f>
        <v>219056.25983999998</v>
      </c>
    </row>
    <row r="49" spans="1:46">
      <c r="A49" s="189"/>
      <c r="B49" s="123" t="s">
        <v>34</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v>0</v>
      </c>
      <c r="AJ49" s="133">
        <v>0</v>
      </c>
      <c r="AK49" s="133">
        <v>0</v>
      </c>
      <c r="AL49" s="133">
        <v>0</v>
      </c>
      <c r="AM49" s="133">
        <v>0</v>
      </c>
      <c r="AN49" s="133">
        <v>0</v>
      </c>
      <c r="AO49" s="133">
        <v>0</v>
      </c>
      <c r="AP49" s="133">
        <v>0</v>
      </c>
      <c r="AQ49" s="133">
        <v>0</v>
      </c>
      <c r="AR49" s="133">
        <v>0</v>
      </c>
      <c r="AS49" s="133">
        <v>0</v>
      </c>
      <c r="AT49" s="133">
        <v>0</v>
      </c>
    </row>
    <row r="50" spans="1:46">
      <c r="A50" s="189"/>
      <c r="B50" s="123" t="s">
        <v>35</v>
      </c>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v>0</v>
      </c>
      <c r="AJ50" s="133">
        <v>0</v>
      </c>
      <c r="AK50" s="133">
        <v>22</v>
      </c>
      <c r="AL50" s="133">
        <v>-22</v>
      </c>
      <c r="AM50" s="133">
        <v>0</v>
      </c>
      <c r="AN50" s="133">
        <v>0</v>
      </c>
      <c r="AO50" s="133">
        <v>0</v>
      </c>
      <c r="AP50" s="133">
        <v>15</v>
      </c>
      <c r="AQ50" s="133">
        <v>4.8796399999999993</v>
      </c>
      <c r="AR50" s="133">
        <v>-19.721839999999997</v>
      </c>
      <c r="AS50" s="133">
        <v>16.218629999999997</v>
      </c>
      <c r="AT50" s="133">
        <v>-16.742419999999999</v>
      </c>
    </row>
    <row r="51" spans="1:46">
      <c r="A51" s="189"/>
      <c r="B51" s="123" t="s">
        <v>45</v>
      </c>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v>0</v>
      </c>
      <c r="AJ51" s="133">
        <v>0</v>
      </c>
      <c r="AK51" s="133">
        <v>0</v>
      </c>
      <c r="AL51" s="133">
        <v>0</v>
      </c>
      <c r="AM51" s="133">
        <v>0</v>
      </c>
      <c r="AN51" s="133">
        <v>0</v>
      </c>
      <c r="AO51" s="133">
        <v>0</v>
      </c>
      <c r="AP51" s="133">
        <v>0</v>
      </c>
      <c r="AQ51" s="133">
        <v>0</v>
      </c>
      <c r="AR51" s="133">
        <v>0</v>
      </c>
      <c r="AS51" s="133">
        <v>0</v>
      </c>
      <c r="AT51" s="133">
        <v>0</v>
      </c>
    </row>
    <row r="52" spans="1:46">
      <c r="A52" s="189"/>
      <c r="B52" s="123" t="s">
        <v>46</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v>0</v>
      </c>
      <c r="AJ52" s="133">
        <v>34105</v>
      </c>
      <c r="AK52" s="133">
        <v>33598</v>
      </c>
      <c r="AL52" s="133">
        <v>94084</v>
      </c>
      <c r="AM52" s="133">
        <v>194393</v>
      </c>
      <c r="AN52" s="133">
        <v>188011</v>
      </c>
      <c r="AO52" s="133">
        <v>231718</v>
      </c>
      <c r="AP52" s="133">
        <v>180377</v>
      </c>
      <c r="AQ52" s="133">
        <v>130843.66349000001</v>
      </c>
      <c r="AR52" s="133">
        <f>SUM(AR48,AR49,AR50)-AR51</f>
        <v>191128.89577</v>
      </c>
      <c r="AS52" s="133">
        <f>SUM(AS48,AS49,AS50)-AS51</f>
        <v>306450.84211999993</v>
      </c>
      <c r="AT52" s="133">
        <f>SUM(AT48,AT49,AT50)-AT51</f>
        <v>219039.51741999999</v>
      </c>
    </row>
    <row r="53" spans="1:46">
      <c r="A53" s="189"/>
      <c r="B53" s="139" t="s">
        <v>47</v>
      </c>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v>0</v>
      </c>
      <c r="AJ53" s="141">
        <v>34105</v>
      </c>
      <c r="AK53" s="141">
        <v>33598</v>
      </c>
      <c r="AL53" s="141">
        <v>94084</v>
      </c>
      <c r="AM53" s="141">
        <v>194393</v>
      </c>
      <c r="AN53" s="141">
        <v>188011</v>
      </c>
      <c r="AO53" s="141">
        <v>231718</v>
      </c>
      <c r="AP53" s="141">
        <v>180377</v>
      </c>
      <c r="AQ53" s="141">
        <v>130843.66349000001</v>
      </c>
      <c r="AR53" s="141">
        <f>SUM(AR48,AR49,AR50)</f>
        <v>191128.89577</v>
      </c>
      <c r="AS53" s="141">
        <f>SUM(AS48,AS49,AS50)</f>
        <v>306450.84211999993</v>
      </c>
      <c r="AT53" s="141">
        <f>SUM(AT48,AT49,AT50)</f>
        <v>219039.51741999999</v>
      </c>
    </row>
    <row r="54" spans="1:46" ht="9" customHeight="1">
      <c r="A54" s="122"/>
      <c r="B54" s="123"/>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row>
    <row r="55" spans="1:46">
      <c r="A55" s="122"/>
      <c r="B55" s="143" t="s">
        <v>189</v>
      </c>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v>0</v>
      </c>
      <c r="AJ55" s="187">
        <v>34105</v>
      </c>
      <c r="AK55" s="187">
        <v>33542</v>
      </c>
      <c r="AL55" s="187">
        <v>94070</v>
      </c>
      <c r="AM55" s="187">
        <v>194341</v>
      </c>
      <c r="AN55" s="187">
        <v>187977</v>
      </c>
      <c r="AO55" s="187">
        <v>231692</v>
      </c>
      <c r="AP55" s="187">
        <v>180336</v>
      </c>
      <c r="AQ55" s="187">
        <v>130815.16295000001</v>
      </c>
      <c r="AR55" s="187">
        <v>191118.25332999992</v>
      </c>
      <c r="AS55" s="187">
        <v>306405.10205000004</v>
      </c>
      <c r="AT55" s="187">
        <v>219031.78163999994</v>
      </c>
    </row>
    <row r="56" spans="1:46">
      <c r="A56" s="122"/>
      <c r="B56" s="139" t="s">
        <v>325</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c r="AI56" s="141">
        <v>0</v>
      </c>
      <c r="AJ56" s="141">
        <v>34105</v>
      </c>
      <c r="AK56" s="141">
        <v>33542</v>
      </c>
      <c r="AL56" s="141">
        <v>94070</v>
      </c>
      <c r="AM56" s="141">
        <v>194341</v>
      </c>
      <c r="AN56" s="141">
        <v>187977</v>
      </c>
      <c r="AO56" s="141">
        <v>231692</v>
      </c>
      <c r="AP56" s="141">
        <v>180336</v>
      </c>
      <c r="AQ56" s="141">
        <v>130815.16295000001</v>
      </c>
      <c r="AR56" s="141">
        <f>AR55</f>
        <v>191118.25332999992</v>
      </c>
      <c r="AS56" s="141">
        <f>AS55</f>
        <v>306405.10205000004</v>
      </c>
      <c r="AT56" s="141">
        <f>AT55</f>
        <v>219031.78163999994</v>
      </c>
    </row>
    <row r="57" spans="1:46">
      <c r="B57" s="145"/>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spans="1:46">
      <c r="B58" s="145"/>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c r="B59" s="145"/>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ht="15" thickBot="1">
      <c r="B60" s="88"/>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spans="1:46" ht="16" customHeight="1" thickTop="1" thickBot="1">
      <c r="A61" s="185"/>
      <c r="B61" s="27" t="s">
        <v>94</v>
      </c>
      <c r="C61" s="391">
        <v>2015</v>
      </c>
      <c r="D61" s="391"/>
      <c r="E61" s="391"/>
      <c r="F61" s="391"/>
      <c r="G61" s="392">
        <v>2016</v>
      </c>
      <c r="H61" s="391"/>
      <c r="I61" s="391"/>
      <c r="J61" s="391"/>
      <c r="K61" s="392">
        <v>2017</v>
      </c>
      <c r="L61" s="391"/>
      <c r="M61" s="391"/>
      <c r="N61" s="391"/>
      <c r="O61" s="392">
        <v>2018</v>
      </c>
      <c r="P61" s="391"/>
      <c r="Q61" s="391"/>
      <c r="R61" s="391"/>
      <c r="S61" s="392">
        <v>2019</v>
      </c>
      <c r="T61" s="391"/>
      <c r="U61" s="391"/>
      <c r="V61" s="391"/>
      <c r="W61" s="392">
        <v>2020</v>
      </c>
      <c r="X61" s="391"/>
      <c r="Y61" s="391"/>
      <c r="Z61" s="391"/>
      <c r="AA61" s="392">
        <v>2021</v>
      </c>
      <c r="AB61" s="391"/>
      <c r="AC61" s="391"/>
      <c r="AD61" s="391"/>
      <c r="AE61" s="392">
        <v>2022</v>
      </c>
      <c r="AF61" s="391"/>
      <c r="AG61" s="391"/>
      <c r="AH61" s="391"/>
      <c r="AI61" s="392">
        <v>2023</v>
      </c>
      <c r="AJ61" s="391"/>
      <c r="AK61" s="391"/>
      <c r="AL61" s="391"/>
      <c r="AM61" s="392">
        <v>2024</v>
      </c>
      <c r="AN61" s="391"/>
      <c r="AO61" s="391"/>
      <c r="AP61" s="391"/>
      <c r="AQ61" s="393">
        <v>2025</v>
      </c>
      <c r="AR61" s="394"/>
      <c r="AS61" s="394"/>
      <c r="AT61" s="394"/>
    </row>
    <row r="62" spans="1:46" ht="16" customHeight="1" thickTop="1">
      <c r="A62" s="185"/>
      <c r="B62" s="28" t="s">
        <v>97</v>
      </c>
      <c r="C62" s="345" t="s">
        <v>0</v>
      </c>
      <c r="D62" s="345" t="s">
        <v>1</v>
      </c>
      <c r="E62" s="345" t="s">
        <v>2</v>
      </c>
      <c r="F62" s="345" t="s">
        <v>3</v>
      </c>
      <c r="G62" s="345" t="s">
        <v>4</v>
      </c>
      <c r="H62" s="345" t="s">
        <v>5</v>
      </c>
      <c r="I62" s="345" t="s">
        <v>6</v>
      </c>
      <c r="J62" s="345" t="s">
        <v>7</v>
      </c>
      <c r="K62" s="345" t="s">
        <v>8</v>
      </c>
      <c r="L62" s="345" t="s">
        <v>90</v>
      </c>
      <c r="M62" s="345" t="s">
        <v>102</v>
      </c>
      <c r="N62" s="345" t="s">
        <v>103</v>
      </c>
      <c r="O62" s="345" t="s">
        <v>104</v>
      </c>
      <c r="P62" s="345" t="s">
        <v>106</v>
      </c>
      <c r="Q62" s="345" t="s">
        <v>107</v>
      </c>
      <c r="R62" s="345" t="s">
        <v>108</v>
      </c>
      <c r="S62" s="345" t="s">
        <v>109</v>
      </c>
      <c r="T62" s="345" t="s">
        <v>111</v>
      </c>
      <c r="U62" s="345" t="s">
        <v>116</v>
      </c>
      <c r="V62" s="345" t="s">
        <v>117</v>
      </c>
      <c r="W62" s="345" t="s">
        <v>159</v>
      </c>
      <c r="X62" s="345" t="s">
        <v>178</v>
      </c>
      <c r="Y62" s="345" t="s">
        <v>181</v>
      </c>
      <c r="Z62" s="345" t="s">
        <v>197</v>
      </c>
      <c r="AA62" s="345" t="s">
        <v>199</v>
      </c>
      <c r="AB62" s="345" t="s">
        <v>201</v>
      </c>
      <c r="AC62" s="345" t="s">
        <v>204</v>
      </c>
      <c r="AD62" s="345" t="s">
        <v>206</v>
      </c>
      <c r="AE62" s="345" t="s">
        <v>209</v>
      </c>
      <c r="AF62" s="345" t="s">
        <v>214</v>
      </c>
      <c r="AG62" s="345" t="s">
        <v>222</v>
      </c>
      <c r="AH62" s="345" t="s">
        <v>226</v>
      </c>
      <c r="AI62" s="345" t="s">
        <v>244</v>
      </c>
      <c r="AJ62" s="345" t="s">
        <v>248</v>
      </c>
      <c r="AK62" s="345" t="s">
        <v>266</v>
      </c>
      <c r="AL62" s="345" t="s">
        <v>275</v>
      </c>
      <c r="AM62" s="345" t="s">
        <v>287</v>
      </c>
      <c r="AN62" s="345" t="s">
        <v>291</v>
      </c>
      <c r="AO62" s="345" t="s">
        <v>303</v>
      </c>
      <c r="AP62" s="345" t="s">
        <v>306</v>
      </c>
      <c r="AQ62" s="345" t="s">
        <v>341</v>
      </c>
      <c r="AR62" s="345" t="s">
        <v>348</v>
      </c>
      <c r="AS62" s="345" t="s">
        <v>440</v>
      </c>
      <c r="AT62" s="345" t="s">
        <v>447</v>
      </c>
    </row>
    <row r="63" spans="1:46">
      <c r="B63" s="148" t="s">
        <v>48</v>
      </c>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v>0</v>
      </c>
      <c r="AJ63" s="149">
        <v>4797</v>
      </c>
      <c r="AK63" s="149">
        <v>2302</v>
      </c>
      <c r="AL63" s="149">
        <v>2467</v>
      </c>
      <c r="AM63" s="149">
        <v>1948</v>
      </c>
      <c r="AN63" s="149">
        <v>158398</v>
      </c>
      <c r="AO63" s="149">
        <v>264781</v>
      </c>
      <c r="AP63" s="149">
        <v>82681</v>
      </c>
      <c r="AQ63" s="149">
        <v>82695.12079999999</v>
      </c>
      <c r="AR63" s="149">
        <f>SUM(AR64:AR78)</f>
        <v>158991.77239</v>
      </c>
      <c r="AS63" s="149">
        <f>SUM(AS64:AS78)</f>
        <v>400094.20939000003</v>
      </c>
      <c r="AT63" s="149">
        <f>SUM(AT64:AT78)</f>
        <v>278291.64622</v>
      </c>
    </row>
    <row r="64" spans="1:46">
      <c r="B64" s="148" t="s">
        <v>49</v>
      </c>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v>0</v>
      </c>
      <c r="AJ64" s="149">
        <v>4797</v>
      </c>
      <c r="AK64" s="149">
        <v>2302</v>
      </c>
      <c r="AL64" s="149">
        <v>2452</v>
      </c>
      <c r="AM64" s="149">
        <v>1122</v>
      </c>
      <c r="AN64" s="149">
        <v>833</v>
      </c>
      <c r="AO64" s="149">
        <v>736</v>
      </c>
      <c r="AP64" s="149">
        <v>869</v>
      </c>
      <c r="AQ64" s="149">
        <v>819.09379000000001</v>
      </c>
      <c r="AR64" s="152">
        <v>663.19133000000011</v>
      </c>
      <c r="AS64" s="152">
        <v>505.60845</v>
      </c>
      <c r="AT64" s="152">
        <v>396.33327000000003</v>
      </c>
    </row>
    <row r="65" spans="1:46">
      <c r="A65" s="175"/>
      <c r="B65" s="151" t="s">
        <v>118</v>
      </c>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v>0</v>
      </c>
      <c r="AJ65" s="152">
        <v>0</v>
      </c>
      <c r="AK65" s="152">
        <v>0</v>
      </c>
      <c r="AL65" s="152">
        <v>0</v>
      </c>
      <c r="AM65" s="152">
        <v>805</v>
      </c>
      <c r="AN65" s="152">
        <v>557</v>
      </c>
      <c r="AO65" s="152">
        <v>535</v>
      </c>
      <c r="AP65" s="152">
        <v>378</v>
      </c>
      <c r="AQ65" s="152">
        <v>420.07438999999999</v>
      </c>
      <c r="AR65" s="152">
        <v>489.38542999999999</v>
      </c>
      <c r="AS65" s="152">
        <v>572.55471</v>
      </c>
      <c r="AT65" s="152">
        <v>219.77635000000001</v>
      </c>
    </row>
    <row r="66" spans="1:46">
      <c r="A66" s="175"/>
      <c r="B66" s="151" t="s">
        <v>98</v>
      </c>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v>0</v>
      </c>
      <c r="AJ66" s="149">
        <v>0</v>
      </c>
      <c r="AK66" s="149">
        <v>0</v>
      </c>
      <c r="AL66" s="149">
        <v>0</v>
      </c>
      <c r="AM66" s="149">
        <v>0</v>
      </c>
      <c r="AN66" s="149">
        <v>0</v>
      </c>
      <c r="AO66" s="149">
        <v>0</v>
      </c>
      <c r="AP66" s="149">
        <v>0</v>
      </c>
      <c r="AQ66" s="149">
        <v>0</v>
      </c>
      <c r="AR66" s="152">
        <v>0</v>
      </c>
      <c r="AS66" s="152">
        <v>0</v>
      </c>
      <c r="AT66" s="152">
        <v>0</v>
      </c>
    </row>
    <row r="67" spans="1:46">
      <c r="A67" s="175"/>
      <c r="B67" s="151" t="s">
        <v>207</v>
      </c>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v>0</v>
      </c>
      <c r="AJ67" s="149">
        <v>0</v>
      </c>
      <c r="AK67" s="149">
        <v>0</v>
      </c>
      <c r="AL67" s="149">
        <v>0</v>
      </c>
      <c r="AM67" s="149">
        <v>0</v>
      </c>
      <c r="AN67" s="149">
        <v>0</v>
      </c>
      <c r="AO67" s="149">
        <v>0</v>
      </c>
      <c r="AP67" s="149">
        <v>0</v>
      </c>
      <c r="AQ67" s="149">
        <v>0</v>
      </c>
      <c r="AR67" s="152">
        <v>0</v>
      </c>
      <c r="AS67" s="152">
        <v>0</v>
      </c>
      <c r="AT67" s="152">
        <v>0</v>
      </c>
    </row>
    <row r="68" spans="1:46">
      <c r="B68" s="151" t="s">
        <v>52</v>
      </c>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v>0</v>
      </c>
      <c r="AJ68" s="149">
        <v>0</v>
      </c>
      <c r="AK68" s="149">
        <v>0</v>
      </c>
      <c r="AL68" s="149">
        <v>0</v>
      </c>
      <c r="AM68" s="149">
        <v>0</v>
      </c>
      <c r="AN68" s="149">
        <v>0</v>
      </c>
      <c r="AO68" s="149">
        <v>0</v>
      </c>
      <c r="AP68" s="149">
        <v>0</v>
      </c>
      <c r="AQ68" s="149">
        <v>0</v>
      </c>
      <c r="AR68" s="152">
        <v>0</v>
      </c>
      <c r="AS68" s="152">
        <v>0</v>
      </c>
      <c r="AT68" s="152">
        <v>0</v>
      </c>
    </row>
    <row r="69" spans="1:46">
      <c r="A69" s="175"/>
      <c r="B69" s="151" t="s">
        <v>50</v>
      </c>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v>0</v>
      </c>
      <c r="AJ69" s="152">
        <v>0</v>
      </c>
      <c r="AK69" s="152">
        <v>0</v>
      </c>
      <c r="AL69" s="152">
        <v>0</v>
      </c>
      <c r="AM69" s="152">
        <v>0</v>
      </c>
      <c r="AN69" s="152">
        <v>0</v>
      </c>
      <c r="AO69" s="152">
        <v>0</v>
      </c>
      <c r="AP69" s="152">
        <v>1</v>
      </c>
      <c r="AQ69" s="152">
        <v>0</v>
      </c>
      <c r="AR69" s="152">
        <v>0</v>
      </c>
      <c r="AS69" s="152">
        <v>0</v>
      </c>
      <c r="AT69" s="152">
        <v>0</v>
      </c>
    </row>
    <row r="70" spans="1:46">
      <c r="B70" s="151" t="s">
        <v>55</v>
      </c>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v>0</v>
      </c>
      <c r="AJ70" s="152">
        <v>0</v>
      </c>
      <c r="AK70" s="152">
        <v>0</v>
      </c>
      <c r="AL70" s="152">
        <v>0</v>
      </c>
      <c r="AM70" s="152">
        <v>0</v>
      </c>
      <c r="AN70" s="152">
        <v>0</v>
      </c>
      <c r="AO70" s="152">
        <v>0</v>
      </c>
      <c r="AP70" s="152">
        <v>0</v>
      </c>
      <c r="AQ70" s="152">
        <v>0</v>
      </c>
      <c r="AR70" s="152">
        <v>0</v>
      </c>
      <c r="AS70" s="152">
        <v>0</v>
      </c>
      <c r="AT70" s="152">
        <v>0</v>
      </c>
    </row>
    <row r="71" spans="1:46">
      <c r="A71" s="175"/>
      <c r="B71" s="151" t="s">
        <v>119</v>
      </c>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v>0</v>
      </c>
      <c r="AJ71" s="152">
        <v>0</v>
      </c>
      <c r="AK71" s="152">
        <v>0</v>
      </c>
      <c r="AL71" s="152">
        <v>15</v>
      </c>
      <c r="AM71" s="152">
        <v>21</v>
      </c>
      <c r="AN71" s="152">
        <v>38</v>
      </c>
      <c r="AO71" s="152">
        <v>37</v>
      </c>
      <c r="AP71" s="152">
        <v>47</v>
      </c>
      <c r="AQ71" s="152">
        <v>56.227589999999999</v>
      </c>
      <c r="AR71" s="152">
        <v>61.949709999999996</v>
      </c>
      <c r="AS71" s="152">
        <v>61.417569999999998</v>
      </c>
      <c r="AT71" s="152">
        <v>74.998990000000006</v>
      </c>
    </row>
    <row r="72" spans="1:46">
      <c r="B72" s="151" t="s">
        <v>51</v>
      </c>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v>0</v>
      </c>
      <c r="AJ72" s="152">
        <v>0</v>
      </c>
      <c r="AK72" s="152">
        <v>0</v>
      </c>
      <c r="AL72" s="152">
        <v>0</v>
      </c>
      <c r="AM72" s="152">
        <v>0</v>
      </c>
      <c r="AN72" s="152">
        <v>0</v>
      </c>
      <c r="AO72" s="152">
        <v>0</v>
      </c>
      <c r="AP72" s="152">
        <v>0</v>
      </c>
      <c r="AQ72" s="152">
        <v>0</v>
      </c>
      <c r="AR72" s="152">
        <v>0</v>
      </c>
      <c r="AS72" s="152">
        <v>0</v>
      </c>
      <c r="AT72" s="152">
        <v>0</v>
      </c>
    </row>
    <row r="73" spans="1:46">
      <c r="B73" s="151" t="s">
        <v>54</v>
      </c>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v>0</v>
      </c>
      <c r="AJ73" s="152">
        <v>0</v>
      </c>
      <c r="AK73" s="152">
        <v>0</v>
      </c>
      <c r="AL73" s="152">
        <v>0</v>
      </c>
      <c r="AM73" s="152">
        <v>0</v>
      </c>
      <c r="AN73" s="152">
        <v>0</v>
      </c>
      <c r="AO73" s="152">
        <v>0</v>
      </c>
      <c r="AP73" s="152">
        <v>0</v>
      </c>
      <c r="AQ73" s="152">
        <v>0</v>
      </c>
      <c r="AR73" s="152">
        <v>0</v>
      </c>
      <c r="AS73" s="152">
        <v>0</v>
      </c>
      <c r="AT73" s="152">
        <v>0</v>
      </c>
    </row>
    <row r="74" spans="1:46">
      <c r="A74" s="175"/>
      <c r="B74" s="151" t="s">
        <v>120</v>
      </c>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v>0</v>
      </c>
      <c r="AJ74" s="152">
        <v>0</v>
      </c>
      <c r="AK74" s="152">
        <v>0</v>
      </c>
      <c r="AL74" s="152">
        <v>0</v>
      </c>
      <c r="AM74" s="152">
        <v>0</v>
      </c>
      <c r="AN74" s="152">
        <v>0</v>
      </c>
      <c r="AO74" s="152">
        <v>0</v>
      </c>
      <c r="AP74" s="152">
        <v>0</v>
      </c>
      <c r="AQ74" s="152">
        <v>14.079040000000001</v>
      </c>
      <c r="AR74" s="152">
        <v>0</v>
      </c>
      <c r="AS74" s="152">
        <v>0</v>
      </c>
      <c r="AT74" s="152">
        <v>0</v>
      </c>
    </row>
    <row r="75" spans="1:46">
      <c r="B75" s="151" t="s">
        <v>56</v>
      </c>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v>0</v>
      </c>
      <c r="AJ75" s="152">
        <v>0</v>
      </c>
      <c r="AK75" s="152">
        <v>0</v>
      </c>
      <c r="AL75" s="152">
        <v>0</v>
      </c>
      <c r="AM75" s="152">
        <v>0</v>
      </c>
      <c r="AN75" s="152">
        <v>156970</v>
      </c>
      <c r="AO75" s="152">
        <v>263473</v>
      </c>
      <c r="AP75" s="152">
        <v>81386</v>
      </c>
      <c r="AQ75" s="152">
        <v>81385.64598999999</v>
      </c>
      <c r="AR75" s="152">
        <v>157777.24591999999</v>
      </c>
      <c r="AS75" s="152">
        <v>398954.62866000005</v>
      </c>
      <c r="AT75" s="152">
        <v>277600.53761</v>
      </c>
    </row>
    <row r="76" spans="1:46">
      <c r="A76" s="175"/>
      <c r="B76" s="151" t="s">
        <v>224</v>
      </c>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v>0</v>
      </c>
      <c r="AJ76" s="152">
        <v>0</v>
      </c>
      <c r="AK76" s="152">
        <v>0</v>
      </c>
      <c r="AL76" s="152">
        <v>0</v>
      </c>
      <c r="AM76" s="152">
        <v>0</v>
      </c>
      <c r="AN76" s="152">
        <v>0</v>
      </c>
      <c r="AO76" s="152">
        <v>0</v>
      </c>
      <c r="AP76" s="152">
        <v>0</v>
      </c>
      <c r="AQ76" s="152">
        <v>0</v>
      </c>
      <c r="AR76" s="152">
        <v>0</v>
      </c>
      <c r="AS76" s="152">
        <v>0</v>
      </c>
      <c r="AT76" s="152">
        <v>0</v>
      </c>
    </row>
    <row r="77" spans="1:46">
      <c r="A77" s="175"/>
      <c r="B77" s="151" t="s">
        <v>53</v>
      </c>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v>0</v>
      </c>
      <c r="AJ77" s="149">
        <v>0</v>
      </c>
      <c r="AK77" s="149">
        <v>0</v>
      </c>
      <c r="AL77" s="149">
        <v>0</v>
      </c>
      <c r="AM77" s="149">
        <v>0</v>
      </c>
      <c r="AN77" s="149">
        <v>0</v>
      </c>
      <c r="AO77" s="149">
        <v>0</v>
      </c>
      <c r="AP77" s="149">
        <v>0</v>
      </c>
      <c r="AQ77" s="149">
        <v>0</v>
      </c>
      <c r="AR77" s="152">
        <v>0</v>
      </c>
      <c r="AS77" s="152">
        <v>0</v>
      </c>
      <c r="AT77" s="152">
        <v>0</v>
      </c>
    </row>
    <row r="78" spans="1:46">
      <c r="B78" s="151" t="s">
        <v>57</v>
      </c>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v>0</v>
      </c>
      <c r="AJ78" s="152">
        <v>0</v>
      </c>
      <c r="AK78" s="152">
        <v>0</v>
      </c>
      <c r="AL78" s="152">
        <v>0</v>
      </c>
      <c r="AM78" s="152">
        <v>0</v>
      </c>
      <c r="AN78" s="152">
        <v>0</v>
      </c>
      <c r="AO78" s="152">
        <v>0</v>
      </c>
      <c r="AP78" s="152">
        <v>0</v>
      </c>
      <c r="AQ78" s="152">
        <v>0</v>
      </c>
      <c r="AR78" s="152">
        <v>0</v>
      </c>
      <c r="AS78" s="152">
        <v>0</v>
      </c>
      <c r="AT78" s="152">
        <v>0</v>
      </c>
    </row>
    <row r="79" spans="1:46">
      <c r="B79" s="154" t="s">
        <v>58</v>
      </c>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v>0</v>
      </c>
      <c r="AJ79" s="149">
        <v>2395573</v>
      </c>
      <c r="AK79" s="149">
        <v>2430526</v>
      </c>
      <c r="AL79" s="149">
        <v>2517949</v>
      </c>
      <c r="AM79" s="149">
        <v>2707930</v>
      </c>
      <c r="AN79" s="149">
        <v>2668278</v>
      </c>
      <c r="AO79" s="149">
        <v>2612466</v>
      </c>
      <c r="AP79" s="149">
        <v>2959863</v>
      </c>
      <c r="AQ79" s="149">
        <v>3089644.4594299998</v>
      </c>
      <c r="AR79" s="149">
        <f>AR80+AR93</f>
        <v>3154063.44545</v>
      </c>
      <c r="AS79" s="149">
        <f>AS80+AS93</f>
        <v>3219478.01302</v>
      </c>
      <c r="AT79" s="149">
        <f>AT80+AT93</f>
        <v>3247027.7747</v>
      </c>
    </row>
    <row r="80" spans="1:46">
      <c r="B80" s="148" t="s">
        <v>59</v>
      </c>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c r="AG80" s="149"/>
      <c r="AH80" s="149"/>
      <c r="AI80" s="149">
        <v>0</v>
      </c>
      <c r="AJ80" s="149">
        <v>0</v>
      </c>
      <c r="AK80" s="149">
        <v>22</v>
      </c>
      <c r="AL80" s="149">
        <v>0</v>
      </c>
      <c r="AM80" s="149">
        <v>0</v>
      </c>
      <c r="AN80" s="149">
        <v>0</v>
      </c>
      <c r="AO80" s="149">
        <v>0</v>
      </c>
      <c r="AP80" s="149">
        <v>15</v>
      </c>
      <c r="AQ80" s="149">
        <v>20.245630000000002</v>
      </c>
      <c r="AR80" s="149">
        <f>SUM(AR81:AR92)</f>
        <v>0.52378999999999998</v>
      </c>
      <c r="AS80" s="149">
        <f>SUM(AS81:AS92)</f>
        <v>16.742419999999999</v>
      </c>
      <c r="AT80" s="149">
        <f>SUM(AT81:AT92)</f>
        <v>0</v>
      </c>
    </row>
    <row r="81" spans="1:46">
      <c r="B81" s="151" t="s">
        <v>118</v>
      </c>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149">
        <v>0</v>
      </c>
      <c r="AJ81" s="149">
        <v>0</v>
      </c>
      <c r="AK81" s="149">
        <v>0</v>
      </c>
      <c r="AL81" s="149">
        <v>0</v>
      </c>
      <c r="AM81" s="149">
        <v>0</v>
      </c>
      <c r="AN81" s="149">
        <v>0</v>
      </c>
      <c r="AO81" s="149">
        <v>0</v>
      </c>
      <c r="AP81" s="149">
        <v>0</v>
      </c>
      <c r="AQ81" s="149">
        <v>0</v>
      </c>
      <c r="AR81" s="149">
        <v>0</v>
      </c>
      <c r="AS81" s="149">
        <v>0</v>
      </c>
      <c r="AT81" s="149">
        <v>0</v>
      </c>
    </row>
    <row r="82" spans="1:46">
      <c r="B82" s="151" t="s">
        <v>98</v>
      </c>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v>0</v>
      </c>
      <c r="AJ82" s="149">
        <v>0</v>
      </c>
      <c r="AK82" s="149">
        <v>0</v>
      </c>
      <c r="AL82" s="149">
        <v>0</v>
      </c>
      <c r="AM82" s="149">
        <v>0</v>
      </c>
      <c r="AN82" s="149">
        <v>0</v>
      </c>
      <c r="AO82" s="149">
        <v>0</v>
      </c>
      <c r="AP82" s="149">
        <v>0</v>
      </c>
      <c r="AQ82" s="149">
        <v>0</v>
      </c>
      <c r="AR82" s="149">
        <v>0</v>
      </c>
      <c r="AS82" s="149">
        <v>0</v>
      </c>
      <c r="AT82" s="149">
        <v>0</v>
      </c>
    </row>
    <row r="83" spans="1:46">
      <c r="B83" s="151" t="s">
        <v>207</v>
      </c>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c r="AH83" s="149"/>
      <c r="AI83" s="149">
        <v>0</v>
      </c>
      <c r="AJ83" s="149">
        <v>0</v>
      </c>
      <c r="AK83" s="149">
        <v>0</v>
      </c>
      <c r="AL83" s="149">
        <v>0</v>
      </c>
      <c r="AM83" s="149">
        <v>0</v>
      </c>
      <c r="AN83" s="149">
        <v>0</v>
      </c>
      <c r="AO83" s="149">
        <v>0</v>
      </c>
      <c r="AP83" s="149">
        <v>0</v>
      </c>
      <c r="AQ83" s="149">
        <v>0</v>
      </c>
      <c r="AR83" s="149">
        <v>0</v>
      </c>
      <c r="AS83" s="149">
        <v>0</v>
      </c>
      <c r="AT83" s="149">
        <v>0</v>
      </c>
    </row>
    <row r="84" spans="1:46">
      <c r="A84" s="175"/>
      <c r="B84" s="151" t="s">
        <v>50</v>
      </c>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c r="AH84" s="149"/>
      <c r="AI84" s="149">
        <v>0</v>
      </c>
      <c r="AJ84" s="149">
        <v>0</v>
      </c>
      <c r="AK84" s="149">
        <v>0</v>
      </c>
      <c r="AL84" s="149">
        <v>0</v>
      </c>
      <c r="AM84" s="149">
        <v>0</v>
      </c>
      <c r="AN84" s="149">
        <v>0</v>
      </c>
      <c r="AO84" s="149">
        <v>0</v>
      </c>
      <c r="AP84" s="149">
        <v>0</v>
      </c>
      <c r="AQ84" s="149">
        <v>0</v>
      </c>
      <c r="AR84" s="149">
        <v>0</v>
      </c>
      <c r="AS84" s="149">
        <v>0</v>
      </c>
      <c r="AT84" s="149">
        <v>0</v>
      </c>
    </row>
    <row r="85" spans="1:46">
      <c r="B85" s="151" t="s">
        <v>63</v>
      </c>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v>0</v>
      </c>
      <c r="AJ85" s="155">
        <v>0</v>
      </c>
      <c r="AK85" s="155">
        <v>0</v>
      </c>
      <c r="AL85" s="155">
        <v>0</v>
      </c>
      <c r="AM85" s="155">
        <v>0</v>
      </c>
      <c r="AN85" s="155">
        <v>0</v>
      </c>
      <c r="AO85" s="155">
        <v>0</v>
      </c>
      <c r="AP85" s="155">
        <v>0</v>
      </c>
      <c r="AQ85" s="155">
        <v>0</v>
      </c>
      <c r="AR85" s="149">
        <v>0</v>
      </c>
      <c r="AS85" s="149">
        <v>0</v>
      </c>
      <c r="AT85" s="149">
        <v>0</v>
      </c>
    </row>
    <row r="86" spans="1:46">
      <c r="A86" s="175"/>
      <c r="B86" s="151" t="s">
        <v>119</v>
      </c>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v>0</v>
      </c>
      <c r="AJ86" s="155">
        <v>0</v>
      </c>
      <c r="AK86" s="155">
        <v>0</v>
      </c>
      <c r="AL86" s="155">
        <v>0</v>
      </c>
      <c r="AM86" s="155">
        <v>0</v>
      </c>
      <c r="AN86" s="155">
        <v>0</v>
      </c>
      <c r="AO86" s="155">
        <v>0</v>
      </c>
      <c r="AP86" s="155">
        <v>0</v>
      </c>
      <c r="AQ86" s="155">
        <v>0</v>
      </c>
      <c r="AR86" s="149">
        <v>0</v>
      </c>
      <c r="AS86" s="149">
        <v>0</v>
      </c>
      <c r="AT86" s="149">
        <v>0</v>
      </c>
    </row>
    <row r="87" spans="1:46">
      <c r="A87" s="221"/>
      <c r="B87" s="151" t="s">
        <v>99</v>
      </c>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c r="AG87" s="149"/>
      <c r="AH87" s="149"/>
      <c r="AI87" s="149">
        <v>0</v>
      </c>
      <c r="AJ87" s="149">
        <v>0</v>
      </c>
      <c r="AK87" s="149">
        <v>0</v>
      </c>
      <c r="AL87" s="149">
        <v>0</v>
      </c>
      <c r="AM87" s="149">
        <v>0</v>
      </c>
      <c r="AN87" s="149">
        <v>0</v>
      </c>
      <c r="AO87" s="149">
        <v>0</v>
      </c>
      <c r="AP87" s="149">
        <v>0</v>
      </c>
      <c r="AQ87" s="149">
        <v>0</v>
      </c>
      <c r="AR87" s="149">
        <v>0</v>
      </c>
      <c r="AS87" s="149">
        <v>0</v>
      </c>
      <c r="AT87" s="149">
        <v>0</v>
      </c>
    </row>
    <row r="88" spans="1:46">
      <c r="A88" s="175"/>
      <c r="B88" s="151" t="s">
        <v>120</v>
      </c>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v>0</v>
      </c>
      <c r="AJ88" s="155">
        <v>0</v>
      </c>
      <c r="AK88" s="155">
        <v>0</v>
      </c>
      <c r="AL88" s="155">
        <v>0</v>
      </c>
      <c r="AM88" s="155">
        <v>0</v>
      </c>
      <c r="AN88" s="155">
        <v>0</v>
      </c>
      <c r="AO88" s="155">
        <v>0</v>
      </c>
      <c r="AP88" s="155">
        <v>0</v>
      </c>
      <c r="AQ88" s="155">
        <v>0</v>
      </c>
      <c r="AR88" s="149">
        <v>0</v>
      </c>
      <c r="AS88" s="149">
        <v>0</v>
      </c>
      <c r="AT88" s="149">
        <v>0</v>
      </c>
    </row>
    <row r="89" spans="1:46">
      <c r="A89" s="222"/>
      <c r="B89" s="151" t="s">
        <v>62</v>
      </c>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v>0</v>
      </c>
      <c r="AJ89" s="152">
        <v>0</v>
      </c>
      <c r="AK89" s="152">
        <v>22</v>
      </c>
      <c r="AL89" s="152">
        <v>0</v>
      </c>
      <c r="AM89" s="152">
        <v>0</v>
      </c>
      <c r="AN89" s="152">
        <v>0</v>
      </c>
      <c r="AO89" s="152">
        <v>0</v>
      </c>
      <c r="AP89" s="152">
        <v>15</v>
      </c>
      <c r="AQ89" s="152">
        <v>20.245630000000002</v>
      </c>
      <c r="AR89" s="149">
        <v>0.52378999999999998</v>
      </c>
      <c r="AS89" s="149">
        <v>16.742419999999999</v>
      </c>
      <c r="AT89" s="149">
        <v>0</v>
      </c>
    </row>
    <row r="90" spans="1:46">
      <c r="B90" s="151" t="s">
        <v>93</v>
      </c>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v>0</v>
      </c>
      <c r="AJ90" s="155">
        <v>0</v>
      </c>
      <c r="AK90" s="155">
        <v>0</v>
      </c>
      <c r="AL90" s="155">
        <v>0</v>
      </c>
      <c r="AM90" s="155">
        <v>0</v>
      </c>
      <c r="AN90" s="155">
        <v>0</v>
      </c>
      <c r="AO90" s="155">
        <v>0</v>
      </c>
      <c r="AP90" s="155">
        <v>0</v>
      </c>
      <c r="AQ90" s="155">
        <v>0</v>
      </c>
      <c r="AR90" s="149">
        <v>0</v>
      </c>
      <c r="AS90" s="149">
        <v>0</v>
      </c>
      <c r="AT90" s="149">
        <v>0</v>
      </c>
    </row>
    <row r="91" spans="1:46">
      <c r="B91" s="151" t="s">
        <v>53</v>
      </c>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149"/>
      <c r="AC91" s="149"/>
      <c r="AD91" s="149"/>
      <c r="AE91" s="149"/>
      <c r="AF91" s="149"/>
      <c r="AG91" s="149"/>
      <c r="AH91" s="149"/>
      <c r="AI91" s="149">
        <v>0</v>
      </c>
      <c r="AJ91" s="149">
        <v>0</v>
      </c>
      <c r="AK91" s="149">
        <v>0</v>
      </c>
      <c r="AL91" s="149">
        <v>0</v>
      </c>
      <c r="AM91" s="149">
        <v>0</v>
      </c>
      <c r="AN91" s="149">
        <v>0</v>
      </c>
      <c r="AO91" s="149">
        <v>0</v>
      </c>
      <c r="AP91" s="149">
        <v>0</v>
      </c>
      <c r="AQ91" s="149">
        <v>0</v>
      </c>
      <c r="AR91" s="149">
        <v>0</v>
      </c>
      <c r="AS91" s="149">
        <v>0</v>
      </c>
      <c r="AT91" s="149">
        <v>0</v>
      </c>
    </row>
    <row r="92" spans="1:46">
      <c r="B92" s="151" t="s">
        <v>60</v>
      </c>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v>0</v>
      </c>
      <c r="AJ92" s="155">
        <v>0</v>
      </c>
      <c r="AK92" s="155">
        <v>0</v>
      </c>
      <c r="AL92" s="155">
        <v>0</v>
      </c>
      <c r="AM92" s="155">
        <v>0</v>
      </c>
      <c r="AN92" s="155">
        <v>0</v>
      </c>
      <c r="AO92" s="155">
        <v>0</v>
      </c>
      <c r="AP92" s="155">
        <v>0</v>
      </c>
      <c r="AQ92" s="155">
        <v>0</v>
      </c>
      <c r="AR92" s="149">
        <v>0</v>
      </c>
      <c r="AS92" s="149">
        <v>0</v>
      </c>
      <c r="AT92" s="149">
        <v>0</v>
      </c>
    </row>
    <row r="93" spans="1:46">
      <c r="B93" s="154" t="s">
        <v>64</v>
      </c>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c r="AH93" s="149"/>
      <c r="AI93" s="149">
        <v>0</v>
      </c>
      <c r="AJ93" s="149">
        <v>2395573</v>
      </c>
      <c r="AK93" s="149">
        <v>2430504</v>
      </c>
      <c r="AL93" s="149">
        <v>2517949</v>
      </c>
      <c r="AM93" s="149">
        <v>2707930</v>
      </c>
      <c r="AN93" s="149">
        <v>2668278</v>
      </c>
      <c r="AO93" s="149">
        <v>2612466</v>
      </c>
      <c r="AP93" s="149">
        <v>2959848</v>
      </c>
      <c r="AQ93" s="149">
        <v>3089624.2138</v>
      </c>
      <c r="AR93" s="149">
        <f>SUM(AR94:AR97)</f>
        <v>3154062.92166</v>
      </c>
      <c r="AS93" s="149">
        <f>SUM(AS94:AS97)</f>
        <v>3219461.2705999999</v>
      </c>
      <c r="AT93" s="149">
        <f>SUM(AT94:AT97)</f>
        <v>3247027.7747</v>
      </c>
    </row>
    <row r="94" spans="1:46">
      <c r="B94" s="158" t="s">
        <v>65</v>
      </c>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v>0</v>
      </c>
      <c r="AJ94" s="152">
        <v>2395573</v>
      </c>
      <c r="AK94" s="152">
        <v>2430504</v>
      </c>
      <c r="AL94" s="152">
        <v>2517949</v>
      </c>
      <c r="AM94" s="152">
        <v>2707930</v>
      </c>
      <c r="AN94" s="152">
        <v>2668278</v>
      </c>
      <c r="AO94" s="152">
        <v>2612466</v>
      </c>
      <c r="AP94" s="152">
        <v>2959848</v>
      </c>
      <c r="AQ94" s="152">
        <v>3089624.2138</v>
      </c>
      <c r="AR94" s="152">
        <v>3154062.92166</v>
      </c>
      <c r="AS94" s="152">
        <v>3219461.2705999999</v>
      </c>
      <c r="AT94" s="152">
        <v>3247027.7747</v>
      </c>
    </row>
    <row r="95" spans="1:46">
      <c r="B95" s="158" t="s">
        <v>66</v>
      </c>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v>0</v>
      </c>
      <c r="AJ95" s="152">
        <v>0</v>
      </c>
      <c r="AK95" s="152">
        <v>0</v>
      </c>
      <c r="AL95" s="152">
        <v>0</v>
      </c>
      <c r="AM95" s="152">
        <v>0</v>
      </c>
      <c r="AN95" s="152">
        <v>0</v>
      </c>
      <c r="AO95" s="152">
        <v>0</v>
      </c>
      <c r="AP95" s="152">
        <v>0</v>
      </c>
      <c r="AQ95" s="152">
        <v>0</v>
      </c>
      <c r="AR95" s="152">
        <v>0</v>
      </c>
      <c r="AS95" s="152">
        <v>0</v>
      </c>
      <c r="AT95" s="152">
        <v>0</v>
      </c>
    </row>
    <row r="96" spans="1:46">
      <c r="B96" s="158" t="s">
        <v>67</v>
      </c>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v>0</v>
      </c>
      <c r="AJ96" s="152">
        <v>0</v>
      </c>
      <c r="AK96" s="152">
        <v>0</v>
      </c>
      <c r="AL96" s="152">
        <v>0</v>
      </c>
      <c r="AM96" s="152">
        <v>0</v>
      </c>
      <c r="AN96" s="152">
        <v>0</v>
      </c>
      <c r="AO96" s="152">
        <v>0</v>
      </c>
      <c r="AP96" s="152">
        <v>0</v>
      </c>
      <c r="AQ96" s="152">
        <v>0</v>
      </c>
      <c r="AR96" s="152">
        <v>0</v>
      </c>
      <c r="AS96" s="152">
        <v>0</v>
      </c>
      <c r="AT96" s="152">
        <v>0</v>
      </c>
    </row>
    <row r="97" spans="1:46">
      <c r="B97" s="158" t="s">
        <v>68</v>
      </c>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v>0</v>
      </c>
      <c r="AJ97" s="152">
        <v>0</v>
      </c>
      <c r="AK97" s="152">
        <v>0</v>
      </c>
      <c r="AL97" s="152">
        <v>0</v>
      </c>
      <c r="AM97" s="152">
        <v>0</v>
      </c>
      <c r="AN97" s="152">
        <v>0</v>
      </c>
      <c r="AO97" s="152">
        <v>0</v>
      </c>
      <c r="AP97" s="152">
        <v>0</v>
      </c>
      <c r="AQ97" s="152">
        <v>0</v>
      </c>
      <c r="AR97" s="152">
        <v>0</v>
      </c>
      <c r="AS97" s="152">
        <v>0</v>
      </c>
      <c r="AT97" s="152">
        <v>0</v>
      </c>
    </row>
    <row r="98" spans="1:46">
      <c r="A98" s="193"/>
      <c r="B98" s="161" t="s">
        <v>69</v>
      </c>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v>0</v>
      </c>
      <c r="AJ98" s="162">
        <v>2400370</v>
      </c>
      <c r="AK98" s="162">
        <v>2432828</v>
      </c>
      <c r="AL98" s="162">
        <v>2520416</v>
      </c>
      <c r="AM98" s="162">
        <v>2709878</v>
      </c>
      <c r="AN98" s="162">
        <v>2826676</v>
      </c>
      <c r="AO98" s="162">
        <v>2877247</v>
      </c>
      <c r="AP98" s="162">
        <v>3042544</v>
      </c>
      <c r="AQ98" s="162">
        <v>3172339.58023</v>
      </c>
      <c r="AR98" s="162">
        <f>AR79+AR63</f>
        <v>3313055.2178400001</v>
      </c>
      <c r="AS98" s="162">
        <f>AS79+AS63</f>
        <v>3619572.2224099999</v>
      </c>
      <c r="AT98" s="162">
        <f>AT79+AT63</f>
        <v>3525319.4209199999</v>
      </c>
    </row>
    <row r="99" spans="1:46" ht="15" thickBot="1">
      <c r="A99" s="31"/>
    </row>
    <row r="100" spans="1:46" ht="16" customHeight="1" thickTop="1" thickBot="1">
      <c r="A100" s="185"/>
      <c r="B100" s="27" t="s">
        <v>95</v>
      </c>
      <c r="C100" s="391">
        <v>2015</v>
      </c>
      <c r="D100" s="391"/>
      <c r="E100" s="391"/>
      <c r="F100" s="391"/>
      <c r="G100" s="392">
        <v>2016</v>
      </c>
      <c r="H100" s="391"/>
      <c r="I100" s="391"/>
      <c r="J100" s="391"/>
      <c r="K100" s="392">
        <v>2017</v>
      </c>
      <c r="L100" s="391"/>
      <c r="M100" s="391"/>
      <c r="N100" s="391"/>
      <c r="O100" s="392">
        <v>2018</v>
      </c>
      <c r="P100" s="391"/>
      <c r="Q100" s="391"/>
      <c r="R100" s="391"/>
      <c r="S100" s="392">
        <v>2019</v>
      </c>
      <c r="T100" s="391"/>
      <c r="U100" s="391"/>
      <c r="V100" s="391"/>
      <c r="W100" s="392">
        <v>2020</v>
      </c>
      <c r="X100" s="391"/>
      <c r="Y100" s="391"/>
      <c r="Z100" s="391"/>
      <c r="AA100" s="392">
        <v>2021</v>
      </c>
      <c r="AB100" s="391"/>
      <c r="AC100" s="391"/>
      <c r="AD100" s="391"/>
      <c r="AE100" s="392">
        <v>2022</v>
      </c>
      <c r="AF100" s="391"/>
      <c r="AG100" s="391"/>
      <c r="AH100" s="391"/>
      <c r="AI100" s="392">
        <v>2023</v>
      </c>
      <c r="AJ100" s="391"/>
      <c r="AK100" s="391"/>
      <c r="AL100" s="391"/>
      <c r="AM100" s="392">
        <v>2024</v>
      </c>
      <c r="AN100" s="391"/>
      <c r="AO100" s="391"/>
      <c r="AP100" s="391"/>
      <c r="AQ100" s="393">
        <v>2025</v>
      </c>
      <c r="AR100" s="394"/>
      <c r="AS100" s="394"/>
      <c r="AT100" s="394"/>
    </row>
    <row r="101" spans="1:46" ht="16" customHeight="1" thickTop="1">
      <c r="A101" s="185"/>
      <c r="B101" s="28" t="s">
        <v>97</v>
      </c>
      <c r="C101" s="345" t="s">
        <v>0</v>
      </c>
      <c r="D101" s="345" t="s">
        <v>1</v>
      </c>
      <c r="E101" s="345" t="s">
        <v>2</v>
      </c>
      <c r="F101" s="345" t="s">
        <v>3</v>
      </c>
      <c r="G101" s="345" t="s">
        <v>4</v>
      </c>
      <c r="H101" s="345" t="s">
        <v>5</v>
      </c>
      <c r="I101" s="345" t="s">
        <v>6</v>
      </c>
      <c r="J101" s="345" t="s">
        <v>7</v>
      </c>
      <c r="K101" s="345" t="s">
        <v>8</v>
      </c>
      <c r="L101" s="345" t="s">
        <v>90</v>
      </c>
      <c r="M101" s="345" t="s">
        <v>102</v>
      </c>
      <c r="N101" s="345" t="s">
        <v>103</v>
      </c>
      <c r="O101" s="345" t="s">
        <v>104</v>
      </c>
      <c r="P101" s="345" t="s">
        <v>106</v>
      </c>
      <c r="Q101" s="345" t="s">
        <v>107</v>
      </c>
      <c r="R101" s="345" t="s">
        <v>108</v>
      </c>
      <c r="S101" s="345" t="s">
        <v>109</v>
      </c>
      <c r="T101" s="345" t="s">
        <v>111</v>
      </c>
      <c r="U101" s="345" t="s">
        <v>116</v>
      </c>
      <c r="V101" s="345" t="s">
        <v>117</v>
      </c>
      <c r="W101" s="345" t="s">
        <v>159</v>
      </c>
      <c r="X101" s="345" t="s">
        <v>178</v>
      </c>
      <c r="Y101" s="345" t="s">
        <v>181</v>
      </c>
      <c r="Z101" s="345" t="s">
        <v>197</v>
      </c>
      <c r="AA101" s="345" t="s">
        <v>199</v>
      </c>
      <c r="AB101" s="345" t="s">
        <v>201</v>
      </c>
      <c r="AC101" s="345" t="s">
        <v>204</v>
      </c>
      <c r="AD101" s="345" t="s">
        <v>206</v>
      </c>
      <c r="AE101" s="345" t="s">
        <v>209</v>
      </c>
      <c r="AF101" s="345" t="s">
        <v>214</v>
      </c>
      <c r="AG101" s="345" t="s">
        <v>222</v>
      </c>
      <c r="AH101" s="345" t="s">
        <v>226</v>
      </c>
      <c r="AI101" s="345" t="s">
        <v>244</v>
      </c>
      <c r="AJ101" s="345" t="s">
        <v>248</v>
      </c>
      <c r="AK101" s="345" t="s">
        <v>266</v>
      </c>
      <c r="AL101" s="345" t="s">
        <v>275</v>
      </c>
      <c r="AM101" s="345" t="s">
        <v>287</v>
      </c>
      <c r="AN101" s="345" t="s">
        <v>291</v>
      </c>
      <c r="AO101" s="345" t="s">
        <v>303</v>
      </c>
      <c r="AP101" s="345" t="s">
        <v>306</v>
      </c>
      <c r="AQ101" s="345" t="s">
        <v>341</v>
      </c>
      <c r="AR101" s="345" t="s">
        <v>348</v>
      </c>
      <c r="AS101" s="345" t="s">
        <v>440</v>
      </c>
      <c r="AT101" s="345" t="s">
        <v>447</v>
      </c>
    </row>
    <row r="102" spans="1:46">
      <c r="B102" s="154" t="s">
        <v>71</v>
      </c>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49">
        <v>0</v>
      </c>
      <c r="AJ102" s="149">
        <v>2485</v>
      </c>
      <c r="AK102" s="149">
        <v>1</v>
      </c>
      <c r="AL102" s="149">
        <v>27</v>
      </c>
      <c r="AM102" s="149">
        <v>63</v>
      </c>
      <c r="AN102" s="149">
        <v>53</v>
      </c>
      <c r="AO102" s="149">
        <v>106556</v>
      </c>
      <c r="AP102" s="149">
        <v>73</v>
      </c>
      <c r="AQ102" s="149">
        <v>158.66758000000002</v>
      </c>
      <c r="AR102" s="154">
        <f>SUM(AR103:AR120)</f>
        <v>164.78120999999737</v>
      </c>
      <c r="AS102" s="154">
        <f>SUM(AS103:AS120)</f>
        <v>241228.31449000002</v>
      </c>
      <c r="AT102" s="154">
        <f>SUM(AT103:AT120)</f>
        <v>435.32008000000002</v>
      </c>
    </row>
    <row r="103" spans="1:46">
      <c r="B103" s="163" t="s">
        <v>72</v>
      </c>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52">
        <v>0</v>
      </c>
      <c r="AJ103" s="152">
        <v>2485</v>
      </c>
      <c r="AK103" s="152">
        <v>0</v>
      </c>
      <c r="AL103" s="152">
        <v>0</v>
      </c>
      <c r="AM103" s="152">
        <v>1</v>
      </c>
      <c r="AN103" s="152">
        <v>0</v>
      </c>
      <c r="AO103" s="152">
        <v>27828</v>
      </c>
      <c r="AP103" s="152">
        <v>0</v>
      </c>
      <c r="AQ103" s="152">
        <v>7.06759</v>
      </c>
      <c r="AR103" s="152">
        <v>51.862670000000001</v>
      </c>
      <c r="AS103" s="152">
        <v>0</v>
      </c>
      <c r="AT103" s="152">
        <v>23.61336</v>
      </c>
    </row>
    <row r="104" spans="1:46">
      <c r="B104" s="163" t="s">
        <v>207</v>
      </c>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v>0</v>
      </c>
      <c r="AJ104" s="152">
        <v>0</v>
      </c>
      <c r="AK104" s="152">
        <v>0</v>
      </c>
      <c r="AL104" s="152">
        <v>0</v>
      </c>
      <c r="AM104" s="152">
        <v>0</v>
      </c>
      <c r="AN104" s="152">
        <v>0</v>
      </c>
      <c r="AO104" s="152">
        <v>0</v>
      </c>
      <c r="AP104" s="152">
        <v>0</v>
      </c>
      <c r="AQ104" s="152">
        <v>0</v>
      </c>
      <c r="AR104" s="152">
        <v>0</v>
      </c>
      <c r="AS104" s="152">
        <v>0</v>
      </c>
      <c r="AT104" s="152">
        <v>0</v>
      </c>
    </row>
    <row r="105" spans="1:46">
      <c r="B105" s="163" t="s">
        <v>74</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v>0</v>
      </c>
      <c r="AJ105" s="152">
        <v>0</v>
      </c>
      <c r="AK105" s="152">
        <v>1</v>
      </c>
      <c r="AL105" s="152">
        <v>27</v>
      </c>
      <c r="AM105" s="152">
        <v>62</v>
      </c>
      <c r="AN105" s="152">
        <v>53</v>
      </c>
      <c r="AO105" s="152">
        <v>53</v>
      </c>
      <c r="AP105" s="152">
        <v>53</v>
      </c>
      <c r="AQ105" s="152">
        <v>53.493339999999996</v>
      </c>
      <c r="AR105" s="152">
        <v>56.49203</v>
      </c>
      <c r="AS105" s="152">
        <v>55.657330000000002</v>
      </c>
      <c r="AT105" s="152">
        <v>327.75667000000004</v>
      </c>
    </row>
    <row r="106" spans="1:46">
      <c r="B106" s="163" t="s">
        <v>105</v>
      </c>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v>0</v>
      </c>
      <c r="AJ106" s="152">
        <v>0</v>
      </c>
      <c r="AK106" s="152">
        <v>0</v>
      </c>
      <c r="AL106" s="152">
        <v>0</v>
      </c>
      <c r="AM106" s="152">
        <v>0</v>
      </c>
      <c r="AN106" s="152">
        <v>0</v>
      </c>
      <c r="AO106" s="152">
        <v>0</v>
      </c>
      <c r="AP106" s="152">
        <v>0</v>
      </c>
      <c r="AQ106" s="152">
        <v>0</v>
      </c>
      <c r="AR106" s="152">
        <v>0</v>
      </c>
      <c r="AS106" s="152">
        <v>0</v>
      </c>
      <c r="AT106" s="152">
        <v>0</v>
      </c>
    </row>
    <row r="107" spans="1:46">
      <c r="A107" s="175"/>
      <c r="B107" s="163" t="s">
        <v>122</v>
      </c>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v>0</v>
      </c>
      <c r="AJ107" s="152">
        <v>0</v>
      </c>
      <c r="AK107" s="152">
        <v>0</v>
      </c>
      <c r="AL107" s="152">
        <v>0</v>
      </c>
      <c r="AM107" s="152">
        <v>0</v>
      </c>
      <c r="AN107" s="152">
        <v>0</v>
      </c>
      <c r="AO107" s="152">
        <v>0</v>
      </c>
      <c r="AP107" s="152">
        <v>0</v>
      </c>
      <c r="AQ107" s="152">
        <v>0</v>
      </c>
      <c r="AR107" s="152">
        <v>0</v>
      </c>
      <c r="AS107" s="152">
        <v>0</v>
      </c>
      <c r="AT107" s="152">
        <v>0</v>
      </c>
    </row>
    <row r="108" spans="1:46">
      <c r="A108" s="175"/>
      <c r="B108" s="163" t="s">
        <v>124</v>
      </c>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c r="AG108" s="149"/>
      <c r="AH108" s="149"/>
      <c r="AI108" s="152">
        <v>0</v>
      </c>
      <c r="AJ108" s="152">
        <v>0</v>
      </c>
      <c r="AK108" s="152">
        <v>0</v>
      </c>
      <c r="AL108" s="152">
        <v>0</v>
      </c>
      <c r="AM108" s="152">
        <v>0</v>
      </c>
      <c r="AN108" s="152">
        <v>0</v>
      </c>
      <c r="AO108" s="152">
        <v>0</v>
      </c>
      <c r="AP108" s="152">
        <v>0</v>
      </c>
      <c r="AQ108" s="152">
        <v>0</v>
      </c>
      <c r="AR108" s="152">
        <v>0</v>
      </c>
      <c r="AS108" s="152">
        <v>0</v>
      </c>
      <c r="AT108" s="152">
        <v>0</v>
      </c>
    </row>
    <row r="109" spans="1:46">
      <c r="A109" s="175"/>
      <c r="B109" s="163" t="s">
        <v>125</v>
      </c>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c r="AI109" s="152">
        <v>0</v>
      </c>
      <c r="AJ109" s="152">
        <v>0</v>
      </c>
      <c r="AK109" s="152">
        <v>0</v>
      </c>
      <c r="AL109" s="152">
        <v>0</v>
      </c>
      <c r="AM109" s="152">
        <v>0</v>
      </c>
      <c r="AN109" s="152">
        <v>0</v>
      </c>
      <c r="AO109" s="152">
        <v>0</v>
      </c>
      <c r="AP109" s="152">
        <v>0</v>
      </c>
      <c r="AQ109" s="152">
        <v>0</v>
      </c>
      <c r="AR109" s="152">
        <v>0</v>
      </c>
      <c r="AS109" s="152">
        <v>0</v>
      </c>
      <c r="AT109" s="152">
        <v>0</v>
      </c>
    </row>
    <row r="110" spans="1:46">
      <c r="A110" s="175"/>
      <c r="B110" s="163" t="s">
        <v>126</v>
      </c>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c r="AI110" s="152">
        <v>0</v>
      </c>
      <c r="AJ110" s="152">
        <v>0</v>
      </c>
      <c r="AK110" s="152">
        <v>0</v>
      </c>
      <c r="AL110" s="152">
        <v>0</v>
      </c>
      <c r="AM110" s="152">
        <v>0</v>
      </c>
      <c r="AN110" s="152">
        <v>0</v>
      </c>
      <c r="AO110" s="152">
        <v>0</v>
      </c>
      <c r="AP110" s="152">
        <v>0</v>
      </c>
      <c r="AQ110" s="152">
        <v>0</v>
      </c>
      <c r="AR110" s="152">
        <v>0</v>
      </c>
      <c r="AS110" s="152">
        <v>0</v>
      </c>
      <c r="AT110" s="152">
        <v>0</v>
      </c>
    </row>
    <row r="111" spans="1:46">
      <c r="A111" s="175"/>
      <c r="B111" s="163" t="s">
        <v>127</v>
      </c>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52">
        <v>0</v>
      </c>
      <c r="AJ111" s="152">
        <v>0</v>
      </c>
      <c r="AK111" s="152">
        <v>0</v>
      </c>
      <c r="AL111" s="152">
        <v>0</v>
      </c>
      <c r="AM111" s="152">
        <v>0</v>
      </c>
      <c r="AN111" s="152">
        <v>0</v>
      </c>
      <c r="AO111" s="152">
        <v>0</v>
      </c>
      <c r="AP111" s="152">
        <v>0</v>
      </c>
      <c r="AQ111" s="152">
        <v>0</v>
      </c>
      <c r="AR111" s="152">
        <v>0</v>
      </c>
      <c r="AS111" s="152">
        <v>0</v>
      </c>
      <c r="AT111" s="152">
        <v>0</v>
      </c>
    </row>
    <row r="112" spans="1:46">
      <c r="A112" s="175"/>
      <c r="B112" s="163" t="s">
        <v>128</v>
      </c>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c r="AI112" s="152">
        <v>0</v>
      </c>
      <c r="AJ112" s="152">
        <v>0</v>
      </c>
      <c r="AK112" s="152">
        <v>0</v>
      </c>
      <c r="AL112" s="152">
        <v>0</v>
      </c>
      <c r="AM112" s="152">
        <v>0</v>
      </c>
      <c r="AN112" s="152">
        <v>0</v>
      </c>
      <c r="AO112" s="152">
        <v>0</v>
      </c>
      <c r="AP112" s="152">
        <v>0</v>
      </c>
      <c r="AQ112" s="152">
        <v>0</v>
      </c>
      <c r="AR112" s="152">
        <v>0</v>
      </c>
      <c r="AS112" s="152">
        <v>0</v>
      </c>
      <c r="AT112" s="152">
        <v>0</v>
      </c>
    </row>
    <row r="113" spans="1:46">
      <c r="A113" s="175"/>
      <c r="B113" s="163" t="s">
        <v>129</v>
      </c>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52">
        <v>0</v>
      </c>
      <c r="AJ113" s="152">
        <v>0</v>
      </c>
      <c r="AK113" s="152">
        <v>0</v>
      </c>
      <c r="AL113" s="152">
        <v>0</v>
      </c>
      <c r="AM113" s="152">
        <v>0</v>
      </c>
      <c r="AN113" s="152">
        <v>0</v>
      </c>
      <c r="AO113" s="152">
        <v>0</v>
      </c>
      <c r="AP113" s="152">
        <v>0</v>
      </c>
      <c r="AQ113" s="152">
        <v>0</v>
      </c>
      <c r="AR113" s="152">
        <v>0</v>
      </c>
      <c r="AS113" s="152">
        <v>0</v>
      </c>
      <c r="AT113" s="152">
        <v>0</v>
      </c>
    </row>
    <row r="114" spans="1:46">
      <c r="A114" s="175"/>
      <c r="B114" s="163" t="s">
        <v>130</v>
      </c>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c r="AH114" s="149"/>
      <c r="AI114" s="152">
        <v>0</v>
      </c>
      <c r="AJ114" s="152">
        <v>0</v>
      </c>
      <c r="AK114" s="152">
        <v>0</v>
      </c>
      <c r="AL114" s="152">
        <v>0</v>
      </c>
      <c r="AM114" s="152">
        <v>0</v>
      </c>
      <c r="AN114" s="152">
        <v>0</v>
      </c>
      <c r="AO114" s="152">
        <v>0</v>
      </c>
      <c r="AP114" s="152">
        <v>0</v>
      </c>
      <c r="AQ114" s="152">
        <v>0</v>
      </c>
      <c r="AR114" s="152">
        <v>0</v>
      </c>
      <c r="AS114" s="152">
        <v>0</v>
      </c>
      <c r="AT114" s="152">
        <v>0</v>
      </c>
    </row>
    <row r="115" spans="1:46">
      <c r="A115" s="175"/>
      <c r="B115" s="163" t="s">
        <v>110</v>
      </c>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c r="AF115" s="149"/>
      <c r="AG115" s="149"/>
      <c r="AH115" s="149"/>
      <c r="AI115" s="152">
        <v>0</v>
      </c>
      <c r="AJ115" s="152">
        <v>0</v>
      </c>
      <c r="AK115" s="152">
        <v>0</v>
      </c>
      <c r="AL115" s="152">
        <v>0</v>
      </c>
      <c r="AM115" s="152">
        <v>0</v>
      </c>
      <c r="AN115" s="152">
        <v>0</v>
      </c>
      <c r="AO115" s="152">
        <v>0</v>
      </c>
      <c r="AP115" s="152">
        <v>0</v>
      </c>
      <c r="AQ115" s="152">
        <v>0</v>
      </c>
      <c r="AR115" s="152">
        <v>0</v>
      </c>
      <c r="AS115" s="152">
        <v>0</v>
      </c>
      <c r="AT115" s="152">
        <v>0</v>
      </c>
    </row>
    <row r="116" spans="1:46">
      <c r="A116" s="175"/>
      <c r="B116" s="163" t="s">
        <v>176</v>
      </c>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c r="AF116" s="149"/>
      <c r="AG116" s="149"/>
      <c r="AH116" s="149"/>
      <c r="AI116" s="152">
        <v>0</v>
      </c>
      <c r="AJ116" s="152">
        <v>0</v>
      </c>
      <c r="AK116" s="152">
        <v>0</v>
      </c>
      <c r="AL116" s="152">
        <v>0</v>
      </c>
      <c r="AM116" s="152">
        <v>0</v>
      </c>
      <c r="AN116" s="152">
        <v>0</v>
      </c>
      <c r="AO116" s="152">
        <v>0</v>
      </c>
      <c r="AP116" s="152">
        <v>0</v>
      </c>
      <c r="AQ116" s="152">
        <v>0</v>
      </c>
      <c r="AR116" s="152">
        <v>0</v>
      </c>
      <c r="AS116" s="152">
        <v>0</v>
      </c>
      <c r="AT116" s="152">
        <v>0</v>
      </c>
    </row>
    <row r="117" spans="1:46">
      <c r="A117" s="175"/>
      <c r="B117" s="163" t="s">
        <v>120</v>
      </c>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c r="AF117" s="149"/>
      <c r="AG117" s="149"/>
      <c r="AH117" s="149"/>
      <c r="AI117" s="152">
        <v>0</v>
      </c>
      <c r="AJ117" s="152">
        <v>0</v>
      </c>
      <c r="AK117" s="152">
        <v>0</v>
      </c>
      <c r="AL117" s="152">
        <v>0</v>
      </c>
      <c r="AM117" s="152">
        <v>0</v>
      </c>
      <c r="AN117" s="152">
        <v>0</v>
      </c>
      <c r="AO117" s="152">
        <v>78675</v>
      </c>
      <c r="AP117" s="152">
        <v>20</v>
      </c>
      <c r="AQ117" s="152">
        <v>98.106639999999999</v>
      </c>
      <c r="AR117" s="152">
        <v>-32446.27937</v>
      </c>
      <c r="AS117" s="152">
        <v>172.20239000000001</v>
      </c>
      <c r="AT117" s="152">
        <v>83.950039999999987</v>
      </c>
    </row>
    <row r="118" spans="1:46">
      <c r="B118" s="163" t="s">
        <v>75</v>
      </c>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v>0</v>
      </c>
      <c r="AJ118" s="152">
        <v>0</v>
      </c>
      <c r="AK118" s="152">
        <v>0</v>
      </c>
      <c r="AL118" s="152">
        <v>0</v>
      </c>
      <c r="AM118" s="152">
        <v>0</v>
      </c>
      <c r="AN118" s="152">
        <v>0</v>
      </c>
      <c r="AO118" s="152">
        <v>0</v>
      </c>
      <c r="AP118" s="152">
        <v>0</v>
      </c>
      <c r="AQ118" s="152">
        <v>1.0000000000000001E-5</v>
      </c>
      <c r="AR118" s="152">
        <v>32502.705879999998</v>
      </c>
      <c r="AS118" s="152">
        <v>241000.45477000001</v>
      </c>
      <c r="AT118" s="152">
        <v>1.0000000000000001E-5</v>
      </c>
    </row>
    <row r="119" spans="1:46">
      <c r="A119" s="175"/>
      <c r="B119" s="163" t="s">
        <v>10</v>
      </c>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52">
        <v>0</v>
      </c>
      <c r="AJ119" s="152">
        <v>0</v>
      </c>
      <c r="AK119" s="152">
        <v>0</v>
      </c>
      <c r="AL119" s="152">
        <v>0</v>
      </c>
      <c r="AM119" s="152">
        <v>0</v>
      </c>
      <c r="AN119" s="152">
        <v>0</v>
      </c>
      <c r="AO119" s="152">
        <v>0</v>
      </c>
      <c r="AP119" s="152">
        <v>0</v>
      </c>
      <c r="AQ119" s="152">
        <v>0</v>
      </c>
      <c r="AR119" s="152">
        <v>0</v>
      </c>
      <c r="AS119" s="152">
        <v>0</v>
      </c>
      <c r="AT119" s="152">
        <v>0</v>
      </c>
    </row>
    <row r="120" spans="1:46">
      <c r="B120" s="163" t="s">
        <v>76</v>
      </c>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v>0</v>
      </c>
      <c r="AJ120" s="152">
        <v>0</v>
      </c>
      <c r="AK120" s="152">
        <v>0</v>
      </c>
      <c r="AL120" s="152">
        <v>0</v>
      </c>
      <c r="AM120" s="152">
        <v>0</v>
      </c>
      <c r="AN120" s="152">
        <v>0</v>
      </c>
      <c r="AO120" s="152">
        <v>0</v>
      </c>
      <c r="AP120" s="152">
        <v>0</v>
      </c>
      <c r="AQ120" s="152">
        <v>0</v>
      </c>
      <c r="AR120" s="152">
        <v>0</v>
      </c>
      <c r="AS120" s="152">
        <v>0</v>
      </c>
      <c r="AT120" s="152">
        <v>0</v>
      </c>
    </row>
    <row r="121" spans="1:46">
      <c r="B121" s="167" t="s">
        <v>77</v>
      </c>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49">
        <v>0</v>
      </c>
      <c r="AJ121" s="167">
        <f t="shared" ref="AJ121:AQ121" si="0">AJ122</f>
        <v>0</v>
      </c>
      <c r="AK121" s="167">
        <f t="shared" si="0"/>
        <v>164</v>
      </c>
      <c r="AL121" s="167">
        <f t="shared" si="0"/>
        <v>356</v>
      </c>
      <c r="AM121" s="167">
        <f t="shared" si="0"/>
        <v>490</v>
      </c>
      <c r="AN121" s="167">
        <f t="shared" si="0"/>
        <v>37</v>
      </c>
      <c r="AO121" s="167">
        <f t="shared" si="0"/>
        <v>-12</v>
      </c>
      <c r="AP121" s="167">
        <f t="shared" si="0"/>
        <v>0</v>
      </c>
      <c r="AQ121" s="167">
        <f t="shared" si="0"/>
        <v>0</v>
      </c>
      <c r="AR121" s="167">
        <f>AR122</f>
        <v>0</v>
      </c>
      <c r="AS121" s="167">
        <f>AS122</f>
        <v>0</v>
      </c>
      <c r="AT121" s="167">
        <f>AT122</f>
        <v>0</v>
      </c>
    </row>
    <row r="122" spans="1:46">
      <c r="B122" s="154" t="s">
        <v>78</v>
      </c>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c r="AI122" s="149">
        <v>0</v>
      </c>
      <c r="AJ122" s="149">
        <v>0</v>
      </c>
      <c r="AK122" s="149">
        <v>164</v>
      </c>
      <c r="AL122" s="149">
        <v>356</v>
      </c>
      <c r="AM122" s="149">
        <v>490</v>
      </c>
      <c r="AN122" s="149">
        <v>37</v>
      </c>
      <c r="AO122" s="149">
        <v>-12</v>
      </c>
      <c r="AP122" s="149">
        <v>0</v>
      </c>
      <c r="AQ122" s="149">
        <v>0</v>
      </c>
      <c r="AR122" s="154">
        <f>SUM(AR123:AR139)</f>
        <v>0</v>
      </c>
      <c r="AS122" s="154">
        <f>SUM(AS123:AS139)</f>
        <v>0</v>
      </c>
      <c r="AT122" s="154">
        <f>SUM(AT123:AT139)</f>
        <v>0</v>
      </c>
    </row>
    <row r="123" spans="1:46">
      <c r="B123" s="163" t="s">
        <v>72</v>
      </c>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c r="AH123" s="149"/>
      <c r="AI123" s="152">
        <v>0</v>
      </c>
      <c r="AJ123" s="152">
        <v>0</v>
      </c>
      <c r="AK123" s="152">
        <v>0</v>
      </c>
      <c r="AL123" s="152">
        <v>0</v>
      </c>
      <c r="AM123" s="152">
        <v>0</v>
      </c>
      <c r="AN123" s="152">
        <v>0</v>
      </c>
      <c r="AO123" s="152">
        <v>0</v>
      </c>
      <c r="AP123" s="152">
        <v>0</v>
      </c>
      <c r="AQ123" s="152">
        <v>0</v>
      </c>
      <c r="AR123" s="152">
        <v>0</v>
      </c>
      <c r="AS123" s="152">
        <v>0</v>
      </c>
      <c r="AT123" s="152">
        <v>0</v>
      </c>
    </row>
    <row r="124" spans="1:46">
      <c r="B124" s="163" t="s">
        <v>207</v>
      </c>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v>0</v>
      </c>
      <c r="AJ124" s="152">
        <v>0</v>
      </c>
      <c r="AK124" s="152">
        <v>0</v>
      </c>
      <c r="AL124" s="152">
        <v>0</v>
      </c>
      <c r="AM124" s="152">
        <v>0</v>
      </c>
      <c r="AN124" s="152">
        <v>0</v>
      </c>
      <c r="AO124" s="152">
        <v>0</v>
      </c>
      <c r="AP124" s="152">
        <v>0</v>
      </c>
      <c r="AQ124" s="152">
        <v>0</v>
      </c>
      <c r="AR124" s="152">
        <v>0</v>
      </c>
      <c r="AS124" s="152">
        <v>0</v>
      </c>
      <c r="AT124" s="152">
        <v>0</v>
      </c>
    </row>
    <row r="125" spans="1:46">
      <c r="A125" s="175"/>
      <c r="B125" s="163" t="s">
        <v>131</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v>0</v>
      </c>
      <c r="AJ125" s="152">
        <v>0</v>
      </c>
      <c r="AK125" s="152">
        <v>0</v>
      </c>
      <c r="AL125" s="152">
        <v>0</v>
      </c>
      <c r="AM125" s="152">
        <v>0</v>
      </c>
      <c r="AN125" s="152">
        <v>0</v>
      </c>
      <c r="AO125" s="152">
        <v>0</v>
      </c>
      <c r="AP125" s="152">
        <v>0</v>
      </c>
      <c r="AQ125" s="152">
        <v>0</v>
      </c>
      <c r="AR125" s="152">
        <v>0</v>
      </c>
      <c r="AS125" s="152">
        <v>0</v>
      </c>
      <c r="AT125" s="152">
        <v>0</v>
      </c>
    </row>
    <row r="126" spans="1:46">
      <c r="A126" s="175"/>
      <c r="B126" s="163" t="s">
        <v>132</v>
      </c>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49"/>
      <c r="AF126" s="149"/>
      <c r="AG126" s="149"/>
      <c r="AH126" s="149"/>
      <c r="AI126" s="152">
        <v>0</v>
      </c>
      <c r="AJ126" s="152">
        <v>0</v>
      </c>
      <c r="AK126" s="152">
        <v>0</v>
      </c>
      <c r="AL126" s="152">
        <v>0</v>
      </c>
      <c r="AM126" s="152">
        <v>0</v>
      </c>
      <c r="AN126" s="152">
        <v>0</v>
      </c>
      <c r="AO126" s="152">
        <v>0</v>
      </c>
      <c r="AP126" s="152">
        <v>0</v>
      </c>
      <c r="AQ126" s="152">
        <v>0</v>
      </c>
      <c r="AR126" s="152">
        <v>0</v>
      </c>
      <c r="AS126" s="152">
        <v>0</v>
      </c>
      <c r="AT126" s="152">
        <v>0</v>
      </c>
    </row>
    <row r="127" spans="1:46">
      <c r="A127" s="175"/>
      <c r="B127" s="163" t="s">
        <v>123</v>
      </c>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c r="AG127" s="149"/>
      <c r="AH127" s="149"/>
      <c r="AI127" s="152">
        <v>0</v>
      </c>
      <c r="AJ127" s="152">
        <v>0</v>
      </c>
      <c r="AK127" s="152">
        <v>0</v>
      </c>
      <c r="AL127" s="152">
        <v>0</v>
      </c>
      <c r="AM127" s="152">
        <v>0</v>
      </c>
      <c r="AN127" s="152">
        <v>0</v>
      </c>
      <c r="AO127" s="152">
        <v>0</v>
      </c>
      <c r="AP127" s="152">
        <v>0</v>
      </c>
      <c r="AQ127" s="152">
        <v>0</v>
      </c>
      <c r="AR127" s="152">
        <v>0</v>
      </c>
      <c r="AS127" s="152">
        <v>0</v>
      </c>
      <c r="AT127" s="152">
        <v>0</v>
      </c>
    </row>
    <row r="128" spans="1:46">
      <c r="A128" s="175"/>
      <c r="B128" s="163" t="s">
        <v>139</v>
      </c>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v>0</v>
      </c>
      <c r="AJ128" s="152">
        <v>0</v>
      </c>
      <c r="AK128" s="152">
        <v>0</v>
      </c>
      <c r="AL128" s="152">
        <v>0</v>
      </c>
      <c r="AM128" s="152">
        <v>0</v>
      </c>
      <c r="AN128" s="152">
        <v>0</v>
      </c>
      <c r="AO128" s="152">
        <v>0</v>
      </c>
      <c r="AP128" s="152">
        <v>0</v>
      </c>
      <c r="AQ128" s="152">
        <v>0</v>
      </c>
      <c r="AR128" s="152">
        <v>0</v>
      </c>
      <c r="AS128" s="152">
        <v>0</v>
      </c>
      <c r="AT128" s="152">
        <v>0</v>
      </c>
    </row>
    <row r="129" spans="1:46">
      <c r="A129" s="175"/>
      <c r="B129" s="163" t="s">
        <v>133</v>
      </c>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v>0</v>
      </c>
      <c r="AJ129" s="152">
        <v>0</v>
      </c>
      <c r="AK129" s="152">
        <v>0</v>
      </c>
      <c r="AL129" s="152">
        <v>0</v>
      </c>
      <c r="AM129" s="152">
        <v>0</v>
      </c>
      <c r="AN129" s="152">
        <v>0</v>
      </c>
      <c r="AO129" s="152">
        <v>0</v>
      </c>
      <c r="AP129" s="152">
        <v>0</v>
      </c>
      <c r="AQ129" s="152">
        <v>0</v>
      </c>
      <c r="AR129" s="152">
        <v>0</v>
      </c>
      <c r="AS129" s="152">
        <v>0</v>
      </c>
      <c r="AT129" s="152">
        <v>0</v>
      </c>
    </row>
    <row r="130" spans="1:46">
      <c r="A130" s="175"/>
      <c r="B130" s="163" t="s">
        <v>134</v>
      </c>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c r="AG130" s="149"/>
      <c r="AH130" s="149"/>
      <c r="AI130" s="152">
        <v>0</v>
      </c>
      <c r="AJ130" s="152">
        <v>0</v>
      </c>
      <c r="AK130" s="152">
        <v>0</v>
      </c>
      <c r="AL130" s="152">
        <v>0</v>
      </c>
      <c r="AM130" s="152">
        <v>0</v>
      </c>
      <c r="AN130" s="152">
        <v>0</v>
      </c>
      <c r="AO130" s="152">
        <v>0</v>
      </c>
      <c r="AP130" s="152">
        <v>0</v>
      </c>
      <c r="AQ130" s="152">
        <v>0</v>
      </c>
      <c r="AR130" s="152">
        <v>0</v>
      </c>
      <c r="AS130" s="152">
        <v>0</v>
      </c>
      <c r="AT130" s="152">
        <v>0</v>
      </c>
    </row>
    <row r="131" spans="1:46">
      <c r="A131" s="175"/>
      <c r="B131" s="163" t="s">
        <v>135</v>
      </c>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c r="AH131" s="149"/>
      <c r="AI131" s="152">
        <v>0</v>
      </c>
      <c r="AJ131" s="152">
        <v>0</v>
      </c>
      <c r="AK131" s="152">
        <v>0</v>
      </c>
      <c r="AL131" s="152">
        <v>0</v>
      </c>
      <c r="AM131" s="152">
        <v>0</v>
      </c>
      <c r="AN131" s="152">
        <v>0</v>
      </c>
      <c r="AO131" s="152">
        <v>0</v>
      </c>
      <c r="AP131" s="152">
        <v>0</v>
      </c>
      <c r="AQ131" s="152">
        <v>0</v>
      </c>
      <c r="AR131" s="152">
        <v>0</v>
      </c>
      <c r="AS131" s="152">
        <v>0</v>
      </c>
      <c r="AT131" s="152">
        <v>0</v>
      </c>
    </row>
    <row r="132" spans="1:46">
      <c r="A132" s="175"/>
      <c r="B132" s="163" t="s">
        <v>210</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v>0</v>
      </c>
      <c r="AJ132" s="152">
        <v>0</v>
      </c>
      <c r="AK132" s="152">
        <v>0</v>
      </c>
      <c r="AL132" s="152">
        <v>0</v>
      </c>
      <c r="AM132" s="152">
        <v>0</v>
      </c>
      <c r="AN132" s="152">
        <v>0</v>
      </c>
      <c r="AO132" s="152">
        <v>0</v>
      </c>
      <c r="AP132" s="152">
        <v>0</v>
      </c>
      <c r="AQ132" s="152"/>
      <c r="AR132" s="152">
        <v>0</v>
      </c>
      <c r="AS132" s="152">
        <v>0</v>
      </c>
      <c r="AT132" s="152">
        <v>0</v>
      </c>
    </row>
    <row r="133" spans="1:46">
      <c r="A133" s="175"/>
      <c r="B133" s="163" t="s">
        <v>136</v>
      </c>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v>0</v>
      </c>
      <c r="AJ133" s="152">
        <v>0</v>
      </c>
      <c r="AK133" s="152">
        <v>0</v>
      </c>
      <c r="AL133" s="152">
        <v>0</v>
      </c>
      <c r="AM133" s="152">
        <v>0</v>
      </c>
      <c r="AN133" s="152">
        <v>0</v>
      </c>
      <c r="AO133" s="152">
        <v>0</v>
      </c>
      <c r="AP133" s="152">
        <v>0</v>
      </c>
      <c r="AQ133" s="152">
        <v>0</v>
      </c>
      <c r="AR133" s="152">
        <v>0</v>
      </c>
      <c r="AS133" s="152">
        <v>0</v>
      </c>
      <c r="AT133" s="152">
        <v>0</v>
      </c>
    </row>
    <row r="134" spans="1:46">
      <c r="A134" s="175"/>
      <c r="B134" s="163" t="s">
        <v>137</v>
      </c>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c r="AG134" s="149"/>
      <c r="AH134" s="149"/>
      <c r="AI134" s="152">
        <v>0</v>
      </c>
      <c r="AJ134" s="152">
        <v>0</v>
      </c>
      <c r="AK134" s="152">
        <v>0</v>
      </c>
      <c r="AL134" s="152">
        <v>0</v>
      </c>
      <c r="AM134" s="152">
        <v>0</v>
      </c>
      <c r="AN134" s="152">
        <v>0</v>
      </c>
      <c r="AO134" s="152">
        <v>0</v>
      </c>
      <c r="AP134" s="152">
        <v>0</v>
      </c>
      <c r="AQ134" s="152">
        <v>0</v>
      </c>
      <c r="AR134" s="152">
        <v>0</v>
      </c>
      <c r="AS134" s="152">
        <v>0</v>
      </c>
      <c r="AT134" s="152">
        <v>0</v>
      </c>
    </row>
    <row r="135" spans="1:46">
      <c r="A135" s="175"/>
      <c r="B135" s="163" t="s">
        <v>138</v>
      </c>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52">
        <v>0</v>
      </c>
      <c r="AJ135" s="152">
        <v>0</v>
      </c>
      <c r="AK135" s="152">
        <v>0</v>
      </c>
      <c r="AL135" s="152">
        <v>0</v>
      </c>
      <c r="AM135" s="152">
        <v>0</v>
      </c>
      <c r="AN135" s="152">
        <v>0</v>
      </c>
      <c r="AO135" s="152">
        <v>0</v>
      </c>
      <c r="AP135" s="152">
        <v>0</v>
      </c>
      <c r="AQ135" s="152">
        <v>0</v>
      </c>
      <c r="AR135" s="152">
        <v>0</v>
      </c>
      <c r="AS135" s="152">
        <v>0</v>
      </c>
      <c r="AT135" s="152">
        <v>0</v>
      </c>
    </row>
    <row r="136" spans="1:46">
      <c r="B136" s="163" t="s">
        <v>110</v>
      </c>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c r="AH136" s="149"/>
      <c r="AI136" s="152">
        <v>0</v>
      </c>
      <c r="AJ136" s="152">
        <v>0</v>
      </c>
      <c r="AK136" s="152">
        <v>0</v>
      </c>
      <c r="AL136" s="152">
        <v>0</v>
      </c>
      <c r="AM136" s="152">
        <v>0</v>
      </c>
      <c r="AN136" s="152">
        <v>0</v>
      </c>
      <c r="AO136" s="152">
        <v>0</v>
      </c>
      <c r="AP136" s="152">
        <v>0</v>
      </c>
      <c r="AQ136" s="152">
        <v>0</v>
      </c>
      <c r="AR136" s="152">
        <v>0</v>
      </c>
      <c r="AS136" s="152">
        <v>0</v>
      </c>
      <c r="AT136" s="152">
        <v>0</v>
      </c>
    </row>
    <row r="137" spans="1:46">
      <c r="A137" s="175"/>
      <c r="B137" s="163" t="s">
        <v>120</v>
      </c>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c r="AG137" s="149"/>
      <c r="AH137" s="149"/>
      <c r="AI137" s="152">
        <v>0</v>
      </c>
      <c r="AJ137" s="152">
        <v>0</v>
      </c>
      <c r="AK137" s="152">
        <v>164</v>
      </c>
      <c r="AL137" s="152">
        <v>356</v>
      </c>
      <c r="AM137" s="152">
        <v>490</v>
      </c>
      <c r="AN137" s="152">
        <v>37</v>
      </c>
      <c r="AO137" s="152">
        <v>-12</v>
      </c>
      <c r="AP137" s="152">
        <v>0</v>
      </c>
      <c r="AQ137" s="152">
        <v>0</v>
      </c>
      <c r="AR137" s="152">
        <v>0</v>
      </c>
      <c r="AS137" s="152">
        <v>0</v>
      </c>
      <c r="AT137" s="152">
        <v>0</v>
      </c>
    </row>
    <row r="138" spans="1:46">
      <c r="B138" s="163" t="s">
        <v>79</v>
      </c>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52">
        <v>0</v>
      </c>
      <c r="AJ138" s="152">
        <v>0</v>
      </c>
      <c r="AK138" s="152">
        <v>0</v>
      </c>
      <c r="AL138" s="152">
        <v>0</v>
      </c>
      <c r="AM138" s="152">
        <v>0</v>
      </c>
      <c r="AN138" s="152">
        <v>0</v>
      </c>
      <c r="AO138" s="152">
        <v>0</v>
      </c>
      <c r="AP138" s="152">
        <v>0</v>
      </c>
      <c r="AQ138" s="152">
        <v>0</v>
      </c>
      <c r="AR138" s="152">
        <v>0</v>
      </c>
      <c r="AS138" s="152">
        <v>0</v>
      </c>
      <c r="AT138" s="152">
        <v>0</v>
      </c>
    </row>
    <row r="139" spans="1:46">
      <c r="A139" s="175"/>
      <c r="B139" s="163" t="s">
        <v>10</v>
      </c>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v>0</v>
      </c>
      <c r="AJ139" s="152">
        <v>0</v>
      </c>
      <c r="AK139" s="152">
        <v>0</v>
      </c>
      <c r="AL139" s="152">
        <v>0</v>
      </c>
      <c r="AM139" s="152">
        <v>0</v>
      </c>
      <c r="AN139" s="152">
        <v>0</v>
      </c>
      <c r="AO139" s="152">
        <v>0</v>
      </c>
      <c r="AP139" s="152">
        <v>0</v>
      </c>
      <c r="AQ139" s="152">
        <v>0</v>
      </c>
      <c r="AR139" s="152">
        <v>0</v>
      </c>
      <c r="AS139" s="152">
        <v>0</v>
      </c>
      <c r="AT139" s="152">
        <v>0</v>
      </c>
    </row>
    <row r="140" spans="1:46">
      <c r="B140" s="154" t="s">
        <v>80</v>
      </c>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49">
        <v>0</v>
      </c>
      <c r="AJ140" s="149">
        <v>0</v>
      </c>
      <c r="AK140" s="149">
        <v>0</v>
      </c>
      <c r="AL140" s="149">
        <v>0</v>
      </c>
      <c r="AM140" s="149">
        <v>0</v>
      </c>
      <c r="AN140" s="149">
        <v>0</v>
      </c>
      <c r="AO140" s="149">
        <v>0</v>
      </c>
      <c r="AP140" s="149">
        <v>0</v>
      </c>
      <c r="AQ140" s="149">
        <v>0</v>
      </c>
      <c r="AR140" s="152">
        <v>0</v>
      </c>
      <c r="AS140" s="152">
        <v>0</v>
      </c>
      <c r="AT140" s="152">
        <v>0</v>
      </c>
    </row>
    <row r="141" spans="1:46">
      <c r="B141" s="148" t="s">
        <v>81</v>
      </c>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c r="AG141" s="149"/>
      <c r="AH141" s="149"/>
      <c r="AI141" s="149">
        <v>0</v>
      </c>
      <c r="AJ141" s="149">
        <v>2397885</v>
      </c>
      <c r="AK141" s="149">
        <v>2432663</v>
      </c>
      <c r="AL141" s="149">
        <v>2520033</v>
      </c>
      <c r="AM141" s="149">
        <v>2709325</v>
      </c>
      <c r="AN141" s="149">
        <v>2826586</v>
      </c>
      <c r="AO141" s="149">
        <v>2770703</v>
      </c>
      <c r="AP141" s="149">
        <v>3042471</v>
      </c>
      <c r="AQ141" s="149">
        <v>3172180.9126500003</v>
      </c>
      <c r="AR141" s="149">
        <f>SUM(AR142:AR151)</f>
        <v>3312890.4366299999</v>
      </c>
      <c r="AS141" s="149">
        <f>SUM(AS142:AS151)</f>
        <v>3378343.9079200001</v>
      </c>
      <c r="AT141" s="149">
        <f>SUM(AT142:AT151)</f>
        <v>3524884.100839999</v>
      </c>
    </row>
    <row r="142" spans="1:46">
      <c r="B142" s="163" t="s">
        <v>82</v>
      </c>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D142" s="149"/>
      <c r="AE142" s="149"/>
      <c r="AF142" s="149"/>
      <c r="AG142" s="149"/>
      <c r="AH142" s="149"/>
      <c r="AI142" s="152">
        <v>0</v>
      </c>
      <c r="AJ142" s="152">
        <v>1796956</v>
      </c>
      <c r="AK142" s="152">
        <v>1813719</v>
      </c>
      <c r="AL142" s="152">
        <v>1863719</v>
      </c>
      <c r="AM142" s="152">
        <v>1863719</v>
      </c>
      <c r="AN142" s="152">
        <v>1863719</v>
      </c>
      <c r="AO142" s="152">
        <v>1863720</v>
      </c>
      <c r="AP142" s="152">
        <v>2210924</v>
      </c>
      <c r="AQ142" s="152">
        <v>2210924.4075300004</v>
      </c>
      <c r="AR142" s="152">
        <v>2215233.8075300003</v>
      </c>
      <c r="AS142" s="152">
        <v>2215233.8075300003</v>
      </c>
      <c r="AT142" s="152">
        <v>2310806.5800799998</v>
      </c>
    </row>
    <row r="143" spans="1:46">
      <c r="B143" s="163" t="s">
        <v>246</v>
      </c>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c r="AI143" s="152">
        <v>0</v>
      </c>
      <c r="AJ143" s="152">
        <v>0</v>
      </c>
      <c r="AK143" s="152">
        <v>0</v>
      </c>
      <c r="AL143" s="152">
        <v>0</v>
      </c>
      <c r="AM143" s="152">
        <v>0</v>
      </c>
      <c r="AN143" s="152">
        <v>0</v>
      </c>
      <c r="AO143" s="152">
        <v>0</v>
      </c>
      <c r="AP143" s="152">
        <v>0</v>
      </c>
      <c r="AQ143" s="152">
        <v>0</v>
      </c>
      <c r="AR143" s="152">
        <v>0</v>
      </c>
      <c r="AS143" s="152">
        <v>0</v>
      </c>
      <c r="AT143" s="152">
        <v>0</v>
      </c>
    </row>
    <row r="144" spans="1:46">
      <c r="B144" s="163" t="s">
        <v>83</v>
      </c>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c r="AI144" s="152">
        <v>0</v>
      </c>
      <c r="AJ144" s="152">
        <v>500000</v>
      </c>
      <c r="AK144" s="152">
        <v>551423</v>
      </c>
      <c r="AL144" s="152">
        <v>551423</v>
      </c>
      <c r="AM144" s="152">
        <v>551423</v>
      </c>
      <c r="AN144" s="152">
        <v>551423</v>
      </c>
      <c r="AO144" s="152">
        <v>551423</v>
      </c>
      <c r="AP144" s="152">
        <v>551423</v>
      </c>
      <c r="AQ144" s="152">
        <v>551422.94996</v>
      </c>
      <c r="AR144" s="152">
        <v>551422.94996</v>
      </c>
      <c r="AS144" s="152">
        <v>551422.94996</v>
      </c>
      <c r="AT144" s="152">
        <v>651422.94996</v>
      </c>
    </row>
    <row r="145" spans="1:46">
      <c r="B145" s="163" t="s">
        <v>85</v>
      </c>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c r="AI145" s="152">
        <v>0</v>
      </c>
      <c r="AJ145" s="152">
        <v>0</v>
      </c>
      <c r="AK145" s="152">
        <v>0</v>
      </c>
      <c r="AL145" s="152">
        <v>0</v>
      </c>
      <c r="AM145" s="152">
        <v>0</v>
      </c>
      <c r="AN145" s="152">
        <v>7693</v>
      </c>
      <c r="AO145" s="152">
        <v>7693</v>
      </c>
      <c r="AP145" s="152">
        <v>7693</v>
      </c>
      <c r="AQ145" s="152">
        <v>7692.6214200000022</v>
      </c>
      <c r="AR145" s="152">
        <v>47417.56033</v>
      </c>
      <c r="AS145" s="152">
        <v>47417.56033</v>
      </c>
      <c r="AT145" s="152">
        <v>47417.56033</v>
      </c>
    </row>
    <row r="146" spans="1:46">
      <c r="A146" s="175"/>
      <c r="B146" s="163" t="s">
        <v>88</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v>0</v>
      </c>
      <c r="AJ146" s="152">
        <v>0</v>
      </c>
      <c r="AK146" s="152">
        <v>0</v>
      </c>
      <c r="AL146" s="152">
        <v>-58306</v>
      </c>
      <c r="AM146" s="152">
        <v>103482</v>
      </c>
      <c r="AN146" s="152">
        <v>194392</v>
      </c>
      <c r="AO146" s="152">
        <v>95900</v>
      </c>
      <c r="AP146" s="152">
        <v>-542317</v>
      </c>
      <c r="AQ146" s="152">
        <v>252181.97480000003</v>
      </c>
      <c r="AR146" s="152">
        <v>130843.66347999999</v>
      </c>
      <c r="AS146" s="152">
        <v>80972.104490000114</v>
      </c>
      <c r="AT146" s="152">
        <v>119353.93348999997</v>
      </c>
    </row>
    <row r="147" spans="1:46">
      <c r="B147" s="163" t="s">
        <v>140</v>
      </c>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c r="AI147" s="152">
        <v>0</v>
      </c>
      <c r="AJ147" s="152">
        <v>0</v>
      </c>
      <c r="AK147" s="152">
        <v>0</v>
      </c>
      <c r="AL147" s="152">
        <v>0</v>
      </c>
      <c r="AM147" s="152">
        <v>0</v>
      </c>
      <c r="AN147" s="152">
        <v>28898</v>
      </c>
      <c r="AO147" s="152">
        <v>28898</v>
      </c>
      <c r="AP147" s="152">
        <v>28898</v>
      </c>
      <c r="AQ147" s="152">
        <v>28897.948670000002</v>
      </c>
      <c r="AR147" s="152">
        <v>193535.7567</v>
      </c>
      <c r="AS147" s="152">
        <v>193535.7567</v>
      </c>
      <c r="AT147" s="152">
        <v>193535.7567</v>
      </c>
    </row>
    <row r="148" spans="1:46">
      <c r="B148" s="163" t="s">
        <v>84</v>
      </c>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c r="AI148" s="152">
        <v>0</v>
      </c>
      <c r="AJ148" s="152">
        <v>-1361</v>
      </c>
      <c r="AK148" s="152">
        <v>-182</v>
      </c>
      <c r="AL148" s="152">
        <v>1410</v>
      </c>
      <c r="AM148" s="152">
        <v>-3692</v>
      </c>
      <c r="AN148" s="152">
        <v>-7550</v>
      </c>
      <c r="AO148" s="152">
        <v>-8649</v>
      </c>
      <c r="AP148" s="152">
        <v>-8649</v>
      </c>
      <c r="AQ148" s="152">
        <v>-9782.6532200000001</v>
      </c>
      <c r="AR148" s="152">
        <v>-16692.19714</v>
      </c>
      <c r="AS148" s="152">
        <v>-16692.19714</v>
      </c>
      <c r="AT148" s="152">
        <v>-16692.19714</v>
      </c>
    </row>
    <row r="149" spans="1:46">
      <c r="B149" s="163" t="s">
        <v>86</v>
      </c>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c r="AI149" s="152">
        <v>0</v>
      </c>
      <c r="AJ149" s="152">
        <v>68185</v>
      </c>
      <c r="AK149" s="152">
        <v>0</v>
      </c>
      <c r="AL149" s="152">
        <v>0</v>
      </c>
      <c r="AM149" s="152">
        <v>0</v>
      </c>
      <c r="AN149" s="152">
        <v>0</v>
      </c>
      <c r="AO149" s="152">
        <v>0</v>
      </c>
      <c r="AP149" s="152">
        <v>0</v>
      </c>
      <c r="AQ149" s="152">
        <v>0</v>
      </c>
      <c r="AR149" s="152">
        <v>0</v>
      </c>
      <c r="AS149" s="152">
        <v>3.0839299999999996</v>
      </c>
      <c r="AT149" s="152">
        <v>0</v>
      </c>
    </row>
    <row r="150" spans="1:46">
      <c r="A150" s="175"/>
      <c r="B150" s="163" t="s">
        <v>89</v>
      </c>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c r="AI150" s="152">
        <v>0</v>
      </c>
      <c r="AJ150" s="152">
        <v>34105</v>
      </c>
      <c r="AK150" s="152">
        <v>67703</v>
      </c>
      <c r="AL150" s="152">
        <v>161787</v>
      </c>
      <c r="AM150" s="152">
        <v>194393</v>
      </c>
      <c r="AN150" s="152">
        <v>188011</v>
      </c>
      <c r="AO150" s="152">
        <v>231718</v>
      </c>
      <c r="AP150" s="152">
        <v>794499</v>
      </c>
      <c r="AQ150" s="152">
        <v>130843.66349000001</v>
      </c>
      <c r="AR150" s="152">
        <f>AR53</f>
        <v>191128.89577</v>
      </c>
      <c r="AS150" s="152">
        <f>AS53</f>
        <v>306450.84211999993</v>
      </c>
      <c r="AT150" s="152">
        <f>AT53</f>
        <v>219039.51741999999</v>
      </c>
    </row>
    <row r="151" spans="1:46">
      <c r="B151" s="163" t="s">
        <v>87</v>
      </c>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c r="AH151" s="152"/>
      <c r="AI151" s="152">
        <v>0</v>
      </c>
      <c r="AJ151" s="152">
        <v>0</v>
      </c>
      <c r="AK151" s="152">
        <v>0</v>
      </c>
      <c r="AL151" s="152">
        <v>0</v>
      </c>
      <c r="AM151" s="152">
        <v>0</v>
      </c>
      <c r="AN151" s="152">
        <v>0</v>
      </c>
      <c r="AO151" s="152">
        <v>0</v>
      </c>
      <c r="AP151" s="152">
        <v>0</v>
      </c>
      <c r="AQ151" s="152">
        <v>0</v>
      </c>
      <c r="AR151" s="152">
        <v>0</v>
      </c>
      <c r="AS151" s="152">
        <v>0</v>
      </c>
      <c r="AT151" s="152">
        <v>0</v>
      </c>
    </row>
    <row r="152" spans="1:46">
      <c r="B152" s="163" t="s">
        <v>91</v>
      </c>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v>0</v>
      </c>
      <c r="AJ152" s="152">
        <v>0</v>
      </c>
      <c r="AK152" s="152">
        <v>0</v>
      </c>
      <c r="AL152" s="152">
        <v>0</v>
      </c>
      <c r="AM152" s="152">
        <v>0</v>
      </c>
      <c r="AN152" s="152">
        <v>0</v>
      </c>
      <c r="AO152" s="152">
        <v>0</v>
      </c>
      <c r="AP152" s="152">
        <v>0</v>
      </c>
      <c r="AQ152" s="152">
        <v>0</v>
      </c>
      <c r="AR152" s="152">
        <v>0</v>
      </c>
      <c r="AS152" s="152">
        <v>0</v>
      </c>
      <c r="AT152" s="152">
        <v>0</v>
      </c>
    </row>
    <row r="153" spans="1:46">
      <c r="B153" s="161" t="s">
        <v>344</v>
      </c>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152"/>
      <c r="AG153" s="152"/>
      <c r="AH153" s="152"/>
      <c r="AI153" s="162">
        <v>0</v>
      </c>
      <c r="AJ153" s="162">
        <v>2400370</v>
      </c>
      <c r="AK153" s="162">
        <v>2432828</v>
      </c>
      <c r="AL153" s="162">
        <v>2520416</v>
      </c>
      <c r="AM153" s="162">
        <v>2709878</v>
      </c>
      <c r="AN153" s="162">
        <v>2826676</v>
      </c>
      <c r="AO153" s="162">
        <v>2877247</v>
      </c>
      <c r="AP153" s="162">
        <v>3042544</v>
      </c>
      <c r="AQ153" s="162">
        <v>3172339.5802300004</v>
      </c>
      <c r="AR153" s="162">
        <f>AR139+AR141+AR122+AR102</f>
        <v>3313055.2178400001</v>
      </c>
      <c r="AS153" s="162">
        <f>AS139+AS141+AS122+AS102</f>
        <v>3619572.2224099999</v>
      </c>
      <c r="AT153" s="162">
        <f>AT139+AT141+AT122+AT102</f>
        <v>3525319.420919999</v>
      </c>
    </row>
    <row r="154" spans="1:46">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119"/>
      <c r="AJ154" s="119"/>
      <c r="AK154" s="120"/>
      <c r="AL154" s="120"/>
      <c r="AM154" s="120"/>
      <c r="AN154" s="120"/>
      <c r="AO154" s="120"/>
      <c r="AP154" s="120"/>
      <c r="AQ154" s="120"/>
      <c r="AR154" s="119"/>
      <c r="AS154" s="119"/>
      <c r="AT154" s="119"/>
    </row>
    <row r="155" spans="1:46">
      <c r="B155" s="119"/>
      <c r="C155" s="119"/>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19"/>
      <c r="AQ155" s="119"/>
      <c r="AR155" s="120"/>
      <c r="AS155" s="120"/>
      <c r="AT155" s="120"/>
    </row>
    <row r="156" spans="1:46">
      <c r="AR156" s="116"/>
      <c r="AS156" s="116"/>
      <c r="AT156" s="116"/>
    </row>
    <row r="157" spans="1:46"/>
    <row r="158" spans="1:46"/>
    <row r="159" spans="1:46"/>
    <row r="160" spans="1:46"/>
  </sheetData>
  <mergeCells count="33">
    <mergeCell ref="AQ100:AT100"/>
    <mergeCell ref="W100:Z100"/>
    <mergeCell ref="AA100:AD100"/>
    <mergeCell ref="AE100:AH100"/>
    <mergeCell ref="AI100:AL100"/>
    <mergeCell ref="AM100:AP100"/>
    <mergeCell ref="C100:F100"/>
    <mergeCell ref="G100:J100"/>
    <mergeCell ref="K100:N100"/>
    <mergeCell ref="O100:R100"/>
    <mergeCell ref="S100:V100"/>
    <mergeCell ref="AA61:AD61"/>
    <mergeCell ref="AE61:AH61"/>
    <mergeCell ref="AI61:AL61"/>
    <mergeCell ref="AM61:AP61"/>
    <mergeCell ref="AQ61:AT61"/>
    <mergeCell ref="O7:R7"/>
    <mergeCell ref="S7:V7"/>
    <mergeCell ref="W7:Z7"/>
    <mergeCell ref="C61:F61"/>
    <mergeCell ref="G61:J61"/>
    <mergeCell ref="K61:N61"/>
    <mergeCell ref="O61:R61"/>
    <mergeCell ref="S61:V61"/>
    <mergeCell ref="W61:Z61"/>
    <mergeCell ref="C7:F7"/>
    <mergeCell ref="G7:J7"/>
    <mergeCell ref="K7:N7"/>
    <mergeCell ref="AA7:AD7"/>
    <mergeCell ref="AE7:AH7"/>
    <mergeCell ref="AI7:AL7"/>
    <mergeCell ref="AM7:AP7"/>
    <mergeCell ref="AQ7:AT7"/>
  </mergeCells>
  <phoneticPr fontId="18" type="noConversion"/>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EAA33-F5A6-4049-9246-E2E1AE416C93}">
  <sheetPr>
    <tabColor rgb="FF9CC4C0"/>
  </sheetPr>
  <dimension ref="A1:BI160"/>
  <sheetViews>
    <sheetView showGridLines="0" zoomScale="80" zoomScaleNormal="80" workbookViewId="0">
      <pane xSplit="2" ySplit="8" topLeftCell="C9" activePane="bottomRight" state="frozen"/>
      <selection activeCell="AP22" sqref="AP22"/>
      <selection pane="topRight" activeCell="AP22" sqref="AP22"/>
      <selection pane="bottomLeft" activeCell="AP22" sqref="AP22"/>
      <selection pane="bottomRight" activeCell="B5" sqref="B5"/>
    </sheetView>
  </sheetViews>
  <sheetFormatPr defaultColWidth="0" defaultRowHeight="14.5" zeroHeight="1"/>
  <cols>
    <col min="1" max="1" width="1.81640625" style="31" customWidth="1"/>
    <col min="2" max="2" width="61" style="31" bestFit="1" customWidth="1"/>
    <col min="3" max="46" width="16" style="31" customWidth="1"/>
    <col min="47" max="47" width="9.1796875" style="31" customWidth="1"/>
    <col min="48" max="48" width="10.1796875" style="31" customWidth="1"/>
    <col min="49" max="49" width="9.1796875" style="31" customWidth="1"/>
    <col min="50" max="51" width="9.1796875" style="31" hidden="1" customWidth="1"/>
    <col min="52" max="52" width="10.1796875" style="31" hidden="1" customWidth="1"/>
    <col min="53" max="60" width="9.1796875" style="31" hidden="1" customWidth="1"/>
    <col min="61" max="61" width="14.54296875" style="31" hidden="1" customWidth="1"/>
    <col min="62" max="16384" width="9.1796875" style="31" hidden="1"/>
  </cols>
  <sheetData>
    <row r="1" spans="1:46"/>
    <row r="2" spans="1:46"/>
    <row r="3" spans="1:46"/>
    <row r="4" spans="1:46" ht="11" customHeight="1">
      <c r="C4" s="199"/>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row>
    <row r="5" spans="1:46" s="119" customFormat="1" ht="22.5" customHeight="1" thickBot="1">
      <c r="A5" s="243" t="s">
        <v>319</v>
      </c>
      <c r="B5" s="236" t="s">
        <v>324</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c r="AP5" s="238"/>
      <c r="AQ5" s="238"/>
      <c r="AR5" s="238"/>
      <c r="AS5" s="238"/>
      <c r="AT5" s="238"/>
    </row>
    <row r="6" spans="1:46" s="182" customFormat="1" ht="22.5" customHeight="1" thickBot="1">
      <c r="A6" s="179"/>
      <c r="B6" s="180"/>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row>
    <row r="7" spans="1:46" ht="16" customHeight="1" thickTop="1" thickBot="1">
      <c r="A7" s="178"/>
      <c r="B7" s="27" t="s">
        <v>96</v>
      </c>
      <c r="C7" s="391">
        <v>2015</v>
      </c>
      <c r="D7" s="391"/>
      <c r="E7" s="391"/>
      <c r="F7" s="391"/>
      <c r="G7" s="392">
        <v>2016</v>
      </c>
      <c r="H7" s="391"/>
      <c r="I7" s="391"/>
      <c r="J7" s="391"/>
      <c r="K7" s="392">
        <v>2017</v>
      </c>
      <c r="L7" s="391"/>
      <c r="M7" s="391"/>
      <c r="N7" s="391"/>
      <c r="O7" s="392">
        <v>2018</v>
      </c>
      <c r="P7" s="391"/>
      <c r="Q7" s="391"/>
      <c r="R7" s="391"/>
      <c r="S7" s="392">
        <v>2019</v>
      </c>
      <c r="T7" s="391"/>
      <c r="U7" s="391"/>
      <c r="V7" s="391"/>
      <c r="W7" s="392">
        <v>2020</v>
      </c>
      <c r="X7" s="391"/>
      <c r="Y7" s="391"/>
      <c r="Z7" s="391"/>
      <c r="AA7" s="392">
        <v>2021</v>
      </c>
      <c r="AB7" s="391"/>
      <c r="AC7" s="391"/>
      <c r="AD7" s="391"/>
      <c r="AE7" s="392">
        <v>2022</v>
      </c>
      <c r="AF7" s="391"/>
      <c r="AG7" s="391"/>
      <c r="AH7" s="391"/>
      <c r="AI7" s="392">
        <v>2023</v>
      </c>
      <c r="AJ7" s="391"/>
      <c r="AK7" s="391"/>
      <c r="AL7" s="391"/>
      <c r="AM7" s="392">
        <v>2024</v>
      </c>
      <c r="AN7" s="391"/>
      <c r="AO7" s="391"/>
      <c r="AP7" s="391"/>
      <c r="AQ7" s="395">
        <v>2025</v>
      </c>
      <c r="AR7" s="396"/>
      <c r="AS7" s="396"/>
      <c r="AT7" s="396"/>
    </row>
    <row r="8" spans="1:46" ht="16" customHeight="1" thickTop="1">
      <c r="A8" s="178"/>
      <c r="B8" s="276" t="s">
        <v>97</v>
      </c>
      <c r="C8" s="25" t="s">
        <v>0</v>
      </c>
      <c r="D8" s="25" t="s">
        <v>1</v>
      </c>
      <c r="E8" s="25" t="s">
        <v>2</v>
      </c>
      <c r="F8" s="25" t="s">
        <v>3</v>
      </c>
      <c r="G8" s="25" t="s">
        <v>4</v>
      </c>
      <c r="H8" s="25" t="s">
        <v>5</v>
      </c>
      <c r="I8" s="25" t="s">
        <v>6</v>
      </c>
      <c r="J8" s="25" t="s">
        <v>7</v>
      </c>
      <c r="K8" s="25" t="s">
        <v>8</v>
      </c>
      <c r="L8" s="25" t="s">
        <v>90</v>
      </c>
      <c r="M8" s="25" t="s">
        <v>102</v>
      </c>
      <c r="N8" s="25" t="s">
        <v>103</v>
      </c>
      <c r="O8" s="25" t="s">
        <v>104</v>
      </c>
      <c r="P8" s="25" t="s">
        <v>106</v>
      </c>
      <c r="Q8" s="25" t="s">
        <v>107</v>
      </c>
      <c r="R8" s="25" t="s">
        <v>108</v>
      </c>
      <c r="S8" s="25" t="s">
        <v>109</v>
      </c>
      <c r="T8" s="25" t="s">
        <v>111</v>
      </c>
      <c r="U8" s="25" t="s">
        <v>116</v>
      </c>
      <c r="V8" s="25" t="s">
        <v>117</v>
      </c>
      <c r="W8" s="25" t="s">
        <v>159</v>
      </c>
      <c r="X8" s="25" t="s">
        <v>178</v>
      </c>
      <c r="Y8" s="25" t="s">
        <v>181</v>
      </c>
      <c r="Z8" s="25" t="s">
        <v>197</v>
      </c>
      <c r="AA8" s="25" t="s">
        <v>199</v>
      </c>
      <c r="AB8" s="25" t="s">
        <v>201</v>
      </c>
      <c r="AC8" s="25" t="s">
        <v>204</v>
      </c>
      <c r="AD8" s="25" t="s">
        <v>206</v>
      </c>
      <c r="AE8" s="25" t="s">
        <v>209</v>
      </c>
      <c r="AF8" s="25" t="s">
        <v>214</v>
      </c>
      <c r="AG8" s="25" t="s">
        <v>222</v>
      </c>
      <c r="AH8" s="25" t="s">
        <v>226</v>
      </c>
      <c r="AI8" s="25" t="s">
        <v>244</v>
      </c>
      <c r="AJ8" s="25" t="s">
        <v>248</v>
      </c>
      <c r="AK8" s="25" t="s">
        <v>266</v>
      </c>
      <c r="AL8" s="25" t="s">
        <v>275</v>
      </c>
      <c r="AM8" s="25" t="s">
        <v>287</v>
      </c>
      <c r="AN8" s="25" t="s">
        <v>291</v>
      </c>
      <c r="AO8" s="25" t="s">
        <v>303</v>
      </c>
      <c r="AP8" s="25" t="s">
        <v>306</v>
      </c>
      <c r="AQ8" s="25" t="s">
        <v>341</v>
      </c>
      <c r="AR8" s="25" t="s">
        <v>348</v>
      </c>
      <c r="AS8" s="25" t="s">
        <v>440</v>
      </c>
      <c r="AT8" s="25" t="str">
        <f>Consolidado!AT8</f>
        <v>4T25</v>
      </c>
    </row>
    <row r="9" spans="1:46">
      <c r="A9" s="189"/>
      <c r="B9" s="123" t="s">
        <v>9</v>
      </c>
      <c r="C9" s="201"/>
      <c r="D9" s="201"/>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v>20797</v>
      </c>
      <c r="AQ9" s="201">
        <v>639.09193999999991</v>
      </c>
      <c r="AR9" s="201">
        <v>65.034680000000094</v>
      </c>
      <c r="AS9" s="201">
        <v>1.5717499999999518</v>
      </c>
      <c r="AT9" s="201">
        <v>66731.446599999996</v>
      </c>
    </row>
    <row r="10" spans="1:46">
      <c r="A10" s="189"/>
      <c r="B10" s="123" t="s">
        <v>11</v>
      </c>
      <c r="C10" s="201"/>
      <c r="D10" s="201"/>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v>-1924</v>
      </c>
      <c r="AQ10" s="201">
        <v>-416.70850999999999</v>
      </c>
      <c r="AR10" s="201">
        <v>-363.60842999999994</v>
      </c>
      <c r="AS10" s="201">
        <v>-357.73768999999993</v>
      </c>
      <c r="AT10" s="201">
        <v>-7126.3027200000006</v>
      </c>
    </row>
    <row r="11" spans="1:46">
      <c r="A11" s="189"/>
      <c r="B11" s="123" t="s">
        <v>12</v>
      </c>
      <c r="C11" s="201"/>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v>18873</v>
      </c>
      <c r="AQ11" s="201">
        <v>222.38342999999992</v>
      </c>
      <c r="AR11" s="201">
        <f>SUM(AR9:AR10)</f>
        <v>-298.57374999999985</v>
      </c>
      <c r="AS11" s="201">
        <f>SUM(AS9:AS10)</f>
        <v>-356.16593999999998</v>
      </c>
      <c r="AT11" s="201">
        <f>SUM(AT9:AT10)</f>
        <v>59605.143879999996</v>
      </c>
    </row>
    <row r="12" spans="1:46">
      <c r="A12" s="134"/>
      <c r="B12" s="127" t="s">
        <v>13</v>
      </c>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v>-5776</v>
      </c>
      <c r="AQ12" s="201">
        <v>-17422.983519999994</v>
      </c>
      <c r="AR12" s="201">
        <f>SUM(AR13:AR24)</f>
        <v>-15361.143070000004</v>
      </c>
      <c r="AS12" s="201">
        <f>SUM(AS13:AS24)</f>
        <v>-16261.493960000005</v>
      </c>
      <c r="AT12" s="201">
        <f>SUM(AT13:AT24)</f>
        <v>-23423.202269999987</v>
      </c>
    </row>
    <row r="13" spans="1:46">
      <c r="A13" s="118"/>
      <c r="B13" s="130" t="s">
        <v>14</v>
      </c>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c r="AD13" s="206"/>
      <c r="AE13" s="206"/>
      <c r="AF13" s="206"/>
      <c r="AG13" s="206"/>
      <c r="AH13" s="206"/>
      <c r="AI13" s="206"/>
      <c r="AJ13" s="206"/>
      <c r="AK13" s="206"/>
      <c r="AL13" s="206"/>
      <c r="AM13" s="206"/>
      <c r="AN13" s="206"/>
      <c r="AO13" s="206"/>
      <c r="AP13" s="206">
        <v>-2303</v>
      </c>
      <c r="AQ13" s="206">
        <v>-6504.9265599999999</v>
      </c>
      <c r="AR13" s="206">
        <v>-3381.86175</v>
      </c>
      <c r="AS13" s="206">
        <v>-3759.3106900000002</v>
      </c>
      <c r="AT13" s="206">
        <v>-5316.211229999999</v>
      </c>
    </row>
    <row r="14" spans="1:46">
      <c r="A14" s="118"/>
      <c r="B14" s="130" t="s">
        <v>15</v>
      </c>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6"/>
      <c r="AJ14" s="206"/>
      <c r="AK14" s="206"/>
      <c r="AL14" s="206"/>
      <c r="AM14" s="206"/>
      <c r="AN14" s="206"/>
      <c r="AO14" s="206"/>
      <c r="AP14" s="206">
        <v>-502</v>
      </c>
      <c r="AQ14" s="206">
        <v>0</v>
      </c>
      <c r="AR14" s="206">
        <v>0</v>
      </c>
      <c r="AS14" s="206">
        <v>0</v>
      </c>
      <c r="AT14" s="206">
        <v>-335.07524000000001</v>
      </c>
    </row>
    <row r="15" spans="1:46">
      <c r="A15" s="118"/>
      <c r="B15" s="130" t="s">
        <v>16</v>
      </c>
      <c r="C15" s="206"/>
      <c r="D15" s="206"/>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6"/>
      <c r="AJ15" s="206"/>
      <c r="AK15" s="206"/>
      <c r="AL15" s="206"/>
      <c r="AM15" s="206"/>
      <c r="AN15" s="206"/>
      <c r="AO15" s="206"/>
      <c r="AP15" s="206">
        <v>-290</v>
      </c>
      <c r="AQ15" s="206">
        <v>-609.99734999999998</v>
      </c>
      <c r="AR15" s="206">
        <v>-641.04725999999994</v>
      </c>
      <c r="AS15" s="206">
        <v>-597.77418000000011</v>
      </c>
      <c r="AT15" s="206">
        <v>-1793.4786900000006</v>
      </c>
    </row>
    <row r="16" spans="1:46">
      <c r="A16" s="118"/>
      <c r="B16" s="130" t="s">
        <v>17</v>
      </c>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c r="AD16" s="206"/>
      <c r="AE16" s="206"/>
      <c r="AF16" s="206"/>
      <c r="AG16" s="206"/>
      <c r="AH16" s="206"/>
      <c r="AI16" s="206"/>
      <c r="AJ16" s="206"/>
      <c r="AK16" s="206"/>
      <c r="AL16" s="206"/>
      <c r="AM16" s="206"/>
      <c r="AN16" s="206"/>
      <c r="AO16" s="206"/>
      <c r="AP16" s="206">
        <v>0</v>
      </c>
      <c r="AQ16" s="206">
        <v>0</v>
      </c>
      <c r="AR16" s="206">
        <v>-135.16410999999999</v>
      </c>
      <c r="AS16" s="206">
        <v>-90.56219999999999</v>
      </c>
      <c r="AT16" s="206">
        <v>-482.04143999999997</v>
      </c>
    </row>
    <row r="17" spans="2:46">
      <c r="B17" s="130" t="s">
        <v>18</v>
      </c>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c r="AD17" s="206"/>
      <c r="AE17" s="206"/>
      <c r="AF17" s="206"/>
      <c r="AG17" s="206"/>
      <c r="AH17" s="206"/>
      <c r="AI17" s="206"/>
      <c r="AJ17" s="206"/>
      <c r="AK17" s="206"/>
      <c r="AL17" s="206"/>
      <c r="AM17" s="206"/>
      <c r="AN17" s="206"/>
      <c r="AO17" s="206"/>
      <c r="AP17" s="206">
        <v>0</v>
      </c>
      <c r="AQ17" s="206">
        <v>0</v>
      </c>
      <c r="AR17" s="206">
        <v>-210.10444000000001</v>
      </c>
      <c r="AS17" s="206">
        <v>-262.09461999999996</v>
      </c>
      <c r="AT17" s="206">
        <v>-341.53816</v>
      </c>
    </row>
    <row r="18" spans="2:46">
      <c r="B18" s="130" t="s">
        <v>10</v>
      </c>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06">
        <v>-2681</v>
      </c>
      <c r="AQ18" s="206">
        <v>-10308.059609999995</v>
      </c>
      <c r="AR18" s="206">
        <v>-10992.965510000004</v>
      </c>
      <c r="AS18" s="206">
        <v>-11551.752270000005</v>
      </c>
      <c r="AT18" s="206">
        <v>-15154.857509999987</v>
      </c>
    </row>
    <row r="19" spans="2:46">
      <c r="B19" s="130" t="s">
        <v>38</v>
      </c>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v>0</v>
      </c>
      <c r="AQ19" s="206">
        <v>0</v>
      </c>
      <c r="AR19" s="206">
        <v>0</v>
      </c>
      <c r="AS19" s="206">
        <v>0</v>
      </c>
      <c r="AT19" s="206">
        <v>0</v>
      </c>
    </row>
    <row r="20" spans="2:46">
      <c r="B20" s="130" t="s">
        <v>39</v>
      </c>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6"/>
      <c r="AJ20" s="206"/>
      <c r="AK20" s="206"/>
      <c r="AL20" s="206"/>
      <c r="AM20" s="206"/>
      <c r="AN20" s="206"/>
      <c r="AO20" s="206"/>
      <c r="AP20" s="206">
        <v>0</v>
      </c>
      <c r="AQ20" s="206">
        <v>0</v>
      </c>
      <c r="AR20" s="206">
        <v>0</v>
      </c>
      <c r="AS20" s="206">
        <v>0</v>
      </c>
      <c r="AT20" s="206">
        <v>0</v>
      </c>
    </row>
    <row r="21" spans="2:46">
      <c r="B21" s="130" t="s">
        <v>40</v>
      </c>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c r="AD21" s="206"/>
      <c r="AE21" s="206"/>
      <c r="AF21" s="206"/>
      <c r="AG21" s="206"/>
      <c r="AH21" s="206"/>
      <c r="AI21" s="206"/>
      <c r="AJ21" s="206"/>
      <c r="AK21" s="206"/>
      <c r="AL21" s="206"/>
      <c r="AM21" s="206"/>
      <c r="AN21" s="206"/>
      <c r="AO21" s="206"/>
      <c r="AP21" s="206">
        <v>0</v>
      </c>
      <c r="AQ21" s="206">
        <v>0</v>
      </c>
      <c r="AR21" s="206">
        <v>0</v>
      </c>
      <c r="AS21" s="206">
        <v>0</v>
      </c>
      <c r="AT21" s="206">
        <v>0</v>
      </c>
    </row>
    <row r="22" spans="2:46">
      <c r="B22" s="130" t="s">
        <v>41</v>
      </c>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206"/>
      <c r="AJ22" s="206"/>
      <c r="AK22" s="206"/>
      <c r="AL22" s="206"/>
      <c r="AM22" s="206"/>
      <c r="AN22" s="206"/>
      <c r="AO22" s="206"/>
      <c r="AP22" s="206">
        <v>0</v>
      </c>
      <c r="AQ22" s="206">
        <v>0</v>
      </c>
      <c r="AR22" s="206">
        <v>0</v>
      </c>
      <c r="AS22" s="206">
        <v>0</v>
      </c>
      <c r="AT22" s="206">
        <v>0</v>
      </c>
    </row>
    <row r="23" spans="2:46">
      <c r="B23" s="130" t="s">
        <v>42</v>
      </c>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206"/>
      <c r="AM23" s="206"/>
      <c r="AN23" s="206"/>
      <c r="AO23" s="206"/>
      <c r="AP23" s="206">
        <v>0</v>
      </c>
      <c r="AQ23" s="206">
        <v>0</v>
      </c>
      <c r="AR23" s="206">
        <v>0</v>
      </c>
      <c r="AS23" s="206">
        <v>0</v>
      </c>
      <c r="AT23" s="206">
        <v>0</v>
      </c>
    </row>
    <row r="24" spans="2:46">
      <c r="B24" s="130" t="s">
        <v>43</v>
      </c>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c r="AK24" s="206"/>
      <c r="AL24" s="206"/>
      <c r="AM24" s="206"/>
      <c r="AN24" s="206"/>
      <c r="AO24" s="206"/>
      <c r="AP24" s="206">
        <v>0</v>
      </c>
      <c r="AQ24" s="206">
        <v>0</v>
      </c>
      <c r="AR24" s="206">
        <v>0</v>
      </c>
      <c r="AS24" s="206">
        <v>0</v>
      </c>
      <c r="AT24" s="206">
        <v>0</v>
      </c>
    </row>
    <row r="25" spans="2:46">
      <c r="B25" s="127" t="s">
        <v>19</v>
      </c>
      <c r="C25" s="201"/>
      <c r="D25" s="201"/>
      <c r="E25" s="201"/>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c r="AF25" s="201"/>
      <c r="AG25" s="201"/>
      <c r="AH25" s="201"/>
      <c r="AI25" s="201"/>
      <c r="AJ25" s="201"/>
      <c r="AK25" s="201"/>
      <c r="AL25" s="201"/>
      <c r="AM25" s="201"/>
      <c r="AN25" s="201"/>
      <c r="AO25" s="201"/>
      <c r="AP25" s="201">
        <v>-7102</v>
      </c>
      <c r="AQ25" s="201">
        <v>-2658.44047</v>
      </c>
      <c r="AR25" s="201">
        <f>SUM(AR26:AR31)</f>
        <v>-1139.2419300000006</v>
      </c>
      <c r="AS25" s="201">
        <f>SUM(AS26:AS31)</f>
        <v>-1324.8756399999997</v>
      </c>
      <c r="AT25" s="201">
        <f>SUM(AT26:AT31)</f>
        <v>-1076.7552799999994</v>
      </c>
    </row>
    <row r="26" spans="2:46">
      <c r="B26" s="130" t="s">
        <v>14</v>
      </c>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6"/>
      <c r="AN26" s="206"/>
      <c r="AO26" s="206"/>
      <c r="AP26" s="206">
        <v>-6608</v>
      </c>
      <c r="AQ26" s="206">
        <v>0</v>
      </c>
      <c r="AR26" s="206">
        <v>-1988.4689500000002</v>
      </c>
      <c r="AS26" s="206">
        <v>-157.47602999999958</v>
      </c>
      <c r="AT26" s="206">
        <v>96.47687999999971</v>
      </c>
    </row>
    <row r="27" spans="2:46">
      <c r="B27" s="130" t="s">
        <v>16</v>
      </c>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6"/>
      <c r="AN27" s="206"/>
      <c r="AO27" s="206"/>
      <c r="AP27" s="206">
        <v>-194</v>
      </c>
      <c r="AQ27" s="206">
        <v>0</v>
      </c>
      <c r="AR27" s="206">
        <v>-1181.86301</v>
      </c>
      <c r="AS27" s="206">
        <v>-1041.5838100000001</v>
      </c>
      <c r="AT27" s="206">
        <v>-655.84679999999935</v>
      </c>
    </row>
    <row r="28" spans="2:46">
      <c r="B28" s="130" t="s">
        <v>252</v>
      </c>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v>-300</v>
      </c>
      <c r="AQ28" s="206">
        <v>-2658.44047</v>
      </c>
      <c r="AR28" s="206">
        <v>2031.0900299999998</v>
      </c>
      <c r="AS28" s="206">
        <v>-125.81579999999997</v>
      </c>
      <c r="AT28" s="206">
        <v>-517.38535999999988</v>
      </c>
    </row>
    <row r="29" spans="2:46">
      <c r="B29" s="130" t="s">
        <v>311</v>
      </c>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c r="AD29" s="206"/>
      <c r="AE29" s="206"/>
      <c r="AF29" s="206"/>
      <c r="AG29" s="206"/>
      <c r="AH29" s="206"/>
      <c r="AI29" s="206"/>
      <c r="AJ29" s="206"/>
      <c r="AK29" s="206"/>
      <c r="AL29" s="206"/>
      <c r="AM29" s="206"/>
      <c r="AN29" s="206"/>
      <c r="AO29" s="206"/>
      <c r="AP29" s="206">
        <v>0</v>
      </c>
      <c r="AQ29" s="206">
        <v>0</v>
      </c>
      <c r="AR29" s="206">
        <v>0</v>
      </c>
      <c r="AS29" s="206">
        <v>0</v>
      </c>
      <c r="AT29" s="206">
        <v>0</v>
      </c>
    </row>
    <row r="30" spans="2:46">
      <c r="B30" s="130" t="s">
        <v>312</v>
      </c>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06">
        <v>0</v>
      </c>
      <c r="AQ30" s="206">
        <v>0</v>
      </c>
      <c r="AR30" s="206">
        <v>0</v>
      </c>
      <c r="AS30" s="206">
        <v>0</v>
      </c>
      <c r="AT30" s="206">
        <v>0</v>
      </c>
    </row>
    <row r="31" spans="2:46">
      <c r="B31" s="130" t="s">
        <v>313</v>
      </c>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v>0</v>
      </c>
      <c r="AQ31" s="206">
        <v>0</v>
      </c>
      <c r="AR31" s="206">
        <v>0</v>
      </c>
      <c r="AS31" s="206">
        <v>0</v>
      </c>
      <c r="AT31" s="206">
        <v>0</v>
      </c>
    </row>
    <row r="32" spans="2:46">
      <c r="B32" s="123" t="s">
        <v>20</v>
      </c>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v>-869</v>
      </c>
      <c r="AQ32" s="201">
        <v>-9565.432710000001</v>
      </c>
      <c r="AR32" s="201">
        <f>SUM(AR33:AR34)</f>
        <v>-8866.3808599999993</v>
      </c>
      <c r="AS32" s="201">
        <f>SUM(AS33:AS34)</f>
        <v>-9023.5525600000001</v>
      </c>
      <c r="AT32" s="201">
        <f>SUM(AT33:AT34)</f>
        <v>-9022.8263699999952</v>
      </c>
    </row>
    <row r="33" spans="2:46">
      <c r="B33" s="130" t="s">
        <v>21</v>
      </c>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v>-846</v>
      </c>
      <c r="AQ33" s="206">
        <v>-6330.6359900000007</v>
      </c>
      <c r="AR33" s="206">
        <v>-8770.3894</v>
      </c>
      <c r="AS33" s="206">
        <v>-8927.7927</v>
      </c>
      <c r="AT33" s="206">
        <v>-8927.578499999996</v>
      </c>
    </row>
    <row r="34" spans="2:46">
      <c r="B34" s="130" t="s">
        <v>22</v>
      </c>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v>-23</v>
      </c>
      <c r="AQ34" s="206">
        <v>-3234.7967200000007</v>
      </c>
      <c r="AR34" s="206">
        <v>-95.991459999999734</v>
      </c>
      <c r="AS34" s="206">
        <v>-95.759860000000117</v>
      </c>
      <c r="AT34" s="206">
        <v>-95.247869999999693</v>
      </c>
    </row>
    <row r="35" spans="2:46">
      <c r="B35" s="127" t="s">
        <v>23</v>
      </c>
      <c r="C35" s="201"/>
      <c r="D35" s="201"/>
      <c r="E35" s="201"/>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c r="AE35" s="201"/>
      <c r="AF35" s="201"/>
      <c r="AG35" s="201"/>
      <c r="AH35" s="201"/>
      <c r="AI35" s="201"/>
      <c r="AJ35" s="201"/>
      <c r="AK35" s="201"/>
      <c r="AL35" s="201"/>
      <c r="AM35" s="201"/>
      <c r="AN35" s="201"/>
      <c r="AO35" s="201"/>
      <c r="AP35" s="201">
        <v>40</v>
      </c>
      <c r="AQ35" s="201">
        <v>1715.65229</v>
      </c>
      <c r="AR35" s="201">
        <f>SUM(AR36,AR42)</f>
        <v>1485.3161200000002</v>
      </c>
      <c r="AS35" s="201">
        <f>SUM(AS36,AS42)</f>
        <v>993.85246999999981</v>
      </c>
      <c r="AT35" s="201">
        <f>SUM(AT36,AT42)</f>
        <v>237.63379000000032</v>
      </c>
    </row>
    <row r="36" spans="2:46">
      <c r="B36" s="137" t="s">
        <v>24</v>
      </c>
      <c r="C36" s="201"/>
      <c r="D36" s="201"/>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v>241</v>
      </c>
      <c r="AQ36" s="201">
        <v>1870.45109</v>
      </c>
      <c r="AR36" s="201">
        <f>SUM(AR37:AR41)</f>
        <v>1865.9363300000002</v>
      </c>
      <c r="AS36" s="201">
        <f>SUM(AS37:AS41)</f>
        <v>1202.5778399999997</v>
      </c>
      <c r="AT36" s="201">
        <f>SUM(AT37:AT41)</f>
        <v>559.63222000000042</v>
      </c>
    </row>
    <row r="37" spans="2:46">
      <c r="B37" s="138" t="s">
        <v>346</v>
      </c>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v>0</v>
      </c>
      <c r="AQ37" s="206">
        <v>1.48244</v>
      </c>
      <c r="AR37" s="206">
        <v>1.1017399999999999</v>
      </c>
      <c r="AS37" s="206">
        <v>0.32946000000000009</v>
      </c>
      <c r="AT37" s="206">
        <v>0</v>
      </c>
    </row>
    <row r="38" spans="2:46">
      <c r="B38" s="138" t="s">
        <v>26</v>
      </c>
      <c r="C38" s="206"/>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v>239</v>
      </c>
      <c r="AQ38" s="206">
        <v>1840.3766000000001</v>
      </c>
      <c r="AR38" s="206">
        <v>1685.0349000000001</v>
      </c>
      <c r="AS38" s="206">
        <v>1193.2303899999997</v>
      </c>
      <c r="AT38" s="206">
        <v>534.24181000000044</v>
      </c>
    </row>
    <row r="39" spans="2:46">
      <c r="B39" s="138" t="s">
        <v>347</v>
      </c>
      <c r="C39" s="206"/>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c r="AK39" s="206"/>
      <c r="AL39" s="206"/>
      <c r="AM39" s="206"/>
      <c r="AN39" s="206"/>
      <c r="AO39" s="206"/>
      <c r="AP39" s="206">
        <v>2</v>
      </c>
      <c r="AQ39" s="206">
        <v>2.7541799999999999</v>
      </c>
      <c r="AR39" s="206">
        <v>176.13867999999999</v>
      </c>
      <c r="AS39" s="206">
        <v>0</v>
      </c>
      <c r="AT39" s="206">
        <v>24.353300000000019</v>
      </c>
    </row>
    <row r="40" spans="2:46">
      <c r="B40" s="138" t="s">
        <v>28</v>
      </c>
      <c r="C40" s="206"/>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c r="AK40" s="206"/>
      <c r="AL40" s="206"/>
      <c r="AM40" s="206"/>
      <c r="AN40" s="206"/>
      <c r="AO40" s="206"/>
      <c r="AP40" s="206">
        <v>0</v>
      </c>
      <c r="AQ40" s="206">
        <v>0</v>
      </c>
      <c r="AR40" s="206">
        <v>0</v>
      </c>
      <c r="AS40" s="206">
        <v>0</v>
      </c>
      <c r="AT40" s="206">
        <v>0</v>
      </c>
    </row>
    <row r="41" spans="2:46">
      <c r="B41" s="138" t="s">
        <v>10</v>
      </c>
      <c r="C41" s="206"/>
      <c r="D41" s="206"/>
      <c r="E41" s="206"/>
      <c r="F41" s="206"/>
      <c r="G41" s="206"/>
      <c r="H41" s="206"/>
      <c r="I41" s="206"/>
      <c r="J41" s="206"/>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v>0</v>
      </c>
      <c r="AQ41" s="206">
        <v>25.837869999999999</v>
      </c>
      <c r="AR41" s="206">
        <v>3.6610099999999974</v>
      </c>
      <c r="AS41" s="206">
        <v>9.0179900000000011</v>
      </c>
      <c r="AT41" s="206">
        <v>1.0371099999999984</v>
      </c>
    </row>
    <row r="42" spans="2:46">
      <c r="B42" s="137" t="s">
        <v>30</v>
      </c>
      <c r="C42" s="201"/>
      <c r="D42" s="201"/>
      <c r="E42" s="201"/>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v>-201</v>
      </c>
      <c r="AQ42" s="201">
        <v>-154.79880000000003</v>
      </c>
      <c r="AR42" s="201">
        <f>SUM(AR43:AR45)</f>
        <v>-380.62020999999999</v>
      </c>
      <c r="AS42" s="201">
        <f>SUM(AS43:AS45)</f>
        <v>-208.72536999999994</v>
      </c>
      <c r="AT42" s="201">
        <f>SUM(AT43:AT45)</f>
        <v>-321.9984300000001</v>
      </c>
    </row>
    <row r="43" spans="2:46">
      <c r="B43" s="138" t="s">
        <v>346</v>
      </c>
      <c r="C43" s="206"/>
      <c r="D43" s="206"/>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v>0</v>
      </c>
      <c r="AQ43" s="206">
        <v>0</v>
      </c>
      <c r="AR43" s="206">
        <v>-6.0499999999999998E-3</v>
      </c>
      <c r="AS43" s="206">
        <v>-0.51122999999999996</v>
      </c>
      <c r="AT43" s="206">
        <v>0</v>
      </c>
    </row>
    <row r="44" spans="2:46">
      <c r="B44" s="138" t="s">
        <v>31</v>
      </c>
      <c r="C44" s="206"/>
      <c r="D44" s="206"/>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206"/>
      <c r="AJ44" s="206"/>
      <c r="AK44" s="206"/>
      <c r="AL44" s="206"/>
      <c r="AM44" s="206"/>
      <c r="AN44" s="206"/>
      <c r="AO44" s="206"/>
      <c r="AP44" s="206">
        <v>0</v>
      </c>
      <c r="AQ44" s="206">
        <v>0</v>
      </c>
      <c r="AR44" s="206">
        <v>0</v>
      </c>
      <c r="AS44" s="206">
        <v>0</v>
      </c>
      <c r="AT44" s="206">
        <v>0</v>
      </c>
    </row>
    <row r="45" spans="2:46">
      <c r="B45" s="138" t="s">
        <v>10</v>
      </c>
      <c r="C45" s="206"/>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206"/>
      <c r="AJ45" s="206"/>
      <c r="AK45" s="206"/>
      <c r="AL45" s="206"/>
      <c r="AM45" s="206"/>
      <c r="AN45" s="206"/>
      <c r="AO45" s="206"/>
      <c r="AP45" s="206">
        <v>-201</v>
      </c>
      <c r="AQ45" s="206">
        <v>-154.79880000000003</v>
      </c>
      <c r="AR45" s="206">
        <v>-380.61415999999997</v>
      </c>
      <c r="AS45" s="206">
        <v>-208.21413999999993</v>
      </c>
      <c r="AT45" s="206">
        <v>-321.9984300000001</v>
      </c>
    </row>
    <row r="46" spans="2:46">
      <c r="B46" s="123" t="s">
        <v>32</v>
      </c>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v>0</v>
      </c>
      <c r="AQ46" s="201">
        <v>1.4000000000000001E-4</v>
      </c>
      <c r="AR46" s="201">
        <v>-1.2456700000000007</v>
      </c>
      <c r="AS46" s="201">
        <v>-2.8643999999999998</v>
      </c>
      <c r="AT46" s="201">
        <v>-448.92252999999999</v>
      </c>
    </row>
    <row r="47" spans="2:46">
      <c r="B47" s="123" t="s">
        <v>44</v>
      </c>
      <c r="C47" s="201"/>
      <c r="D47" s="201"/>
      <c r="E47" s="201"/>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v>0</v>
      </c>
      <c r="AQ47" s="201">
        <v>0</v>
      </c>
      <c r="AR47" s="201">
        <v>0</v>
      </c>
      <c r="AS47" s="201">
        <v>0</v>
      </c>
      <c r="AT47" s="201">
        <v>0</v>
      </c>
    </row>
    <row r="48" spans="2:46">
      <c r="B48" s="123" t="s">
        <v>33</v>
      </c>
      <c r="C48" s="201"/>
      <c r="D48" s="201"/>
      <c r="E48" s="201"/>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c r="AF48" s="201"/>
      <c r="AG48" s="201"/>
      <c r="AH48" s="201"/>
      <c r="AI48" s="201"/>
      <c r="AJ48" s="201"/>
      <c r="AK48" s="201"/>
      <c r="AL48" s="201"/>
      <c r="AM48" s="201"/>
      <c r="AN48" s="201"/>
      <c r="AO48" s="201"/>
      <c r="AP48" s="201">
        <v>5166</v>
      </c>
      <c r="AQ48" s="201">
        <v>-27708.820839999997</v>
      </c>
      <c r="AR48" s="201">
        <f>SUM(AR11,AR12,AR25,AR46,AR47,AR32,AR35)</f>
        <v>-24181.269160000007</v>
      </c>
      <c r="AS48" s="201">
        <f>SUM(AS11,AS12,AS25,AS46,AS47,AS32,AS35)</f>
        <v>-25975.100030000001</v>
      </c>
      <c r="AT48" s="201">
        <f>SUM(AT11,AT12,AT25,AT46,AT47,AT32,AT35)</f>
        <v>25871.071220000013</v>
      </c>
    </row>
    <row r="49" spans="1:46">
      <c r="B49" s="123" t="s">
        <v>34</v>
      </c>
      <c r="C49" s="201"/>
      <c r="D49" s="201"/>
      <c r="E49" s="201"/>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v>-517</v>
      </c>
      <c r="AQ49" s="201">
        <v>0</v>
      </c>
      <c r="AR49" s="201">
        <v>0</v>
      </c>
      <c r="AS49" s="201">
        <v>0</v>
      </c>
      <c r="AT49" s="201">
        <v>0</v>
      </c>
    </row>
    <row r="50" spans="1:46">
      <c r="B50" s="123" t="s">
        <v>35</v>
      </c>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v>0</v>
      </c>
      <c r="AQ50" s="201">
        <v>14.82558</v>
      </c>
      <c r="AR50" s="201">
        <v>596.82778000000008</v>
      </c>
      <c r="AS50" s="201">
        <v>329.89812999999992</v>
      </c>
      <c r="AT50" s="201">
        <v>359.34461000000022</v>
      </c>
    </row>
    <row r="51" spans="1:46">
      <c r="B51" s="123" t="s">
        <v>45</v>
      </c>
      <c r="C51" s="201"/>
      <c r="D51" s="201"/>
      <c r="E51" s="201"/>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v>0</v>
      </c>
      <c r="AQ51" s="201">
        <v>0</v>
      </c>
      <c r="AR51" s="201">
        <v>0</v>
      </c>
      <c r="AS51" s="201">
        <v>0</v>
      </c>
      <c r="AT51" s="201">
        <v>0</v>
      </c>
    </row>
    <row r="52" spans="1:46">
      <c r="B52" s="123" t="s">
        <v>46</v>
      </c>
      <c r="C52" s="201"/>
      <c r="D52" s="201"/>
      <c r="E52" s="201"/>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v>4649</v>
      </c>
      <c r="AQ52" s="201">
        <v>-27693.995259999996</v>
      </c>
      <c r="AR52" s="201">
        <f>SUM(AR48,AR49,AR50)-AR51</f>
        <v>-23584.441380000007</v>
      </c>
      <c r="AS52" s="201">
        <f>SUM(AS48,AS49,AS50)-AS51</f>
        <v>-25645.2019</v>
      </c>
      <c r="AT52" s="201">
        <f>SUM(AT48,AT49,AT50)-AT51</f>
        <v>26230.415830000013</v>
      </c>
    </row>
    <row r="53" spans="1:46">
      <c r="A53" s="189"/>
      <c r="B53" s="139" t="s">
        <v>47</v>
      </c>
      <c r="C53" s="140"/>
      <c r="D53" s="140"/>
      <c r="E53" s="140"/>
      <c r="F53" s="140"/>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c r="AD53" s="140"/>
      <c r="AE53" s="140"/>
      <c r="AF53" s="140"/>
      <c r="AG53" s="140"/>
      <c r="AH53" s="140"/>
      <c r="AI53" s="140"/>
      <c r="AJ53" s="140"/>
      <c r="AK53" s="140"/>
      <c r="AL53" s="140"/>
      <c r="AM53" s="140"/>
      <c r="AN53" s="140"/>
      <c r="AO53" s="140"/>
      <c r="AP53" s="140">
        <v>4649</v>
      </c>
      <c r="AQ53" s="140">
        <v>-27693.995259999996</v>
      </c>
      <c r="AR53" s="140">
        <f>SUM(AR48,AR49,AR50)</f>
        <v>-23584.441380000007</v>
      </c>
      <c r="AS53" s="140">
        <f>SUM(AS48,AS49,AS50)</f>
        <v>-25645.2019</v>
      </c>
      <c r="AT53" s="140">
        <f>SUM(AT48,AT49,AT50)</f>
        <v>26230.415830000013</v>
      </c>
    </row>
    <row r="54" spans="1:46" ht="9" customHeight="1">
      <c r="A54" s="122"/>
      <c r="B54" s="123"/>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c r="AA54" s="142"/>
      <c r="AB54" s="142"/>
      <c r="AC54" s="142"/>
      <c r="AD54" s="142"/>
      <c r="AE54" s="142"/>
      <c r="AF54" s="142"/>
      <c r="AG54" s="142"/>
      <c r="AH54" s="142"/>
      <c r="AI54" s="142"/>
      <c r="AJ54" s="142"/>
      <c r="AK54" s="142"/>
      <c r="AL54" s="142"/>
      <c r="AM54" s="142"/>
      <c r="AN54" s="142"/>
      <c r="AO54" s="142"/>
      <c r="AP54" s="142"/>
      <c r="AQ54" s="142"/>
      <c r="AR54" s="142"/>
      <c r="AS54" s="142"/>
      <c r="AT54" s="142"/>
    </row>
    <row r="55" spans="1:46">
      <c r="A55" s="122"/>
      <c r="B55" s="143" t="s">
        <v>189</v>
      </c>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v>5995</v>
      </c>
      <c r="AQ55" s="144">
        <v>-19859.040419999994</v>
      </c>
      <c r="AR55" s="144">
        <v>-16800.204420000013</v>
      </c>
      <c r="AS55" s="144">
        <v>-17945.399940000003</v>
      </c>
      <c r="AT55" s="144">
        <v>34656.263800000001</v>
      </c>
    </row>
    <row r="56" spans="1:46">
      <c r="A56" s="122"/>
      <c r="B56" s="139" t="s">
        <v>325</v>
      </c>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v>5995</v>
      </c>
      <c r="AQ56" s="140">
        <v>-19859.040419999994</v>
      </c>
      <c r="AR56" s="140">
        <f>AR55</f>
        <v>-16800.204420000013</v>
      </c>
      <c r="AS56" s="140">
        <f>AS55</f>
        <v>-17945.399940000003</v>
      </c>
      <c r="AT56" s="140">
        <f>AT55</f>
        <v>34656.263800000001</v>
      </c>
    </row>
    <row r="57" spans="1:46">
      <c r="B57" s="145"/>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spans="1:46">
      <c r="B58" s="145"/>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c r="A59" s="122"/>
      <c r="B59" s="145"/>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ht="15" thickBot="1">
      <c r="B60" s="119"/>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19"/>
      <c r="AS60" s="119"/>
      <c r="AT60" s="119"/>
    </row>
    <row r="61" spans="1:46" ht="16" customHeight="1" thickTop="1" thickBot="1">
      <c r="A61" s="185"/>
      <c r="B61" s="27" t="s">
        <v>94</v>
      </c>
      <c r="C61" s="391">
        <v>2015</v>
      </c>
      <c r="D61" s="391"/>
      <c r="E61" s="391"/>
      <c r="F61" s="391"/>
      <c r="G61" s="392">
        <v>2016</v>
      </c>
      <c r="H61" s="391"/>
      <c r="I61" s="391"/>
      <c r="J61" s="391"/>
      <c r="K61" s="392">
        <v>2017</v>
      </c>
      <c r="L61" s="391"/>
      <c r="M61" s="391"/>
      <c r="N61" s="391"/>
      <c r="O61" s="392">
        <v>2018</v>
      </c>
      <c r="P61" s="391"/>
      <c r="Q61" s="391"/>
      <c r="R61" s="391"/>
      <c r="S61" s="392">
        <v>2019</v>
      </c>
      <c r="T61" s="391"/>
      <c r="U61" s="391"/>
      <c r="V61" s="391"/>
      <c r="W61" s="392">
        <v>2020</v>
      </c>
      <c r="X61" s="391"/>
      <c r="Y61" s="391"/>
      <c r="Z61" s="391"/>
      <c r="AA61" s="392">
        <v>2021</v>
      </c>
      <c r="AB61" s="391"/>
      <c r="AC61" s="391"/>
      <c r="AD61" s="391"/>
      <c r="AE61" s="392">
        <v>2022</v>
      </c>
      <c r="AF61" s="391"/>
      <c r="AG61" s="391"/>
      <c r="AH61" s="391"/>
      <c r="AI61" s="392">
        <v>2023</v>
      </c>
      <c r="AJ61" s="391"/>
      <c r="AK61" s="391"/>
      <c r="AL61" s="391"/>
      <c r="AM61" s="392">
        <v>2024</v>
      </c>
      <c r="AN61" s="391"/>
      <c r="AO61" s="391"/>
      <c r="AP61" s="391"/>
      <c r="AQ61" s="393">
        <v>2025</v>
      </c>
      <c r="AR61" s="394"/>
      <c r="AS61" s="394"/>
      <c r="AT61" s="394"/>
    </row>
    <row r="62" spans="1:46" ht="16" customHeight="1" thickTop="1">
      <c r="A62" s="185"/>
      <c r="B62" s="28" t="s">
        <v>97</v>
      </c>
      <c r="C62" s="29" t="s">
        <v>0</v>
      </c>
      <c r="D62" s="29" t="s">
        <v>1</v>
      </c>
      <c r="E62" s="29" t="s">
        <v>2</v>
      </c>
      <c r="F62" s="29" t="s">
        <v>3</v>
      </c>
      <c r="G62" s="29" t="s">
        <v>4</v>
      </c>
      <c r="H62" s="29" t="s">
        <v>5</v>
      </c>
      <c r="I62" s="29" t="s">
        <v>6</v>
      </c>
      <c r="J62" s="29" t="s">
        <v>7</v>
      </c>
      <c r="K62" s="29" t="s">
        <v>8</v>
      </c>
      <c r="L62" s="29" t="s">
        <v>90</v>
      </c>
      <c r="M62" s="29" t="s">
        <v>102</v>
      </c>
      <c r="N62" s="29" t="s">
        <v>103</v>
      </c>
      <c r="O62" s="29" t="s">
        <v>104</v>
      </c>
      <c r="P62" s="29" t="s">
        <v>106</v>
      </c>
      <c r="Q62" s="29" t="s">
        <v>107</v>
      </c>
      <c r="R62" s="29" t="s">
        <v>108</v>
      </c>
      <c r="S62" s="29" t="s">
        <v>109</v>
      </c>
      <c r="T62" s="29" t="s">
        <v>111</v>
      </c>
      <c r="U62" s="29" t="s">
        <v>116</v>
      </c>
      <c r="V62" s="29" t="s">
        <v>117</v>
      </c>
      <c r="W62" s="29" t="s">
        <v>159</v>
      </c>
      <c r="X62" s="29" t="s">
        <v>178</v>
      </c>
      <c r="Y62" s="29" t="s">
        <v>181</v>
      </c>
      <c r="Z62" s="29" t="s">
        <v>197</v>
      </c>
      <c r="AA62" s="29" t="s">
        <v>199</v>
      </c>
      <c r="AB62" s="29" t="s">
        <v>201</v>
      </c>
      <c r="AC62" s="29" t="s">
        <v>204</v>
      </c>
      <c r="AD62" s="29" t="s">
        <v>206</v>
      </c>
      <c r="AE62" s="29" t="s">
        <v>209</v>
      </c>
      <c r="AF62" s="29" t="s">
        <v>214</v>
      </c>
      <c r="AG62" s="29" t="s">
        <v>222</v>
      </c>
      <c r="AH62" s="29" t="s">
        <v>226</v>
      </c>
      <c r="AI62" s="29" t="s">
        <v>244</v>
      </c>
      <c r="AJ62" s="29" t="s">
        <v>248</v>
      </c>
      <c r="AK62" s="29" t="s">
        <v>266</v>
      </c>
      <c r="AL62" s="29" t="s">
        <v>275</v>
      </c>
      <c r="AM62" s="29" t="s">
        <v>287</v>
      </c>
      <c r="AN62" s="29" t="s">
        <v>291</v>
      </c>
      <c r="AO62" s="29" t="s">
        <v>303</v>
      </c>
      <c r="AP62" s="29" t="s">
        <v>306</v>
      </c>
      <c r="AQ62" s="29" t="s">
        <v>341</v>
      </c>
      <c r="AR62" s="29" t="s">
        <v>348</v>
      </c>
      <c r="AS62" s="29" t="s">
        <v>440</v>
      </c>
      <c r="AT62" s="29" t="s">
        <v>447</v>
      </c>
    </row>
    <row r="63" spans="1:46">
      <c r="B63" s="148" t="s">
        <v>48</v>
      </c>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v>185563</v>
      </c>
      <c r="AQ63" s="149">
        <v>134389.92985000001</v>
      </c>
      <c r="AR63" s="149">
        <f>SUM(AR64:AR78)</f>
        <v>113782.40295999999</v>
      </c>
      <c r="AS63" s="149">
        <f>SUM(AS64:AS78)</f>
        <v>97418.888610000009</v>
      </c>
      <c r="AT63" s="149">
        <f>SUM(AT64:AT78)</f>
        <v>138817.64473999999</v>
      </c>
    </row>
    <row r="64" spans="1:46">
      <c r="B64" s="150" t="s">
        <v>49</v>
      </c>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v>68356</v>
      </c>
      <c r="AQ64" s="152">
        <v>48123.189780000001</v>
      </c>
      <c r="AR64" s="152">
        <v>34153.789779999999</v>
      </c>
      <c r="AS64" s="152">
        <v>23213.584859999999</v>
      </c>
      <c r="AT64" s="152">
        <v>26979.378829999998</v>
      </c>
    </row>
    <row r="65" spans="2:46">
      <c r="B65" s="150" t="s">
        <v>118</v>
      </c>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v>0</v>
      </c>
      <c r="AQ65" s="152">
        <v>11226.52054</v>
      </c>
      <c r="AR65" s="152">
        <v>5233.5462500000003</v>
      </c>
      <c r="AS65" s="152">
        <v>0</v>
      </c>
      <c r="AT65" s="152">
        <v>46.398420000000002</v>
      </c>
    </row>
    <row r="66" spans="2:46">
      <c r="B66" s="150" t="s">
        <v>98</v>
      </c>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v>47775</v>
      </c>
      <c r="AQ66" s="152">
        <v>351.87412</v>
      </c>
      <c r="AR66" s="152">
        <v>352.14146</v>
      </c>
      <c r="AS66" s="152">
        <v>345.06171999999998</v>
      </c>
      <c r="AT66" s="152">
        <v>27620.58858</v>
      </c>
    </row>
    <row r="67" spans="2:46">
      <c r="B67" s="150" t="s">
        <v>207</v>
      </c>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v>0</v>
      </c>
      <c r="AQ67" s="152">
        <v>0</v>
      </c>
      <c r="AR67" s="152">
        <v>0</v>
      </c>
      <c r="AS67" s="152">
        <v>0</v>
      </c>
      <c r="AT67" s="152">
        <v>0</v>
      </c>
    </row>
    <row r="68" spans="2:46">
      <c r="B68" s="150" t="s">
        <v>52</v>
      </c>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v>63040</v>
      </c>
      <c r="AQ68" s="152">
        <v>64232.669700000006</v>
      </c>
      <c r="AR68" s="152">
        <v>63991.582289999998</v>
      </c>
      <c r="AS68" s="152">
        <v>63915.972309999997</v>
      </c>
      <c r="AT68" s="152">
        <v>71412.034910000002</v>
      </c>
    </row>
    <row r="69" spans="2:46">
      <c r="B69" s="150" t="s">
        <v>50</v>
      </c>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v>6015</v>
      </c>
      <c r="AQ69" s="152">
        <v>5945.5992300000007</v>
      </c>
      <c r="AR69" s="152">
        <v>6153.4029800000008</v>
      </c>
      <c r="AS69" s="152">
        <v>6203.2541500000007</v>
      </c>
      <c r="AT69" s="152">
        <v>6003.9643799999994</v>
      </c>
    </row>
    <row r="70" spans="2:46">
      <c r="B70" s="150" t="s">
        <v>55</v>
      </c>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v>49</v>
      </c>
      <c r="AQ70" s="152">
        <v>3232.1495199999999</v>
      </c>
      <c r="AR70" s="152">
        <v>1497.75191</v>
      </c>
      <c r="AS70" s="152">
        <v>163.75605999999999</v>
      </c>
      <c r="AT70" s="152">
        <v>5570.0715999999993</v>
      </c>
    </row>
    <row r="71" spans="2:46">
      <c r="B71" s="150" t="s">
        <v>119</v>
      </c>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v>328</v>
      </c>
      <c r="AQ71" s="152">
        <v>1277.92696</v>
      </c>
      <c r="AR71" s="152">
        <v>2396.0500999999999</v>
      </c>
      <c r="AS71" s="152">
        <v>3561.8506200000002</v>
      </c>
      <c r="AT71" s="152">
        <v>1159.1779099999999</v>
      </c>
    </row>
    <row r="72" spans="2:46">
      <c r="B72" s="150" t="s">
        <v>51</v>
      </c>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v>0</v>
      </c>
      <c r="AQ72" s="152">
        <v>0</v>
      </c>
      <c r="AR72" s="152">
        <v>0</v>
      </c>
      <c r="AS72" s="152">
        <v>0</v>
      </c>
      <c r="AT72" s="152">
        <v>0</v>
      </c>
    </row>
    <row r="73" spans="2:46">
      <c r="B73" s="150" t="s">
        <v>54</v>
      </c>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v>0</v>
      </c>
      <c r="AQ73" s="152">
        <v>0</v>
      </c>
      <c r="AR73" s="152">
        <v>0</v>
      </c>
      <c r="AS73" s="152">
        <v>0</v>
      </c>
      <c r="AT73" s="152">
        <v>7.9894300000000005</v>
      </c>
    </row>
    <row r="74" spans="2:46">
      <c r="B74" s="150" t="s">
        <v>120</v>
      </c>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v>0</v>
      </c>
      <c r="AQ74" s="152">
        <v>0</v>
      </c>
      <c r="AR74" s="152">
        <v>4.1381899999999998</v>
      </c>
      <c r="AS74" s="152">
        <v>15.40889</v>
      </c>
      <c r="AT74" s="152">
        <v>18.040680000000002</v>
      </c>
    </row>
    <row r="75" spans="2:46">
      <c r="B75" s="150" t="s">
        <v>56</v>
      </c>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v>0</v>
      </c>
      <c r="AQ75" s="152">
        <v>0</v>
      </c>
      <c r="AR75" s="152">
        <v>0</v>
      </c>
      <c r="AS75" s="152">
        <v>0</v>
      </c>
      <c r="AT75" s="152">
        <v>0</v>
      </c>
    </row>
    <row r="76" spans="2:46">
      <c r="B76" s="150" t="s">
        <v>224</v>
      </c>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v>0</v>
      </c>
      <c r="AQ76" s="152">
        <v>0</v>
      </c>
      <c r="AR76" s="152">
        <v>0</v>
      </c>
      <c r="AS76" s="152">
        <v>0</v>
      </c>
      <c r="AT76" s="152">
        <v>0</v>
      </c>
    </row>
    <row r="77" spans="2:46">
      <c r="B77" s="150" t="s">
        <v>53</v>
      </c>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v>0</v>
      </c>
      <c r="AQ77" s="152">
        <v>0</v>
      </c>
      <c r="AR77" s="152">
        <v>0</v>
      </c>
      <c r="AS77" s="152">
        <v>0</v>
      </c>
      <c r="AT77" s="152">
        <v>0</v>
      </c>
    </row>
    <row r="78" spans="2:46">
      <c r="B78" s="150" t="s">
        <v>57</v>
      </c>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c r="AJ78" s="152"/>
      <c r="AK78" s="152"/>
      <c r="AL78" s="152"/>
      <c r="AM78" s="152"/>
      <c r="AN78" s="152"/>
      <c r="AO78" s="152"/>
      <c r="AP78" s="152">
        <v>0</v>
      </c>
      <c r="AQ78" s="152">
        <v>0</v>
      </c>
      <c r="AR78" s="152">
        <v>0</v>
      </c>
      <c r="AS78" s="152">
        <v>0</v>
      </c>
      <c r="AT78" s="152">
        <v>0</v>
      </c>
    </row>
    <row r="79" spans="2:46">
      <c r="B79" s="154" t="s">
        <v>58</v>
      </c>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c r="AJ79" s="149"/>
      <c r="AK79" s="149"/>
      <c r="AL79" s="149"/>
      <c r="AM79" s="149"/>
      <c r="AN79" s="149"/>
      <c r="AO79" s="149"/>
      <c r="AP79" s="149">
        <v>499995</v>
      </c>
      <c r="AQ79" s="149">
        <v>491060.17417999997</v>
      </c>
      <c r="AR79" s="149">
        <f>AR80+AR93</f>
        <v>483867.86911999993</v>
      </c>
      <c r="AS79" s="149">
        <f>AS80+AS93</f>
        <v>476456.06083000003</v>
      </c>
      <c r="AT79" s="149">
        <f>AT80+AT93</f>
        <v>472324.53003000002</v>
      </c>
    </row>
    <row r="80" spans="2:46">
      <c r="B80" s="148" t="s">
        <v>59</v>
      </c>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c r="AG80" s="149"/>
      <c r="AH80" s="149"/>
      <c r="AI80" s="149"/>
      <c r="AJ80" s="149"/>
      <c r="AK80" s="149"/>
      <c r="AL80" s="149"/>
      <c r="AM80" s="149"/>
      <c r="AN80" s="149"/>
      <c r="AO80" s="149"/>
      <c r="AP80" s="149">
        <v>77</v>
      </c>
      <c r="AQ80" s="149">
        <v>69.864950000000007</v>
      </c>
      <c r="AR80" s="149">
        <f>SUM(AR81:AR92)</f>
        <v>666.69272999999998</v>
      </c>
      <c r="AS80" s="149">
        <f>SUM(AS81:AS92)</f>
        <v>996.59085999999991</v>
      </c>
      <c r="AT80" s="149">
        <f>SUM(AT81:AT92)</f>
        <v>1355.9354700000001</v>
      </c>
    </row>
    <row r="81" spans="2:46">
      <c r="B81" s="150" t="s">
        <v>118</v>
      </c>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c r="AM81" s="155"/>
      <c r="AN81" s="155"/>
      <c r="AO81" s="155"/>
      <c r="AP81" s="155">
        <v>0</v>
      </c>
      <c r="AQ81" s="155">
        <v>0</v>
      </c>
      <c r="AR81" s="155">
        <v>0</v>
      </c>
      <c r="AS81" s="155">
        <v>0</v>
      </c>
      <c r="AT81" s="155">
        <v>0</v>
      </c>
    </row>
    <row r="82" spans="2:46">
      <c r="B82" s="150" t="s">
        <v>98</v>
      </c>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c r="AM82" s="155"/>
      <c r="AN82" s="155"/>
      <c r="AO82" s="155"/>
      <c r="AP82" s="155">
        <v>0</v>
      </c>
      <c r="AQ82" s="155">
        <v>0</v>
      </c>
      <c r="AR82" s="155">
        <v>0</v>
      </c>
      <c r="AS82" s="155">
        <v>0</v>
      </c>
      <c r="AT82" s="155">
        <v>0</v>
      </c>
    </row>
    <row r="83" spans="2:46">
      <c r="B83" s="150" t="s">
        <v>207</v>
      </c>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v>0</v>
      </c>
      <c r="AQ83" s="152">
        <v>0</v>
      </c>
      <c r="AR83" s="152">
        <v>0</v>
      </c>
      <c r="AS83" s="152">
        <v>0</v>
      </c>
      <c r="AT83" s="152">
        <v>0</v>
      </c>
    </row>
    <row r="84" spans="2:46">
      <c r="B84" s="150" t="s">
        <v>50</v>
      </c>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c r="AM84" s="155"/>
      <c r="AN84" s="155"/>
      <c r="AO84" s="155"/>
      <c r="AP84" s="155">
        <v>0</v>
      </c>
      <c r="AQ84" s="155">
        <v>0</v>
      </c>
      <c r="AR84" s="155">
        <v>0</v>
      </c>
      <c r="AS84" s="155">
        <v>0</v>
      </c>
      <c r="AT84" s="155">
        <v>0</v>
      </c>
    </row>
    <row r="85" spans="2:46">
      <c r="B85" s="156" t="s">
        <v>63</v>
      </c>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c r="AM85" s="155"/>
      <c r="AN85" s="155"/>
      <c r="AO85" s="155"/>
      <c r="AP85" s="155">
        <v>77</v>
      </c>
      <c r="AQ85" s="155">
        <v>55.039370000000005</v>
      </c>
      <c r="AR85" s="155">
        <v>55.039370000000005</v>
      </c>
      <c r="AS85" s="155">
        <v>55.039370000000005</v>
      </c>
      <c r="AT85" s="155">
        <v>55.039370000000005</v>
      </c>
    </row>
    <row r="86" spans="2:46">
      <c r="B86" s="150" t="s">
        <v>119</v>
      </c>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c r="AM86" s="155"/>
      <c r="AN86" s="155"/>
      <c r="AO86" s="155"/>
      <c r="AP86" s="155">
        <v>0</v>
      </c>
      <c r="AQ86" s="155">
        <v>0</v>
      </c>
      <c r="AR86" s="155">
        <v>0</v>
      </c>
      <c r="AS86" s="155">
        <v>0</v>
      </c>
      <c r="AT86" s="155">
        <v>0</v>
      </c>
    </row>
    <row r="87" spans="2:46">
      <c r="B87" s="156" t="s">
        <v>61</v>
      </c>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c r="AM87" s="155"/>
      <c r="AN87" s="155"/>
      <c r="AO87" s="155"/>
      <c r="AP87" s="155">
        <v>0</v>
      </c>
      <c r="AQ87" s="155">
        <v>0</v>
      </c>
      <c r="AR87" s="155">
        <v>0</v>
      </c>
      <c r="AS87" s="155">
        <v>0</v>
      </c>
      <c r="AT87" s="155">
        <v>0</v>
      </c>
    </row>
    <row r="88" spans="2:46">
      <c r="B88" s="150" t="s">
        <v>120</v>
      </c>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v>0</v>
      </c>
      <c r="AQ88" s="155">
        <v>0</v>
      </c>
      <c r="AR88" s="155">
        <v>0</v>
      </c>
      <c r="AS88" s="155">
        <v>0</v>
      </c>
      <c r="AT88" s="155">
        <v>0</v>
      </c>
    </row>
    <row r="89" spans="2:46">
      <c r="B89" s="156" t="s">
        <v>62</v>
      </c>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v>0</v>
      </c>
      <c r="AQ89" s="155">
        <v>14.82558</v>
      </c>
      <c r="AR89" s="155">
        <v>611.65336000000002</v>
      </c>
      <c r="AS89" s="155">
        <v>941.55148999999994</v>
      </c>
      <c r="AT89" s="155">
        <v>1300.8961000000002</v>
      </c>
    </row>
    <row r="90" spans="2:46">
      <c r="B90" s="150" t="s">
        <v>93</v>
      </c>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v>0</v>
      </c>
      <c r="AQ90" s="155">
        <v>0</v>
      </c>
      <c r="AR90" s="155">
        <v>0</v>
      </c>
      <c r="AS90" s="155">
        <v>0</v>
      </c>
      <c r="AT90" s="155">
        <v>0</v>
      </c>
    </row>
    <row r="91" spans="2:46">
      <c r="B91" s="150" t="s">
        <v>53</v>
      </c>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O91" s="155"/>
      <c r="AP91" s="155">
        <v>0</v>
      </c>
      <c r="AQ91" s="155">
        <v>0</v>
      </c>
      <c r="AR91" s="155">
        <v>0</v>
      </c>
      <c r="AS91" s="155">
        <v>0</v>
      </c>
      <c r="AT91" s="155">
        <v>0</v>
      </c>
    </row>
    <row r="92" spans="2:46">
      <c r="B92" s="150" t="s">
        <v>60</v>
      </c>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c r="AM92" s="155"/>
      <c r="AN92" s="155"/>
      <c r="AO92" s="155"/>
      <c r="AP92" s="155">
        <v>0</v>
      </c>
      <c r="AQ92" s="155">
        <v>0</v>
      </c>
      <c r="AR92" s="155">
        <v>0</v>
      </c>
      <c r="AS92" s="155">
        <v>0</v>
      </c>
      <c r="AT92" s="155">
        <v>0</v>
      </c>
    </row>
    <row r="93" spans="2:46">
      <c r="B93" s="154" t="s">
        <v>64</v>
      </c>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c r="AH93" s="149"/>
      <c r="AI93" s="149"/>
      <c r="AJ93" s="149"/>
      <c r="AK93" s="149"/>
      <c r="AL93" s="149"/>
      <c r="AM93" s="149"/>
      <c r="AN93" s="149"/>
      <c r="AO93" s="149"/>
      <c r="AP93" s="149">
        <v>499918</v>
      </c>
      <c r="AQ93" s="149">
        <v>490990.30922999996</v>
      </c>
      <c r="AR93" s="149">
        <f>SUM(AR94:AR97)</f>
        <v>483201.17638999992</v>
      </c>
      <c r="AS93" s="149">
        <f>SUM(AS94:AS97)</f>
        <v>475459.46997000003</v>
      </c>
      <c r="AT93" s="149">
        <f>SUM(AT94:AT97)</f>
        <v>470968.59456</v>
      </c>
    </row>
    <row r="94" spans="2:46">
      <c r="B94" s="156" t="s">
        <v>65</v>
      </c>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c r="AJ94" s="152"/>
      <c r="AK94" s="152"/>
      <c r="AL94" s="152"/>
      <c r="AM94" s="152"/>
      <c r="AN94" s="152"/>
      <c r="AO94" s="152"/>
      <c r="AP94" s="152">
        <v>0</v>
      </c>
      <c r="AQ94" s="152">
        <v>0</v>
      </c>
      <c r="AR94" s="152">
        <v>0</v>
      </c>
      <c r="AS94" s="152">
        <v>0</v>
      </c>
      <c r="AT94" s="152">
        <v>0</v>
      </c>
    </row>
    <row r="95" spans="2:46">
      <c r="B95" s="156" t="s">
        <v>66</v>
      </c>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c r="AJ95" s="152"/>
      <c r="AK95" s="152"/>
      <c r="AL95" s="152"/>
      <c r="AM95" s="152"/>
      <c r="AN95" s="152"/>
      <c r="AO95" s="152"/>
      <c r="AP95" s="152">
        <v>479325</v>
      </c>
      <c r="AQ95" s="152">
        <v>470800.87795999995</v>
      </c>
      <c r="AR95" s="152">
        <v>463012.45451999991</v>
      </c>
      <c r="AS95" s="152">
        <v>455431.01158000005</v>
      </c>
      <c r="AT95" s="152">
        <v>451100.39964999998</v>
      </c>
    </row>
    <row r="96" spans="2:46">
      <c r="B96" s="156" t="s">
        <v>67</v>
      </c>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c r="AJ96" s="152"/>
      <c r="AK96" s="152"/>
      <c r="AL96" s="152"/>
      <c r="AM96" s="152"/>
      <c r="AN96" s="152"/>
      <c r="AO96" s="152"/>
      <c r="AP96" s="152">
        <v>20593</v>
      </c>
      <c r="AQ96" s="152">
        <v>20189.431270000001</v>
      </c>
      <c r="AR96" s="152">
        <v>20188.721870000001</v>
      </c>
      <c r="AS96" s="152">
        <v>20028.45839</v>
      </c>
      <c r="AT96" s="152">
        <v>19868.194909999998</v>
      </c>
    </row>
    <row r="97" spans="1:46">
      <c r="B97" s="150" t="s">
        <v>68</v>
      </c>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2"/>
      <c r="AG97" s="212"/>
      <c r="AH97" s="212"/>
      <c r="AI97" s="212"/>
      <c r="AJ97" s="212"/>
      <c r="AK97" s="212"/>
      <c r="AL97" s="212"/>
      <c r="AM97" s="212"/>
      <c r="AN97" s="212"/>
      <c r="AO97" s="212"/>
      <c r="AP97" s="212">
        <v>0</v>
      </c>
      <c r="AQ97" s="212">
        <v>0</v>
      </c>
      <c r="AR97" s="212">
        <v>0</v>
      </c>
      <c r="AS97" s="212">
        <v>0</v>
      </c>
      <c r="AT97" s="212">
        <v>0</v>
      </c>
    </row>
    <row r="98" spans="1:46">
      <c r="B98" s="160" t="s">
        <v>69</v>
      </c>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v>685558</v>
      </c>
      <c r="AQ98" s="162">
        <v>625450.10403000005</v>
      </c>
      <c r="AR98" s="162">
        <f>AR79+AR63</f>
        <v>597650.27207999991</v>
      </c>
      <c r="AS98" s="162">
        <f>AS79+AS63</f>
        <v>573874.94944</v>
      </c>
      <c r="AT98" s="162">
        <f>AT79+AT63</f>
        <v>611142.17477000004</v>
      </c>
    </row>
    <row r="99" spans="1:46" ht="15" thickBot="1">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row>
    <row r="100" spans="1:46" ht="16" customHeight="1" thickTop="1" thickBot="1">
      <c r="A100" s="185"/>
      <c r="B100" s="27" t="s">
        <v>95</v>
      </c>
      <c r="C100" s="391">
        <v>2015</v>
      </c>
      <c r="D100" s="391"/>
      <c r="E100" s="391"/>
      <c r="F100" s="391"/>
      <c r="G100" s="392">
        <v>2016</v>
      </c>
      <c r="H100" s="391"/>
      <c r="I100" s="391"/>
      <c r="J100" s="391"/>
      <c r="K100" s="392">
        <v>2017</v>
      </c>
      <c r="L100" s="391"/>
      <c r="M100" s="391"/>
      <c r="N100" s="391"/>
      <c r="O100" s="392">
        <v>2018</v>
      </c>
      <c r="P100" s="391"/>
      <c r="Q100" s="391"/>
      <c r="R100" s="391"/>
      <c r="S100" s="392">
        <v>2019</v>
      </c>
      <c r="T100" s="391"/>
      <c r="U100" s="391"/>
      <c r="V100" s="391"/>
      <c r="W100" s="392">
        <v>2020</v>
      </c>
      <c r="X100" s="391"/>
      <c r="Y100" s="391"/>
      <c r="Z100" s="391"/>
      <c r="AA100" s="392">
        <v>2021</v>
      </c>
      <c r="AB100" s="391"/>
      <c r="AC100" s="391"/>
      <c r="AD100" s="391"/>
      <c r="AE100" s="392">
        <v>2022</v>
      </c>
      <c r="AF100" s="391"/>
      <c r="AG100" s="391"/>
      <c r="AH100" s="391"/>
      <c r="AI100" s="392">
        <v>2023</v>
      </c>
      <c r="AJ100" s="391"/>
      <c r="AK100" s="391"/>
      <c r="AL100" s="391"/>
      <c r="AM100" s="392">
        <v>2024</v>
      </c>
      <c r="AN100" s="391"/>
      <c r="AO100" s="391"/>
      <c r="AP100" s="391"/>
      <c r="AQ100" s="393">
        <v>2025</v>
      </c>
      <c r="AR100" s="394"/>
      <c r="AS100" s="394"/>
      <c r="AT100" s="394"/>
    </row>
    <row r="101" spans="1:46" ht="16" customHeight="1" thickTop="1">
      <c r="A101" s="185"/>
      <c r="B101" s="28" t="s">
        <v>97</v>
      </c>
      <c r="C101" s="29" t="s">
        <v>0</v>
      </c>
      <c r="D101" s="29" t="s">
        <v>1</v>
      </c>
      <c r="E101" s="29" t="s">
        <v>2</v>
      </c>
      <c r="F101" s="29" t="s">
        <v>3</v>
      </c>
      <c r="G101" s="29" t="s">
        <v>4</v>
      </c>
      <c r="H101" s="29" t="s">
        <v>5</v>
      </c>
      <c r="I101" s="29" t="s">
        <v>6</v>
      </c>
      <c r="J101" s="29" t="s">
        <v>7</v>
      </c>
      <c r="K101" s="29" t="s">
        <v>8</v>
      </c>
      <c r="L101" s="29" t="s">
        <v>90</v>
      </c>
      <c r="M101" s="29" t="s">
        <v>102</v>
      </c>
      <c r="N101" s="29" t="s">
        <v>103</v>
      </c>
      <c r="O101" s="29" t="s">
        <v>104</v>
      </c>
      <c r="P101" s="29" t="s">
        <v>106</v>
      </c>
      <c r="Q101" s="29" t="s">
        <v>107</v>
      </c>
      <c r="R101" s="29" t="s">
        <v>108</v>
      </c>
      <c r="S101" s="29" t="s">
        <v>109</v>
      </c>
      <c r="T101" s="29" t="s">
        <v>111</v>
      </c>
      <c r="U101" s="29" t="s">
        <v>116</v>
      </c>
      <c r="V101" s="29" t="s">
        <v>117</v>
      </c>
      <c r="W101" s="29" t="s">
        <v>159</v>
      </c>
      <c r="X101" s="29" t="s">
        <v>178</v>
      </c>
      <c r="Y101" s="29" t="s">
        <v>181</v>
      </c>
      <c r="Z101" s="29" t="s">
        <v>197</v>
      </c>
      <c r="AA101" s="29" t="s">
        <v>199</v>
      </c>
      <c r="AB101" s="29" t="s">
        <v>201</v>
      </c>
      <c r="AC101" s="29" t="s">
        <v>204</v>
      </c>
      <c r="AD101" s="29" t="s">
        <v>206</v>
      </c>
      <c r="AE101" s="29" t="s">
        <v>209</v>
      </c>
      <c r="AF101" s="29" t="s">
        <v>214</v>
      </c>
      <c r="AG101" s="29" t="s">
        <v>222</v>
      </c>
      <c r="AH101" s="29" t="s">
        <v>226</v>
      </c>
      <c r="AI101" s="29" t="s">
        <v>244</v>
      </c>
      <c r="AJ101" s="29" t="s">
        <v>248</v>
      </c>
      <c r="AK101" s="29" t="s">
        <v>266</v>
      </c>
      <c r="AL101" s="29" t="s">
        <v>275</v>
      </c>
      <c r="AM101" s="29" t="s">
        <v>287</v>
      </c>
      <c r="AN101" s="29" t="s">
        <v>291</v>
      </c>
      <c r="AO101" s="29" t="s">
        <v>303</v>
      </c>
      <c r="AP101" s="29" t="s">
        <v>306</v>
      </c>
      <c r="AQ101" s="29" t="s">
        <v>341</v>
      </c>
      <c r="AR101" s="29" t="s">
        <v>348</v>
      </c>
      <c r="AS101" s="29" t="s">
        <v>440</v>
      </c>
      <c r="AT101" s="29" t="s">
        <v>447</v>
      </c>
    </row>
    <row r="102" spans="1:46">
      <c r="B102" s="154" t="s">
        <v>71</v>
      </c>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c r="AA102" s="149"/>
      <c r="AB102" s="149"/>
      <c r="AC102" s="149"/>
      <c r="AD102" s="149"/>
      <c r="AE102" s="149"/>
      <c r="AF102" s="149"/>
      <c r="AG102" s="149"/>
      <c r="AH102" s="149"/>
      <c r="AI102" s="149"/>
      <c r="AJ102" s="149"/>
      <c r="AK102" s="149"/>
      <c r="AL102" s="149"/>
      <c r="AM102" s="149"/>
      <c r="AN102" s="149"/>
      <c r="AO102" s="149"/>
      <c r="AP102" s="149">
        <v>51088.11623</v>
      </c>
      <c r="AQ102" s="149">
        <v>18675.54679</v>
      </c>
      <c r="AR102" s="149">
        <f>SUM(AR103:AR120)</f>
        <v>84620.536269999997</v>
      </c>
      <c r="AS102" s="149">
        <f>SUM(AS103:AS120)</f>
        <v>86490.190889999998</v>
      </c>
      <c r="AT102" s="149">
        <f>SUM(AT103:AT120)</f>
        <v>97365.94786</v>
      </c>
    </row>
    <row r="103" spans="1:46">
      <c r="B103" s="150" t="s">
        <v>72</v>
      </c>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c r="AJ103" s="152"/>
      <c r="AK103" s="152"/>
      <c r="AL103" s="152"/>
      <c r="AM103" s="152"/>
      <c r="AN103" s="152"/>
      <c r="AO103" s="152"/>
      <c r="AP103" s="152">
        <v>22643</v>
      </c>
      <c r="AQ103" s="152">
        <v>9040.4431600000007</v>
      </c>
      <c r="AR103" s="152">
        <v>10144.933429999999</v>
      </c>
      <c r="AS103" s="152">
        <v>10350.437579999998</v>
      </c>
      <c r="AT103" s="152">
        <v>19749.347590000001</v>
      </c>
    </row>
    <row r="104" spans="1:46">
      <c r="B104" s="150" t="s">
        <v>207</v>
      </c>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2"/>
      <c r="AM104" s="152"/>
      <c r="AN104" s="152"/>
      <c r="AO104" s="152"/>
      <c r="AP104" s="152">
        <v>0</v>
      </c>
      <c r="AQ104" s="152">
        <v>0</v>
      </c>
      <c r="AR104" s="152">
        <v>0</v>
      </c>
      <c r="AS104" s="152">
        <v>0</v>
      </c>
      <c r="AT104" s="152">
        <v>0</v>
      </c>
    </row>
    <row r="105" spans="1:46">
      <c r="B105" s="150" t="s">
        <v>74</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c r="AJ105" s="152"/>
      <c r="AK105" s="152"/>
      <c r="AL105" s="152"/>
      <c r="AM105" s="152"/>
      <c r="AN105" s="152"/>
      <c r="AO105" s="152"/>
      <c r="AP105" s="152">
        <v>17181</v>
      </c>
      <c r="AQ105" s="152">
        <v>34.252160000000003</v>
      </c>
      <c r="AR105" s="152">
        <v>71.749970000000005</v>
      </c>
      <c r="AS105" s="152">
        <v>79.120399999999989</v>
      </c>
      <c r="AT105" s="152">
        <v>1228.0229299999999</v>
      </c>
    </row>
    <row r="106" spans="1:46">
      <c r="B106" s="164" t="s">
        <v>105</v>
      </c>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c r="AJ106" s="152"/>
      <c r="AK106" s="152"/>
      <c r="AL106" s="152"/>
      <c r="AM106" s="152"/>
      <c r="AN106" s="152"/>
      <c r="AO106" s="152"/>
      <c r="AP106" s="152">
        <v>5199</v>
      </c>
      <c r="AQ106" s="152">
        <v>4014.2079100000001</v>
      </c>
      <c r="AR106" s="152">
        <v>2102.80258</v>
      </c>
      <c r="AS106" s="152">
        <v>2149.04027</v>
      </c>
      <c r="AT106" s="152">
        <v>1952.3788200000001</v>
      </c>
    </row>
    <row r="107" spans="1:46">
      <c r="B107" s="150" t="s">
        <v>122</v>
      </c>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v>0</v>
      </c>
      <c r="AQ107" s="152">
        <v>0</v>
      </c>
      <c r="AR107" s="152">
        <v>1630.9821499999998</v>
      </c>
      <c r="AS107" s="152">
        <v>2205.9657599999996</v>
      </c>
      <c r="AT107" s="152">
        <v>3583.6794799999998</v>
      </c>
    </row>
    <row r="108" spans="1:46">
      <c r="B108" s="150" t="s">
        <v>124</v>
      </c>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c r="AA108" s="152"/>
      <c r="AB108" s="152"/>
      <c r="AC108" s="152"/>
      <c r="AD108" s="152"/>
      <c r="AE108" s="152"/>
      <c r="AF108" s="152"/>
      <c r="AG108" s="152"/>
      <c r="AH108" s="152"/>
      <c r="AI108" s="152"/>
      <c r="AJ108" s="152"/>
      <c r="AK108" s="152"/>
      <c r="AL108" s="152"/>
      <c r="AM108" s="152"/>
      <c r="AN108" s="152"/>
      <c r="AO108" s="152"/>
      <c r="AP108" s="152">
        <v>0</v>
      </c>
      <c r="AQ108" s="152">
        <v>0</v>
      </c>
      <c r="AR108" s="152">
        <v>0</v>
      </c>
      <c r="AS108" s="152">
        <v>0</v>
      </c>
      <c r="AT108" s="152">
        <v>0</v>
      </c>
    </row>
    <row r="109" spans="1:46">
      <c r="B109" s="150" t="s">
        <v>125</v>
      </c>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c r="AI109" s="152"/>
      <c r="AJ109" s="152"/>
      <c r="AK109" s="152"/>
      <c r="AL109" s="152"/>
      <c r="AM109" s="152"/>
      <c r="AN109" s="152"/>
      <c r="AO109" s="152"/>
      <c r="AP109" s="152">
        <v>0</v>
      </c>
      <c r="AQ109" s="152">
        <v>0</v>
      </c>
      <c r="AR109" s="152">
        <v>0</v>
      </c>
      <c r="AS109" s="152">
        <v>0</v>
      </c>
      <c r="AT109" s="152">
        <v>0</v>
      </c>
    </row>
    <row r="110" spans="1:46">
      <c r="B110" s="150" t="s">
        <v>126</v>
      </c>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c r="AI110" s="152"/>
      <c r="AJ110" s="152"/>
      <c r="AK110" s="152"/>
      <c r="AL110" s="152"/>
      <c r="AM110" s="152"/>
      <c r="AN110" s="152"/>
      <c r="AO110" s="152"/>
      <c r="AP110" s="152">
        <v>0</v>
      </c>
      <c r="AQ110" s="152">
        <v>0</v>
      </c>
      <c r="AR110" s="152">
        <v>0</v>
      </c>
      <c r="AS110" s="152">
        <v>0</v>
      </c>
      <c r="AT110" s="152">
        <v>0</v>
      </c>
    </row>
    <row r="111" spans="1:46">
      <c r="B111" s="150" t="s">
        <v>127</v>
      </c>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c r="AN111" s="152"/>
      <c r="AO111" s="152"/>
      <c r="AP111" s="152">
        <v>0</v>
      </c>
      <c r="AQ111" s="152">
        <v>0</v>
      </c>
      <c r="AR111" s="152">
        <v>0</v>
      </c>
      <c r="AS111" s="152">
        <v>0</v>
      </c>
      <c r="AT111" s="152">
        <v>0</v>
      </c>
    </row>
    <row r="112" spans="1:46">
      <c r="B112" s="150" t="s">
        <v>128</v>
      </c>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c r="AA112" s="152"/>
      <c r="AB112" s="152"/>
      <c r="AC112" s="152"/>
      <c r="AD112" s="152"/>
      <c r="AE112" s="152"/>
      <c r="AF112" s="152"/>
      <c r="AG112" s="152"/>
      <c r="AH112" s="152"/>
      <c r="AI112" s="152"/>
      <c r="AJ112" s="152"/>
      <c r="AK112" s="152"/>
      <c r="AL112" s="152"/>
      <c r="AM112" s="152"/>
      <c r="AN112" s="152"/>
      <c r="AO112" s="152"/>
      <c r="AP112" s="152">
        <v>0</v>
      </c>
      <c r="AQ112" s="152">
        <v>0</v>
      </c>
      <c r="AR112" s="152">
        <v>0</v>
      </c>
      <c r="AS112" s="152">
        <v>0</v>
      </c>
      <c r="AT112" s="152">
        <v>0</v>
      </c>
    </row>
    <row r="113" spans="2:46">
      <c r="B113" s="150" t="s">
        <v>129</v>
      </c>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c r="AA113" s="152"/>
      <c r="AB113" s="152"/>
      <c r="AC113" s="152"/>
      <c r="AD113" s="152"/>
      <c r="AE113" s="152"/>
      <c r="AF113" s="152"/>
      <c r="AG113" s="152"/>
      <c r="AH113" s="152"/>
      <c r="AI113" s="152"/>
      <c r="AJ113" s="152"/>
      <c r="AK113" s="152"/>
      <c r="AL113" s="152"/>
      <c r="AM113" s="152"/>
      <c r="AN113" s="152"/>
      <c r="AO113" s="152"/>
      <c r="AP113" s="152">
        <v>0</v>
      </c>
      <c r="AQ113" s="152">
        <v>0</v>
      </c>
      <c r="AR113" s="152">
        <v>0</v>
      </c>
      <c r="AS113" s="152">
        <v>0</v>
      </c>
      <c r="AT113" s="152">
        <v>0</v>
      </c>
    </row>
    <row r="114" spans="2:46">
      <c r="B114" s="150" t="s">
        <v>130</v>
      </c>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52"/>
      <c r="AC114" s="152"/>
      <c r="AD114" s="152"/>
      <c r="AE114" s="152"/>
      <c r="AF114" s="152"/>
      <c r="AG114" s="152"/>
      <c r="AH114" s="152"/>
      <c r="AI114" s="152"/>
      <c r="AJ114" s="152"/>
      <c r="AK114" s="152"/>
      <c r="AL114" s="152"/>
      <c r="AM114" s="152"/>
      <c r="AN114" s="152"/>
      <c r="AO114" s="152"/>
      <c r="AP114" s="152">
        <v>0</v>
      </c>
      <c r="AQ114" s="152">
        <v>0</v>
      </c>
      <c r="AR114" s="152">
        <v>0</v>
      </c>
      <c r="AS114" s="152">
        <v>0</v>
      </c>
      <c r="AT114" s="152">
        <v>0</v>
      </c>
    </row>
    <row r="115" spans="2:46">
      <c r="B115" s="150" t="s">
        <v>110</v>
      </c>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v>0</v>
      </c>
      <c r="AQ115" s="214">
        <v>0</v>
      </c>
      <c r="AR115" s="214">
        <v>0</v>
      </c>
      <c r="AS115" s="214">
        <v>0</v>
      </c>
      <c r="AT115" s="214">
        <v>0</v>
      </c>
    </row>
    <row r="116" spans="2:46">
      <c r="B116" s="119" t="s">
        <v>316</v>
      </c>
      <c r="C116" s="119"/>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19"/>
      <c r="AB116" s="119"/>
      <c r="AC116" s="119"/>
      <c r="AD116" s="119"/>
      <c r="AE116" s="119"/>
      <c r="AF116" s="119"/>
      <c r="AG116" s="119"/>
      <c r="AH116" s="119"/>
      <c r="AI116" s="119"/>
      <c r="AJ116" s="119"/>
      <c r="AK116" s="119"/>
      <c r="AL116" s="119"/>
      <c r="AM116" s="119"/>
      <c r="AN116" s="119"/>
      <c r="AO116" s="119"/>
      <c r="AP116" s="119">
        <v>0</v>
      </c>
      <c r="AQ116" s="119">
        <v>0</v>
      </c>
      <c r="AR116" s="119">
        <v>0</v>
      </c>
      <c r="AS116" s="119">
        <v>0</v>
      </c>
      <c r="AT116" s="119">
        <v>0</v>
      </c>
    </row>
    <row r="117" spans="2:46">
      <c r="B117" s="150" t="s">
        <v>120</v>
      </c>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v>0</v>
      </c>
      <c r="AQ117" s="214">
        <v>0</v>
      </c>
      <c r="AR117" s="214">
        <v>484.36339000000004</v>
      </c>
      <c r="AS117" s="214">
        <v>1515.2946400000001</v>
      </c>
      <c r="AT117" s="214">
        <v>662.18680000000006</v>
      </c>
    </row>
    <row r="118" spans="2:46">
      <c r="B118" s="150" t="s">
        <v>75</v>
      </c>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v>0</v>
      </c>
      <c r="AQ118" s="214">
        <v>0</v>
      </c>
      <c r="AR118" s="214">
        <v>70169.915640000007</v>
      </c>
      <c r="AS118" s="214">
        <v>70169.915640000007</v>
      </c>
      <c r="AT118" s="214">
        <v>70169.915640000007</v>
      </c>
    </row>
    <row r="119" spans="2:46">
      <c r="B119" s="150" t="s">
        <v>10</v>
      </c>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52"/>
      <c r="AC119" s="152"/>
      <c r="AD119" s="152"/>
      <c r="AE119" s="152"/>
      <c r="AF119" s="152"/>
      <c r="AG119" s="152"/>
      <c r="AH119" s="152"/>
      <c r="AI119" s="152"/>
      <c r="AJ119" s="152"/>
      <c r="AK119" s="152"/>
      <c r="AL119" s="152"/>
      <c r="AM119" s="152"/>
      <c r="AN119" s="152"/>
      <c r="AO119" s="152"/>
      <c r="AP119" s="152">
        <v>6065.1162300000005</v>
      </c>
      <c r="AQ119" s="152">
        <v>5586.6435599999995</v>
      </c>
      <c r="AR119" s="152">
        <v>15.789110000000001</v>
      </c>
      <c r="AS119" s="152">
        <v>20.416599999999999</v>
      </c>
      <c r="AT119" s="152">
        <v>20.416599999999999</v>
      </c>
    </row>
    <row r="120" spans="2:46">
      <c r="B120" s="150" t="s">
        <v>76</v>
      </c>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v>0</v>
      </c>
      <c r="AQ120" s="214">
        <v>0</v>
      </c>
      <c r="AR120" s="214">
        <v>0</v>
      </c>
      <c r="AS120" s="214">
        <v>0</v>
      </c>
      <c r="AT120" s="214">
        <v>0</v>
      </c>
    </row>
    <row r="121" spans="2:46">
      <c r="B121" s="167" t="s">
        <v>77</v>
      </c>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f t="shared" ref="AP121:AQ121" si="0">AP122</f>
        <v>0</v>
      </c>
      <c r="AQ121" s="218">
        <f t="shared" si="0"/>
        <v>1.3656400000000002</v>
      </c>
      <c r="AR121" s="218">
        <f>AR122</f>
        <v>10.90123</v>
      </c>
      <c r="AS121" s="218">
        <f>AS122</f>
        <v>11.125870000000001</v>
      </c>
      <c r="AT121" s="218">
        <f>AT122</f>
        <v>172.17839999999998</v>
      </c>
    </row>
    <row r="122" spans="2:46">
      <c r="B122" s="154" t="s">
        <v>78</v>
      </c>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c r="AI122" s="149"/>
      <c r="AJ122" s="149"/>
      <c r="AK122" s="149"/>
      <c r="AL122" s="149"/>
      <c r="AM122" s="149"/>
      <c r="AN122" s="149"/>
      <c r="AO122" s="149"/>
      <c r="AP122" s="149">
        <v>0</v>
      </c>
      <c r="AQ122" s="149">
        <v>1.3656400000000002</v>
      </c>
      <c r="AR122" s="149">
        <f>SUM(AR123:AR139)</f>
        <v>10.90123</v>
      </c>
      <c r="AS122" s="149">
        <f>SUM(AS123:AS139)</f>
        <v>11.125870000000001</v>
      </c>
      <c r="AT122" s="149">
        <f>SUM(AT123:AT139)</f>
        <v>172.17839999999998</v>
      </c>
    </row>
    <row r="123" spans="2:46">
      <c r="B123" s="150" t="s">
        <v>72</v>
      </c>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c r="AA123" s="152"/>
      <c r="AB123" s="152"/>
      <c r="AC123" s="152"/>
      <c r="AD123" s="152"/>
      <c r="AE123" s="152"/>
      <c r="AF123" s="152"/>
      <c r="AG123" s="152"/>
      <c r="AH123" s="152"/>
      <c r="AI123" s="152"/>
      <c r="AJ123" s="152"/>
      <c r="AK123" s="152"/>
      <c r="AL123" s="152"/>
      <c r="AM123" s="152"/>
      <c r="AN123" s="152"/>
      <c r="AO123" s="152"/>
      <c r="AP123" s="152">
        <v>0</v>
      </c>
      <c r="AQ123" s="152">
        <v>1.3656400000000002</v>
      </c>
      <c r="AR123" s="152">
        <v>10.90123</v>
      </c>
      <c r="AS123" s="152">
        <v>11.125870000000001</v>
      </c>
      <c r="AT123" s="152">
        <v>172.17839999999998</v>
      </c>
    </row>
    <row r="124" spans="2:46">
      <c r="B124" s="150" t="s">
        <v>207</v>
      </c>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c r="AJ124" s="152"/>
      <c r="AK124" s="152"/>
      <c r="AL124" s="152"/>
      <c r="AM124" s="152"/>
      <c r="AN124" s="152"/>
      <c r="AO124" s="152"/>
      <c r="AP124" s="152">
        <v>0</v>
      </c>
      <c r="AQ124" s="152">
        <v>0</v>
      </c>
      <c r="AR124" s="152">
        <v>0</v>
      </c>
      <c r="AS124" s="152">
        <v>0</v>
      </c>
      <c r="AT124" s="152">
        <v>0</v>
      </c>
    </row>
    <row r="125" spans="2:46">
      <c r="B125" s="150" t="s">
        <v>131</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v>0</v>
      </c>
      <c r="AQ125" s="152">
        <v>0</v>
      </c>
      <c r="AR125" s="152">
        <v>0</v>
      </c>
      <c r="AS125" s="152">
        <v>0</v>
      </c>
      <c r="AT125" s="152">
        <v>0</v>
      </c>
    </row>
    <row r="126" spans="2:46">
      <c r="B126" s="150" t="s">
        <v>132</v>
      </c>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152"/>
      <c r="AL126" s="152"/>
      <c r="AM126" s="152"/>
      <c r="AN126" s="152"/>
      <c r="AO126" s="152"/>
      <c r="AP126" s="152">
        <v>0</v>
      </c>
      <c r="AQ126" s="152">
        <v>0</v>
      </c>
      <c r="AR126" s="152">
        <v>0</v>
      </c>
      <c r="AS126" s="152">
        <v>0</v>
      </c>
      <c r="AT126" s="152">
        <v>0</v>
      </c>
    </row>
    <row r="127" spans="2:46">
      <c r="B127" s="150" t="s">
        <v>123</v>
      </c>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c r="AA127" s="152"/>
      <c r="AB127" s="152"/>
      <c r="AC127" s="152"/>
      <c r="AD127" s="152"/>
      <c r="AE127" s="152"/>
      <c r="AF127" s="152"/>
      <c r="AG127" s="152"/>
      <c r="AH127" s="152"/>
      <c r="AI127" s="152"/>
      <c r="AJ127" s="152"/>
      <c r="AK127" s="152"/>
      <c r="AL127" s="152"/>
      <c r="AM127" s="152"/>
      <c r="AN127" s="152"/>
      <c r="AO127" s="152"/>
      <c r="AP127" s="152">
        <v>0</v>
      </c>
      <c r="AQ127" s="152">
        <v>0</v>
      </c>
      <c r="AR127" s="152">
        <v>0</v>
      </c>
      <c r="AS127" s="152">
        <v>0</v>
      </c>
      <c r="AT127" s="152">
        <v>0</v>
      </c>
    </row>
    <row r="128" spans="2:46">
      <c r="B128" s="150" t="s">
        <v>139</v>
      </c>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c r="AJ128" s="152"/>
      <c r="AK128" s="152"/>
      <c r="AL128" s="152"/>
      <c r="AM128" s="152"/>
      <c r="AN128" s="152"/>
      <c r="AO128" s="152"/>
      <c r="AP128" s="152">
        <v>0</v>
      </c>
      <c r="AQ128" s="152">
        <v>0</v>
      </c>
      <c r="AR128" s="152">
        <v>0</v>
      </c>
      <c r="AS128" s="152">
        <v>0</v>
      </c>
      <c r="AT128" s="152">
        <v>0</v>
      </c>
    </row>
    <row r="129" spans="2:46">
      <c r="B129" s="150" t="s">
        <v>355</v>
      </c>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c r="AJ129" s="152"/>
      <c r="AK129" s="152"/>
      <c r="AL129" s="152"/>
      <c r="AM129" s="152"/>
      <c r="AN129" s="152"/>
      <c r="AO129" s="152"/>
      <c r="AP129" s="152">
        <v>0</v>
      </c>
      <c r="AQ129" s="152">
        <v>0</v>
      </c>
      <c r="AR129" s="152">
        <v>0</v>
      </c>
      <c r="AS129" s="152">
        <v>0</v>
      </c>
      <c r="AT129" s="152">
        <v>0</v>
      </c>
    </row>
    <row r="130" spans="2:46">
      <c r="B130" s="150" t="s">
        <v>134</v>
      </c>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c r="AA130" s="152"/>
      <c r="AB130" s="152"/>
      <c r="AC130" s="152"/>
      <c r="AD130" s="152"/>
      <c r="AE130" s="152"/>
      <c r="AF130" s="152"/>
      <c r="AG130" s="152"/>
      <c r="AH130" s="152"/>
      <c r="AI130" s="152"/>
      <c r="AJ130" s="152"/>
      <c r="AK130" s="152"/>
      <c r="AL130" s="152"/>
      <c r="AM130" s="152"/>
      <c r="AN130" s="152"/>
      <c r="AO130" s="152"/>
      <c r="AP130" s="152">
        <v>0</v>
      </c>
      <c r="AQ130" s="152">
        <v>0</v>
      </c>
      <c r="AR130" s="152">
        <v>0</v>
      </c>
      <c r="AS130" s="152">
        <v>0</v>
      </c>
      <c r="AT130" s="152">
        <v>0</v>
      </c>
    </row>
    <row r="131" spans="2:46">
      <c r="B131" s="150" t="s">
        <v>135</v>
      </c>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c r="AA131" s="152"/>
      <c r="AB131" s="152"/>
      <c r="AC131" s="152"/>
      <c r="AD131" s="152"/>
      <c r="AE131" s="152"/>
      <c r="AF131" s="152"/>
      <c r="AG131" s="152"/>
      <c r="AH131" s="152"/>
      <c r="AI131" s="152"/>
      <c r="AJ131" s="152"/>
      <c r="AK131" s="152"/>
      <c r="AL131" s="152"/>
      <c r="AM131" s="152"/>
      <c r="AN131" s="152"/>
      <c r="AO131" s="152"/>
      <c r="AP131" s="152">
        <v>0</v>
      </c>
      <c r="AQ131" s="152">
        <v>0</v>
      </c>
      <c r="AR131" s="152">
        <v>0</v>
      </c>
      <c r="AS131" s="152">
        <v>0</v>
      </c>
      <c r="AT131" s="152">
        <v>0</v>
      </c>
    </row>
    <row r="132" spans="2:46">
      <c r="B132" s="150" t="s">
        <v>136</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v>0</v>
      </c>
      <c r="AQ132" s="152">
        <v>0</v>
      </c>
      <c r="AR132" s="152">
        <v>0</v>
      </c>
      <c r="AS132" s="152">
        <v>0</v>
      </c>
      <c r="AT132" s="152">
        <v>0</v>
      </c>
    </row>
    <row r="133" spans="2:46">
      <c r="B133" s="150" t="s">
        <v>137</v>
      </c>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c r="AJ133" s="152"/>
      <c r="AK133" s="152"/>
      <c r="AL133" s="152"/>
      <c r="AM133" s="152"/>
      <c r="AN133" s="152"/>
      <c r="AO133" s="152"/>
      <c r="AP133" s="152">
        <v>0</v>
      </c>
      <c r="AQ133" s="152">
        <v>0</v>
      </c>
      <c r="AR133" s="152">
        <v>0</v>
      </c>
      <c r="AS133" s="152">
        <v>0</v>
      </c>
      <c r="AT133" s="152">
        <v>0</v>
      </c>
    </row>
    <row r="134" spans="2:46">
      <c r="B134" s="150" t="s">
        <v>138</v>
      </c>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c r="AA134" s="152"/>
      <c r="AB134" s="152"/>
      <c r="AC134" s="152"/>
      <c r="AD134" s="152"/>
      <c r="AE134" s="152"/>
      <c r="AF134" s="152"/>
      <c r="AG134" s="152"/>
      <c r="AH134" s="152"/>
      <c r="AI134" s="152"/>
      <c r="AJ134" s="152"/>
      <c r="AK134" s="152"/>
      <c r="AL134" s="152"/>
      <c r="AM134" s="152"/>
      <c r="AN134" s="152"/>
      <c r="AO134" s="152"/>
      <c r="AP134" s="152">
        <v>0</v>
      </c>
      <c r="AQ134" s="152">
        <v>0</v>
      </c>
      <c r="AR134" s="152">
        <v>0</v>
      </c>
      <c r="AS134" s="152">
        <v>0</v>
      </c>
      <c r="AT134" s="152">
        <v>0</v>
      </c>
    </row>
    <row r="135" spans="2:46">
      <c r="B135" s="150" t="s">
        <v>110</v>
      </c>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c r="AA135" s="152"/>
      <c r="AB135" s="152"/>
      <c r="AC135" s="152"/>
      <c r="AD135" s="152"/>
      <c r="AE135" s="152"/>
      <c r="AF135" s="152"/>
      <c r="AG135" s="152"/>
      <c r="AH135" s="152"/>
      <c r="AI135" s="152"/>
      <c r="AJ135" s="152"/>
      <c r="AK135" s="152"/>
      <c r="AL135" s="152"/>
      <c r="AM135" s="152"/>
      <c r="AN135" s="152"/>
      <c r="AO135" s="152"/>
      <c r="AP135" s="152">
        <v>0</v>
      </c>
      <c r="AQ135" s="152">
        <v>0</v>
      </c>
      <c r="AR135" s="152">
        <v>0</v>
      </c>
      <c r="AS135" s="152">
        <v>0</v>
      </c>
      <c r="AT135" s="152">
        <v>0</v>
      </c>
    </row>
    <row r="136" spans="2:46">
      <c r="B136" s="150" t="s">
        <v>120</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v>0</v>
      </c>
      <c r="AQ136" s="152">
        <v>0</v>
      </c>
      <c r="AR136" s="152">
        <v>0</v>
      </c>
      <c r="AS136" s="152">
        <v>0</v>
      </c>
      <c r="AT136" s="152">
        <v>0</v>
      </c>
    </row>
    <row r="137" spans="2:46">
      <c r="B137" s="150" t="s">
        <v>79</v>
      </c>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152"/>
      <c r="AG137" s="152"/>
      <c r="AH137" s="152"/>
      <c r="AI137" s="152"/>
      <c r="AJ137" s="152"/>
      <c r="AK137" s="152"/>
      <c r="AL137" s="152"/>
      <c r="AM137" s="152"/>
      <c r="AN137" s="152"/>
      <c r="AO137" s="152"/>
      <c r="AP137" s="152">
        <v>0</v>
      </c>
      <c r="AQ137" s="152">
        <v>0</v>
      </c>
      <c r="AR137" s="152">
        <v>0</v>
      </c>
      <c r="AS137" s="152">
        <v>0</v>
      </c>
      <c r="AT137" s="152">
        <v>0</v>
      </c>
    </row>
    <row r="138" spans="2:46">
      <c r="B138" s="150" t="s">
        <v>10</v>
      </c>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c r="AA138" s="152"/>
      <c r="AB138" s="152"/>
      <c r="AC138" s="152"/>
      <c r="AD138" s="152"/>
      <c r="AE138" s="152"/>
      <c r="AF138" s="152"/>
      <c r="AG138" s="152"/>
      <c r="AH138" s="152"/>
      <c r="AI138" s="152"/>
      <c r="AJ138" s="152"/>
      <c r="AK138" s="152"/>
      <c r="AL138" s="152"/>
      <c r="AM138" s="152"/>
      <c r="AN138" s="152"/>
      <c r="AO138" s="152"/>
      <c r="AP138" s="152">
        <v>0</v>
      </c>
      <c r="AQ138" s="152">
        <v>0</v>
      </c>
      <c r="AR138" s="152">
        <v>0</v>
      </c>
      <c r="AS138" s="152">
        <v>0</v>
      </c>
      <c r="AT138" s="152">
        <v>0</v>
      </c>
    </row>
    <row r="139" spans="2:46">
      <c r="B139" s="148" t="s">
        <v>80</v>
      </c>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c r="AA139" s="149"/>
      <c r="AB139" s="149"/>
      <c r="AC139" s="149"/>
      <c r="AD139" s="149"/>
      <c r="AE139" s="149"/>
      <c r="AF139" s="149"/>
      <c r="AG139" s="149"/>
      <c r="AH139" s="149"/>
      <c r="AI139" s="149"/>
      <c r="AJ139" s="149"/>
      <c r="AK139" s="149"/>
      <c r="AL139" s="149"/>
      <c r="AM139" s="149"/>
      <c r="AN139" s="149"/>
      <c r="AO139" s="149"/>
      <c r="AP139" s="149">
        <v>0</v>
      </c>
      <c r="AQ139" s="149">
        <v>0</v>
      </c>
      <c r="AR139" s="149">
        <v>0</v>
      </c>
      <c r="AS139" s="149">
        <v>0</v>
      </c>
      <c r="AT139" s="149">
        <v>0</v>
      </c>
    </row>
    <row r="140" spans="2:46">
      <c r="B140" s="154" t="s">
        <v>81</v>
      </c>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c r="AA140" s="149"/>
      <c r="AB140" s="149"/>
      <c r="AC140" s="149"/>
      <c r="AD140" s="149"/>
      <c r="AE140" s="149"/>
      <c r="AF140" s="149"/>
      <c r="AG140" s="149"/>
      <c r="AH140" s="149"/>
      <c r="AI140" s="149"/>
      <c r="AJ140" s="149"/>
      <c r="AK140" s="149"/>
      <c r="AL140" s="149"/>
      <c r="AM140" s="149"/>
      <c r="AN140" s="149"/>
      <c r="AO140" s="149"/>
      <c r="AP140" s="149">
        <v>634468</v>
      </c>
      <c r="AQ140" s="149">
        <v>606773.19160000002</v>
      </c>
      <c r="AR140" s="149">
        <f>SUM(AR141:AR150)</f>
        <v>513018.83457999997</v>
      </c>
      <c r="AS140" s="149">
        <f>SUM(AS141:AS150)</f>
        <v>487373.63268000004</v>
      </c>
      <c r="AT140" s="149">
        <f>SUM(AT141:AT150)</f>
        <v>513604.04851000005</v>
      </c>
    </row>
    <row r="141" spans="2:46">
      <c r="B141" s="150" t="s">
        <v>82</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v>139039</v>
      </c>
      <c r="AQ141" s="152">
        <v>139038.54500000001</v>
      </c>
      <c r="AR141" s="152">
        <v>139038.54500000001</v>
      </c>
      <c r="AS141" s="152">
        <v>139038.54500000001</v>
      </c>
      <c r="AT141" s="152">
        <v>139038.54500000001</v>
      </c>
    </row>
    <row r="142" spans="2:46">
      <c r="B142" s="150" t="s">
        <v>83</v>
      </c>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c r="AA142" s="152"/>
      <c r="AB142" s="152"/>
      <c r="AC142" s="152"/>
      <c r="AD142" s="152"/>
      <c r="AE142" s="152"/>
      <c r="AF142" s="152"/>
      <c r="AG142" s="152"/>
      <c r="AH142" s="152"/>
      <c r="AI142" s="152"/>
      <c r="AJ142" s="152"/>
      <c r="AK142" s="152"/>
      <c r="AL142" s="152"/>
      <c r="AM142" s="152"/>
      <c r="AN142" s="152"/>
      <c r="AO142" s="152"/>
      <c r="AP142" s="152">
        <v>0</v>
      </c>
      <c r="AQ142" s="152">
        <v>0</v>
      </c>
      <c r="AR142" s="152">
        <v>0</v>
      </c>
      <c r="AS142" s="152">
        <v>0</v>
      </c>
      <c r="AT142" s="152">
        <v>0</v>
      </c>
    </row>
    <row r="143" spans="2:46">
      <c r="B143" s="150" t="s">
        <v>85</v>
      </c>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c r="AI143" s="152"/>
      <c r="AJ143" s="152"/>
      <c r="AK143" s="152"/>
      <c r="AL143" s="152"/>
      <c r="AM143" s="152"/>
      <c r="AN143" s="152"/>
      <c r="AO143" s="152"/>
      <c r="AP143" s="152">
        <v>27808</v>
      </c>
      <c r="AQ143" s="152">
        <v>97977.624629999991</v>
      </c>
      <c r="AR143" s="152">
        <v>97977.624629999991</v>
      </c>
      <c r="AS143" s="152">
        <v>97977.624629999991</v>
      </c>
      <c r="AT143" s="152">
        <v>97977.624629999991</v>
      </c>
    </row>
    <row r="144" spans="2:46">
      <c r="B144" s="150" t="s">
        <v>88</v>
      </c>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c r="AI144" s="152"/>
      <c r="AJ144" s="152"/>
      <c r="AK144" s="152"/>
      <c r="AL144" s="152"/>
      <c r="AM144" s="152"/>
      <c r="AN144" s="152"/>
      <c r="AO144" s="152"/>
      <c r="AP144" s="152">
        <v>105116</v>
      </c>
      <c r="AQ144" s="152">
        <f>AR144-AQ148</f>
        <v>-109764.6398</v>
      </c>
      <c r="AR144" s="152">
        <v>-137458.63506</v>
      </c>
      <c r="AS144" s="152">
        <v>-161043.07643999998</v>
      </c>
      <c r="AT144" s="152">
        <v>-147093.55418000001</v>
      </c>
    </row>
    <row r="145" spans="2:46">
      <c r="B145" s="150" t="s">
        <v>140</v>
      </c>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c r="AI145" s="152"/>
      <c r="AJ145" s="152"/>
      <c r="AK145" s="152"/>
      <c r="AL145" s="152"/>
      <c r="AM145" s="152"/>
      <c r="AN145" s="152"/>
      <c r="AO145" s="152"/>
      <c r="AP145" s="152">
        <v>357856</v>
      </c>
      <c r="AQ145" s="152">
        <v>397451.01723</v>
      </c>
      <c r="AR145" s="152">
        <v>437045.74138999998</v>
      </c>
      <c r="AS145" s="152">
        <v>437045.74138999998</v>
      </c>
      <c r="AT145" s="152">
        <v>397451.01723</v>
      </c>
    </row>
    <row r="146" spans="2:46">
      <c r="B146" s="170" t="s">
        <v>84</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v>0</v>
      </c>
      <c r="AQ146" s="152">
        <v>0</v>
      </c>
      <c r="AR146" s="152">
        <v>0</v>
      </c>
      <c r="AS146" s="152">
        <v>0</v>
      </c>
      <c r="AT146" s="152">
        <v>0</v>
      </c>
    </row>
    <row r="147" spans="2:46">
      <c r="B147" s="170" t="s">
        <v>86</v>
      </c>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c r="AI147" s="152"/>
      <c r="AJ147" s="152"/>
      <c r="AK147" s="152"/>
      <c r="AL147" s="152"/>
      <c r="AM147" s="152"/>
      <c r="AN147" s="152"/>
      <c r="AO147" s="152"/>
      <c r="AP147" s="152">
        <v>0</v>
      </c>
      <c r="AQ147" s="152">
        <v>0</v>
      </c>
      <c r="AR147" s="152">
        <v>0</v>
      </c>
      <c r="AS147" s="152">
        <v>0</v>
      </c>
      <c r="AT147" s="152">
        <v>0</v>
      </c>
    </row>
    <row r="148" spans="2:46">
      <c r="B148" s="150" t="s">
        <v>89</v>
      </c>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c r="AI148" s="152"/>
      <c r="AJ148" s="152"/>
      <c r="AK148" s="152"/>
      <c r="AL148" s="152"/>
      <c r="AM148" s="152"/>
      <c r="AN148" s="152"/>
      <c r="AO148" s="152"/>
      <c r="AP148" s="152">
        <v>4649</v>
      </c>
      <c r="AQ148" s="152">
        <v>-27693.995259999996</v>
      </c>
      <c r="AR148" s="152">
        <f>AR52</f>
        <v>-23584.441380000007</v>
      </c>
      <c r="AS148" s="152">
        <f>AS52</f>
        <v>-25645.2019</v>
      </c>
      <c r="AT148" s="152">
        <f>AT52</f>
        <v>26230.415830000013</v>
      </c>
    </row>
    <row r="149" spans="2:46">
      <c r="B149" s="150" t="s">
        <v>87</v>
      </c>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c r="AI149" s="152"/>
      <c r="AJ149" s="152"/>
      <c r="AK149" s="152"/>
      <c r="AL149" s="152"/>
      <c r="AM149" s="152"/>
      <c r="AN149" s="152"/>
      <c r="AO149" s="152"/>
      <c r="AP149" s="152">
        <v>0</v>
      </c>
      <c r="AQ149" s="152">
        <v>0</v>
      </c>
      <c r="AR149" s="152">
        <v>0</v>
      </c>
      <c r="AS149" s="152">
        <v>0</v>
      </c>
      <c r="AT149" s="152">
        <v>0</v>
      </c>
    </row>
    <row r="150" spans="2:46">
      <c r="B150" s="150" t="s">
        <v>91</v>
      </c>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c r="AI150" s="152"/>
      <c r="AJ150" s="152"/>
      <c r="AK150" s="152"/>
      <c r="AL150" s="152"/>
      <c r="AM150" s="152"/>
      <c r="AN150" s="152"/>
      <c r="AO150" s="152"/>
      <c r="AP150" s="152">
        <v>0</v>
      </c>
      <c r="AQ150" s="152">
        <v>0</v>
      </c>
      <c r="AR150" s="152">
        <v>0</v>
      </c>
      <c r="AS150" s="152">
        <v>0</v>
      </c>
      <c r="AT150" s="152">
        <v>0</v>
      </c>
    </row>
    <row r="151" spans="2:46">
      <c r="B151" s="161" t="s">
        <v>344</v>
      </c>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v>685558.11623000004</v>
      </c>
      <c r="AQ151" s="162">
        <v>625450.10403000005</v>
      </c>
      <c r="AR151" s="162">
        <f>AR140+AR139+AR122+AR102</f>
        <v>597650.27208000002</v>
      </c>
      <c r="AS151" s="162">
        <f>AS140+AS139+AS122+AS102</f>
        <v>573874.94944</v>
      </c>
      <c r="AT151" s="162">
        <f>AT140+AT139+AT122+AT102</f>
        <v>611142.17477000004</v>
      </c>
    </row>
    <row r="152" spans="2:46">
      <c r="B152" s="119"/>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spans="2:46">
      <c r="B153" s="119"/>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spans="2:46">
      <c r="B154" s="119"/>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spans="2:46">
      <c r="B155" s="119"/>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spans="2:46">
      <c r="B156" s="119"/>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row>
    <row r="157" spans="2:46"/>
    <row r="158" spans="2:46"/>
    <row r="159" spans="2:46"/>
    <row r="160" spans="2:46"/>
  </sheetData>
  <mergeCells count="33">
    <mergeCell ref="AQ100:AT100"/>
    <mergeCell ref="W100:Z100"/>
    <mergeCell ref="AA100:AD100"/>
    <mergeCell ref="AE100:AH100"/>
    <mergeCell ref="AI100:AL100"/>
    <mergeCell ref="AM100:AP100"/>
    <mergeCell ref="C100:F100"/>
    <mergeCell ref="G100:J100"/>
    <mergeCell ref="K100:N100"/>
    <mergeCell ref="O100:R100"/>
    <mergeCell ref="S100:V100"/>
    <mergeCell ref="AA61:AD61"/>
    <mergeCell ref="AE61:AH61"/>
    <mergeCell ref="AI61:AL61"/>
    <mergeCell ref="AM61:AP61"/>
    <mergeCell ref="AQ61:AT61"/>
    <mergeCell ref="O7:R7"/>
    <mergeCell ref="S7:V7"/>
    <mergeCell ref="W7:Z7"/>
    <mergeCell ref="C61:F61"/>
    <mergeCell ref="G61:J61"/>
    <mergeCell ref="K61:N61"/>
    <mergeCell ref="O61:R61"/>
    <mergeCell ref="S61:V61"/>
    <mergeCell ref="W61:Z61"/>
    <mergeCell ref="C7:F7"/>
    <mergeCell ref="G7:J7"/>
    <mergeCell ref="K7:N7"/>
    <mergeCell ref="AA7:AD7"/>
    <mergeCell ref="AE7:AH7"/>
    <mergeCell ref="AI7:AL7"/>
    <mergeCell ref="AM7:AP7"/>
    <mergeCell ref="AQ7:AT7"/>
  </mergeCells>
  <phoneticPr fontId="18" type="noConversion"/>
  <pageMargins left="0.511811024" right="0.511811024" top="0.78740157499999996" bottom="0.78740157499999996" header="0.31496062000000002" footer="0.31496062000000002"/>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19B2C-4E12-4BF8-87FA-A9EC81D192CF}">
  <sheetPr>
    <tabColor theme="0" tint="-0.14999847407452621"/>
  </sheetPr>
  <dimension ref="A1:AT160"/>
  <sheetViews>
    <sheetView showGridLines="0" zoomScale="80" zoomScaleNormal="80" workbookViewId="0">
      <pane xSplit="2" ySplit="8" topLeftCell="AJ48" activePane="bottomRight" state="frozen"/>
      <selection pane="topRight" activeCell="D1" sqref="D1"/>
      <selection pane="bottomLeft" activeCell="A10" sqref="A10"/>
      <selection pane="bottomRight" activeCell="B5" sqref="B5"/>
    </sheetView>
  </sheetViews>
  <sheetFormatPr defaultColWidth="0" defaultRowHeight="13" zeroHeight="1"/>
  <cols>
    <col min="1" max="1" width="1.81640625" style="36" customWidth="1"/>
    <col min="2" max="2" width="57.453125" style="36" bestFit="1" customWidth="1"/>
    <col min="3" max="6" width="14.453125" style="36" customWidth="1"/>
    <col min="7" max="7" width="15" style="36" bestFit="1" customWidth="1"/>
    <col min="8" max="8" width="15.54296875" style="36" bestFit="1" customWidth="1"/>
    <col min="9" max="9" width="16.1796875" style="36" bestFit="1" customWidth="1"/>
    <col min="10" max="10" width="15.1796875" style="36" bestFit="1" customWidth="1"/>
    <col min="11" max="12" width="14.54296875" style="36" customWidth="1"/>
    <col min="13" max="37" width="14.54296875" style="36" bestFit="1" customWidth="1"/>
    <col min="38" max="43" width="14.54296875" style="36" customWidth="1"/>
    <col min="44" max="46" width="9.1796875" style="36" customWidth="1"/>
    <col min="47" max="16384" width="9.1796875" style="36" hidden="1"/>
  </cols>
  <sheetData>
    <row r="1" spans="1:43"/>
    <row r="2" spans="1:43"/>
    <row r="3" spans="1:43"/>
    <row r="4" spans="1:43"/>
    <row r="5" spans="1:43" s="119" customFormat="1" ht="22.5" customHeight="1" thickBot="1">
      <c r="A5" s="178"/>
      <c r="B5" s="236" t="s">
        <v>144</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c r="AP5" s="238"/>
      <c r="AQ5" s="238"/>
    </row>
    <row r="6" spans="1:43" s="182" customFormat="1" ht="22.5" customHeight="1" thickBot="1">
      <c r="A6" s="179"/>
      <c r="B6" s="180"/>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row>
    <row r="7" spans="1:43" s="31" customFormat="1" ht="16" customHeight="1" thickTop="1" thickBot="1">
      <c r="A7" s="178"/>
      <c r="B7" s="27" t="s">
        <v>96</v>
      </c>
      <c r="C7" s="391">
        <v>2015</v>
      </c>
      <c r="D7" s="391"/>
      <c r="E7" s="391"/>
      <c r="F7" s="391"/>
      <c r="G7" s="392">
        <v>2016</v>
      </c>
      <c r="H7" s="391"/>
      <c r="I7" s="391"/>
      <c r="J7" s="391"/>
      <c r="K7" s="392">
        <v>2017</v>
      </c>
      <c r="L7" s="391"/>
      <c r="M7" s="391"/>
      <c r="N7" s="391"/>
      <c r="O7" s="392">
        <v>2018</v>
      </c>
      <c r="P7" s="391"/>
      <c r="Q7" s="391"/>
      <c r="R7" s="391"/>
      <c r="S7" s="392">
        <v>2019</v>
      </c>
      <c r="T7" s="391"/>
      <c r="U7" s="391"/>
      <c r="V7" s="391"/>
      <c r="W7" s="392">
        <v>2020</v>
      </c>
      <c r="X7" s="391"/>
      <c r="Y7" s="391"/>
      <c r="Z7" s="391"/>
      <c r="AA7" s="392">
        <v>2021</v>
      </c>
      <c r="AB7" s="391"/>
      <c r="AC7" s="391"/>
      <c r="AD7" s="391"/>
      <c r="AE7" s="392">
        <v>2022</v>
      </c>
      <c r="AF7" s="391"/>
      <c r="AG7" s="391"/>
      <c r="AH7" s="391"/>
      <c r="AI7" s="392">
        <v>2023</v>
      </c>
      <c r="AJ7" s="391"/>
      <c r="AK7" s="391"/>
      <c r="AL7" s="391"/>
      <c r="AM7" s="392">
        <v>2024</v>
      </c>
      <c r="AN7" s="391"/>
      <c r="AO7" s="391"/>
      <c r="AP7" s="391"/>
      <c r="AQ7" s="30">
        <v>2025</v>
      </c>
    </row>
    <row r="8" spans="1:43" s="31" customFormat="1" ht="16" customHeight="1" thickTop="1">
      <c r="A8" s="178"/>
      <c r="B8" s="276" t="s">
        <v>97</v>
      </c>
      <c r="C8" s="320" t="s">
        <v>0</v>
      </c>
      <c r="D8" s="320" t="s">
        <v>1</v>
      </c>
      <c r="E8" s="320" t="s">
        <v>2</v>
      </c>
      <c r="F8" s="320" t="s">
        <v>3</v>
      </c>
      <c r="G8" s="320" t="s">
        <v>4</v>
      </c>
      <c r="H8" s="320" t="s">
        <v>5</v>
      </c>
      <c r="I8" s="320" t="s">
        <v>6</v>
      </c>
      <c r="J8" s="320" t="s">
        <v>7</v>
      </c>
      <c r="K8" s="320" t="s">
        <v>8</v>
      </c>
      <c r="L8" s="320" t="s">
        <v>90</v>
      </c>
      <c r="M8" s="320" t="s">
        <v>102</v>
      </c>
      <c r="N8" s="320" t="s">
        <v>103</v>
      </c>
      <c r="O8" s="320" t="s">
        <v>104</v>
      </c>
      <c r="P8" s="320" t="s">
        <v>106</v>
      </c>
      <c r="Q8" s="320" t="s">
        <v>107</v>
      </c>
      <c r="R8" s="320" t="s">
        <v>108</v>
      </c>
      <c r="S8" s="320" t="s">
        <v>109</v>
      </c>
      <c r="T8" s="320" t="s">
        <v>111</v>
      </c>
      <c r="U8" s="320" t="s">
        <v>116</v>
      </c>
      <c r="V8" s="320" t="s">
        <v>117</v>
      </c>
      <c r="W8" s="320" t="s">
        <v>159</v>
      </c>
      <c r="X8" s="320" t="s">
        <v>178</v>
      </c>
      <c r="Y8" s="320" t="s">
        <v>181</v>
      </c>
      <c r="Z8" s="320" t="s">
        <v>197</v>
      </c>
      <c r="AA8" s="320" t="s">
        <v>199</v>
      </c>
      <c r="AB8" s="320" t="s">
        <v>201</v>
      </c>
      <c r="AC8" s="320" t="s">
        <v>204</v>
      </c>
      <c r="AD8" s="320" t="s">
        <v>206</v>
      </c>
      <c r="AE8" s="320" t="s">
        <v>209</v>
      </c>
      <c r="AF8" s="320" t="s">
        <v>214</v>
      </c>
      <c r="AG8" s="320" t="s">
        <v>222</v>
      </c>
      <c r="AH8" s="320" t="s">
        <v>226</v>
      </c>
      <c r="AI8" s="320" t="s">
        <v>244</v>
      </c>
      <c r="AJ8" s="320" t="s">
        <v>248</v>
      </c>
      <c r="AK8" s="320" t="s">
        <v>266</v>
      </c>
      <c r="AL8" s="320" t="s">
        <v>275</v>
      </c>
      <c r="AM8" s="320" t="s">
        <v>287</v>
      </c>
      <c r="AN8" s="320" t="str">
        <f>Consolidado!AN8</f>
        <v>2T24</v>
      </c>
      <c r="AO8" s="320" t="str">
        <f>Consolidado!AO8</f>
        <v>3T24</v>
      </c>
      <c r="AP8" s="320" t="str">
        <f>Consolidado!AP8</f>
        <v>4T24</v>
      </c>
      <c r="AQ8" s="320" t="str">
        <f>Consolidado!AQ8</f>
        <v>1T25</v>
      </c>
    </row>
    <row r="9" spans="1:43" s="31" customFormat="1" ht="14.5">
      <c r="A9" s="189"/>
      <c r="B9" s="123" t="s">
        <v>9</v>
      </c>
      <c r="C9" s="133">
        <v>0</v>
      </c>
      <c r="D9" s="133">
        <v>0</v>
      </c>
      <c r="E9" s="133">
        <v>0</v>
      </c>
      <c r="F9" s="133">
        <v>0</v>
      </c>
      <c r="G9" s="133">
        <v>0</v>
      </c>
      <c r="H9" s="133">
        <v>0</v>
      </c>
      <c r="I9" s="133">
        <v>1834.340937877364</v>
      </c>
      <c r="J9" s="133">
        <v>2299.3149552476175</v>
      </c>
      <c r="K9" s="133">
        <v>1981.46436513</v>
      </c>
      <c r="L9" s="133">
        <v>2193.5969510345076</v>
      </c>
      <c r="M9" s="133">
        <v>1782.3655212321655</v>
      </c>
      <c r="N9" s="133">
        <v>2383.9085102745007</v>
      </c>
      <c r="O9" s="133">
        <v>2077.2879407999999</v>
      </c>
      <c r="P9" s="133">
        <v>2703.1240180872001</v>
      </c>
      <c r="Q9" s="133">
        <v>1304.2814523371999</v>
      </c>
      <c r="R9" s="133">
        <v>3759.4925487756013</v>
      </c>
      <c r="S9" s="133">
        <v>2436.66</v>
      </c>
      <c r="T9" s="133">
        <v>2452.2399999999998</v>
      </c>
      <c r="U9" s="133">
        <v>2943.69</v>
      </c>
      <c r="V9" s="133">
        <v>2580.71</v>
      </c>
      <c r="W9" s="133">
        <v>3093.82</v>
      </c>
      <c r="X9" s="133">
        <v>3490</v>
      </c>
      <c r="Y9" s="133">
        <v>3678</v>
      </c>
      <c r="Z9" s="133">
        <v>604</v>
      </c>
      <c r="AA9" s="133">
        <v>0</v>
      </c>
      <c r="AB9" s="133">
        <v>0</v>
      </c>
      <c r="AC9" s="133">
        <v>0</v>
      </c>
      <c r="AD9" s="133">
        <v>0</v>
      </c>
      <c r="AE9" s="133">
        <v>0</v>
      </c>
      <c r="AF9" s="133">
        <v>0</v>
      </c>
      <c r="AG9" s="133">
        <v>0</v>
      </c>
      <c r="AH9" s="133">
        <v>0</v>
      </c>
      <c r="AI9" s="133">
        <v>0</v>
      </c>
      <c r="AJ9" s="133">
        <v>0</v>
      </c>
      <c r="AK9" s="133">
        <v>0</v>
      </c>
      <c r="AL9" s="133">
        <v>0</v>
      </c>
      <c r="AM9" s="133">
        <v>0</v>
      </c>
      <c r="AN9" s="133">
        <v>0</v>
      </c>
      <c r="AO9" s="133">
        <v>0</v>
      </c>
      <c r="AP9" s="133">
        <v>0</v>
      </c>
      <c r="AQ9" s="133">
        <v>0</v>
      </c>
    </row>
    <row r="10" spans="1:43" s="31" customFormat="1" ht="14.5">
      <c r="A10" s="189"/>
      <c r="B10" s="123" t="s">
        <v>11</v>
      </c>
      <c r="C10" s="133">
        <v>0</v>
      </c>
      <c r="D10" s="133">
        <v>0</v>
      </c>
      <c r="E10" s="133">
        <v>0</v>
      </c>
      <c r="F10" s="133">
        <v>0</v>
      </c>
      <c r="G10" s="133">
        <v>0</v>
      </c>
      <c r="H10" s="133">
        <v>0</v>
      </c>
      <c r="I10" s="133">
        <v>0</v>
      </c>
      <c r="J10" s="133">
        <v>0</v>
      </c>
      <c r="K10" s="133">
        <v>0</v>
      </c>
      <c r="L10" s="133">
        <v>0</v>
      </c>
      <c r="M10" s="133">
        <v>0</v>
      </c>
      <c r="N10" s="133">
        <v>0</v>
      </c>
      <c r="O10" s="133">
        <v>0</v>
      </c>
      <c r="P10" s="133">
        <v>0</v>
      </c>
      <c r="Q10" s="133">
        <v>0</v>
      </c>
      <c r="R10" s="133">
        <v>0</v>
      </c>
      <c r="S10" s="133">
        <v>0</v>
      </c>
      <c r="T10" s="133">
        <v>0</v>
      </c>
      <c r="U10" s="133">
        <v>0</v>
      </c>
      <c r="V10" s="133">
        <v>0</v>
      </c>
      <c r="W10" s="133">
        <v>0</v>
      </c>
      <c r="X10" s="133">
        <v>0</v>
      </c>
      <c r="Y10" s="133">
        <v>0</v>
      </c>
      <c r="Z10" s="133">
        <v>0</v>
      </c>
      <c r="AA10" s="133">
        <v>0</v>
      </c>
      <c r="AB10" s="133">
        <v>0</v>
      </c>
      <c r="AC10" s="133">
        <v>0</v>
      </c>
      <c r="AD10" s="133">
        <v>0</v>
      </c>
      <c r="AE10" s="133">
        <v>0</v>
      </c>
      <c r="AF10" s="133">
        <v>0</v>
      </c>
      <c r="AG10" s="133">
        <v>0</v>
      </c>
      <c r="AH10" s="133">
        <v>0</v>
      </c>
      <c r="AI10" s="133">
        <v>0</v>
      </c>
      <c r="AJ10" s="133">
        <v>0</v>
      </c>
      <c r="AK10" s="133">
        <v>0</v>
      </c>
      <c r="AL10" s="133">
        <v>0</v>
      </c>
      <c r="AM10" s="133">
        <v>0</v>
      </c>
      <c r="AN10" s="133">
        <v>0</v>
      </c>
      <c r="AO10" s="133">
        <v>0</v>
      </c>
      <c r="AP10" s="133">
        <v>0</v>
      </c>
      <c r="AQ10" s="133">
        <v>0</v>
      </c>
    </row>
    <row r="11" spans="1:43" s="31" customFormat="1" ht="14.5">
      <c r="A11" s="189"/>
      <c r="B11" s="123" t="s">
        <v>12</v>
      </c>
      <c r="C11" s="128">
        <v>0</v>
      </c>
      <c r="D11" s="128">
        <v>0</v>
      </c>
      <c r="E11" s="128">
        <v>0</v>
      </c>
      <c r="F11" s="128">
        <v>0</v>
      </c>
      <c r="G11" s="128">
        <v>0</v>
      </c>
      <c r="H11" s="128">
        <v>0</v>
      </c>
      <c r="I11" s="128">
        <v>1834.340937877364</v>
      </c>
      <c r="J11" s="128">
        <v>2299.3149552476175</v>
      </c>
      <c r="K11" s="128">
        <v>1981.46436513</v>
      </c>
      <c r="L11" s="128">
        <v>2193.5969510345076</v>
      </c>
      <c r="M11" s="128">
        <v>1782.3655212321655</v>
      </c>
      <c r="N11" s="128">
        <v>2383.9085102745007</v>
      </c>
      <c r="O11" s="128">
        <v>2077.2879407999999</v>
      </c>
      <c r="P11" s="128">
        <v>2703.1240180872001</v>
      </c>
      <c r="Q11" s="128">
        <v>1304.2814523371999</v>
      </c>
      <c r="R11" s="128">
        <v>3759.4925487756013</v>
      </c>
      <c r="S11" s="128">
        <v>2436.66</v>
      </c>
      <c r="T11" s="128">
        <v>2452.2399999999998</v>
      </c>
      <c r="U11" s="128">
        <v>2943.69</v>
      </c>
      <c r="V11" s="128">
        <v>2580.71</v>
      </c>
      <c r="W11" s="128">
        <v>3093.82</v>
      </c>
      <c r="X11" s="128">
        <v>3490</v>
      </c>
      <c r="Y11" s="128">
        <v>3678</v>
      </c>
      <c r="Z11" s="128">
        <v>604</v>
      </c>
      <c r="AA11" s="128">
        <v>0</v>
      </c>
      <c r="AB11" s="128">
        <v>0</v>
      </c>
      <c r="AC11" s="128">
        <v>0</v>
      </c>
      <c r="AD11" s="128">
        <v>0</v>
      </c>
      <c r="AE11" s="128">
        <v>0</v>
      </c>
      <c r="AF11" s="128">
        <v>0</v>
      </c>
      <c r="AG11" s="128">
        <v>0</v>
      </c>
      <c r="AH11" s="128">
        <v>0</v>
      </c>
      <c r="AI11" s="128">
        <v>0</v>
      </c>
      <c r="AJ11" s="128">
        <v>0</v>
      </c>
      <c r="AK11" s="128">
        <v>0</v>
      </c>
      <c r="AL11" s="128">
        <v>0</v>
      </c>
      <c r="AM11" s="128">
        <v>0</v>
      </c>
      <c r="AN11" s="128">
        <v>0</v>
      </c>
      <c r="AO11" s="128">
        <v>0</v>
      </c>
      <c r="AP11" s="128">
        <v>0</v>
      </c>
      <c r="AQ11" s="128">
        <v>0</v>
      </c>
    </row>
    <row r="12" spans="1:43" s="31" customFormat="1" ht="14.5">
      <c r="A12" s="134"/>
      <c r="B12" s="127" t="s">
        <v>13</v>
      </c>
      <c r="C12" s="128">
        <v>0</v>
      </c>
      <c r="D12" s="128">
        <v>0</v>
      </c>
      <c r="E12" s="128">
        <v>0</v>
      </c>
      <c r="F12" s="128">
        <v>0</v>
      </c>
      <c r="G12" s="128">
        <v>0</v>
      </c>
      <c r="H12" s="128">
        <v>0</v>
      </c>
      <c r="I12" s="128">
        <v>0</v>
      </c>
      <c r="J12" s="128">
        <v>0</v>
      </c>
      <c r="K12" s="128">
        <v>0</v>
      </c>
      <c r="L12" s="128">
        <v>0</v>
      </c>
      <c r="M12" s="128">
        <v>0</v>
      </c>
      <c r="N12" s="128">
        <v>0</v>
      </c>
      <c r="O12" s="128">
        <v>0</v>
      </c>
      <c r="P12" s="128">
        <v>0</v>
      </c>
      <c r="Q12" s="128">
        <v>0</v>
      </c>
      <c r="R12" s="128">
        <v>0</v>
      </c>
      <c r="S12" s="128">
        <v>0</v>
      </c>
      <c r="T12" s="128">
        <v>0</v>
      </c>
      <c r="U12" s="128">
        <v>0</v>
      </c>
      <c r="V12" s="128">
        <v>0</v>
      </c>
      <c r="W12" s="128">
        <v>0</v>
      </c>
      <c r="X12" s="128">
        <v>0</v>
      </c>
      <c r="Y12" s="128">
        <v>0</v>
      </c>
      <c r="Z12" s="128">
        <v>0</v>
      </c>
      <c r="AA12" s="128">
        <v>0</v>
      </c>
      <c r="AB12" s="128">
        <v>0</v>
      </c>
      <c r="AC12" s="128">
        <v>0</v>
      </c>
      <c r="AD12" s="128">
        <v>0</v>
      </c>
      <c r="AE12" s="128">
        <v>0</v>
      </c>
      <c r="AF12" s="128">
        <v>0</v>
      </c>
      <c r="AG12" s="128">
        <v>0</v>
      </c>
      <c r="AH12" s="128">
        <v>0</v>
      </c>
      <c r="AI12" s="128">
        <v>0</v>
      </c>
      <c r="AJ12" s="128">
        <v>0</v>
      </c>
      <c r="AK12" s="128">
        <v>0</v>
      </c>
      <c r="AL12" s="128">
        <v>0</v>
      </c>
      <c r="AM12" s="128">
        <v>0</v>
      </c>
      <c r="AN12" s="128">
        <v>0</v>
      </c>
      <c r="AO12" s="128">
        <v>0</v>
      </c>
      <c r="AP12" s="128">
        <v>0</v>
      </c>
      <c r="AQ12" s="128">
        <v>0</v>
      </c>
    </row>
    <row r="13" spans="1:43" s="31" customFormat="1" ht="14.5">
      <c r="A13" s="118"/>
      <c r="B13" s="130" t="s">
        <v>14</v>
      </c>
      <c r="C13" s="132">
        <v>0</v>
      </c>
      <c r="D13" s="132">
        <v>0</v>
      </c>
      <c r="E13" s="132">
        <v>0</v>
      </c>
      <c r="F13" s="132">
        <v>0</v>
      </c>
      <c r="G13" s="132">
        <v>0</v>
      </c>
      <c r="H13" s="132">
        <v>0</v>
      </c>
      <c r="I13" s="132">
        <v>0</v>
      </c>
      <c r="J13" s="132">
        <v>0</v>
      </c>
      <c r="K13" s="132">
        <v>0</v>
      </c>
      <c r="L13" s="132">
        <v>0</v>
      </c>
      <c r="M13" s="132">
        <v>0</v>
      </c>
      <c r="N13" s="132">
        <v>0</v>
      </c>
      <c r="O13" s="132">
        <v>0</v>
      </c>
      <c r="P13" s="132">
        <v>0</v>
      </c>
      <c r="Q13" s="132">
        <v>0</v>
      </c>
      <c r="R13" s="132">
        <v>0</v>
      </c>
      <c r="S13" s="132">
        <v>0</v>
      </c>
      <c r="T13" s="132">
        <v>0</v>
      </c>
      <c r="U13" s="132">
        <v>0</v>
      </c>
      <c r="V13" s="132">
        <v>0</v>
      </c>
      <c r="W13" s="132">
        <v>0</v>
      </c>
      <c r="X13" s="132">
        <v>0</v>
      </c>
      <c r="Y13" s="132">
        <v>0</v>
      </c>
      <c r="Z13" s="132">
        <v>0</v>
      </c>
      <c r="AA13" s="132">
        <v>0</v>
      </c>
      <c r="AB13" s="132">
        <v>0</v>
      </c>
      <c r="AC13" s="132">
        <v>0</v>
      </c>
      <c r="AD13" s="132">
        <v>0</v>
      </c>
      <c r="AE13" s="132">
        <v>0</v>
      </c>
      <c r="AF13" s="132">
        <v>0</v>
      </c>
      <c r="AG13" s="132">
        <v>0</v>
      </c>
      <c r="AH13" s="132">
        <v>0</v>
      </c>
      <c r="AI13" s="132">
        <v>0</v>
      </c>
      <c r="AJ13" s="132">
        <v>0</v>
      </c>
      <c r="AK13" s="132">
        <v>0</v>
      </c>
      <c r="AL13" s="132">
        <v>0</v>
      </c>
      <c r="AM13" s="132">
        <v>0</v>
      </c>
      <c r="AN13" s="132">
        <v>0</v>
      </c>
      <c r="AO13" s="132">
        <v>0</v>
      </c>
      <c r="AP13" s="132">
        <v>0</v>
      </c>
      <c r="AQ13" s="132">
        <v>0</v>
      </c>
    </row>
    <row r="14" spans="1:43" s="31" customFormat="1" ht="14.5">
      <c r="A14" s="118"/>
      <c r="B14" s="130" t="s">
        <v>15</v>
      </c>
      <c r="C14" s="132">
        <v>0</v>
      </c>
      <c r="D14" s="132">
        <v>0</v>
      </c>
      <c r="E14" s="132">
        <v>0</v>
      </c>
      <c r="F14" s="132">
        <v>0</v>
      </c>
      <c r="G14" s="132">
        <v>0</v>
      </c>
      <c r="H14" s="132">
        <v>0</v>
      </c>
      <c r="I14" s="132">
        <v>0</v>
      </c>
      <c r="J14" s="132">
        <v>0</v>
      </c>
      <c r="K14" s="132">
        <v>0</v>
      </c>
      <c r="L14" s="132">
        <v>0</v>
      </c>
      <c r="M14" s="132">
        <v>0</v>
      </c>
      <c r="N14" s="132">
        <v>0</v>
      </c>
      <c r="O14" s="132">
        <v>0</v>
      </c>
      <c r="P14" s="132">
        <v>0</v>
      </c>
      <c r="Q14" s="132">
        <v>0</v>
      </c>
      <c r="R14" s="132">
        <v>0</v>
      </c>
      <c r="S14" s="132">
        <v>0</v>
      </c>
      <c r="T14" s="132">
        <v>0</v>
      </c>
      <c r="U14" s="132">
        <v>0</v>
      </c>
      <c r="V14" s="132">
        <v>0</v>
      </c>
      <c r="W14" s="132">
        <v>0</v>
      </c>
      <c r="X14" s="132">
        <v>0</v>
      </c>
      <c r="Y14" s="132">
        <v>0</v>
      </c>
      <c r="Z14" s="132">
        <v>0</v>
      </c>
      <c r="AA14" s="132">
        <v>0</v>
      </c>
      <c r="AB14" s="132">
        <v>0</v>
      </c>
      <c r="AC14" s="132">
        <v>0</v>
      </c>
      <c r="AD14" s="132">
        <v>0</v>
      </c>
      <c r="AE14" s="132">
        <v>0</v>
      </c>
      <c r="AF14" s="132">
        <v>0</v>
      </c>
      <c r="AG14" s="132">
        <v>0</v>
      </c>
      <c r="AH14" s="132">
        <v>0</v>
      </c>
      <c r="AI14" s="132">
        <v>0</v>
      </c>
      <c r="AJ14" s="132">
        <v>0</v>
      </c>
      <c r="AK14" s="132">
        <v>0</v>
      </c>
      <c r="AL14" s="132">
        <v>0</v>
      </c>
      <c r="AM14" s="132">
        <v>0</v>
      </c>
      <c r="AN14" s="132">
        <v>0</v>
      </c>
      <c r="AO14" s="132">
        <v>0</v>
      </c>
      <c r="AP14" s="132">
        <v>0</v>
      </c>
      <c r="AQ14" s="132">
        <v>0</v>
      </c>
    </row>
    <row r="15" spans="1:43" s="31" customFormat="1" ht="14.5">
      <c r="A15" s="118"/>
      <c r="B15" s="130" t="s">
        <v>16</v>
      </c>
      <c r="C15" s="132">
        <v>0</v>
      </c>
      <c r="D15" s="132">
        <v>0</v>
      </c>
      <c r="E15" s="132">
        <v>0</v>
      </c>
      <c r="F15" s="132">
        <v>0</v>
      </c>
      <c r="G15" s="132">
        <v>0</v>
      </c>
      <c r="H15" s="132">
        <v>0</v>
      </c>
      <c r="I15" s="132">
        <v>0</v>
      </c>
      <c r="J15" s="132">
        <v>0</v>
      </c>
      <c r="K15" s="132">
        <v>0</v>
      </c>
      <c r="L15" s="132">
        <v>0</v>
      </c>
      <c r="M15" s="132">
        <v>0</v>
      </c>
      <c r="N15" s="132">
        <v>0</v>
      </c>
      <c r="O15" s="132">
        <v>0</v>
      </c>
      <c r="P15" s="132">
        <v>0</v>
      </c>
      <c r="Q15" s="132">
        <v>0</v>
      </c>
      <c r="R15" s="132">
        <v>0</v>
      </c>
      <c r="S15" s="132">
        <v>0</v>
      </c>
      <c r="T15" s="132">
        <v>0</v>
      </c>
      <c r="U15" s="132">
        <v>0</v>
      </c>
      <c r="V15" s="132">
        <v>0</v>
      </c>
      <c r="W15" s="132">
        <v>0</v>
      </c>
      <c r="X15" s="132">
        <v>0</v>
      </c>
      <c r="Y15" s="132">
        <v>0</v>
      </c>
      <c r="Z15" s="132">
        <v>0</v>
      </c>
      <c r="AA15" s="132">
        <v>0</v>
      </c>
      <c r="AB15" s="132">
        <v>0</v>
      </c>
      <c r="AC15" s="132">
        <v>0</v>
      </c>
      <c r="AD15" s="132">
        <v>0</v>
      </c>
      <c r="AE15" s="132">
        <v>0</v>
      </c>
      <c r="AF15" s="132">
        <v>0</v>
      </c>
      <c r="AG15" s="132">
        <v>0</v>
      </c>
      <c r="AH15" s="132">
        <v>0</v>
      </c>
      <c r="AI15" s="132">
        <v>0</v>
      </c>
      <c r="AJ15" s="132">
        <v>0</v>
      </c>
      <c r="AK15" s="132">
        <v>0</v>
      </c>
      <c r="AL15" s="132">
        <v>0</v>
      </c>
      <c r="AM15" s="132">
        <v>0</v>
      </c>
      <c r="AN15" s="132">
        <v>0</v>
      </c>
      <c r="AO15" s="132">
        <v>0</v>
      </c>
      <c r="AP15" s="132">
        <v>0</v>
      </c>
      <c r="AQ15" s="132">
        <v>0</v>
      </c>
    </row>
    <row r="16" spans="1:43" s="31" customFormat="1" ht="14.5">
      <c r="A16" s="118"/>
      <c r="B16" s="130" t="s">
        <v>17</v>
      </c>
      <c r="C16" s="132">
        <v>0</v>
      </c>
      <c r="D16" s="132">
        <v>0</v>
      </c>
      <c r="E16" s="132">
        <v>0</v>
      </c>
      <c r="F16" s="132">
        <v>0</v>
      </c>
      <c r="G16" s="132">
        <v>0</v>
      </c>
      <c r="H16" s="132">
        <v>0</v>
      </c>
      <c r="I16" s="132">
        <v>0</v>
      </c>
      <c r="J16" s="132">
        <v>0</v>
      </c>
      <c r="K16" s="132">
        <v>0</v>
      </c>
      <c r="L16" s="132">
        <v>0</v>
      </c>
      <c r="M16" s="132">
        <v>0</v>
      </c>
      <c r="N16" s="132">
        <v>0</v>
      </c>
      <c r="O16" s="132">
        <v>0</v>
      </c>
      <c r="P16" s="132">
        <v>0</v>
      </c>
      <c r="Q16" s="132">
        <v>0</v>
      </c>
      <c r="R16" s="132">
        <v>0</v>
      </c>
      <c r="S16" s="132">
        <v>0</v>
      </c>
      <c r="T16" s="132">
        <v>0</v>
      </c>
      <c r="U16" s="132">
        <v>0</v>
      </c>
      <c r="V16" s="132">
        <v>0</v>
      </c>
      <c r="W16" s="132">
        <v>-1616</v>
      </c>
      <c r="X16" s="132">
        <v>0</v>
      </c>
      <c r="Y16" s="132">
        <v>0</v>
      </c>
      <c r="Z16" s="132">
        <v>0</v>
      </c>
      <c r="AA16" s="132">
        <v>0</v>
      </c>
      <c r="AB16" s="132">
        <v>0</v>
      </c>
      <c r="AC16" s="132">
        <v>0</v>
      </c>
      <c r="AD16" s="132">
        <v>0</v>
      </c>
      <c r="AE16" s="132">
        <v>0</v>
      </c>
      <c r="AF16" s="132">
        <v>0</v>
      </c>
      <c r="AG16" s="132">
        <v>0</v>
      </c>
      <c r="AH16" s="132">
        <v>0</v>
      </c>
      <c r="AI16" s="132">
        <v>0</v>
      </c>
      <c r="AJ16" s="132">
        <v>0</v>
      </c>
      <c r="AK16" s="132">
        <v>0</v>
      </c>
      <c r="AL16" s="132">
        <v>0</v>
      </c>
      <c r="AM16" s="132">
        <v>0</v>
      </c>
      <c r="AN16" s="132">
        <v>0</v>
      </c>
      <c r="AO16" s="132">
        <v>0</v>
      </c>
      <c r="AP16" s="132">
        <v>0</v>
      </c>
      <c r="AQ16" s="132">
        <v>0</v>
      </c>
    </row>
    <row r="17" spans="1:43" s="31" customFormat="1" ht="14.5">
      <c r="A17" s="118"/>
      <c r="B17" s="130" t="s">
        <v>18</v>
      </c>
      <c r="C17" s="132">
        <v>0</v>
      </c>
      <c r="D17" s="132">
        <v>0</v>
      </c>
      <c r="E17" s="132">
        <v>0</v>
      </c>
      <c r="F17" s="132">
        <v>0</v>
      </c>
      <c r="G17" s="132">
        <v>0</v>
      </c>
      <c r="H17" s="132">
        <v>0</v>
      </c>
      <c r="I17" s="132">
        <v>0</v>
      </c>
      <c r="J17" s="132">
        <v>0</v>
      </c>
      <c r="K17" s="132">
        <v>0</v>
      </c>
      <c r="L17" s="132">
        <v>0</v>
      </c>
      <c r="M17" s="132">
        <v>0</v>
      </c>
      <c r="N17" s="132">
        <v>0</v>
      </c>
      <c r="O17" s="132">
        <v>0</v>
      </c>
      <c r="P17" s="132">
        <v>0</v>
      </c>
      <c r="Q17" s="132">
        <v>0</v>
      </c>
      <c r="R17" s="132">
        <v>0</v>
      </c>
      <c r="S17" s="132">
        <v>0</v>
      </c>
      <c r="T17" s="132">
        <v>0</v>
      </c>
      <c r="U17" s="132">
        <v>0</v>
      </c>
      <c r="V17" s="132">
        <v>0</v>
      </c>
      <c r="W17" s="132">
        <v>0</v>
      </c>
      <c r="X17" s="132">
        <v>0</v>
      </c>
      <c r="Y17" s="132">
        <v>0</v>
      </c>
      <c r="Z17" s="132">
        <v>0</v>
      </c>
      <c r="AA17" s="132">
        <v>0</v>
      </c>
      <c r="AB17" s="132">
        <v>0</v>
      </c>
      <c r="AC17" s="132">
        <v>0</v>
      </c>
      <c r="AD17" s="132">
        <v>0</v>
      </c>
      <c r="AE17" s="132">
        <v>0</v>
      </c>
      <c r="AF17" s="132">
        <v>0</v>
      </c>
      <c r="AG17" s="132">
        <v>0</v>
      </c>
      <c r="AH17" s="132">
        <v>0</v>
      </c>
      <c r="AI17" s="132">
        <v>0</v>
      </c>
      <c r="AJ17" s="132">
        <v>0</v>
      </c>
      <c r="AK17" s="132">
        <v>0</v>
      </c>
      <c r="AL17" s="132">
        <v>0</v>
      </c>
      <c r="AM17" s="132">
        <v>0</v>
      </c>
      <c r="AN17" s="132">
        <v>0</v>
      </c>
      <c r="AO17" s="132">
        <v>0</v>
      </c>
      <c r="AP17" s="132">
        <v>0</v>
      </c>
      <c r="AQ17" s="132">
        <v>0</v>
      </c>
    </row>
    <row r="18" spans="1:43" s="31" customFormat="1" ht="14.5">
      <c r="A18" s="118"/>
      <c r="B18" s="130" t="s">
        <v>10</v>
      </c>
      <c r="C18" s="132">
        <v>0</v>
      </c>
      <c r="D18" s="132">
        <v>0</v>
      </c>
      <c r="E18" s="132">
        <v>0</v>
      </c>
      <c r="F18" s="132">
        <v>0</v>
      </c>
      <c r="G18" s="132">
        <v>0</v>
      </c>
      <c r="H18" s="132">
        <v>0</v>
      </c>
      <c r="I18" s="132">
        <v>0</v>
      </c>
      <c r="J18" s="132">
        <v>0</v>
      </c>
      <c r="K18" s="132">
        <v>0</v>
      </c>
      <c r="L18" s="132">
        <v>0</v>
      </c>
      <c r="M18" s="132">
        <v>0</v>
      </c>
      <c r="N18" s="132">
        <v>0</v>
      </c>
      <c r="O18" s="132">
        <v>0</v>
      </c>
      <c r="P18" s="132">
        <v>0</v>
      </c>
      <c r="Q18" s="132">
        <v>0</v>
      </c>
      <c r="R18" s="132">
        <v>0</v>
      </c>
      <c r="S18" s="132">
        <v>0</v>
      </c>
      <c r="T18" s="132">
        <v>0</v>
      </c>
      <c r="U18" s="132">
        <v>0</v>
      </c>
      <c r="V18" s="132">
        <v>0</v>
      </c>
      <c r="W18" s="132">
        <v>1616</v>
      </c>
      <c r="X18" s="132">
        <v>0</v>
      </c>
      <c r="Y18" s="132">
        <v>0</v>
      </c>
      <c r="Z18" s="132">
        <v>0</v>
      </c>
      <c r="AA18" s="132">
        <v>0</v>
      </c>
      <c r="AB18" s="132">
        <v>0</v>
      </c>
      <c r="AC18" s="132">
        <v>0</v>
      </c>
      <c r="AD18" s="132">
        <v>0</v>
      </c>
      <c r="AE18" s="132">
        <v>0</v>
      </c>
      <c r="AF18" s="132">
        <v>0</v>
      </c>
      <c r="AG18" s="132">
        <v>0</v>
      </c>
      <c r="AH18" s="132">
        <v>0</v>
      </c>
      <c r="AI18" s="132">
        <v>0</v>
      </c>
      <c r="AJ18" s="132">
        <v>0</v>
      </c>
      <c r="AK18" s="132">
        <v>0</v>
      </c>
      <c r="AL18" s="132">
        <v>0</v>
      </c>
      <c r="AM18" s="132">
        <v>0</v>
      </c>
      <c r="AN18" s="132">
        <v>0</v>
      </c>
      <c r="AO18" s="132">
        <v>0</v>
      </c>
      <c r="AP18" s="132">
        <v>0</v>
      </c>
      <c r="AQ18" s="132">
        <v>0</v>
      </c>
    </row>
    <row r="19" spans="1:43" s="31" customFormat="1" ht="14.5">
      <c r="A19" s="118"/>
      <c r="B19" s="130" t="s">
        <v>38</v>
      </c>
      <c r="C19" s="132">
        <v>0</v>
      </c>
      <c r="D19" s="132">
        <v>0</v>
      </c>
      <c r="E19" s="132">
        <v>0</v>
      </c>
      <c r="F19" s="132">
        <v>0</v>
      </c>
      <c r="G19" s="132">
        <v>0</v>
      </c>
      <c r="H19" s="132">
        <v>0</v>
      </c>
      <c r="I19" s="132">
        <v>0</v>
      </c>
      <c r="J19" s="132">
        <v>0</v>
      </c>
      <c r="K19" s="132">
        <v>0</v>
      </c>
      <c r="L19" s="132">
        <v>0</v>
      </c>
      <c r="M19" s="132">
        <v>0</v>
      </c>
      <c r="N19" s="132">
        <v>0</v>
      </c>
      <c r="O19" s="132">
        <v>0</v>
      </c>
      <c r="P19" s="132">
        <v>0</v>
      </c>
      <c r="Q19" s="132">
        <v>0</v>
      </c>
      <c r="R19" s="132">
        <v>0</v>
      </c>
      <c r="S19" s="132">
        <v>0</v>
      </c>
      <c r="T19" s="132">
        <v>0</v>
      </c>
      <c r="U19" s="132">
        <v>0</v>
      </c>
      <c r="V19" s="132">
        <v>0</v>
      </c>
      <c r="W19" s="132">
        <v>0</v>
      </c>
      <c r="X19" s="132">
        <v>0</v>
      </c>
      <c r="Y19" s="132">
        <v>0</v>
      </c>
      <c r="Z19" s="132">
        <v>0</v>
      </c>
      <c r="AA19" s="132">
        <v>0</v>
      </c>
      <c r="AB19" s="132">
        <v>0</v>
      </c>
      <c r="AC19" s="132">
        <v>0</v>
      </c>
      <c r="AD19" s="132">
        <v>0</v>
      </c>
      <c r="AE19" s="132">
        <v>0</v>
      </c>
      <c r="AF19" s="132">
        <v>0</v>
      </c>
      <c r="AG19" s="132">
        <v>0</v>
      </c>
      <c r="AH19" s="132">
        <v>0</v>
      </c>
      <c r="AI19" s="132">
        <v>0</v>
      </c>
      <c r="AJ19" s="132">
        <v>0</v>
      </c>
      <c r="AK19" s="132">
        <v>0</v>
      </c>
      <c r="AL19" s="132">
        <v>0</v>
      </c>
      <c r="AM19" s="132">
        <v>0</v>
      </c>
      <c r="AN19" s="132">
        <v>0</v>
      </c>
      <c r="AO19" s="132">
        <v>0</v>
      </c>
      <c r="AP19" s="132">
        <v>0</v>
      </c>
      <c r="AQ19" s="132">
        <v>0</v>
      </c>
    </row>
    <row r="20" spans="1:43" s="31" customFormat="1" ht="14.5">
      <c r="A20" s="118"/>
      <c r="B20" s="130" t="s">
        <v>39</v>
      </c>
      <c r="C20" s="132">
        <v>0</v>
      </c>
      <c r="D20" s="132">
        <v>0</v>
      </c>
      <c r="E20" s="132">
        <v>0</v>
      </c>
      <c r="F20" s="132">
        <v>0</v>
      </c>
      <c r="G20" s="132">
        <v>0</v>
      </c>
      <c r="H20" s="132">
        <v>0</v>
      </c>
      <c r="I20" s="132">
        <v>0</v>
      </c>
      <c r="J20" s="132">
        <v>0</v>
      </c>
      <c r="K20" s="132">
        <v>0</v>
      </c>
      <c r="L20" s="132">
        <v>0</v>
      </c>
      <c r="M20" s="132">
        <v>0</v>
      </c>
      <c r="N20" s="132">
        <v>0</v>
      </c>
      <c r="O20" s="132">
        <v>0</v>
      </c>
      <c r="P20" s="132">
        <v>0</v>
      </c>
      <c r="Q20" s="132">
        <v>0</v>
      </c>
      <c r="R20" s="132">
        <v>0</v>
      </c>
      <c r="S20" s="132">
        <v>0</v>
      </c>
      <c r="T20" s="132">
        <v>0</v>
      </c>
      <c r="U20" s="132">
        <v>0</v>
      </c>
      <c r="V20" s="132">
        <v>0</v>
      </c>
      <c r="W20" s="132">
        <v>0</v>
      </c>
      <c r="X20" s="132">
        <v>0</v>
      </c>
      <c r="Y20" s="132">
        <v>0</v>
      </c>
      <c r="Z20" s="132">
        <v>0</v>
      </c>
      <c r="AA20" s="132">
        <v>0</v>
      </c>
      <c r="AB20" s="132">
        <v>0</v>
      </c>
      <c r="AC20" s="132">
        <v>0</v>
      </c>
      <c r="AD20" s="132">
        <v>0</v>
      </c>
      <c r="AE20" s="132">
        <v>0</v>
      </c>
      <c r="AF20" s="132">
        <v>0</v>
      </c>
      <c r="AG20" s="132">
        <v>0</v>
      </c>
      <c r="AH20" s="132">
        <v>0</v>
      </c>
      <c r="AI20" s="132">
        <v>0</v>
      </c>
      <c r="AJ20" s="132">
        <v>0</v>
      </c>
      <c r="AK20" s="132">
        <v>0</v>
      </c>
      <c r="AL20" s="132">
        <v>0</v>
      </c>
      <c r="AM20" s="132">
        <v>0</v>
      </c>
      <c r="AN20" s="132">
        <v>0</v>
      </c>
      <c r="AO20" s="132">
        <v>0</v>
      </c>
      <c r="AP20" s="132">
        <v>0</v>
      </c>
      <c r="AQ20" s="132">
        <v>0</v>
      </c>
    </row>
    <row r="21" spans="1:43" s="31" customFormat="1" ht="14.5">
      <c r="A21" s="118"/>
      <c r="B21" s="130" t="s">
        <v>40</v>
      </c>
      <c r="C21" s="132">
        <v>0</v>
      </c>
      <c r="D21" s="132">
        <v>0</v>
      </c>
      <c r="E21" s="132">
        <v>0</v>
      </c>
      <c r="F21" s="132">
        <v>0</v>
      </c>
      <c r="G21" s="132">
        <v>0</v>
      </c>
      <c r="H21" s="132">
        <v>0</v>
      </c>
      <c r="I21" s="132">
        <v>0</v>
      </c>
      <c r="J21" s="132">
        <v>0</v>
      </c>
      <c r="K21" s="132">
        <v>0</v>
      </c>
      <c r="L21" s="132">
        <v>0</v>
      </c>
      <c r="M21" s="132">
        <v>0</v>
      </c>
      <c r="N21" s="132">
        <v>0</v>
      </c>
      <c r="O21" s="132">
        <v>0</v>
      </c>
      <c r="P21" s="132">
        <v>0</v>
      </c>
      <c r="Q21" s="132">
        <v>0</v>
      </c>
      <c r="R21" s="132">
        <v>0</v>
      </c>
      <c r="S21" s="132">
        <v>0</v>
      </c>
      <c r="T21" s="132">
        <v>0</v>
      </c>
      <c r="U21" s="132">
        <v>0</v>
      </c>
      <c r="V21" s="132">
        <v>0</v>
      </c>
      <c r="W21" s="132">
        <v>0</v>
      </c>
      <c r="X21" s="132">
        <v>0</v>
      </c>
      <c r="Y21" s="132">
        <v>0</v>
      </c>
      <c r="Z21" s="132">
        <v>0</v>
      </c>
      <c r="AA21" s="132">
        <v>0</v>
      </c>
      <c r="AB21" s="132">
        <v>0</v>
      </c>
      <c r="AC21" s="132">
        <v>0</v>
      </c>
      <c r="AD21" s="132">
        <v>0</v>
      </c>
      <c r="AE21" s="132">
        <v>0</v>
      </c>
      <c r="AF21" s="132">
        <v>0</v>
      </c>
      <c r="AG21" s="132">
        <v>0</v>
      </c>
      <c r="AH21" s="132">
        <v>0</v>
      </c>
      <c r="AI21" s="132">
        <v>0</v>
      </c>
      <c r="AJ21" s="132">
        <v>0</v>
      </c>
      <c r="AK21" s="132">
        <v>0</v>
      </c>
      <c r="AL21" s="132">
        <v>0</v>
      </c>
      <c r="AM21" s="132">
        <v>0</v>
      </c>
      <c r="AN21" s="132">
        <v>0</v>
      </c>
      <c r="AO21" s="132">
        <v>0</v>
      </c>
      <c r="AP21" s="132">
        <v>0</v>
      </c>
      <c r="AQ21" s="132">
        <v>0</v>
      </c>
    </row>
    <row r="22" spans="1:43" s="31" customFormat="1" ht="14.5">
      <c r="A22" s="118"/>
      <c r="B22" s="130" t="s">
        <v>41</v>
      </c>
      <c r="C22" s="132">
        <v>0</v>
      </c>
      <c r="D22" s="132">
        <v>0</v>
      </c>
      <c r="E22" s="132">
        <v>0</v>
      </c>
      <c r="F22" s="132">
        <v>0</v>
      </c>
      <c r="G22" s="132">
        <v>0</v>
      </c>
      <c r="H22" s="132">
        <v>0</v>
      </c>
      <c r="I22" s="132">
        <v>0</v>
      </c>
      <c r="J22" s="132">
        <v>0</v>
      </c>
      <c r="K22" s="132">
        <v>0</v>
      </c>
      <c r="L22" s="132">
        <v>0</v>
      </c>
      <c r="M22" s="132">
        <v>0</v>
      </c>
      <c r="N22" s="132">
        <v>0</v>
      </c>
      <c r="O22" s="132">
        <v>0</v>
      </c>
      <c r="P22" s="132">
        <v>0</v>
      </c>
      <c r="Q22" s="132">
        <v>0</v>
      </c>
      <c r="R22" s="132">
        <v>0</v>
      </c>
      <c r="S22" s="132">
        <v>0</v>
      </c>
      <c r="T22" s="132">
        <v>0</v>
      </c>
      <c r="U22" s="132">
        <v>0</v>
      </c>
      <c r="V22" s="132">
        <v>0</v>
      </c>
      <c r="W22" s="132">
        <v>0</v>
      </c>
      <c r="X22" s="132">
        <v>0</v>
      </c>
      <c r="Y22" s="132">
        <v>0</v>
      </c>
      <c r="Z22" s="132">
        <v>0</v>
      </c>
      <c r="AA22" s="132">
        <v>0</v>
      </c>
      <c r="AB22" s="132">
        <v>0</v>
      </c>
      <c r="AC22" s="132">
        <v>0</v>
      </c>
      <c r="AD22" s="132">
        <v>0</v>
      </c>
      <c r="AE22" s="132">
        <v>0</v>
      </c>
      <c r="AF22" s="132">
        <v>0</v>
      </c>
      <c r="AG22" s="132">
        <v>0</v>
      </c>
      <c r="AH22" s="132">
        <v>0</v>
      </c>
      <c r="AI22" s="132">
        <v>0</v>
      </c>
      <c r="AJ22" s="132">
        <v>0</v>
      </c>
      <c r="AK22" s="132">
        <v>0</v>
      </c>
      <c r="AL22" s="132">
        <v>0</v>
      </c>
      <c r="AM22" s="132">
        <v>0</v>
      </c>
      <c r="AN22" s="132">
        <v>0</v>
      </c>
      <c r="AO22" s="132">
        <v>0</v>
      </c>
      <c r="AP22" s="132">
        <v>0</v>
      </c>
      <c r="AQ22" s="132">
        <v>0</v>
      </c>
    </row>
    <row r="23" spans="1:43" s="31" customFormat="1" ht="14.5">
      <c r="A23" s="118"/>
      <c r="B23" s="130" t="s">
        <v>42</v>
      </c>
      <c r="C23" s="132">
        <v>0</v>
      </c>
      <c r="D23" s="132">
        <v>0</v>
      </c>
      <c r="E23" s="132">
        <v>0</v>
      </c>
      <c r="F23" s="132">
        <v>0</v>
      </c>
      <c r="G23" s="132">
        <v>0</v>
      </c>
      <c r="H23" s="132">
        <v>0</v>
      </c>
      <c r="I23" s="132">
        <v>0</v>
      </c>
      <c r="J23" s="132">
        <v>0</v>
      </c>
      <c r="K23" s="132">
        <v>0</v>
      </c>
      <c r="L23" s="132">
        <v>0</v>
      </c>
      <c r="M23" s="132">
        <v>0</v>
      </c>
      <c r="N23" s="132">
        <v>0</v>
      </c>
      <c r="O23" s="132">
        <v>0</v>
      </c>
      <c r="P23" s="132">
        <v>0</v>
      </c>
      <c r="Q23" s="132">
        <v>0</v>
      </c>
      <c r="R23" s="132">
        <v>0</v>
      </c>
      <c r="S23" s="132">
        <v>0</v>
      </c>
      <c r="T23" s="132">
        <v>0</v>
      </c>
      <c r="U23" s="132">
        <v>0</v>
      </c>
      <c r="V23" s="132">
        <v>0</v>
      </c>
      <c r="W23" s="132">
        <v>0</v>
      </c>
      <c r="X23" s="132">
        <v>0</v>
      </c>
      <c r="Y23" s="132">
        <v>0</v>
      </c>
      <c r="Z23" s="132">
        <v>0</v>
      </c>
      <c r="AA23" s="132">
        <v>0</v>
      </c>
      <c r="AB23" s="132">
        <v>0</v>
      </c>
      <c r="AC23" s="132">
        <v>0</v>
      </c>
      <c r="AD23" s="132">
        <v>0</v>
      </c>
      <c r="AE23" s="132">
        <v>0</v>
      </c>
      <c r="AF23" s="132">
        <v>0</v>
      </c>
      <c r="AG23" s="132">
        <v>0</v>
      </c>
      <c r="AH23" s="132">
        <v>0</v>
      </c>
      <c r="AI23" s="132">
        <v>0</v>
      </c>
      <c r="AJ23" s="132">
        <v>0</v>
      </c>
      <c r="AK23" s="132">
        <v>0</v>
      </c>
      <c r="AL23" s="132">
        <v>0</v>
      </c>
      <c r="AM23" s="132">
        <v>0</v>
      </c>
      <c r="AN23" s="132">
        <v>0</v>
      </c>
      <c r="AO23" s="132">
        <v>0</v>
      </c>
      <c r="AP23" s="132">
        <v>0</v>
      </c>
      <c r="AQ23" s="132">
        <v>0</v>
      </c>
    </row>
    <row r="24" spans="1:43" s="31" customFormat="1" ht="14.5">
      <c r="A24" s="118"/>
      <c r="B24" s="130" t="s">
        <v>43</v>
      </c>
      <c r="C24" s="132">
        <v>0</v>
      </c>
      <c r="D24" s="132">
        <v>0</v>
      </c>
      <c r="E24" s="132">
        <v>0</v>
      </c>
      <c r="F24" s="132">
        <v>0</v>
      </c>
      <c r="G24" s="132">
        <v>0</v>
      </c>
      <c r="H24" s="132">
        <v>0</v>
      </c>
      <c r="I24" s="132">
        <v>0</v>
      </c>
      <c r="J24" s="132">
        <v>0</v>
      </c>
      <c r="K24" s="132">
        <v>0</v>
      </c>
      <c r="L24" s="132">
        <v>0</v>
      </c>
      <c r="M24" s="132">
        <v>0</v>
      </c>
      <c r="N24" s="132">
        <v>0</v>
      </c>
      <c r="O24" s="132">
        <v>0</v>
      </c>
      <c r="P24" s="132">
        <v>0</v>
      </c>
      <c r="Q24" s="132">
        <v>0</v>
      </c>
      <c r="R24" s="132">
        <v>0</v>
      </c>
      <c r="S24" s="132">
        <v>0</v>
      </c>
      <c r="T24" s="132">
        <v>0</v>
      </c>
      <c r="U24" s="132">
        <v>0</v>
      </c>
      <c r="V24" s="132">
        <v>0</v>
      </c>
      <c r="W24" s="132">
        <v>0</v>
      </c>
      <c r="X24" s="132">
        <v>0</v>
      </c>
      <c r="Y24" s="132">
        <v>0</v>
      </c>
      <c r="Z24" s="132">
        <v>0</v>
      </c>
      <c r="AA24" s="132">
        <v>0</v>
      </c>
      <c r="AB24" s="132">
        <v>0</v>
      </c>
      <c r="AC24" s="132">
        <v>0</v>
      </c>
      <c r="AD24" s="132">
        <v>0</v>
      </c>
      <c r="AE24" s="132">
        <v>0</v>
      </c>
      <c r="AF24" s="132">
        <v>0</v>
      </c>
      <c r="AG24" s="132">
        <v>0</v>
      </c>
      <c r="AH24" s="132">
        <v>0</v>
      </c>
      <c r="AI24" s="132">
        <v>0</v>
      </c>
      <c r="AJ24" s="132">
        <v>0</v>
      </c>
      <c r="AK24" s="132">
        <v>0</v>
      </c>
      <c r="AL24" s="132">
        <v>0</v>
      </c>
      <c r="AM24" s="132">
        <v>0</v>
      </c>
      <c r="AN24" s="132">
        <v>0</v>
      </c>
      <c r="AO24" s="132">
        <v>0</v>
      </c>
      <c r="AP24" s="132">
        <v>0</v>
      </c>
      <c r="AQ24" s="132">
        <v>0</v>
      </c>
    </row>
    <row r="25" spans="1:43" s="31" customFormat="1" ht="14.5">
      <c r="A25" s="134"/>
      <c r="B25" s="127" t="s">
        <v>19</v>
      </c>
      <c r="C25" s="133">
        <v>0</v>
      </c>
      <c r="D25" s="133">
        <v>0</v>
      </c>
      <c r="E25" s="133">
        <v>0</v>
      </c>
      <c r="F25" s="133">
        <v>0</v>
      </c>
      <c r="G25" s="133">
        <v>0</v>
      </c>
      <c r="H25" s="133">
        <v>0</v>
      </c>
      <c r="I25" s="133">
        <v>931.17535506295462</v>
      </c>
      <c r="J25" s="133">
        <v>-33.63654061279999</v>
      </c>
      <c r="K25" s="133">
        <v>99.073222948400002</v>
      </c>
      <c r="L25" s="133">
        <v>110</v>
      </c>
      <c r="M25" s="133">
        <v>-5037</v>
      </c>
      <c r="N25" s="133">
        <v>4936.8922459322994</v>
      </c>
      <c r="O25" s="133">
        <v>-55.365881631999997</v>
      </c>
      <c r="P25" s="133">
        <v>-125.39374270059977</v>
      </c>
      <c r="Q25" s="133">
        <v>-119.65859513410047</v>
      </c>
      <c r="R25" s="133">
        <v>240.73238171670033</v>
      </c>
      <c r="S25" s="133">
        <v>-20.160000000000082</v>
      </c>
      <c r="T25" s="133">
        <v>88.880000000000138</v>
      </c>
      <c r="U25" s="133">
        <v>84.09000000000006</v>
      </c>
      <c r="V25" s="133">
        <v>-84.900000000000034</v>
      </c>
      <c r="W25" s="133">
        <v>58.32000000000005</v>
      </c>
      <c r="X25" s="133">
        <v>82</v>
      </c>
      <c r="Y25" s="133">
        <v>86</v>
      </c>
      <c r="Z25" s="133">
        <v>-734</v>
      </c>
      <c r="AA25" s="133">
        <v>-395</v>
      </c>
      <c r="AB25" s="133">
        <v>1</v>
      </c>
      <c r="AC25" s="133">
        <v>-335</v>
      </c>
      <c r="AD25" s="133">
        <v>-171</v>
      </c>
      <c r="AE25" s="133">
        <v>-242</v>
      </c>
      <c r="AF25" s="133">
        <v>-100</v>
      </c>
      <c r="AG25" s="133">
        <v>-103</v>
      </c>
      <c r="AH25" s="133">
        <v>-548</v>
      </c>
      <c r="AI25" s="133">
        <v>-108</v>
      </c>
      <c r="AJ25" s="133">
        <v>-212</v>
      </c>
      <c r="AK25" s="133">
        <v>-33</v>
      </c>
      <c r="AL25" s="133">
        <v>-1</v>
      </c>
      <c r="AM25" s="133">
        <v>-110</v>
      </c>
      <c r="AN25" s="133">
        <v>-165</v>
      </c>
      <c r="AO25" s="133">
        <v>-135</v>
      </c>
      <c r="AP25" s="133">
        <v>370</v>
      </c>
      <c r="AQ25" s="133">
        <v>0</v>
      </c>
    </row>
    <row r="26" spans="1:43" s="31" customFormat="1" ht="14.5">
      <c r="A26" s="118"/>
      <c r="B26" s="130" t="s">
        <v>14</v>
      </c>
      <c r="C26" s="132">
        <v>0</v>
      </c>
      <c r="D26" s="132">
        <v>0</v>
      </c>
      <c r="E26" s="132">
        <v>0</v>
      </c>
      <c r="F26" s="132">
        <v>0</v>
      </c>
      <c r="G26" s="132">
        <v>0</v>
      </c>
      <c r="H26" s="132">
        <v>0</v>
      </c>
      <c r="I26" s="132">
        <v>0</v>
      </c>
      <c r="J26" s="132">
        <v>0</v>
      </c>
      <c r="K26" s="132">
        <v>0</v>
      </c>
      <c r="L26" s="132">
        <v>0</v>
      </c>
      <c r="M26" s="132">
        <v>0</v>
      </c>
      <c r="N26" s="132">
        <v>0</v>
      </c>
      <c r="O26" s="132">
        <v>0</v>
      </c>
      <c r="P26" s="132">
        <v>0</v>
      </c>
      <c r="Q26" s="132">
        <v>0</v>
      </c>
      <c r="R26" s="132">
        <v>0</v>
      </c>
      <c r="S26" s="132">
        <v>0</v>
      </c>
      <c r="T26" s="132">
        <v>0</v>
      </c>
      <c r="U26" s="132">
        <v>0</v>
      </c>
      <c r="V26" s="132">
        <v>0</v>
      </c>
      <c r="W26" s="132">
        <v>0</v>
      </c>
      <c r="X26" s="132">
        <v>0</v>
      </c>
      <c r="Y26" s="132">
        <v>0</v>
      </c>
      <c r="Z26" s="132">
        <v>0</v>
      </c>
      <c r="AA26" s="132">
        <v>0</v>
      </c>
      <c r="AB26" s="132">
        <v>0</v>
      </c>
      <c r="AC26" s="132">
        <v>0</v>
      </c>
      <c r="AD26" s="132">
        <v>0</v>
      </c>
      <c r="AE26" s="132">
        <v>0</v>
      </c>
      <c r="AF26" s="132">
        <v>0</v>
      </c>
      <c r="AG26" s="132">
        <v>0</v>
      </c>
      <c r="AH26" s="132">
        <v>0</v>
      </c>
      <c r="AI26" s="132">
        <v>0</v>
      </c>
      <c r="AJ26" s="132">
        <v>0</v>
      </c>
      <c r="AK26" s="132">
        <v>0</v>
      </c>
      <c r="AL26" s="132">
        <v>0</v>
      </c>
      <c r="AM26" s="132">
        <v>0</v>
      </c>
      <c r="AN26" s="132">
        <v>0</v>
      </c>
      <c r="AO26" s="132">
        <v>0</v>
      </c>
      <c r="AP26" s="132">
        <v>0</v>
      </c>
      <c r="AQ26" s="132">
        <v>0</v>
      </c>
    </row>
    <row r="27" spans="1:43" s="31" customFormat="1" ht="14.5">
      <c r="A27" s="118"/>
      <c r="B27" s="130" t="s">
        <v>16</v>
      </c>
      <c r="C27" s="132">
        <v>0</v>
      </c>
      <c r="D27" s="132">
        <v>0</v>
      </c>
      <c r="E27" s="132">
        <v>0</v>
      </c>
      <c r="F27" s="132">
        <v>0</v>
      </c>
      <c r="G27" s="132">
        <v>0</v>
      </c>
      <c r="H27" s="132">
        <v>0</v>
      </c>
      <c r="I27" s="132">
        <v>0</v>
      </c>
      <c r="J27" s="132">
        <v>-7.0303494066999992</v>
      </c>
      <c r="K27" s="132">
        <v>0</v>
      </c>
      <c r="L27" s="132">
        <v>0</v>
      </c>
      <c r="M27" s="132">
        <v>0</v>
      </c>
      <c r="N27" s="132">
        <v>-20.751874585500016</v>
      </c>
      <c r="O27" s="132">
        <v>-159.23126243199999</v>
      </c>
      <c r="P27" s="132">
        <v>-260.55122374780001</v>
      </c>
      <c r="Q27" s="132">
        <v>-184.87328543129993</v>
      </c>
      <c r="R27" s="132">
        <v>52.755973861099918</v>
      </c>
      <c r="S27" s="132">
        <v>-141.99</v>
      </c>
      <c r="T27" s="132">
        <v>-33.729999999999997</v>
      </c>
      <c r="U27" s="132">
        <v>-63.1</v>
      </c>
      <c r="V27" s="132">
        <v>-213.94</v>
      </c>
      <c r="W27" s="132">
        <v>-95.37</v>
      </c>
      <c r="X27" s="132">
        <v>-92</v>
      </c>
      <c r="Y27" s="132">
        <v>-99</v>
      </c>
      <c r="Z27" s="132">
        <v>-764</v>
      </c>
      <c r="AA27" s="132">
        <v>-395</v>
      </c>
      <c r="AB27" s="132">
        <v>1</v>
      </c>
      <c r="AC27" s="132">
        <v>-335</v>
      </c>
      <c r="AD27" s="132">
        <v>-171</v>
      </c>
      <c r="AE27" s="132">
        <v>-242</v>
      </c>
      <c r="AF27" s="132">
        <v>-100</v>
      </c>
      <c r="AG27" s="132">
        <v>-102</v>
      </c>
      <c r="AH27" s="132">
        <v>-548</v>
      </c>
      <c r="AI27" s="132">
        <v>-108</v>
      </c>
      <c r="AJ27" s="132">
        <v>-212</v>
      </c>
      <c r="AK27" s="132">
        <v>-33</v>
      </c>
      <c r="AL27" s="132">
        <v>-2</v>
      </c>
      <c r="AM27" s="132">
        <v>-110</v>
      </c>
      <c r="AN27" s="132">
        <v>-165</v>
      </c>
      <c r="AO27" s="132">
        <v>-135</v>
      </c>
      <c r="AP27" s="132">
        <v>370</v>
      </c>
      <c r="AQ27" s="132">
        <v>0</v>
      </c>
    </row>
    <row r="28" spans="1:43" s="31" customFormat="1" ht="14.5">
      <c r="A28" s="118"/>
      <c r="B28" s="130" t="s">
        <v>185</v>
      </c>
      <c r="C28" s="132">
        <v>0</v>
      </c>
      <c r="D28" s="132">
        <v>0</v>
      </c>
      <c r="E28" s="132">
        <v>0</v>
      </c>
      <c r="F28" s="132">
        <v>0</v>
      </c>
      <c r="G28" s="132">
        <v>0</v>
      </c>
      <c r="H28" s="132">
        <v>0</v>
      </c>
      <c r="I28" s="132">
        <v>931.17535506295462</v>
      </c>
      <c r="J28" s="132">
        <v>-26.606191206099989</v>
      </c>
      <c r="K28" s="132">
        <v>99.073222948400002</v>
      </c>
      <c r="L28" s="132">
        <v>110</v>
      </c>
      <c r="M28" s="132">
        <v>-5037</v>
      </c>
      <c r="N28" s="132">
        <v>4957.6441205177998</v>
      </c>
      <c r="O28" s="132">
        <v>103.8653808</v>
      </c>
      <c r="P28" s="132">
        <v>135.15748104720024</v>
      </c>
      <c r="Q28" s="132">
        <v>65.214690297199468</v>
      </c>
      <c r="R28" s="132">
        <v>187.97640785560043</v>
      </c>
      <c r="S28" s="132">
        <v>121.82999999999993</v>
      </c>
      <c r="T28" s="132">
        <v>122.61000000000013</v>
      </c>
      <c r="U28" s="132">
        <v>147.19000000000005</v>
      </c>
      <c r="V28" s="132">
        <v>129.03999999999996</v>
      </c>
      <c r="W28" s="132">
        <v>45.690000000000055</v>
      </c>
      <c r="X28" s="132">
        <v>174</v>
      </c>
      <c r="Y28" s="132">
        <v>185</v>
      </c>
      <c r="Z28" s="132">
        <v>30</v>
      </c>
      <c r="AA28" s="132">
        <v>0</v>
      </c>
      <c r="AB28" s="132">
        <v>0</v>
      </c>
      <c r="AC28" s="132">
        <v>0</v>
      </c>
      <c r="AD28" s="132">
        <v>0</v>
      </c>
      <c r="AE28" s="132">
        <v>0</v>
      </c>
      <c r="AF28" s="132">
        <v>0</v>
      </c>
      <c r="AG28" s="132">
        <v>-1</v>
      </c>
      <c r="AH28" s="132">
        <v>0</v>
      </c>
      <c r="AI28" s="132">
        <v>0</v>
      </c>
      <c r="AJ28" s="132">
        <v>0</v>
      </c>
      <c r="AK28" s="132">
        <v>0</v>
      </c>
      <c r="AL28" s="132">
        <v>1</v>
      </c>
      <c r="AM28" s="132">
        <v>0</v>
      </c>
      <c r="AN28" s="132">
        <v>0</v>
      </c>
      <c r="AO28" s="132">
        <v>0</v>
      </c>
      <c r="AP28" s="132">
        <v>0</v>
      </c>
      <c r="AQ28" s="132">
        <v>0</v>
      </c>
    </row>
    <row r="29" spans="1:43" s="31" customFormat="1" ht="14.5">
      <c r="A29" s="134"/>
      <c r="B29" s="130" t="s">
        <v>187</v>
      </c>
      <c r="C29" s="132">
        <v>0</v>
      </c>
      <c r="D29" s="132">
        <v>0</v>
      </c>
      <c r="E29" s="132">
        <v>0</v>
      </c>
      <c r="F29" s="132">
        <v>0</v>
      </c>
      <c r="G29" s="132">
        <v>0</v>
      </c>
      <c r="H29" s="132">
        <v>0</v>
      </c>
      <c r="I29" s="132">
        <v>0</v>
      </c>
      <c r="J29" s="132">
        <v>0</v>
      </c>
      <c r="K29" s="132">
        <v>0</v>
      </c>
      <c r="L29" s="132">
        <v>0</v>
      </c>
      <c r="M29" s="132">
        <v>0</v>
      </c>
      <c r="N29" s="132">
        <v>0</v>
      </c>
      <c r="O29" s="132">
        <v>0</v>
      </c>
      <c r="P29" s="132">
        <v>0</v>
      </c>
      <c r="Q29" s="132">
        <v>0</v>
      </c>
      <c r="R29" s="132">
        <v>0</v>
      </c>
      <c r="S29" s="132">
        <v>0</v>
      </c>
      <c r="T29" s="132">
        <v>0</v>
      </c>
      <c r="U29" s="132">
        <v>0</v>
      </c>
      <c r="V29" s="132">
        <v>0</v>
      </c>
      <c r="W29" s="132">
        <v>108</v>
      </c>
      <c r="X29" s="132">
        <v>0</v>
      </c>
      <c r="Y29" s="132">
        <v>0</v>
      </c>
      <c r="Z29" s="132">
        <v>0</v>
      </c>
      <c r="AA29" s="132">
        <v>0</v>
      </c>
      <c r="AB29" s="132">
        <v>0</v>
      </c>
      <c r="AC29" s="132">
        <v>0</v>
      </c>
      <c r="AD29" s="132">
        <v>0</v>
      </c>
      <c r="AE29" s="132">
        <v>0</v>
      </c>
      <c r="AF29" s="132">
        <v>0</v>
      </c>
      <c r="AG29" s="132">
        <v>0</v>
      </c>
      <c r="AH29" s="132">
        <v>0</v>
      </c>
      <c r="AI29" s="132">
        <v>0</v>
      </c>
      <c r="AJ29" s="132">
        <v>0</v>
      </c>
      <c r="AK29" s="132">
        <v>0</v>
      </c>
      <c r="AL29" s="132">
        <v>0</v>
      </c>
      <c r="AM29" s="132">
        <v>0</v>
      </c>
      <c r="AN29" s="132">
        <v>0</v>
      </c>
      <c r="AO29" s="132">
        <v>0</v>
      </c>
      <c r="AP29" s="132">
        <v>0</v>
      </c>
      <c r="AQ29" s="132">
        <v>0</v>
      </c>
    </row>
    <row r="30" spans="1:43" s="31" customFormat="1" ht="14.5">
      <c r="A30" s="134"/>
      <c r="B30" s="130" t="s">
        <v>188</v>
      </c>
      <c r="C30" s="132">
        <v>0</v>
      </c>
      <c r="D30" s="132">
        <v>0</v>
      </c>
      <c r="E30" s="132">
        <v>0</v>
      </c>
      <c r="F30" s="132">
        <v>0</v>
      </c>
      <c r="G30" s="132">
        <v>0</v>
      </c>
      <c r="H30" s="132">
        <v>0</v>
      </c>
      <c r="I30" s="132">
        <v>0</v>
      </c>
      <c r="J30" s="132">
        <v>0</v>
      </c>
      <c r="K30" s="132">
        <v>0</v>
      </c>
      <c r="L30" s="132">
        <v>0</v>
      </c>
      <c r="M30" s="132">
        <v>0</v>
      </c>
      <c r="N30" s="132">
        <v>0</v>
      </c>
      <c r="O30" s="132">
        <v>0</v>
      </c>
      <c r="P30" s="132">
        <v>0</v>
      </c>
      <c r="Q30" s="132">
        <v>0</v>
      </c>
      <c r="R30" s="132">
        <v>0</v>
      </c>
      <c r="S30" s="132">
        <v>0</v>
      </c>
      <c r="T30" s="132">
        <v>0</v>
      </c>
      <c r="U30" s="132">
        <v>0</v>
      </c>
      <c r="V30" s="132">
        <v>0</v>
      </c>
      <c r="W30" s="132">
        <v>0</v>
      </c>
      <c r="X30" s="132">
        <v>0</v>
      </c>
      <c r="Y30" s="132">
        <v>0</v>
      </c>
      <c r="Z30" s="132">
        <v>0</v>
      </c>
      <c r="AA30" s="132">
        <v>0</v>
      </c>
      <c r="AB30" s="132">
        <v>0</v>
      </c>
      <c r="AC30" s="132">
        <v>0</v>
      </c>
      <c r="AD30" s="132">
        <v>0</v>
      </c>
      <c r="AE30" s="132">
        <v>0</v>
      </c>
      <c r="AF30" s="132">
        <v>0</v>
      </c>
      <c r="AG30" s="132">
        <v>0</v>
      </c>
      <c r="AH30" s="132">
        <v>0</v>
      </c>
      <c r="AI30" s="132">
        <v>0</v>
      </c>
      <c r="AJ30" s="132">
        <v>0</v>
      </c>
      <c r="AK30" s="132">
        <v>0</v>
      </c>
      <c r="AL30" s="132">
        <v>0</v>
      </c>
      <c r="AM30" s="132">
        <v>0</v>
      </c>
      <c r="AN30" s="132">
        <v>0</v>
      </c>
      <c r="AO30" s="132">
        <v>0</v>
      </c>
      <c r="AP30" s="132">
        <v>0</v>
      </c>
      <c r="AQ30" s="132">
        <v>0</v>
      </c>
    </row>
    <row r="31" spans="1:43" s="31" customFormat="1" ht="14.5">
      <c r="A31" s="134"/>
      <c r="B31" s="130" t="s">
        <v>186</v>
      </c>
      <c r="C31" s="132">
        <v>0</v>
      </c>
      <c r="D31" s="132">
        <v>0</v>
      </c>
      <c r="E31" s="132">
        <v>0</v>
      </c>
      <c r="F31" s="132">
        <v>0</v>
      </c>
      <c r="G31" s="132">
        <v>0</v>
      </c>
      <c r="H31" s="132">
        <v>0</v>
      </c>
      <c r="I31" s="132">
        <v>0</v>
      </c>
      <c r="J31" s="132">
        <v>0</v>
      </c>
      <c r="K31" s="132">
        <v>0</v>
      </c>
      <c r="L31" s="132">
        <v>0</v>
      </c>
      <c r="M31" s="132">
        <v>0</v>
      </c>
      <c r="N31" s="132">
        <v>0</v>
      </c>
      <c r="O31" s="132">
        <v>0</v>
      </c>
      <c r="P31" s="132">
        <v>0</v>
      </c>
      <c r="Q31" s="132">
        <v>0</v>
      </c>
      <c r="R31" s="132">
        <v>0</v>
      </c>
      <c r="S31" s="132">
        <v>0</v>
      </c>
      <c r="T31" s="132">
        <v>0</v>
      </c>
      <c r="U31" s="132">
        <v>0</v>
      </c>
      <c r="V31" s="132">
        <v>0</v>
      </c>
      <c r="W31" s="132">
        <v>0</v>
      </c>
      <c r="X31" s="132">
        <v>0</v>
      </c>
      <c r="Y31" s="132">
        <v>0</v>
      </c>
      <c r="Z31" s="132">
        <v>0</v>
      </c>
      <c r="AA31" s="132">
        <v>0</v>
      </c>
      <c r="AB31" s="132">
        <v>0</v>
      </c>
      <c r="AC31" s="132">
        <v>0</v>
      </c>
      <c r="AD31" s="132">
        <v>0</v>
      </c>
      <c r="AE31" s="132">
        <v>0</v>
      </c>
      <c r="AF31" s="132">
        <v>0</v>
      </c>
      <c r="AG31" s="132">
        <v>0</v>
      </c>
      <c r="AH31" s="132">
        <v>0</v>
      </c>
      <c r="AI31" s="132">
        <v>0</v>
      </c>
      <c r="AJ31" s="132">
        <v>0</v>
      </c>
      <c r="AK31" s="132">
        <v>0</v>
      </c>
      <c r="AL31" s="132">
        <v>0</v>
      </c>
      <c r="AM31" s="132">
        <v>0</v>
      </c>
      <c r="AN31" s="132">
        <v>0</v>
      </c>
      <c r="AO31" s="132">
        <v>0</v>
      </c>
      <c r="AP31" s="132">
        <v>0</v>
      </c>
      <c r="AQ31" s="132">
        <v>0</v>
      </c>
    </row>
    <row r="32" spans="1:43" s="31" customFormat="1" ht="14.5">
      <c r="A32" s="189"/>
      <c r="B32" s="123" t="s">
        <v>20</v>
      </c>
      <c r="C32" s="133">
        <v>0</v>
      </c>
      <c r="D32" s="133">
        <v>0</v>
      </c>
      <c r="E32" s="133">
        <v>0</v>
      </c>
      <c r="F32" s="133">
        <v>0</v>
      </c>
      <c r="G32" s="133">
        <v>0</v>
      </c>
      <c r="H32" s="133">
        <v>0</v>
      </c>
      <c r="I32" s="133">
        <v>-1509</v>
      </c>
      <c r="J32" s="133">
        <v>-1897.3720267552007</v>
      </c>
      <c r="K32" s="133">
        <v>-1609.2866906653999</v>
      </c>
      <c r="L32" s="133">
        <v>-1782</v>
      </c>
      <c r="M32" s="133">
        <v>3422</v>
      </c>
      <c r="N32" s="133">
        <v>-6774.589175004</v>
      </c>
      <c r="O32" s="133">
        <v>-1691.1095096400002</v>
      </c>
      <c r="P32" s="133">
        <v>-2196.0012526869</v>
      </c>
      <c r="Q32" s="133">
        <v>-2471.6645565596</v>
      </c>
      <c r="R32" s="133">
        <v>-1641.1227418135004</v>
      </c>
      <c r="S32" s="133">
        <v>-1978.98</v>
      </c>
      <c r="T32" s="133">
        <v>-1991.64</v>
      </c>
      <c r="U32" s="133">
        <v>-2390.7800000000002</v>
      </c>
      <c r="V32" s="133">
        <v>-2095.98</v>
      </c>
      <c r="W32" s="133">
        <v>-2512.71</v>
      </c>
      <c r="X32" s="133">
        <v>-2834</v>
      </c>
      <c r="Y32" s="133">
        <v>-2987</v>
      </c>
      <c r="Z32" s="133">
        <v>-1373</v>
      </c>
      <c r="AA32" s="133">
        <v>0</v>
      </c>
      <c r="AB32" s="133">
        <v>0</v>
      </c>
      <c r="AC32" s="133">
        <v>0</v>
      </c>
      <c r="AD32" s="133">
        <v>0</v>
      </c>
      <c r="AE32" s="133">
        <v>0</v>
      </c>
      <c r="AF32" s="133">
        <v>0</v>
      </c>
      <c r="AG32" s="133">
        <v>0</v>
      </c>
      <c r="AH32" s="133">
        <v>0</v>
      </c>
      <c r="AI32" s="133">
        <v>0</v>
      </c>
      <c r="AJ32" s="133">
        <v>0</v>
      </c>
      <c r="AK32" s="133">
        <v>0</v>
      </c>
      <c r="AL32" s="133">
        <v>0</v>
      </c>
      <c r="AM32" s="133">
        <v>0</v>
      </c>
      <c r="AN32" s="133">
        <v>0</v>
      </c>
      <c r="AO32" s="133">
        <v>0</v>
      </c>
      <c r="AP32" s="133">
        <v>0</v>
      </c>
      <c r="AQ32" s="133">
        <v>0</v>
      </c>
    </row>
    <row r="33" spans="1:43" s="31" customFormat="1" ht="14.5">
      <c r="A33" s="118"/>
      <c r="B33" s="130" t="s">
        <v>21</v>
      </c>
      <c r="C33" s="132">
        <v>0</v>
      </c>
      <c r="D33" s="132">
        <v>0</v>
      </c>
      <c r="E33" s="132">
        <v>0</v>
      </c>
      <c r="F33" s="132">
        <v>0</v>
      </c>
      <c r="G33" s="132">
        <v>0</v>
      </c>
      <c r="H33" s="132">
        <v>0</v>
      </c>
      <c r="I33" s="132">
        <v>0</v>
      </c>
      <c r="J33" s="132">
        <v>0</v>
      </c>
      <c r="K33" s="132">
        <v>0</v>
      </c>
      <c r="L33" s="132">
        <v>0</v>
      </c>
      <c r="M33" s="132">
        <v>0</v>
      </c>
      <c r="N33" s="132">
        <v>0</v>
      </c>
      <c r="O33" s="132">
        <v>0</v>
      </c>
      <c r="P33" s="132">
        <v>0</v>
      </c>
      <c r="Q33" s="132">
        <v>0</v>
      </c>
      <c r="R33" s="132">
        <v>0</v>
      </c>
      <c r="S33" s="132">
        <v>0</v>
      </c>
      <c r="T33" s="132">
        <v>0</v>
      </c>
      <c r="U33" s="132">
        <v>0</v>
      </c>
      <c r="V33" s="132">
        <v>0</v>
      </c>
      <c r="W33" s="132">
        <v>0</v>
      </c>
      <c r="X33" s="132">
        <v>0</v>
      </c>
      <c r="Y33" s="132">
        <v>0</v>
      </c>
      <c r="Z33" s="132">
        <v>0</v>
      </c>
      <c r="AA33" s="132">
        <v>0</v>
      </c>
      <c r="AB33" s="132">
        <v>0</v>
      </c>
      <c r="AC33" s="132">
        <v>0</v>
      </c>
      <c r="AD33" s="132">
        <v>0</v>
      </c>
      <c r="AE33" s="132">
        <v>0</v>
      </c>
      <c r="AF33" s="132">
        <v>0</v>
      </c>
      <c r="AG33" s="132">
        <v>0</v>
      </c>
      <c r="AH33" s="132">
        <v>0</v>
      </c>
      <c r="AI33" s="132">
        <v>0</v>
      </c>
      <c r="AJ33" s="132">
        <v>0</v>
      </c>
      <c r="AK33" s="132">
        <v>0</v>
      </c>
      <c r="AL33" s="132">
        <v>0</v>
      </c>
      <c r="AM33" s="132">
        <v>0</v>
      </c>
      <c r="AN33" s="132">
        <v>0</v>
      </c>
      <c r="AO33" s="132">
        <v>0</v>
      </c>
      <c r="AP33" s="132">
        <v>0</v>
      </c>
      <c r="AQ33" s="132">
        <v>0</v>
      </c>
    </row>
    <row r="34" spans="1:43" s="31" customFormat="1" ht="14.5">
      <c r="A34" s="118"/>
      <c r="B34" s="130" t="s">
        <v>22</v>
      </c>
      <c r="C34" s="132">
        <v>0</v>
      </c>
      <c r="D34" s="132">
        <v>0</v>
      </c>
      <c r="E34" s="132">
        <v>0</v>
      </c>
      <c r="F34" s="132">
        <v>0</v>
      </c>
      <c r="G34" s="132">
        <v>0</v>
      </c>
      <c r="H34" s="132">
        <v>0</v>
      </c>
      <c r="I34" s="132">
        <v>-1509</v>
      </c>
      <c r="J34" s="132">
        <v>-1897.3720267552007</v>
      </c>
      <c r="K34" s="132">
        <v>-1609.2866906653999</v>
      </c>
      <c r="L34" s="132">
        <v>-1782</v>
      </c>
      <c r="M34" s="132">
        <v>3422</v>
      </c>
      <c r="N34" s="132">
        <v>-6774.589175004</v>
      </c>
      <c r="O34" s="132">
        <v>-1691.1095096400002</v>
      </c>
      <c r="P34" s="132">
        <v>-2196.0012526869</v>
      </c>
      <c r="Q34" s="132">
        <v>-2471.6645565596</v>
      </c>
      <c r="R34" s="132">
        <v>-1641.1227418135004</v>
      </c>
      <c r="S34" s="132">
        <v>-1978.98</v>
      </c>
      <c r="T34" s="132">
        <v>-1991.64</v>
      </c>
      <c r="U34" s="132">
        <v>-2390.7800000000002</v>
      </c>
      <c r="V34" s="132">
        <v>-2095.98</v>
      </c>
      <c r="W34" s="132">
        <v>-2512.71</v>
      </c>
      <c r="X34" s="132">
        <v>-2834</v>
      </c>
      <c r="Y34" s="132">
        <v>-2987</v>
      </c>
      <c r="Z34" s="132">
        <v>-1373</v>
      </c>
      <c r="AA34" s="132">
        <v>0</v>
      </c>
      <c r="AB34" s="132">
        <v>0</v>
      </c>
      <c r="AC34" s="132">
        <v>0</v>
      </c>
      <c r="AD34" s="132">
        <v>0</v>
      </c>
      <c r="AE34" s="132">
        <v>0</v>
      </c>
      <c r="AF34" s="132">
        <v>0</v>
      </c>
      <c r="AG34" s="132">
        <v>0</v>
      </c>
      <c r="AH34" s="132">
        <v>0</v>
      </c>
      <c r="AI34" s="132">
        <v>0</v>
      </c>
      <c r="AJ34" s="132">
        <v>0</v>
      </c>
      <c r="AK34" s="132">
        <v>0</v>
      </c>
      <c r="AL34" s="132">
        <v>0</v>
      </c>
      <c r="AM34" s="132">
        <v>0</v>
      </c>
      <c r="AN34" s="132">
        <v>0</v>
      </c>
      <c r="AO34" s="132">
        <v>0</v>
      </c>
      <c r="AP34" s="132">
        <v>0</v>
      </c>
      <c r="AQ34" s="132">
        <v>0</v>
      </c>
    </row>
    <row r="35" spans="1:43" s="31" customFormat="1" ht="14.5">
      <c r="A35" s="134"/>
      <c r="B35" s="127" t="s">
        <v>23</v>
      </c>
      <c r="C35" s="133">
        <v>0</v>
      </c>
      <c r="D35" s="133">
        <v>0</v>
      </c>
      <c r="E35" s="133">
        <v>0</v>
      </c>
      <c r="F35" s="133">
        <v>0</v>
      </c>
      <c r="G35" s="133">
        <v>0</v>
      </c>
      <c r="H35" s="133">
        <v>0</v>
      </c>
      <c r="I35" s="133">
        <v>8.5517765966363726</v>
      </c>
      <c r="J35" s="133">
        <v>-109.38826075455455</v>
      </c>
      <c r="K35" s="133">
        <v>-380.00879229329996</v>
      </c>
      <c r="L35" s="133">
        <v>-425.14036408237695</v>
      </c>
      <c r="M35" s="133">
        <v>-263.19636228966647</v>
      </c>
      <c r="N35" s="133">
        <v>-453.12457050900014</v>
      </c>
      <c r="O35" s="133">
        <v>-396.96886830400001</v>
      </c>
      <c r="P35" s="133">
        <v>-516.31508172240001</v>
      </c>
      <c r="Q35" s="133">
        <v>-570.99896325450004</v>
      </c>
      <c r="R35" s="133">
        <v>-399.2747602691</v>
      </c>
      <c r="S35" s="133">
        <v>-447.79</v>
      </c>
      <c r="T35" s="133">
        <v>-475.44</v>
      </c>
      <c r="U35" s="133">
        <v>-562.64</v>
      </c>
      <c r="V35" s="133">
        <v>-473.7</v>
      </c>
      <c r="W35" s="133">
        <v>-850.06999999999925</v>
      </c>
      <c r="X35" s="133">
        <v>-964</v>
      </c>
      <c r="Y35" s="133">
        <v>-1026</v>
      </c>
      <c r="Z35" s="133">
        <v>-124</v>
      </c>
      <c r="AA35" s="133">
        <v>23</v>
      </c>
      <c r="AB35" s="133">
        <v>1</v>
      </c>
      <c r="AC35" s="133">
        <v>28</v>
      </c>
      <c r="AD35" s="133">
        <v>14</v>
      </c>
      <c r="AE35" s="133">
        <v>7</v>
      </c>
      <c r="AF35" s="133">
        <v>-46</v>
      </c>
      <c r="AG35" s="133">
        <v>-24</v>
      </c>
      <c r="AH35" s="133">
        <v>0</v>
      </c>
      <c r="AI35" s="133">
        <v>82</v>
      </c>
      <c r="AJ35" s="133">
        <v>88</v>
      </c>
      <c r="AK35" s="133">
        <v>3</v>
      </c>
      <c r="AL35" s="133">
        <v>-18</v>
      </c>
      <c r="AM35" s="133">
        <v>0</v>
      </c>
      <c r="AN35" s="133">
        <v>33</v>
      </c>
      <c r="AO35" s="133">
        <v>75</v>
      </c>
      <c r="AP35" s="133">
        <v>-7</v>
      </c>
      <c r="AQ35" s="133">
        <v>0</v>
      </c>
    </row>
    <row r="36" spans="1:43" s="31" customFormat="1" ht="14.5">
      <c r="A36" s="190"/>
      <c r="B36" s="137" t="s">
        <v>24</v>
      </c>
      <c r="C36" s="133">
        <v>0</v>
      </c>
      <c r="D36" s="133">
        <v>0</v>
      </c>
      <c r="E36" s="133">
        <v>0</v>
      </c>
      <c r="F36" s="133">
        <v>0</v>
      </c>
      <c r="G36" s="133">
        <v>0</v>
      </c>
      <c r="H36" s="133">
        <v>0</v>
      </c>
      <c r="I36" s="133">
        <v>8.5517765966363726</v>
      </c>
      <c r="J36" s="133">
        <v>-53.127838090272732</v>
      </c>
      <c r="K36" s="133">
        <v>0</v>
      </c>
      <c r="L36" s="133">
        <v>0</v>
      </c>
      <c r="M36" s="133">
        <v>0</v>
      </c>
      <c r="N36" s="133">
        <v>0</v>
      </c>
      <c r="O36" s="133">
        <v>0</v>
      </c>
      <c r="P36" s="133">
        <v>0</v>
      </c>
      <c r="Q36" s="133">
        <v>6.1532092261999995</v>
      </c>
      <c r="R36" s="133">
        <v>2.7798820738000005</v>
      </c>
      <c r="S36" s="133">
        <v>0</v>
      </c>
      <c r="T36" s="133">
        <v>0</v>
      </c>
      <c r="U36" s="133">
        <v>7.27</v>
      </c>
      <c r="V36" s="133">
        <v>31.92</v>
      </c>
      <c r="W36" s="133">
        <v>13.700000000000728</v>
      </c>
      <c r="X36" s="133">
        <v>10</v>
      </c>
      <c r="Y36" s="133">
        <v>11</v>
      </c>
      <c r="Z36" s="133">
        <v>51</v>
      </c>
      <c r="AA36" s="133">
        <v>23</v>
      </c>
      <c r="AB36" s="133">
        <v>1</v>
      </c>
      <c r="AC36" s="133">
        <v>28</v>
      </c>
      <c r="AD36" s="133">
        <v>14</v>
      </c>
      <c r="AE36" s="133">
        <v>54</v>
      </c>
      <c r="AF36" s="133">
        <v>26</v>
      </c>
      <c r="AG36" s="133">
        <v>64</v>
      </c>
      <c r="AH36" s="133">
        <v>0</v>
      </c>
      <c r="AI36" s="133">
        <v>82</v>
      </c>
      <c r="AJ36" s="133">
        <v>88</v>
      </c>
      <c r="AK36" s="133">
        <v>3</v>
      </c>
      <c r="AL36" s="133">
        <v>-1</v>
      </c>
      <c r="AM36" s="133">
        <v>0</v>
      </c>
      <c r="AN36" s="133">
        <v>33</v>
      </c>
      <c r="AO36" s="133">
        <v>91</v>
      </c>
      <c r="AP36" s="133">
        <v>40</v>
      </c>
      <c r="AQ36" s="133">
        <v>0</v>
      </c>
    </row>
    <row r="37" spans="1:43" s="31" customFormat="1" ht="14.5">
      <c r="A37" s="191"/>
      <c r="B37" s="138" t="s">
        <v>25</v>
      </c>
      <c r="C37" s="132">
        <v>0</v>
      </c>
      <c r="D37" s="132">
        <v>0</v>
      </c>
      <c r="E37" s="132">
        <v>0</v>
      </c>
      <c r="F37" s="132">
        <v>0</v>
      </c>
      <c r="G37" s="132">
        <v>0</v>
      </c>
      <c r="H37" s="132">
        <v>0</v>
      </c>
      <c r="I37" s="132">
        <v>0</v>
      </c>
      <c r="J37" s="132">
        <v>0.87997039772727281</v>
      </c>
      <c r="K37" s="132">
        <v>0</v>
      </c>
      <c r="L37" s="132">
        <v>0</v>
      </c>
      <c r="M37" s="132">
        <v>0</v>
      </c>
      <c r="N37" s="132">
        <v>0</v>
      </c>
      <c r="O37" s="132">
        <v>0</v>
      </c>
      <c r="P37" s="132">
        <v>0</v>
      </c>
      <c r="Q37" s="132">
        <v>0</v>
      </c>
      <c r="R37" s="132">
        <v>0</v>
      </c>
      <c r="S37" s="132">
        <v>0</v>
      </c>
      <c r="T37" s="132">
        <v>0</v>
      </c>
      <c r="U37" s="132">
        <v>0</v>
      </c>
      <c r="V37" s="132">
        <v>0</v>
      </c>
      <c r="W37" s="132">
        <v>0</v>
      </c>
      <c r="X37" s="132">
        <v>0</v>
      </c>
      <c r="Y37" s="132">
        <v>0</v>
      </c>
      <c r="Z37" s="132">
        <v>0</v>
      </c>
      <c r="AA37" s="132">
        <v>0</v>
      </c>
      <c r="AB37" s="132">
        <v>0</v>
      </c>
      <c r="AC37" s="132">
        <v>0</v>
      </c>
      <c r="AD37" s="132">
        <v>0</v>
      </c>
      <c r="AE37" s="132">
        <v>0</v>
      </c>
      <c r="AF37" s="132">
        <v>0</v>
      </c>
      <c r="AG37" s="132">
        <v>0</v>
      </c>
      <c r="AH37" s="132">
        <v>0</v>
      </c>
      <c r="AI37" s="132">
        <v>0</v>
      </c>
      <c r="AJ37" s="132">
        <v>0</v>
      </c>
      <c r="AK37" s="132">
        <v>0</v>
      </c>
      <c r="AL37" s="132">
        <v>0</v>
      </c>
      <c r="AM37" s="132">
        <v>0</v>
      </c>
      <c r="AN37" s="132">
        <v>0</v>
      </c>
      <c r="AO37" s="132">
        <v>0</v>
      </c>
      <c r="AP37" s="132">
        <v>0</v>
      </c>
      <c r="AQ37" s="132">
        <v>0</v>
      </c>
    </row>
    <row r="38" spans="1:43" s="31" customFormat="1" ht="14.5">
      <c r="A38" s="191"/>
      <c r="B38" s="138" t="s">
        <v>26</v>
      </c>
      <c r="C38" s="132">
        <v>0</v>
      </c>
      <c r="D38" s="132">
        <v>0</v>
      </c>
      <c r="E38" s="132">
        <v>0</v>
      </c>
      <c r="F38" s="132">
        <v>0</v>
      </c>
      <c r="G38" s="132">
        <v>0</v>
      </c>
      <c r="H38" s="132">
        <v>0</v>
      </c>
      <c r="I38" s="132">
        <v>0</v>
      </c>
      <c r="J38" s="132">
        <v>0</v>
      </c>
      <c r="K38" s="132">
        <v>0</v>
      </c>
      <c r="L38" s="132">
        <v>0</v>
      </c>
      <c r="M38" s="132">
        <v>0</v>
      </c>
      <c r="N38" s="132">
        <v>0</v>
      </c>
      <c r="O38" s="132">
        <v>0</v>
      </c>
      <c r="P38" s="132">
        <v>0</v>
      </c>
      <c r="Q38" s="132">
        <v>0</v>
      </c>
      <c r="R38" s="132">
        <v>0</v>
      </c>
      <c r="S38" s="132">
        <v>0</v>
      </c>
      <c r="T38" s="132">
        <v>0</v>
      </c>
      <c r="U38" s="132">
        <v>0</v>
      </c>
      <c r="V38" s="132">
        <v>0</v>
      </c>
      <c r="W38" s="132">
        <v>0</v>
      </c>
      <c r="X38" s="132">
        <v>0</v>
      </c>
      <c r="Y38" s="132">
        <v>0</v>
      </c>
      <c r="Z38" s="132">
        <v>0</v>
      </c>
      <c r="AA38" s="132">
        <v>0</v>
      </c>
      <c r="AB38" s="132">
        <v>0</v>
      </c>
      <c r="AC38" s="132">
        <v>0</v>
      </c>
      <c r="AD38" s="132">
        <v>0</v>
      </c>
      <c r="AE38" s="132">
        <v>0</v>
      </c>
      <c r="AF38" s="132">
        <v>0</v>
      </c>
      <c r="AG38" s="132">
        <v>0</v>
      </c>
      <c r="AH38" s="132">
        <v>0</v>
      </c>
      <c r="AI38" s="132">
        <v>0</v>
      </c>
      <c r="AJ38" s="132">
        <v>0</v>
      </c>
      <c r="AK38" s="132">
        <v>0</v>
      </c>
      <c r="AL38" s="132">
        <v>0</v>
      </c>
      <c r="AM38" s="132">
        <v>0</v>
      </c>
      <c r="AN38" s="132">
        <v>0</v>
      </c>
      <c r="AO38" s="132">
        <v>0</v>
      </c>
      <c r="AP38" s="132">
        <v>0</v>
      </c>
      <c r="AQ38" s="132">
        <v>0</v>
      </c>
    </row>
    <row r="39" spans="1:43" s="31" customFormat="1" ht="14.5">
      <c r="A39" s="191"/>
      <c r="B39" s="138" t="s">
        <v>27</v>
      </c>
      <c r="C39" s="132">
        <v>0</v>
      </c>
      <c r="D39" s="132">
        <v>0</v>
      </c>
      <c r="E39" s="132">
        <v>0</v>
      </c>
      <c r="F39" s="132">
        <v>0</v>
      </c>
      <c r="G39" s="132">
        <v>0</v>
      </c>
      <c r="H39" s="132">
        <v>0</v>
      </c>
      <c r="I39" s="132">
        <v>0</v>
      </c>
      <c r="J39" s="132">
        <v>0</v>
      </c>
      <c r="K39" s="132">
        <v>0</v>
      </c>
      <c r="L39" s="132">
        <v>0</v>
      </c>
      <c r="M39" s="132">
        <v>0</v>
      </c>
      <c r="N39" s="132">
        <v>0</v>
      </c>
      <c r="O39" s="132">
        <v>0</v>
      </c>
      <c r="P39" s="132">
        <v>0</v>
      </c>
      <c r="Q39" s="132">
        <v>6.1532092261999995</v>
      </c>
      <c r="R39" s="132">
        <v>2.7798820738000005</v>
      </c>
      <c r="S39" s="132">
        <v>0</v>
      </c>
      <c r="T39" s="132">
        <v>0</v>
      </c>
      <c r="U39" s="132">
        <v>7.27</v>
      </c>
      <c r="V39" s="132">
        <v>31.92</v>
      </c>
      <c r="W39" s="132">
        <v>13.7</v>
      </c>
      <c r="X39" s="132">
        <v>10</v>
      </c>
      <c r="Y39" s="132">
        <v>11</v>
      </c>
      <c r="Z39" s="132">
        <v>51</v>
      </c>
      <c r="AA39" s="132">
        <v>23</v>
      </c>
      <c r="AB39" s="132">
        <v>1</v>
      </c>
      <c r="AC39" s="132">
        <v>28</v>
      </c>
      <c r="AD39" s="132">
        <v>14</v>
      </c>
      <c r="AE39" s="132">
        <v>54</v>
      </c>
      <c r="AF39" s="132">
        <v>26</v>
      </c>
      <c r="AG39" s="132">
        <v>64</v>
      </c>
      <c r="AH39" s="132">
        <v>0</v>
      </c>
      <c r="AI39" s="132">
        <v>82</v>
      </c>
      <c r="AJ39" s="132">
        <v>88</v>
      </c>
      <c r="AK39" s="132">
        <v>3</v>
      </c>
      <c r="AL39" s="132">
        <v>-1</v>
      </c>
      <c r="AM39" s="132">
        <v>0</v>
      </c>
      <c r="AN39" s="132">
        <v>33</v>
      </c>
      <c r="AO39" s="132">
        <v>91</v>
      </c>
      <c r="AP39" s="132">
        <v>40</v>
      </c>
      <c r="AQ39" s="132">
        <v>0</v>
      </c>
    </row>
    <row r="40" spans="1:43" s="31" customFormat="1" ht="14.5">
      <c r="A40" s="191"/>
      <c r="B40" s="138" t="s">
        <v>28</v>
      </c>
      <c r="C40" s="132">
        <v>0</v>
      </c>
      <c r="D40" s="132">
        <v>0</v>
      </c>
      <c r="E40" s="132">
        <v>0</v>
      </c>
      <c r="F40" s="132">
        <v>0</v>
      </c>
      <c r="G40" s="132">
        <v>0</v>
      </c>
      <c r="H40" s="132">
        <v>0</v>
      </c>
      <c r="I40" s="132">
        <v>0</v>
      </c>
      <c r="J40" s="132">
        <v>0</v>
      </c>
      <c r="K40" s="132">
        <v>0</v>
      </c>
      <c r="L40" s="132">
        <v>0</v>
      </c>
      <c r="M40" s="132">
        <v>0</v>
      </c>
      <c r="N40" s="132">
        <v>0</v>
      </c>
      <c r="O40" s="132">
        <v>0</v>
      </c>
      <c r="P40" s="132">
        <v>0</v>
      </c>
      <c r="Q40" s="132">
        <v>0</v>
      </c>
      <c r="R40" s="132">
        <v>0</v>
      </c>
      <c r="S40" s="132">
        <v>0</v>
      </c>
      <c r="T40" s="132">
        <v>0</v>
      </c>
      <c r="U40" s="132">
        <v>0</v>
      </c>
      <c r="V40" s="132">
        <v>0</v>
      </c>
      <c r="W40" s="132">
        <v>10897</v>
      </c>
      <c r="X40" s="132">
        <v>0</v>
      </c>
      <c r="Y40" s="132">
        <v>0</v>
      </c>
      <c r="Z40" s="132">
        <v>0</v>
      </c>
      <c r="AA40" s="132">
        <v>0</v>
      </c>
      <c r="AB40" s="132">
        <v>0</v>
      </c>
      <c r="AC40" s="132">
        <v>0</v>
      </c>
      <c r="AD40" s="132">
        <v>0</v>
      </c>
      <c r="AE40" s="132">
        <v>0</v>
      </c>
      <c r="AF40" s="132">
        <v>0</v>
      </c>
      <c r="AG40" s="132">
        <v>0</v>
      </c>
      <c r="AH40" s="132">
        <v>0</v>
      </c>
      <c r="AI40" s="132">
        <v>0</v>
      </c>
      <c r="AJ40" s="132">
        <v>0</v>
      </c>
      <c r="AK40" s="132">
        <v>0</v>
      </c>
      <c r="AL40" s="132">
        <v>0</v>
      </c>
      <c r="AM40" s="132">
        <v>0</v>
      </c>
      <c r="AN40" s="132">
        <v>0</v>
      </c>
      <c r="AO40" s="132">
        <v>0</v>
      </c>
      <c r="AP40" s="132">
        <v>0</v>
      </c>
      <c r="AQ40" s="132">
        <v>0</v>
      </c>
    </row>
    <row r="41" spans="1:43" s="31" customFormat="1" ht="14.5">
      <c r="A41" s="191"/>
      <c r="B41" s="138" t="s">
        <v>29</v>
      </c>
      <c r="C41" s="132">
        <v>0</v>
      </c>
      <c r="D41" s="132">
        <v>0</v>
      </c>
      <c r="E41" s="132">
        <v>0</v>
      </c>
      <c r="F41" s="132">
        <v>0</v>
      </c>
      <c r="G41" s="132">
        <v>0</v>
      </c>
      <c r="H41" s="132">
        <v>0</v>
      </c>
      <c r="I41" s="132">
        <v>8.5517765966363726</v>
      </c>
      <c r="J41" s="132">
        <v>-54.007808488000002</v>
      </c>
      <c r="K41" s="132">
        <v>0</v>
      </c>
      <c r="L41" s="132">
        <v>0</v>
      </c>
      <c r="M41" s="132">
        <v>0</v>
      </c>
      <c r="N41" s="132">
        <v>0</v>
      </c>
      <c r="O41" s="132">
        <v>0</v>
      </c>
      <c r="P41" s="132">
        <v>0</v>
      </c>
      <c r="Q41" s="132">
        <v>0</v>
      </c>
      <c r="R41" s="132">
        <v>0</v>
      </c>
      <c r="S41" s="132">
        <v>0</v>
      </c>
      <c r="T41" s="132">
        <v>0</v>
      </c>
      <c r="U41" s="132">
        <v>0</v>
      </c>
      <c r="V41" s="132">
        <v>0</v>
      </c>
      <c r="W41" s="132">
        <v>-10897</v>
      </c>
      <c r="X41" s="132">
        <v>0</v>
      </c>
      <c r="Y41" s="132">
        <v>0</v>
      </c>
      <c r="Z41" s="132">
        <v>0</v>
      </c>
      <c r="AA41" s="132">
        <v>0</v>
      </c>
      <c r="AB41" s="132">
        <v>0</v>
      </c>
      <c r="AC41" s="132">
        <v>0</v>
      </c>
      <c r="AD41" s="132">
        <v>0</v>
      </c>
      <c r="AE41" s="132">
        <v>0</v>
      </c>
      <c r="AF41" s="132">
        <v>0</v>
      </c>
      <c r="AG41" s="132">
        <v>0</v>
      </c>
      <c r="AH41" s="132">
        <v>0</v>
      </c>
      <c r="AI41" s="132">
        <v>0</v>
      </c>
      <c r="AJ41" s="132">
        <v>0</v>
      </c>
      <c r="AK41" s="132">
        <v>0</v>
      </c>
      <c r="AL41" s="132">
        <v>0</v>
      </c>
      <c r="AM41" s="132">
        <v>0</v>
      </c>
      <c r="AN41" s="132">
        <v>0</v>
      </c>
      <c r="AO41" s="132">
        <v>0</v>
      </c>
      <c r="AP41" s="132">
        <v>0</v>
      </c>
      <c r="AQ41" s="132">
        <v>0</v>
      </c>
    </row>
    <row r="42" spans="1:43" s="31" customFormat="1" ht="14.5">
      <c r="A42" s="190"/>
      <c r="B42" s="137" t="s">
        <v>30</v>
      </c>
      <c r="C42" s="133">
        <v>0</v>
      </c>
      <c r="D42" s="133">
        <v>0</v>
      </c>
      <c r="E42" s="133">
        <v>0</v>
      </c>
      <c r="F42" s="133">
        <v>0</v>
      </c>
      <c r="G42" s="133">
        <v>0</v>
      </c>
      <c r="H42" s="133">
        <v>0</v>
      </c>
      <c r="I42" s="133">
        <v>0</v>
      </c>
      <c r="J42" s="133">
        <v>-56.260422664281819</v>
      </c>
      <c r="K42" s="133">
        <v>-380.00879229329996</v>
      </c>
      <c r="L42" s="133">
        <v>-425.14036408237695</v>
      </c>
      <c r="M42" s="133">
        <v>-263.19636228966647</v>
      </c>
      <c r="N42" s="133">
        <v>-453.12457050900014</v>
      </c>
      <c r="O42" s="133">
        <v>-396.96886830400001</v>
      </c>
      <c r="P42" s="133">
        <v>-516.31508172240001</v>
      </c>
      <c r="Q42" s="133">
        <v>-577.15217248070007</v>
      </c>
      <c r="R42" s="133">
        <v>-402.05464234290002</v>
      </c>
      <c r="S42" s="133">
        <v>-447.79</v>
      </c>
      <c r="T42" s="133">
        <v>-475.44</v>
      </c>
      <c r="U42" s="133">
        <v>-569.91</v>
      </c>
      <c r="V42" s="133">
        <v>-505.62</v>
      </c>
      <c r="W42" s="133">
        <v>-863.77</v>
      </c>
      <c r="X42" s="133">
        <v>-974</v>
      </c>
      <c r="Y42" s="133">
        <v>-1037</v>
      </c>
      <c r="Z42" s="133">
        <v>-175</v>
      </c>
      <c r="AA42" s="133">
        <v>0</v>
      </c>
      <c r="AB42" s="133">
        <v>0</v>
      </c>
      <c r="AC42" s="133">
        <v>0</v>
      </c>
      <c r="AD42" s="133">
        <v>0</v>
      </c>
      <c r="AE42" s="133">
        <v>-47</v>
      </c>
      <c r="AF42" s="133">
        <v>-72</v>
      </c>
      <c r="AG42" s="133">
        <v>-88</v>
      </c>
      <c r="AH42" s="133">
        <v>0</v>
      </c>
      <c r="AI42" s="133">
        <v>0</v>
      </c>
      <c r="AJ42" s="133">
        <v>0</v>
      </c>
      <c r="AK42" s="133">
        <v>0</v>
      </c>
      <c r="AL42" s="133">
        <v>-17</v>
      </c>
      <c r="AM42" s="133">
        <v>0</v>
      </c>
      <c r="AN42" s="133">
        <v>0</v>
      </c>
      <c r="AO42" s="133">
        <v>-16</v>
      </c>
      <c r="AP42" s="133">
        <v>-47</v>
      </c>
      <c r="AQ42" s="133">
        <v>0</v>
      </c>
    </row>
    <row r="43" spans="1:43" s="31" customFormat="1" ht="14.5">
      <c r="A43" s="191"/>
      <c r="B43" s="138" t="s">
        <v>25</v>
      </c>
      <c r="C43" s="132">
        <v>0</v>
      </c>
      <c r="D43" s="132">
        <v>0</v>
      </c>
      <c r="E43" s="132">
        <v>0</v>
      </c>
      <c r="F43" s="132">
        <v>0</v>
      </c>
      <c r="G43" s="132">
        <v>0</v>
      </c>
      <c r="H43" s="132">
        <v>0</v>
      </c>
      <c r="I43" s="132">
        <v>0</v>
      </c>
      <c r="J43" s="132">
        <v>-56.260422664281819</v>
      </c>
      <c r="K43" s="132">
        <v>0</v>
      </c>
      <c r="L43" s="132">
        <v>0</v>
      </c>
      <c r="M43" s="132">
        <v>0</v>
      </c>
      <c r="N43" s="132">
        <v>0</v>
      </c>
      <c r="O43" s="132">
        <v>0</v>
      </c>
      <c r="P43" s="132">
        <v>0</v>
      </c>
      <c r="Q43" s="132">
        <v>0</v>
      </c>
      <c r="R43" s="132">
        <v>0</v>
      </c>
      <c r="S43" s="132">
        <v>0</v>
      </c>
      <c r="T43" s="132">
        <v>0</v>
      </c>
      <c r="U43" s="132">
        <v>0</v>
      </c>
      <c r="V43" s="132">
        <v>0</v>
      </c>
      <c r="W43" s="132">
        <v>0</v>
      </c>
      <c r="X43" s="132">
        <v>0</v>
      </c>
      <c r="Y43" s="132">
        <v>0</v>
      </c>
      <c r="Z43" s="132">
        <v>0</v>
      </c>
      <c r="AA43" s="132">
        <v>0</v>
      </c>
      <c r="AB43" s="132">
        <v>0</v>
      </c>
      <c r="AC43" s="132">
        <v>0</v>
      </c>
      <c r="AD43" s="132">
        <v>0</v>
      </c>
      <c r="AE43" s="132">
        <v>0</v>
      </c>
      <c r="AF43" s="132">
        <v>0</v>
      </c>
      <c r="AG43" s="132">
        <v>0</v>
      </c>
      <c r="AH43" s="132">
        <v>0</v>
      </c>
      <c r="AI43" s="132">
        <v>0</v>
      </c>
      <c r="AJ43" s="132">
        <v>0</v>
      </c>
      <c r="AK43" s="132">
        <v>0</v>
      </c>
      <c r="AL43" s="132">
        <v>0</v>
      </c>
      <c r="AM43" s="132">
        <v>0</v>
      </c>
      <c r="AN43" s="132">
        <v>0</v>
      </c>
      <c r="AO43" s="132">
        <v>0</v>
      </c>
      <c r="AP43" s="132">
        <v>0</v>
      </c>
      <c r="AQ43" s="132">
        <v>0</v>
      </c>
    </row>
    <row r="44" spans="1:43" s="31" customFormat="1" ht="14.5">
      <c r="A44" s="191"/>
      <c r="B44" s="138" t="s">
        <v>31</v>
      </c>
      <c r="C44" s="132">
        <v>0</v>
      </c>
      <c r="D44" s="132">
        <v>0</v>
      </c>
      <c r="E44" s="132">
        <v>0</v>
      </c>
      <c r="F44" s="132">
        <v>0</v>
      </c>
      <c r="G44" s="132">
        <v>0</v>
      </c>
      <c r="H44" s="132">
        <v>0</v>
      </c>
      <c r="I44" s="132">
        <v>0</v>
      </c>
      <c r="J44" s="132">
        <v>0</v>
      </c>
      <c r="K44" s="132">
        <v>0</v>
      </c>
      <c r="L44" s="132">
        <v>380.00879651895656</v>
      </c>
      <c r="M44" s="132">
        <v>0</v>
      </c>
      <c r="N44" s="132">
        <v>0</v>
      </c>
      <c r="O44" s="132">
        <v>0</v>
      </c>
      <c r="P44" s="132">
        <v>0</v>
      </c>
      <c r="Q44" s="132">
        <v>0</v>
      </c>
      <c r="R44" s="132">
        <v>0</v>
      </c>
      <c r="S44" s="132">
        <v>0</v>
      </c>
      <c r="T44" s="132">
        <v>0</v>
      </c>
      <c r="U44" s="132">
        <v>0</v>
      </c>
      <c r="V44" s="132">
        <v>0</v>
      </c>
      <c r="W44" s="132">
        <v>1049</v>
      </c>
      <c r="X44" s="132">
        <v>0</v>
      </c>
      <c r="Y44" s="132">
        <v>0</v>
      </c>
      <c r="Z44" s="132">
        <v>0</v>
      </c>
      <c r="AA44" s="132">
        <v>0</v>
      </c>
      <c r="AB44" s="132">
        <v>0</v>
      </c>
      <c r="AC44" s="132">
        <v>0</v>
      </c>
      <c r="AD44" s="132">
        <v>0</v>
      </c>
      <c r="AE44" s="132">
        <v>0</v>
      </c>
      <c r="AF44" s="132">
        <v>0</v>
      </c>
      <c r="AG44" s="132">
        <v>0</v>
      </c>
      <c r="AH44" s="132">
        <v>0</v>
      </c>
      <c r="AI44" s="132">
        <v>0</v>
      </c>
      <c r="AJ44" s="132">
        <v>0</v>
      </c>
      <c r="AK44" s="132">
        <v>0</v>
      </c>
      <c r="AL44" s="132">
        <v>0</v>
      </c>
      <c r="AM44" s="132">
        <v>0</v>
      </c>
      <c r="AN44" s="132">
        <v>0</v>
      </c>
      <c r="AO44" s="132">
        <v>0</v>
      </c>
      <c r="AP44" s="132">
        <v>0</v>
      </c>
      <c r="AQ44" s="132">
        <v>0</v>
      </c>
    </row>
    <row r="45" spans="1:43" s="31" customFormat="1" ht="14.5">
      <c r="A45" s="191"/>
      <c r="B45" s="138" t="s">
        <v>29</v>
      </c>
      <c r="C45" s="132">
        <v>0</v>
      </c>
      <c r="D45" s="132">
        <v>0</v>
      </c>
      <c r="E45" s="132">
        <v>0</v>
      </c>
      <c r="F45" s="132">
        <v>0</v>
      </c>
      <c r="G45" s="132">
        <v>0</v>
      </c>
      <c r="H45" s="132">
        <v>0</v>
      </c>
      <c r="I45" s="132">
        <v>0</v>
      </c>
      <c r="J45" s="132">
        <v>0</v>
      </c>
      <c r="K45" s="132">
        <v>-380.00879229329996</v>
      </c>
      <c r="L45" s="132">
        <v>-805.14916060133351</v>
      </c>
      <c r="M45" s="132">
        <v>-263.19636228966647</v>
      </c>
      <c r="N45" s="132">
        <v>-453.12457050900014</v>
      </c>
      <c r="O45" s="132">
        <v>-396.96886830400001</v>
      </c>
      <c r="P45" s="132">
        <v>-516.31508172240001</v>
      </c>
      <c r="Q45" s="132">
        <v>-577.15217248070007</v>
      </c>
      <c r="R45" s="132">
        <v>-402.05464234290002</v>
      </c>
      <c r="S45" s="132">
        <v>-447.79</v>
      </c>
      <c r="T45" s="132">
        <v>-475.44</v>
      </c>
      <c r="U45" s="132">
        <v>-569.91</v>
      </c>
      <c r="V45" s="132">
        <v>-505.62</v>
      </c>
      <c r="W45" s="132">
        <v>-1912.77</v>
      </c>
      <c r="X45" s="132">
        <v>-974</v>
      </c>
      <c r="Y45" s="132">
        <v>-1037</v>
      </c>
      <c r="Z45" s="132">
        <v>-175</v>
      </c>
      <c r="AA45" s="132">
        <v>0</v>
      </c>
      <c r="AB45" s="132">
        <v>0</v>
      </c>
      <c r="AC45" s="132">
        <v>0</v>
      </c>
      <c r="AD45" s="132">
        <v>0</v>
      </c>
      <c r="AE45" s="132">
        <v>-47</v>
      </c>
      <c r="AF45" s="132">
        <v>-72</v>
      </c>
      <c r="AG45" s="132">
        <v>-88</v>
      </c>
      <c r="AH45" s="132">
        <v>0</v>
      </c>
      <c r="AI45" s="132">
        <v>0</v>
      </c>
      <c r="AJ45" s="132">
        <v>0</v>
      </c>
      <c r="AK45" s="132">
        <v>0</v>
      </c>
      <c r="AL45" s="132">
        <v>-17</v>
      </c>
      <c r="AM45" s="132">
        <v>0</v>
      </c>
      <c r="AN45" s="132">
        <v>0</v>
      </c>
      <c r="AO45" s="132">
        <v>-16</v>
      </c>
      <c r="AP45" s="132">
        <v>-47</v>
      </c>
      <c r="AQ45" s="132">
        <v>0</v>
      </c>
    </row>
    <row r="46" spans="1:43" s="31" customFormat="1" ht="14.5">
      <c r="A46" s="189"/>
      <c r="B46" s="123" t="s">
        <v>32</v>
      </c>
      <c r="C46" s="133">
        <v>0</v>
      </c>
      <c r="D46" s="133">
        <v>0</v>
      </c>
      <c r="E46" s="133">
        <v>0</v>
      </c>
      <c r="F46" s="133">
        <v>0</v>
      </c>
      <c r="G46" s="133">
        <v>0</v>
      </c>
      <c r="H46" s="133">
        <v>0</v>
      </c>
      <c r="I46" s="133">
        <v>69618.702386374003</v>
      </c>
      <c r="J46" s="133">
        <v>1885.0479138481915</v>
      </c>
      <c r="K46" s="133">
        <v>0</v>
      </c>
      <c r="L46" s="133">
        <v>0</v>
      </c>
      <c r="M46" s="133">
        <v>0</v>
      </c>
      <c r="N46" s="133">
        <v>0</v>
      </c>
      <c r="O46" s="133">
        <v>0</v>
      </c>
      <c r="P46" s="133">
        <v>0</v>
      </c>
      <c r="Q46" s="133">
        <v>0</v>
      </c>
      <c r="R46" s="133">
        <v>0</v>
      </c>
      <c r="S46" s="133">
        <v>0</v>
      </c>
      <c r="T46" s="133">
        <v>0</v>
      </c>
      <c r="U46" s="133">
        <v>0</v>
      </c>
      <c r="V46" s="133">
        <v>0</v>
      </c>
      <c r="W46" s="133">
        <v>-114</v>
      </c>
      <c r="X46" s="133">
        <v>0</v>
      </c>
      <c r="Y46" s="133">
        <v>6645</v>
      </c>
      <c r="Z46" s="133">
        <v>2324</v>
      </c>
      <c r="AA46" s="133">
        <v>0</v>
      </c>
      <c r="AB46" s="133">
        <v>0</v>
      </c>
      <c r="AC46" s="133">
        <v>0</v>
      </c>
      <c r="AD46" s="133">
        <v>0</v>
      </c>
      <c r="AE46" s="133">
        <v>0</v>
      </c>
      <c r="AF46" s="133">
        <v>0</v>
      </c>
      <c r="AG46" s="133">
        <v>-93</v>
      </c>
      <c r="AH46" s="133">
        <v>-73</v>
      </c>
      <c r="AI46" s="133">
        <v>-68</v>
      </c>
      <c r="AJ46" s="133">
        <v>5</v>
      </c>
      <c r="AK46" s="133">
        <v>-15</v>
      </c>
      <c r="AL46" s="133">
        <v>21</v>
      </c>
      <c r="AM46" s="133">
        <v>0</v>
      </c>
      <c r="AN46" s="133">
        <v>0</v>
      </c>
      <c r="AO46" s="133">
        <v>0</v>
      </c>
      <c r="AP46" s="133">
        <v>0</v>
      </c>
      <c r="AQ46" s="133">
        <v>0</v>
      </c>
    </row>
    <row r="47" spans="1:43" s="31" customFormat="1" ht="14.5">
      <c r="A47" s="189"/>
      <c r="B47" s="123" t="s">
        <v>44</v>
      </c>
      <c r="C47" s="133">
        <v>0</v>
      </c>
      <c r="D47" s="133">
        <v>0</v>
      </c>
      <c r="E47" s="133">
        <v>0</v>
      </c>
      <c r="F47" s="133">
        <v>0</v>
      </c>
      <c r="G47" s="133">
        <v>0</v>
      </c>
      <c r="H47" s="133">
        <v>0</v>
      </c>
      <c r="I47" s="133">
        <v>0</v>
      </c>
      <c r="J47" s="133">
        <v>0</v>
      </c>
      <c r="K47" s="133">
        <v>0</v>
      </c>
      <c r="L47" s="133">
        <v>0</v>
      </c>
      <c r="M47" s="133">
        <v>0</v>
      </c>
      <c r="N47" s="133">
        <v>0</v>
      </c>
      <c r="O47" s="133">
        <v>0</v>
      </c>
      <c r="P47" s="133">
        <v>0</v>
      </c>
      <c r="Q47" s="133">
        <v>0</v>
      </c>
      <c r="R47" s="133">
        <v>0</v>
      </c>
      <c r="S47" s="133">
        <v>0</v>
      </c>
      <c r="T47" s="133">
        <v>0</v>
      </c>
      <c r="U47" s="133">
        <v>0</v>
      </c>
      <c r="V47" s="133">
        <v>0</v>
      </c>
      <c r="W47" s="133">
        <v>115</v>
      </c>
      <c r="X47" s="133">
        <v>0</v>
      </c>
      <c r="Y47" s="133">
        <v>0</v>
      </c>
      <c r="Z47" s="133">
        <v>0</v>
      </c>
      <c r="AA47" s="133">
        <v>0</v>
      </c>
      <c r="AB47" s="133">
        <v>0</v>
      </c>
      <c r="AC47" s="133">
        <v>0</v>
      </c>
      <c r="AD47" s="133">
        <v>0</v>
      </c>
      <c r="AE47" s="133">
        <v>0</v>
      </c>
      <c r="AF47" s="133">
        <v>0</v>
      </c>
      <c r="AG47" s="133">
        <v>0</v>
      </c>
      <c r="AH47" s="133">
        <v>0</v>
      </c>
      <c r="AI47" s="133">
        <v>0</v>
      </c>
      <c r="AJ47" s="133">
        <v>0</v>
      </c>
      <c r="AK47" s="133">
        <v>0</v>
      </c>
      <c r="AL47" s="133">
        <v>0</v>
      </c>
      <c r="AM47" s="133">
        <v>0</v>
      </c>
      <c r="AN47" s="133">
        <v>0</v>
      </c>
      <c r="AO47" s="133">
        <v>0</v>
      </c>
      <c r="AP47" s="133">
        <v>0</v>
      </c>
      <c r="AQ47" s="133">
        <v>0</v>
      </c>
    </row>
    <row r="48" spans="1:43" s="31" customFormat="1" ht="14.5">
      <c r="A48" s="189"/>
      <c r="B48" s="123" t="s">
        <v>33</v>
      </c>
      <c r="C48" s="133">
        <v>0</v>
      </c>
      <c r="D48" s="133">
        <v>0</v>
      </c>
      <c r="E48" s="133">
        <v>0</v>
      </c>
      <c r="F48" s="133">
        <v>0</v>
      </c>
      <c r="G48" s="133">
        <v>0</v>
      </c>
      <c r="H48" s="133">
        <v>0</v>
      </c>
      <c r="I48" s="133">
        <v>70883.770455910955</v>
      </c>
      <c r="J48" s="133">
        <v>2143.9660409732533</v>
      </c>
      <c r="K48" s="133">
        <v>91.242105119700113</v>
      </c>
      <c r="L48" s="133">
        <v>96.456586952130635</v>
      </c>
      <c r="M48" s="133">
        <v>-95.830841057500947</v>
      </c>
      <c r="N48" s="133">
        <v>93.087010693799471</v>
      </c>
      <c r="O48" s="133">
        <v>-66.156318776000376</v>
      </c>
      <c r="P48" s="133">
        <v>-134.58605902269983</v>
      </c>
      <c r="Q48" s="133">
        <v>-1858.0406626110007</v>
      </c>
      <c r="R48" s="133">
        <v>1959.8274284097013</v>
      </c>
      <c r="S48" s="133">
        <v>-10.270000000000039</v>
      </c>
      <c r="T48" s="133">
        <v>74.039999999999793</v>
      </c>
      <c r="U48" s="133">
        <v>74.360000000000014</v>
      </c>
      <c r="V48" s="133">
        <v>-73.870000000000061</v>
      </c>
      <c r="W48" s="133">
        <v>-209.63999999999896</v>
      </c>
      <c r="X48" s="133">
        <v>-226</v>
      </c>
      <c r="Y48" s="133">
        <v>6396</v>
      </c>
      <c r="Z48" s="133">
        <v>697</v>
      </c>
      <c r="AA48" s="133">
        <v>-372</v>
      </c>
      <c r="AB48" s="133">
        <v>2</v>
      </c>
      <c r="AC48" s="133">
        <v>-307</v>
      </c>
      <c r="AD48" s="133">
        <v>-157</v>
      </c>
      <c r="AE48" s="133">
        <v>-235</v>
      </c>
      <c r="AF48" s="133">
        <v>-146</v>
      </c>
      <c r="AG48" s="133">
        <v>-220</v>
      </c>
      <c r="AH48" s="133">
        <v>-621</v>
      </c>
      <c r="AI48" s="133">
        <v>-94</v>
      </c>
      <c r="AJ48" s="133">
        <v>-119</v>
      </c>
      <c r="AK48" s="133">
        <v>-45</v>
      </c>
      <c r="AL48" s="133">
        <v>2</v>
      </c>
      <c r="AM48" s="133">
        <v>-110</v>
      </c>
      <c r="AN48" s="133">
        <v>-132</v>
      </c>
      <c r="AO48" s="133">
        <v>-60</v>
      </c>
      <c r="AP48" s="133">
        <v>363</v>
      </c>
      <c r="AQ48" s="133">
        <v>0</v>
      </c>
    </row>
    <row r="49" spans="1:43" s="31" customFormat="1" ht="14.5">
      <c r="A49" s="189"/>
      <c r="B49" s="123" t="s">
        <v>34</v>
      </c>
      <c r="C49" s="133">
        <v>0</v>
      </c>
      <c r="D49" s="133">
        <v>0</v>
      </c>
      <c r="E49" s="133">
        <v>0</v>
      </c>
      <c r="F49" s="133">
        <v>0</v>
      </c>
      <c r="G49" s="133">
        <v>0</v>
      </c>
      <c r="H49" s="133">
        <v>0</v>
      </c>
      <c r="I49" s="133">
        <v>0</v>
      </c>
      <c r="J49" s="133">
        <v>0</v>
      </c>
      <c r="K49" s="133">
        <v>0</v>
      </c>
      <c r="L49" s="133">
        <v>0</v>
      </c>
      <c r="M49" s="133">
        <v>0</v>
      </c>
      <c r="N49" s="133">
        <v>0</v>
      </c>
      <c r="O49" s="133">
        <v>0</v>
      </c>
      <c r="P49" s="133">
        <v>0</v>
      </c>
      <c r="Q49" s="133">
        <v>0</v>
      </c>
      <c r="R49" s="133">
        <v>0</v>
      </c>
      <c r="S49" s="133">
        <v>0</v>
      </c>
      <c r="T49" s="133">
        <v>0</v>
      </c>
      <c r="U49" s="133">
        <v>0</v>
      </c>
      <c r="V49" s="133">
        <v>0</v>
      </c>
      <c r="W49" s="133">
        <v>0</v>
      </c>
      <c r="X49" s="133">
        <v>0</v>
      </c>
      <c r="Y49" s="133">
        <v>0</v>
      </c>
      <c r="Z49" s="133">
        <v>0</v>
      </c>
      <c r="AA49" s="133">
        <v>0</v>
      </c>
      <c r="AB49" s="133">
        <v>0</v>
      </c>
      <c r="AC49" s="133">
        <v>0</v>
      </c>
      <c r="AD49" s="133">
        <v>0</v>
      </c>
      <c r="AE49" s="133">
        <v>0</v>
      </c>
      <c r="AF49" s="133">
        <v>0</v>
      </c>
      <c r="AG49" s="133">
        <v>0</v>
      </c>
      <c r="AH49" s="133">
        <v>0</v>
      </c>
      <c r="AI49" s="133">
        <v>0</v>
      </c>
      <c r="AJ49" s="133">
        <v>0</v>
      </c>
      <c r="AK49" s="133">
        <v>0</v>
      </c>
      <c r="AL49" s="133">
        <v>0</v>
      </c>
      <c r="AM49" s="133">
        <v>0</v>
      </c>
      <c r="AN49" s="133">
        <v>0</v>
      </c>
      <c r="AO49" s="133">
        <v>0</v>
      </c>
      <c r="AP49" s="133">
        <v>0</v>
      </c>
      <c r="AQ49" s="133">
        <v>0</v>
      </c>
    </row>
    <row r="50" spans="1:43" s="31" customFormat="1" ht="14.5">
      <c r="A50" s="189"/>
      <c r="B50" s="123" t="s">
        <v>35</v>
      </c>
      <c r="C50" s="133">
        <v>0</v>
      </c>
      <c r="D50" s="133">
        <v>0</v>
      </c>
      <c r="E50" s="133">
        <v>0</v>
      </c>
      <c r="F50" s="133">
        <v>0</v>
      </c>
      <c r="G50" s="133">
        <v>0</v>
      </c>
      <c r="H50" s="133">
        <v>0</v>
      </c>
      <c r="I50" s="133">
        <v>0</v>
      </c>
      <c r="J50" s="133">
        <v>0</v>
      </c>
      <c r="K50" s="133">
        <v>0</v>
      </c>
      <c r="L50" s="133">
        <v>0</v>
      </c>
      <c r="M50" s="133">
        <v>0</v>
      </c>
      <c r="N50" s="133">
        <v>0</v>
      </c>
      <c r="O50" s="133">
        <v>0</v>
      </c>
      <c r="P50" s="133">
        <v>0</v>
      </c>
      <c r="Q50" s="133">
        <v>0</v>
      </c>
      <c r="R50" s="133">
        <v>0</v>
      </c>
      <c r="S50" s="133">
        <v>0</v>
      </c>
      <c r="T50" s="133">
        <v>0</v>
      </c>
      <c r="U50" s="133">
        <v>0</v>
      </c>
      <c r="V50" s="133">
        <v>0</v>
      </c>
      <c r="W50" s="133">
        <v>0</v>
      </c>
      <c r="X50" s="133">
        <v>0</v>
      </c>
      <c r="Y50" s="133">
        <v>0</v>
      </c>
      <c r="Z50" s="133">
        <v>0</v>
      </c>
      <c r="AA50" s="133">
        <v>0</v>
      </c>
      <c r="AB50" s="133">
        <v>0</v>
      </c>
      <c r="AC50" s="133">
        <v>0</v>
      </c>
      <c r="AD50" s="133">
        <v>0</v>
      </c>
      <c r="AE50" s="133">
        <v>0</v>
      </c>
      <c r="AF50" s="133">
        <v>0</v>
      </c>
      <c r="AG50" s="133">
        <v>0</v>
      </c>
      <c r="AH50" s="133">
        <v>0</v>
      </c>
      <c r="AI50" s="133">
        <v>0</v>
      </c>
      <c r="AJ50" s="133">
        <v>0</v>
      </c>
      <c r="AK50" s="133">
        <v>0</v>
      </c>
      <c r="AL50" s="133">
        <v>0</v>
      </c>
      <c r="AM50" s="133">
        <v>0</v>
      </c>
      <c r="AN50" s="133">
        <v>0</v>
      </c>
      <c r="AO50" s="133">
        <v>0</v>
      </c>
      <c r="AP50" s="133">
        <v>0</v>
      </c>
      <c r="AQ50" s="133">
        <v>0</v>
      </c>
    </row>
    <row r="51" spans="1:43" s="31" customFormat="1" ht="14.5">
      <c r="A51" s="189"/>
      <c r="B51" s="123" t="s">
        <v>45</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0</v>
      </c>
      <c r="Z51" s="133">
        <v>0</v>
      </c>
      <c r="AA51" s="133">
        <v>0</v>
      </c>
      <c r="AB51" s="133">
        <v>0</v>
      </c>
      <c r="AC51" s="133">
        <v>0</v>
      </c>
      <c r="AD51" s="133">
        <v>0</v>
      </c>
      <c r="AE51" s="133">
        <v>0</v>
      </c>
      <c r="AF51" s="133">
        <v>0</v>
      </c>
      <c r="AG51" s="133">
        <v>0</v>
      </c>
      <c r="AH51" s="133">
        <v>0</v>
      </c>
      <c r="AI51" s="133">
        <v>0</v>
      </c>
      <c r="AJ51" s="133">
        <v>0</v>
      </c>
      <c r="AK51" s="133">
        <v>0</v>
      </c>
      <c r="AL51" s="133">
        <v>0</v>
      </c>
      <c r="AM51" s="133">
        <v>0</v>
      </c>
      <c r="AN51" s="133">
        <v>0</v>
      </c>
      <c r="AO51" s="133">
        <v>0</v>
      </c>
      <c r="AP51" s="133">
        <v>0</v>
      </c>
      <c r="AQ51" s="133">
        <v>0</v>
      </c>
    </row>
    <row r="52" spans="1:43" s="31" customFormat="1" ht="14.5">
      <c r="A52" s="189"/>
      <c r="B52" s="123" t="s">
        <v>46</v>
      </c>
      <c r="C52" s="133">
        <v>0</v>
      </c>
      <c r="D52" s="133">
        <v>0</v>
      </c>
      <c r="E52" s="133">
        <v>0</v>
      </c>
      <c r="F52" s="133">
        <v>0</v>
      </c>
      <c r="G52" s="133">
        <v>0</v>
      </c>
      <c r="H52" s="133">
        <v>0</v>
      </c>
      <c r="I52" s="133">
        <v>70883.770455910955</v>
      </c>
      <c r="J52" s="133">
        <v>2143.9660409732533</v>
      </c>
      <c r="K52" s="133">
        <v>91.242105119700113</v>
      </c>
      <c r="L52" s="133">
        <v>96.456586952130635</v>
      </c>
      <c r="M52" s="133">
        <v>-95.830841057500947</v>
      </c>
      <c r="N52" s="133">
        <v>93.087010693799471</v>
      </c>
      <c r="O52" s="133">
        <v>-66.156318776000376</v>
      </c>
      <c r="P52" s="133">
        <v>-134.58605902269983</v>
      </c>
      <c r="Q52" s="133">
        <v>-1858.0406626110007</v>
      </c>
      <c r="R52" s="133">
        <v>1959.8274284097013</v>
      </c>
      <c r="S52" s="133">
        <v>-10.270000000000039</v>
      </c>
      <c r="T52" s="133">
        <v>74.039999999999793</v>
      </c>
      <c r="U52" s="133">
        <v>74.360000000000014</v>
      </c>
      <c r="V52" s="133">
        <v>-73.870000000000061</v>
      </c>
      <c r="W52" s="133">
        <v>-209.63999999999896</v>
      </c>
      <c r="X52" s="133">
        <v>-226</v>
      </c>
      <c r="Y52" s="133">
        <v>6396</v>
      </c>
      <c r="Z52" s="133">
        <v>697</v>
      </c>
      <c r="AA52" s="133">
        <v>-372</v>
      </c>
      <c r="AB52" s="133">
        <v>2</v>
      </c>
      <c r="AC52" s="133">
        <v>-307</v>
      </c>
      <c r="AD52" s="133">
        <v>-157</v>
      </c>
      <c r="AE52" s="133">
        <v>-235</v>
      </c>
      <c r="AF52" s="133">
        <v>-146</v>
      </c>
      <c r="AG52" s="133">
        <v>-220</v>
      </c>
      <c r="AH52" s="133">
        <v>-621</v>
      </c>
      <c r="AI52" s="133">
        <v>-94</v>
      </c>
      <c r="AJ52" s="133">
        <v>-119</v>
      </c>
      <c r="AK52" s="133">
        <v>-45</v>
      </c>
      <c r="AL52" s="133">
        <v>2</v>
      </c>
      <c r="AM52" s="133">
        <v>-110</v>
      </c>
      <c r="AN52" s="133">
        <v>-132</v>
      </c>
      <c r="AO52" s="133">
        <v>-60</v>
      </c>
      <c r="AP52" s="133">
        <v>363</v>
      </c>
      <c r="AQ52" s="133">
        <v>0</v>
      </c>
    </row>
    <row r="53" spans="1:43" s="31" customFormat="1" ht="14.5">
      <c r="A53" s="189"/>
      <c r="B53" s="139" t="s">
        <v>36</v>
      </c>
      <c r="C53" s="141">
        <v>0</v>
      </c>
      <c r="D53" s="141">
        <v>0</v>
      </c>
      <c r="E53" s="141">
        <v>0</v>
      </c>
      <c r="F53" s="141">
        <v>0</v>
      </c>
      <c r="G53" s="141">
        <v>0</v>
      </c>
      <c r="H53" s="141">
        <v>0</v>
      </c>
      <c r="I53" s="141">
        <v>70883.770455910955</v>
      </c>
      <c r="J53" s="141">
        <v>2143.9660409732533</v>
      </c>
      <c r="K53" s="141">
        <v>91.242105119700113</v>
      </c>
      <c r="L53" s="141">
        <v>96.456586952130635</v>
      </c>
      <c r="M53" s="141">
        <v>-95.830841057500947</v>
      </c>
      <c r="N53" s="141">
        <v>93.087010693799471</v>
      </c>
      <c r="O53" s="141">
        <v>-66.156318776000376</v>
      </c>
      <c r="P53" s="141">
        <v>-134.58605902269983</v>
      </c>
      <c r="Q53" s="141">
        <v>-1858.0406626110007</v>
      </c>
      <c r="R53" s="141">
        <v>1959.8274284097013</v>
      </c>
      <c r="S53" s="141">
        <v>-10.270000000000039</v>
      </c>
      <c r="T53" s="141">
        <v>74.039999999999793</v>
      </c>
      <c r="U53" s="141">
        <v>74.360000000000014</v>
      </c>
      <c r="V53" s="141">
        <v>-73.870000000000061</v>
      </c>
      <c r="W53" s="141">
        <v>-209.63999999999896</v>
      </c>
      <c r="X53" s="141">
        <v>-226</v>
      </c>
      <c r="Y53" s="141">
        <v>6396</v>
      </c>
      <c r="Z53" s="141">
        <v>697</v>
      </c>
      <c r="AA53" s="141">
        <v>-372</v>
      </c>
      <c r="AB53" s="141">
        <v>2</v>
      </c>
      <c r="AC53" s="141">
        <v>-307</v>
      </c>
      <c r="AD53" s="141">
        <v>-157</v>
      </c>
      <c r="AE53" s="141">
        <v>-235</v>
      </c>
      <c r="AF53" s="141">
        <v>-146</v>
      </c>
      <c r="AG53" s="141">
        <v>-220</v>
      </c>
      <c r="AH53" s="141">
        <v>-621</v>
      </c>
      <c r="AI53" s="141">
        <v>-94</v>
      </c>
      <c r="AJ53" s="141">
        <v>-119</v>
      </c>
      <c r="AK53" s="141">
        <v>-45</v>
      </c>
      <c r="AL53" s="141">
        <v>2</v>
      </c>
      <c r="AM53" s="141">
        <v>-110</v>
      </c>
      <c r="AN53" s="141">
        <v>-132</v>
      </c>
      <c r="AO53" s="141">
        <v>-60</v>
      </c>
      <c r="AP53" s="141">
        <v>363</v>
      </c>
      <c r="AQ53" s="141">
        <v>0</v>
      </c>
    </row>
    <row r="54" spans="1:43" s="31" customFormat="1" ht="9" customHeight="1">
      <c r="A54" s="122"/>
      <c r="B54" s="123"/>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v>0</v>
      </c>
      <c r="AB54" s="186">
        <v>0</v>
      </c>
      <c r="AC54" s="186">
        <v>0</v>
      </c>
      <c r="AD54" s="186">
        <v>0</v>
      </c>
      <c r="AE54" s="186">
        <v>0</v>
      </c>
      <c r="AF54" s="186">
        <v>0</v>
      </c>
      <c r="AG54" s="186">
        <v>0</v>
      </c>
      <c r="AH54" s="186">
        <v>0</v>
      </c>
      <c r="AI54" s="186">
        <v>0</v>
      </c>
      <c r="AJ54" s="186">
        <v>0</v>
      </c>
      <c r="AK54" s="186">
        <v>0</v>
      </c>
      <c r="AL54" s="186">
        <v>0</v>
      </c>
      <c r="AM54" s="186">
        <v>0</v>
      </c>
      <c r="AN54" s="186">
        <v>0</v>
      </c>
      <c r="AO54" s="186">
        <v>0</v>
      </c>
      <c r="AP54" s="186">
        <v>0</v>
      </c>
      <c r="AQ54" s="186">
        <v>0</v>
      </c>
    </row>
    <row r="55" spans="1:43" s="31" customFormat="1" ht="14.5">
      <c r="A55" s="122"/>
      <c r="B55" s="143" t="s">
        <v>189</v>
      </c>
      <c r="C55" s="187"/>
      <c r="D55" s="187"/>
      <c r="E55" s="187"/>
      <c r="F55" s="187"/>
      <c r="G55" s="187"/>
      <c r="H55" s="187"/>
      <c r="I55" s="187"/>
      <c r="J55" s="187"/>
      <c r="K55" s="187"/>
      <c r="L55" s="187"/>
      <c r="M55" s="187"/>
      <c r="N55" s="187"/>
      <c r="O55" s="187">
        <v>2021.9220591679996</v>
      </c>
      <c r="P55" s="187">
        <v>2577.7302753866002</v>
      </c>
      <c r="Q55" s="187">
        <v>1184.6228572030993</v>
      </c>
      <c r="R55" s="187">
        <v>4000.2249304923021</v>
      </c>
      <c r="S55" s="187">
        <v>2416.5</v>
      </c>
      <c r="T55" s="187">
        <v>2541.12</v>
      </c>
      <c r="U55" s="187">
        <v>3027.78</v>
      </c>
      <c r="V55" s="187">
        <v>2495.81</v>
      </c>
      <c r="W55" s="187">
        <v>3153.1400000000003</v>
      </c>
      <c r="X55" s="187">
        <v>3572</v>
      </c>
      <c r="Y55" s="187">
        <v>10409</v>
      </c>
      <c r="Z55" s="187">
        <v>2194</v>
      </c>
      <c r="AA55" s="187">
        <v>-395</v>
      </c>
      <c r="AB55" s="187">
        <v>1</v>
      </c>
      <c r="AC55" s="187">
        <v>-335</v>
      </c>
      <c r="AD55" s="187">
        <v>-171</v>
      </c>
      <c r="AE55" s="187">
        <v>-242</v>
      </c>
      <c r="AF55" s="187">
        <v>-100</v>
      </c>
      <c r="AG55" s="187">
        <v>-196</v>
      </c>
      <c r="AH55" s="187">
        <v>-621</v>
      </c>
      <c r="AI55" s="187">
        <v>-176</v>
      </c>
      <c r="AJ55" s="187">
        <v>-207</v>
      </c>
      <c r="AK55" s="187">
        <v>-48</v>
      </c>
      <c r="AL55" s="187">
        <v>20</v>
      </c>
      <c r="AM55" s="187">
        <v>-110</v>
      </c>
      <c r="AN55" s="187">
        <v>-165</v>
      </c>
      <c r="AO55" s="187">
        <v>-135</v>
      </c>
      <c r="AP55" s="187">
        <v>370</v>
      </c>
      <c r="AQ55" s="187">
        <v>0</v>
      </c>
    </row>
    <row r="56" spans="1:43" s="31" customFormat="1" ht="16.5">
      <c r="A56" s="122"/>
      <c r="B56" s="139" t="s">
        <v>439</v>
      </c>
      <c r="C56" s="141"/>
      <c r="D56" s="141"/>
      <c r="E56" s="141"/>
      <c r="F56" s="141"/>
      <c r="G56" s="141"/>
      <c r="H56" s="141"/>
      <c r="I56" s="141"/>
      <c r="J56" s="141"/>
      <c r="K56" s="141"/>
      <c r="L56" s="141"/>
      <c r="M56" s="141"/>
      <c r="N56" s="141"/>
      <c r="O56" s="141">
        <v>2021.9220591679996</v>
      </c>
      <c r="P56" s="141">
        <v>2577.7302753866002</v>
      </c>
      <c r="Q56" s="141">
        <v>1184.6228572030993</v>
      </c>
      <c r="R56" s="141">
        <v>4000.2249304923021</v>
      </c>
      <c r="S56" s="141">
        <v>2416.5</v>
      </c>
      <c r="T56" s="141">
        <v>2541.12</v>
      </c>
      <c r="U56" s="141">
        <v>3027.78</v>
      </c>
      <c r="V56" s="141">
        <v>2495.81</v>
      </c>
      <c r="W56" s="141">
        <v>3153.1400000000003</v>
      </c>
      <c r="X56" s="141">
        <v>3572</v>
      </c>
      <c r="Y56" s="141">
        <v>10409</v>
      </c>
      <c r="Z56" s="141">
        <v>2194</v>
      </c>
      <c r="AA56" s="141">
        <v>-395</v>
      </c>
      <c r="AB56" s="141">
        <v>1</v>
      </c>
      <c r="AC56" s="141">
        <v>-335</v>
      </c>
      <c r="AD56" s="141">
        <v>-171</v>
      </c>
      <c r="AE56" s="141">
        <v>-242</v>
      </c>
      <c r="AF56" s="141">
        <v>-100</v>
      </c>
      <c r="AG56" s="141">
        <v>-196</v>
      </c>
      <c r="AH56" s="141">
        <v>-621</v>
      </c>
      <c r="AI56" s="141">
        <v>-176</v>
      </c>
      <c r="AJ56" s="141">
        <v>-207</v>
      </c>
      <c r="AK56" s="141">
        <v>-48</v>
      </c>
      <c r="AL56" s="141">
        <v>20</v>
      </c>
      <c r="AM56" s="141">
        <v>-110</v>
      </c>
      <c r="AN56" s="141">
        <v>-165</v>
      </c>
      <c r="AO56" s="141">
        <v>-135</v>
      </c>
      <c r="AP56" s="141">
        <v>370</v>
      </c>
      <c r="AQ56" s="141">
        <v>0</v>
      </c>
    </row>
    <row r="57" spans="1:43" s="31" customFormat="1" ht="14.5">
      <c r="B57" s="145" t="s">
        <v>190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row>
    <row r="58" spans="1:43" s="31" customFormat="1" ht="14.5">
      <c r="B58" s="145" t="s">
        <v>191</v>
      </c>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row>
    <row r="59" spans="1:43" s="31" customFormat="1" ht="14.5">
      <c r="A59" s="122"/>
      <c r="B59" s="145" t="s">
        <v>192</v>
      </c>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row>
    <row r="60" spans="1:43" s="31" customFormat="1" ht="14.5">
      <c r="A60" s="122"/>
      <c r="B60" s="88"/>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row>
    <row r="61" spans="1:43" s="31" customFormat="1" ht="15" thickBot="1">
      <c r="A61" s="122"/>
      <c r="B61" s="88"/>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row>
    <row r="62" spans="1:43" s="31" customFormat="1" ht="16" customHeight="1" thickTop="1" thickBot="1">
      <c r="A62" s="185"/>
      <c r="B62" s="27" t="s">
        <v>94</v>
      </c>
      <c r="C62" s="391">
        <v>2015</v>
      </c>
      <c r="D62" s="391"/>
      <c r="E62" s="391"/>
      <c r="F62" s="391"/>
      <c r="G62" s="392">
        <v>2016</v>
      </c>
      <c r="H62" s="391"/>
      <c r="I62" s="391"/>
      <c r="J62" s="391"/>
      <c r="K62" s="392">
        <v>2017</v>
      </c>
      <c r="L62" s="391"/>
      <c r="M62" s="391"/>
      <c r="N62" s="391"/>
      <c r="O62" s="392">
        <v>2018</v>
      </c>
      <c r="P62" s="391"/>
      <c r="Q62" s="391"/>
      <c r="R62" s="391"/>
      <c r="S62" s="392">
        <v>2019</v>
      </c>
      <c r="T62" s="391"/>
      <c r="U62" s="391"/>
      <c r="V62" s="391"/>
      <c r="W62" s="392">
        <v>2020</v>
      </c>
      <c r="X62" s="391"/>
      <c r="Y62" s="391"/>
      <c r="Z62" s="391"/>
      <c r="AA62" s="392">
        <v>2021</v>
      </c>
      <c r="AB62" s="391"/>
      <c r="AC62" s="391"/>
      <c r="AD62" s="391"/>
      <c r="AE62" s="392">
        <v>2022</v>
      </c>
      <c r="AF62" s="391"/>
      <c r="AG62" s="391"/>
      <c r="AH62" s="391"/>
      <c r="AI62" s="392">
        <v>2023</v>
      </c>
      <c r="AJ62" s="391"/>
      <c r="AK62" s="391"/>
      <c r="AL62" s="391"/>
      <c r="AM62" s="392">
        <v>2024</v>
      </c>
      <c r="AN62" s="391"/>
      <c r="AO62" s="391"/>
      <c r="AP62" s="391"/>
      <c r="AQ62" s="30">
        <v>2025</v>
      </c>
    </row>
    <row r="63" spans="1:43" s="31" customFormat="1" ht="16" customHeight="1" thickTop="1">
      <c r="A63" s="185"/>
      <c r="B63" s="28" t="s">
        <v>97</v>
      </c>
      <c r="C63" s="29" t="s">
        <v>0</v>
      </c>
      <c r="D63" s="29" t="s">
        <v>1</v>
      </c>
      <c r="E63" s="29" t="s">
        <v>2</v>
      </c>
      <c r="F63" s="29" t="s">
        <v>3</v>
      </c>
      <c r="G63" s="29" t="s">
        <v>4</v>
      </c>
      <c r="H63" s="29" t="s">
        <v>5</v>
      </c>
      <c r="I63" s="29" t="s">
        <v>6</v>
      </c>
      <c r="J63" s="29" t="s">
        <v>7</v>
      </c>
      <c r="K63" s="29" t="s">
        <v>8</v>
      </c>
      <c r="L63" s="29" t="s">
        <v>90</v>
      </c>
      <c r="M63" s="29" t="s">
        <v>102</v>
      </c>
      <c r="N63" s="29" t="s">
        <v>103</v>
      </c>
      <c r="O63" s="29" t="s">
        <v>104</v>
      </c>
      <c r="P63" s="29" t="s">
        <v>106</v>
      </c>
      <c r="Q63" s="29" t="s">
        <v>107</v>
      </c>
      <c r="R63" s="29" t="s">
        <v>108</v>
      </c>
      <c r="S63" s="29" t="s">
        <v>109</v>
      </c>
      <c r="T63" s="29" t="s">
        <v>111</v>
      </c>
      <c r="U63" s="29" t="s">
        <v>116</v>
      </c>
      <c r="V63" s="29" t="s">
        <v>117</v>
      </c>
      <c r="W63" s="29" t="s">
        <v>159</v>
      </c>
      <c r="X63" s="29" t="s">
        <v>178</v>
      </c>
      <c r="Y63" s="29" t="s">
        <v>181</v>
      </c>
      <c r="Z63" s="29" t="s">
        <v>197</v>
      </c>
      <c r="AA63" s="29" t="s">
        <v>199</v>
      </c>
      <c r="AB63" s="29" t="s">
        <v>201</v>
      </c>
      <c r="AC63" s="29" t="s">
        <v>204</v>
      </c>
      <c r="AD63" s="29" t="s">
        <v>206</v>
      </c>
      <c r="AE63" s="29" t="s">
        <v>209</v>
      </c>
      <c r="AF63" s="29" t="s">
        <v>214</v>
      </c>
      <c r="AG63" s="29" t="s">
        <v>222</v>
      </c>
      <c r="AH63" s="29" t="s">
        <v>226</v>
      </c>
      <c r="AI63" s="29" t="s">
        <v>244</v>
      </c>
      <c r="AJ63" s="29" t="s">
        <v>248</v>
      </c>
      <c r="AK63" s="29" t="s">
        <v>266</v>
      </c>
      <c r="AL63" s="29" t="str">
        <f t="shared" ref="AL63:AQ63" si="0">AL8</f>
        <v>4T23</v>
      </c>
      <c r="AM63" s="29" t="str">
        <f t="shared" si="0"/>
        <v>1T24</v>
      </c>
      <c r="AN63" s="29" t="str">
        <f t="shared" si="0"/>
        <v>2T24</v>
      </c>
      <c r="AO63" s="29" t="str">
        <f t="shared" si="0"/>
        <v>3T24</v>
      </c>
      <c r="AP63" s="29" t="str">
        <f t="shared" si="0"/>
        <v>4T24</v>
      </c>
      <c r="AQ63" s="29" t="str">
        <f t="shared" si="0"/>
        <v>1T25</v>
      </c>
    </row>
    <row r="64" spans="1:43" s="31" customFormat="1" ht="14.5">
      <c r="A64" s="192"/>
      <c r="B64" s="148" t="s">
        <v>48</v>
      </c>
      <c r="C64" s="149">
        <v>0</v>
      </c>
      <c r="D64" s="149">
        <v>0</v>
      </c>
      <c r="E64" s="149">
        <v>0</v>
      </c>
      <c r="F64" s="149">
        <v>0</v>
      </c>
      <c r="G64" s="149">
        <v>0</v>
      </c>
      <c r="H64" s="149">
        <v>0</v>
      </c>
      <c r="I64" s="149">
        <v>0</v>
      </c>
      <c r="J64" s="149">
        <v>20614.281594183998</v>
      </c>
      <c r="K64" s="149">
        <v>477.5716012719999</v>
      </c>
      <c r="L64" s="149">
        <v>917.77692185199987</v>
      </c>
      <c r="M64" s="149">
        <v>1280.2549478399999</v>
      </c>
      <c r="N64" s="149">
        <v>13603.317204359999</v>
      </c>
      <c r="O64" s="149">
        <v>11119.204463724</v>
      </c>
      <c r="P64" s="149">
        <v>15668.760864379999</v>
      </c>
      <c r="Q64" s="149">
        <v>16973.017933225998</v>
      </c>
      <c r="R64" s="149">
        <v>20697.096647615999</v>
      </c>
      <c r="S64" s="149">
        <v>20697.096647615999</v>
      </c>
      <c r="T64" s="149">
        <v>4803.0364801979995</v>
      </c>
      <c r="U64" s="149">
        <v>5690.8533240799998</v>
      </c>
      <c r="V64" s="149">
        <v>6012.2200806139999</v>
      </c>
      <c r="W64" s="149">
        <v>22382.940000000002</v>
      </c>
      <c r="X64" s="149">
        <v>27190</v>
      </c>
      <c r="Y64" s="149">
        <v>31748</v>
      </c>
      <c r="Z64" s="149">
        <v>98045</v>
      </c>
      <c r="AA64" s="149">
        <v>97877</v>
      </c>
      <c r="AB64" s="149">
        <v>97876</v>
      </c>
      <c r="AC64" s="149">
        <v>97866</v>
      </c>
      <c r="AD64" s="149">
        <v>1893</v>
      </c>
      <c r="AE64" s="149">
        <v>1283</v>
      </c>
      <c r="AF64" s="149">
        <v>1371</v>
      </c>
      <c r="AG64" s="149">
        <v>1133</v>
      </c>
      <c r="AH64" s="149">
        <v>1093</v>
      </c>
      <c r="AI64" s="149">
        <v>983</v>
      </c>
      <c r="AJ64" s="149">
        <v>708</v>
      </c>
      <c r="AK64" s="149">
        <v>736</v>
      </c>
      <c r="AL64" s="149">
        <v>618</v>
      </c>
      <c r="AM64" s="149">
        <v>638</v>
      </c>
      <c r="AN64" s="149">
        <v>655</v>
      </c>
      <c r="AO64" s="149">
        <v>413</v>
      </c>
      <c r="AP64" s="149">
        <v>0</v>
      </c>
      <c r="AQ64" s="149">
        <v>0</v>
      </c>
    </row>
    <row r="65" spans="1:43" s="31" customFormat="1" ht="14.5">
      <c r="A65" s="192"/>
      <c r="B65" s="151" t="s">
        <v>49</v>
      </c>
      <c r="C65" s="152">
        <v>0</v>
      </c>
      <c r="D65" s="152">
        <v>0</v>
      </c>
      <c r="E65" s="152">
        <v>0</v>
      </c>
      <c r="F65" s="152">
        <v>0</v>
      </c>
      <c r="G65" s="152">
        <v>0</v>
      </c>
      <c r="H65" s="152">
        <v>0</v>
      </c>
      <c r="I65" s="152">
        <v>0</v>
      </c>
      <c r="J65" s="152">
        <v>18.270123508000001</v>
      </c>
      <c r="K65" s="152">
        <v>17.761670192</v>
      </c>
      <c r="L65" s="152">
        <v>18.545372216000001</v>
      </c>
      <c r="M65" s="152">
        <v>17.759427840000001</v>
      </c>
      <c r="N65" s="152">
        <v>178.88903159999998</v>
      </c>
      <c r="O65" s="152">
        <v>56.376168368000002</v>
      </c>
      <c r="P65" s="152">
        <v>332.58761991</v>
      </c>
      <c r="Q65" s="152">
        <v>169.332097981</v>
      </c>
      <c r="R65" s="152">
        <v>147.92583722399999</v>
      </c>
      <c r="S65" s="152">
        <v>147.92583722399999</v>
      </c>
      <c r="T65" s="152">
        <v>42.346806371999996</v>
      </c>
      <c r="U65" s="152">
        <v>2.2749700760000002</v>
      </c>
      <c r="V65" s="152">
        <v>27.22</v>
      </c>
      <c r="W65" s="152">
        <v>15.33</v>
      </c>
      <c r="X65" s="152">
        <v>1</v>
      </c>
      <c r="Y65" s="152">
        <v>2</v>
      </c>
      <c r="Z65" s="152">
        <v>46</v>
      </c>
      <c r="AA65" s="152">
        <v>0</v>
      </c>
      <c r="AB65" s="152">
        <v>4</v>
      </c>
      <c r="AC65" s="152">
        <v>44</v>
      </c>
      <c r="AD65" s="152">
        <v>2010</v>
      </c>
      <c r="AE65" s="152">
        <v>1401</v>
      </c>
      <c r="AF65" s="152">
        <v>1546</v>
      </c>
      <c r="AG65" s="152">
        <v>1313</v>
      </c>
      <c r="AH65" s="152">
        <v>1267</v>
      </c>
      <c r="AI65" s="152">
        <v>1186</v>
      </c>
      <c r="AJ65" s="152">
        <v>901</v>
      </c>
      <c r="AK65" s="152">
        <v>936</v>
      </c>
      <c r="AL65" s="152">
        <v>812</v>
      </c>
      <c r="AM65" s="152">
        <v>838</v>
      </c>
      <c r="AN65" s="152">
        <v>877</v>
      </c>
      <c r="AO65" s="152">
        <v>632</v>
      </c>
      <c r="AP65" s="152">
        <v>0</v>
      </c>
      <c r="AQ65" s="152">
        <v>0</v>
      </c>
    </row>
    <row r="66" spans="1:43" s="31" customFormat="1" ht="14.5">
      <c r="A66" s="192"/>
      <c r="B66" s="151" t="s">
        <v>118</v>
      </c>
      <c r="C66" s="149">
        <v>0</v>
      </c>
      <c r="D66" s="149">
        <v>0</v>
      </c>
      <c r="E66" s="149">
        <v>0</v>
      </c>
      <c r="F66" s="149">
        <v>0</v>
      </c>
      <c r="G66" s="149">
        <v>0</v>
      </c>
      <c r="H66" s="149">
        <v>0</v>
      </c>
      <c r="I66" s="149">
        <v>0</v>
      </c>
      <c r="J66" s="149">
        <v>0</v>
      </c>
      <c r="K66" s="149">
        <v>0</v>
      </c>
      <c r="L66" s="149">
        <v>0</v>
      </c>
      <c r="M66" s="149">
        <v>0</v>
      </c>
      <c r="N66" s="149">
        <v>0</v>
      </c>
      <c r="O66" s="149">
        <v>0</v>
      </c>
      <c r="P66" s="149">
        <v>0</v>
      </c>
      <c r="Q66" s="149">
        <v>0</v>
      </c>
      <c r="R66" s="149">
        <v>0</v>
      </c>
      <c r="S66" s="149">
        <v>0</v>
      </c>
      <c r="T66" s="149">
        <v>0</v>
      </c>
      <c r="U66" s="149">
        <v>0</v>
      </c>
      <c r="V66" s="149">
        <v>0</v>
      </c>
      <c r="W66" s="149">
        <v>0</v>
      </c>
      <c r="X66" s="149">
        <v>0</v>
      </c>
      <c r="Y66" s="149">
        <v>0</v>
      </c>
      <c r="Z66" s="149">
        <v>0</v>
      </c>
      <c r="AA66" s="149">
        <v>0</v>
      </c>
      <c r="AB66" s="149">
        <v>0</v>
      </c>
      <c r="AC66" s="149">
        <v>0</v>
      </c>
      <c r="AD66" s="149">
        <v>0</v>
      </c>
      <c r="AE66" s="149">
        <v>0</v>
      </c>
      <c r="AF66" s="149">
        <v>0</v>
      </c>
      <c r="AG66" s="149">
        <v>0</v>
      </c>
      <c r="AH66" s="149">
        <v>0</v>
      </c>
      <c r="AI66" s="149">
        <v>0</v>
      </c>
      <c r="AJ66" s="149">
        <v>0</v>
      </c>
      <c r="AK66" s="149">
        <v>0</v>
      </c>
      <c r="AL66" s="149">
        <v>0</v>
      </c>
      <c r="AM66" s="149">
        <v>0</v>
      </c>
      <c r="AN66" s="149">
        <v>0</v>
      </c>
      <c r="AO66" s="149">
        <v>0</v>
      </c>
      <c r="AP66" s="149">
        <v>0</v>
      </c>
      <c r="AQ66" s="149">
        <v>0</v>
      </c>
    </row>
    <row r="67" spans="1:43" s="31" customFormat="1" ht="14.5">
      <c r="A67" s="192"/>
      <c r="B67" s="151" t="s">
        <v>98</v>
      </c>
      <c r="C67" s="149">
        <v>0</v>
      </c>
      <c r="D67" s="149">
        <v>0</v>
      </c>
      <c r="E67" s="149">
        <v>0</v>
      </c>
      <c r="F67" s="149">
        <v>0</v>
      </c>
      <c r="G67" s="149">
        <v>0</v>
      </c>
      <c r="H67" s="149">
        <v>0</v>
      </c>
      <c r="I67" s="149">
        <v>0</v>
      </c>
      <c r="J67" s="149">
        <v>0</v>
      </c>
      <c r="K67" s="149">
        <v>0</v>
      </c>
      <c r="L67" s="149">
        <v>0</v>
      </c>
      <c r="M67" s="149">
        <v>0</v>
      </c>
      <c r="N67" s="149">
        <v>0</v>
      </c>
      <c r="O67" s="149">
        <v>0</v>
      </c>
      <c r="P67" s="149">
        <v>0</v>
      </c>
      <c r="Q67" s="149">
        <v>0</v>
      </c>
      <c r="R67" s="149">
        <v>0</v>
      </c>
      <c r="S67" s="149">
        <v>0</v>
      </c>
      <c r="T67" s="149">
        <v>0</v>
      </c>
      <c r="U67" s="149">
        <v>0</v>
      </c>
      <c r="V67" s="149">
        <v>0</v>
      </c>
      <c r="W67" s="149">
        <v>0</v>
      </c>
      <c r="X67" s="149">
        <v>0</v>
      </c>
      <c r="Y67" s="149">
        <v>0</v>
      </c>
      <c r="Z67" s="149">
        <v>97999</v>
      </c>
      <c r="AA67" s="149">
        <v>97928</v>
      </c>
      <c r="AB67" s="149">
        <v>97928</v>
      </c>
      <c r="AC67" s="149">
        <v>97928</v>
      </c>
      <c r="AD67" s="149">
        <v>0</v>
      </c>
      <c r="AE67" s="149">
        <v>0</v>
      </c>
      <c r="AF67" s="149">
        <v>0</v>
      </c>
      <c r="AG67" s="149">
        <v>0</v>
      </c>
      <c r="AH67" s="149">
        <v>0</v>
      </c>
      <c r="AI67" s="149">
        <v>0</v>
      </c>
      <c r="AJ67" s="149">
        <v>0</v>
      </c>
      <c r="AK67" s="149">
        <v>0</v>
      </c>
      <c r="AL67" s="149">
        <v>0</v>
      </c>
      <c r="AM67" s="149">
        <v>0</v>
      </c>
      <c r="AN67" s="149">
        <v>0</v>
      </c>
      <c r="AO67" s="149">
        <v>0</v>
      </c>
      <c r="AP67" s="149">
        <v>0</v>
      </c>
      <c r="AQ67" s="149">
        <v>0</v>
      </c>
    </row>
    <row r="68" spans="1:43" s="31" customFormat="1" ht="14.5">
      <c r="A68" s="192"/>
      <c r="B68" s="151" t="s">
        <v>207</v>
      </c>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v>0</v>
      </c>
      <c r="AE68" s="149">
        <v>0</v>
      </c>
      <c r="AF68" s="149">
        <v>0</v>
      </c>
      <c r="AG68" s="149">
        <v>0</v>
      </c>
      <c r="AH68" s="149">
        <v>0</v>
      </c>
      <c r="AI68" s="149">
        <v>0</v>
      </c>
      <c r="AJ68" s="149">
        <v>0</v>
      </c>
      <c r="AK68" s="149">
        <v>0</v>
      </c>
      <c r="AL68" s="149">
        <v>0</v>
      </c>
      <c r="AM68" s="149">
        <v>0</v>
      </c>
      <c r="AN68" s="149">
        <v>0</v>
      </c>
      <c r="AO68" s="149">
        <v>0</v>
      </c>
      <c r="AP68" s="149">
        <v>0</v>
      </c>
      <c r="AQ68" s="149">
        <v>0</v>
      </c>
    </row>
    <row r="69" spans="1:43" s="31" customFormat="1" ht="14.5">
      <c r="A69" s="192"/>
      <c r="B69" s="151" t="s">
        <v>52</v>
      </c>
      <c r="C69" s="152">
        <v>0</v>
      </c>
      <c r="D69" s="152">
        <v>0</v>
      </c>
      <c r="E69" s="152">
        <v>0</v>
      </c>
      <c r="F69" s="152">
        <v>0</v>
      </c>
      <c r="G69" s="152">
        <v>0</v>
      </c>
      <c r="H69" s="152">
        <v>0</v>
      </c>
      <c r="I69" s="152">
        <v>0</v>
      </c>
      <c r="J69" s="152">
        <v>0</v>
      </c>
      <c r="K69" s="152">
        <v>0</v>
      </c>
      <c r="L69" s="152">
        <v>0</v>
      </c>
      <c r="M69" s="152">
        <v>0</v>
      </c>
      <c r="N69" s="152">
        <v>0</v>
      </c>
      <c r="O69" s="152">
        <v>0</v>
      </c>
      <c r="P69" s="152">
        <v>0</v>
      </c>
      <c r="Q69" s="152">
        <v>0</v>
      </c>
      <c r="R69" s="152">
        <v>0</v>
      </c>
      <c r="S69" s="152">
        <v>0</v>
      </c>
      <c r="T69" s="152">
        <v>0</v>
      </c>
      <c r="U69" s="152">
        <v>0</v>
      </c>
      <c r="V69" s="152">
        <v>0</v>
      </c>
      <c r="W69" s="152">
        <v>0</v>
      </c>
      <c r="X69" s="152">
        <v>0</v>
      </c>
      <c r="Y69" s="152">
        <v>0</v>
      </c>
      <c r="Z69" s="152">
        <v>0</v>
      </c>
      <c r="AA69" s="152">
        <v>0</v>
      </c>
      <c r="AB69" s="152">
        <v>0</v>
      </c>
      <c r="AC69" s="152">
        <v>0</v>
      </c>
      <c r="AD69" s="152">
        <v>0</v>
      </c>
      <c r="AE69" s="152">
        <v>0</v>
      </c>
      <c r="AF69" s="152">
        <v>0</v>
      </c>
      <c r="AG69" s="152">
        <v>0</v>
      </c>
      <c r="AH69" s="152">
        <v>0</v>
      </c>
      <c r="AI69" s="152">
        <v>0</v>
      </c>
      <c r="AJ69" s="152">
        <v>0</v>
      </c>
      <c r="AK69" s="152">
        <v>0</v>
      </c>
      <c r="AL69" s="152">
        <v>0</v>
      </c>
      <c r="AM69" s="152">
        <v>0</v>
      </c>
      <c r="AN69" s="152">
        <v>0</v>
      </c>
      <c r="AO69" s="152">
        <v>0</v>
      </c>
      <c r="AP69" s="152">
        <v>0</v>
      </c>
      <c r="AQ69" s="152">
        <v>0</v>
      </c>
    </row>
    <row r="70" spans="1:43" s="31" customFormat="1" ht="14.5">
      <c r="A70" s="192"/>
      <c r="B70" s="151" t="s">
        <v>50</v>
      </c>
      <c r="C70" s="152">
        <v>0</v>
      </c>
      <c r="D70" s="152">
        <v>0</v>
      </c>
      <c r="E70" s="152">
        <v>0</v>
      </c>
      <c r="F70" s="152">
        <v>0</v>
      </c>
      <c r="G70" s="152">
        <v>0</v>
      </c>
      <c r="H70" s="152">
        <v>0</v>
      </c>
      <c r="I70" s="152">
        <v>0</v>
      </c>
      <c r="J70" s="152">
        <v>20542.999699668999</v>
      </c>
      <c r="K70" s="152">
        <v>0</v>
      </c>
      <c r="L70" s="152">
        <v>0</v>
      </c>
      <c r="M70" s="152">
        <v>0</v>
      </c>
      <c r="N70" s="152">
        <v>11705.9844624</v>
      </c>
      <c r="O70" s="152">
        <v>0</v>
      </c>
      <c r="P70" s="152">
        <v>0</v>
      </c>
      <c r="Q70" s="152">
        <v>0</v>
      </c>
      <c r="R70" s="152">
        <v>0</v>
      </c>
      <c r="S70" s="152">
        <v>0</v>
      </c>
      <c r="T70" s="152">
        <v>0</v>
      </c>
      <c r="U70" s="152">
        <v>0</v>
      </c>
      <c r="V70" s="152">
        <v>0</v>
      </c>
      <c r="W70" s="152">
        <v>0</v>
      </c>
      <c r="X70" s="152">
        <v>0</v>
      </c>
      <c r="Y70" s="152">
        <v>0</v>
      </c>
      <c r="Z70" s="152">
        <v>0</v>
      </c>
      <c r="AA70" s="152">
        <v>0</v>
      </c>
      <c r="AB70" s="152">
        <v>0</v>
      </c>
      <c r="AC70" s="152">
        <v>0</v>
      </c>
      <c r="AD70" s="152">
        <v>0</v>
      </c>
      <c r="AE70" s="152">
        <v>0</v>
      </c>
      <c r="AF70" s="152">
        <v>0</v>
      </c>
      <c r="AG70" s="152">
        <v>0</v>
      </c>
      <c r="AH70" s="152">
        <v>0</v>
      </c>
      <c r="AI70" s="152">
        <v>0</v>
      </c>
      <c r="AJ70" s="152">
        <v>0</v>
      </c>
      <c r="AK70" s="152">
        <v>0</v>
      </c>
      <c r="AL70" s="152">
        <v>0</v>
      </c>
      <c r="AM70" s="152">
        <v>0</v>
      </c>
      <c r="AN70" s="152">
        <v>0</v>
      </c>
      <c r="AO70" s="152">
        <v>0</v>
      </c>
      <c r="AP70" s="152">
        <v>0</v>
      </c>
      <c r="AQ70" s="152">
        <v>0</v>
      </c>
    </row>
    <row r="71" spans="1:43" s="31" customFormat="1" ht="14.5">
      <c r="A71" s="192"/>
      <c r="B71" s="151" t="s">
        <v>55</v>
      </c>
      <c r="C71" s="152">
        <v>0</v>
      </c>
      <c r="D71" s="152">
        <v>0</v>
      </c>
      <c r="E71" s="152">
        <v>0</v>
      </c>
      <c r="F71" s="152">
        <v>0</v>
      </c>
      <c r="G71" s="152">
        <v>0</v>
      </c>
      <c r="H71" s="152">
        <v>0</v>
      </c>
      <c r="I71" s="152">
        <v>0</v>
      </c>
      <c r="J71" s="152">
        <v>53.011771007000817</v>
      </c>
      <c r="K71" s="152">
        <v>459.8099310799999</v>
      </c>
      <c r="L71" s="152">
        <v>899.23154963599984</v>
      </c>
      <c r="M71" s="152">
        <v>1262.4955199999999</v>
      </c>
      <c r="N71" s="152">
        <v>1718.4437103599998</v>
      </c>
      <c r="O71" s="152">
        <v>0</v>
      </c>
      <c r="P71" s="152">
        <v>0</v>
      </c>
      <c r="Q71" s="152">
        <v>0</v>
      </c>
      <c r="R71" s="152">
        <v>0</v>
      </c>
      <c r="S71" s="152">
        <v>0</v>
      </c>
      <c r="T71" s="152">
        <v>0</v>
      </c>
      <c r="U71" s="152">
        <v>0</v>
      </c>
      <c r="V71" s="152">
        <v>0</v>
      </c>
      <c r="W71" s="152">
        <v>0</v>
      </c>
      <c r="X71" s="152">
        <v>0</v>
      </c>
      <c r="Y71" s="152">
        <v>0</v>
      </c>
      <c r="Z71" s="152">
        <v>0</v>
      </c>
      <c r="AA71" s="152">
        <v>0</v>
      </c>
      <c r="AB71" s="152">
        <v>0</v>
      </c>
      <c r="AC71" s="152">
        <v>0</v>
      </c>
      <c r="AD71" s="152">
        <v>0</v>
      </c>
      <c r="AE71" s="152">
        <v>0</v>
      </c>
      <c r="AF71" s="152">
        <v>0</v>
      </c>
      <c r="AG71" s="152">
        <v>0</v>
      </c>
      <c r="AH71" s="152">
        <v>0</v>
      </c>
      <c r="AI71" s="152">
        <v>0</v>
      </c>
      <c r="AJ71" s="152">
        <v>0</v>
      </c>
      <c r="AK71" s="152">
        <v>0</v>
      </c>
      <c r="AL71" s="152">
        <v>0</v>
      </c>
      <c r="AM71" s="152">
        <v>0</v>
      </c>
      <c r="AN71" s="152">
        <v>0</v>
      </c>
      <c r="AO71" s="152">
        <v>0</v>
      </c>
      <c r="AP71" s="152">
        <v>0</v>
      </c>
      <c r="AQ71" s="152">
        <v>0</v>
      </c>
    </row>
    <row r="72" spans="1:43" s="31" customFormat="1" ht="14.5">
      <c r="A72" s="192"/>
      <c r="B72" s="151" t="s">
        <v>119</v>
      </c>
      <c r="C72" s="152">
        <v>0</v>
      </c>
      <c r="D72" s="152">
        <v>0</v>
      </c>
      <c r="E72" s="152">
        <v>0</v>
      </c>
      <c r="F72" s="152">
        <v>0</v>
      </c>
      <c r="G72" s="152">
        <v>0</v>
      </c>
      <c r="H72" s="152">
        <v>0</v>
      </c>
      <c r="I72" s="152">
        <v>0</v>
      </c>
      <c r="J72" s="152">
        <v>0</v>
      </c>
      <c r="K72" s="152">
        <v>0</v>
      </c>
      <c r="L72" s="152">
        <v>0</v>
      </c>
      <c r="M72" s="152">
        <v>0</v>
      </c>
      <c r="N72" s="152">
        <v>0</v>
      </c>
      <c r="O72" s="152">
        <v>2114.2868626160002</v>
      </c>
      <c r="P72" s="152">
        <v>2879.1849694140001</v>
      </c>
      <c r="Q72" s="152">
        <v>3149.592781797</v>
      </c>
      <c r="R72" s="152">
        <v>3858.0114215520002</v>
      </c>
      <c r="S72" s="152">
        <v>3858.0114215520002</v>
      </c>
      <c r="T72" s="152">
        <v>4760.6896738259993</v>
      </c>
      <c r="U72" s="152">
        <v>5688.5783540040002</v>
      </c>
      <c r="V72" s="152">
        <v>5985</v>
      </c>
      <c r="W72" s="152">
        <v>8371.36</v>
      </c>
      <c r="X72" s="152">
        <v>9498</v>
      </c>
      <c r="Y72" s="152">
        <v>10485</v>
      </c>
      <c r="Z72" s="152">
        <v>0</v>
      </c>
      <c r="AA72" s="152">
        <v>-51</v>
      </c>
      <c r="AB72" s="152">
        <v>-56</v>
      </c>
      <c r="AC72" s="152">
        <v>-106</v>
      </c>
      <c r="AD72" s="152">
        <v>-117</v>
      </c>
      <c r="AE72" s="152">
        <v>-118</v>
      </c>
      <c r="AF72" s="152">
        <v>-175</v>
      </c>
      <c r="AG72" s="152">
        <v>-180</v>
      </c>
      <c r="AH72" s="152">
        <v>-174</v>
      </c>
      <c r="AI72" s="152">
        <v>-203</v>
      </c>
      <c r="AJ72" s="152">
        <v>-193</v>
      </c>
      <c r="AK72" s="152">
        <v>-200</v>
      </c>
      <c r="AL72" s="152">
        <v>-194</v>
      </c>
      <c r="AM72" s="152">
        <v>-200</v>
      </c>
      <c r="AN72" s="152">
        <v>-222</v>
      </c>
      <c r="AO72" s="152">
        <v>-219</v>
      </c>
      <c r="AP72" s="152">
        <v>0</v>
      </c>
      <c r="AQ72" s="152">
        <v>0</v>
      </c>
    </row>
    <row r="73" spans="1:43" s="31" customFormat="1" ht="14.5">
      <c r="A73" s="192"/>
      <c r="B73" s="151" t="s">
        <v>51</v>
      </c>
      <c r="C73" s="152">
        <v>0</v>
      </c>
      <c r="D73" s="152">
        <v>0</v>
      </c>
      <c r="E73" s="152">
        <v>0</v>
      </c>
      <c r="F73" s="152">
        <v>0</v>
      </c>
      <c r="G73" s="152">
        <v>0</v>
      </c>
      <c r="H73" s="152">
        <v>0</v>
      </c>
      <c r="I73" s="152">
        <v>0</v>
      </c>
      <c r="J73" s="152">
        <v>0</v>
      </c>
      <c r="K73" s="152">
        <v>0</v>
      </c>
      <c r="L73" s="152">
        <v>0</v>
      </c>
      <c r="M73" s="152">
        <v>0</v>
      </c>
      <c r="N73" s="152">
        <v>0</v>
      </c>
      <c r="O73" s="152">
        <v>0</v>
      </c>
      <c r="P73" s="152">
        <v>0</v>
      </c>
      <c r="Q73" s="152">
        <v>0</v>
      </c>
      <c r="R73" s="152">
        <v>0</v>
      </c>
      <c r="S73" s="152">
        <v>0</v>
      </c>
      <c r="T73" s="152">
        <v>0</v>
      </c>
      <c r="U73" s="152">
        <v>0</v>
      </c>
      <c r="V73" s="152">
        <v>0</v>
      </c>
      <c r="W73" s="152">
        <v>0</v>
      </c>
      <c r="X73" s="152">
        <v>0</v>
      </c>
      <c r="Y73" s="152">
        <v>0</v>
      </c>
      <c r="Z73" s="152">
        <v>0</v>
      </c>
      <c r="AA73" s="152">
        <v>0</v>
      </c>
      <c r="AB73" s="152">
        <v>0</v>
      </c>
      <c r="AC73" s="152">
        <v>0</v>
      </c>
      <c r="AD73" s="152">
        <v>0</v>
      </c>
      <c r="AE73" s="152">
        <v>0</v>
      </c>
      <c r="AF73" s="152">
        <v>0</v>
      </c>
      <c r="AG73" s="152">
        <v>0</v>
      </c>
      <c r="AH73" s="152">
        <v>0</v>
      </c>
      <c r="AI73" s="152">
        <v>0</v>
      </c>
      <c r="AJ73" s="152">
        <v>0</v>
      </c>
      <c r="AK73" s="152">
        <v>0</v>
      </c>
      <c r="AL73" s="152">
        <v>0</v>
      </c>
      <c r="AM73" s="152">
        <v>0</v>
      </c>
      <c r="AN73" s="152">
        <v>0</v>
      </c>
      <c r="AO73" s="152">
        <v>0</v>
      </c>
      <c r="AP73" s="152">
        <v>0</v>
      </c>
      <c r="AQ73" s="152">
        <v>0</v>
      </c>
    </row>
    <row r="74" spans="1:43" s="31" customFormat="1" ht="14.5">
      <c r="A74" s="192"/>
      <c r="B74" s="151" t="s">
        <v>54</v>
      </c>
      <c r="C74" s="152">
        <v>0</v>
      </c>
      <c r="D74" s="152">
        <v>0</v>
      </c>
      <c r="E74" s="152">
        <v>0</v>
      </c>
      <c r="F74" s="152">
        <v>0</v>
      </c>
      <c r="G74" s="152">
        <v>0</v>
      </c>
      <c r="H74" s="152">
        <v>0</v>
      </c>
      <c r="I74" s="152">
        <v>0</v>
      </c>
      <c r="J74" s="152">
        <v>0</v>
      </c>
      <c r="K74" s="152">
        <v>0</v>
      </c>
      <c r="L74" s="152">
        <v>0</v>
      </c>
      <c r="M74" s="152">
        <v>0</v>
      </c>
      <c r="N74" s="152">
        <v>0</v>
      </c>
      <c r="O74" s="152">
        <v>0</v>
      </c>
      <c r="P74" s="152">
        <v>0</v>
      </c>
      <c r="Q74" s="152">
        <v>0</v>
      </c>
      <c r="R74" s="152">
        <v>0</v>
      </c>
      <c r="S74" s="152">
        <v>0</v>
      </c>
      <c r="T74" s="152">
        <v>0</v>
      </c>
      <c r="U74" s="152">
        <v>0</v>
      </c>
      <c r="V74" s="152">
        <v>0</v>
      </c>
      <c r="W74" s="152">
        <v>0</v>
      </c>
      <c r="X74" s="152">
        <v>0</v>
      </c>
      <c r="Y74" s="152">
        <v>0</v>
      </c>
      <c r="Z74" s="152">
        <v>0</v>
      </c>
      <c r="AA74" s="152">
        <v>0</v>
      </c>
      <c r="AB74" s="152">
        <v>0</v>
      </c>
      <c r="AC74" s="152">
        <v>0</v>
      </c>
      <c r="AD74" s="152">
        <v>0</v>
      </c>
      <c r="AE74" s="152">
        <v>0</v>
      </c>
      <c r="AF74" s="152">
        <v>0</v>
      </c>
      <c r="AG74" s="152">
        <v>0</v>
      </c>
      <c r="AH74" s="152">
        <v>0</v>
      </c>
      <c r="AI74" s="152">
        <v>0</v>
      </c>
      <c r="AJ74" s="152">
        <v>0</v>
      </c>
      <c r="AK74" s="152">
        <v>0</v>
      </c>
      <c r="AL74" s="152">
        <v>0</v>
      </c>
      <c r="AM74" s="152">
        <v>0</v>
      </c>
      <c r="AN74" s="152">
        <v>0</v>
      </c>
      <c r="AO74" s="152">
        <v>0</v>
      </c>
      <c r="AP74" s="152">
        <v>0</v>
      </c>
      <c r="AQ74" s="152">
        <v>0</v>
      </c>
    </row>
    <row r="75" spans="1:43" s="31" customFormat="1" ht="14.5">
      <c r="A75" s="192"/>
      <c r="B75" s="151" t="s">
        <v>120</v>
      </c>
      <c r="C75" s="152">
        <v>0</v>
      </c>
      <c r="D75" s="152">
        <v>0</v>
      </c>
      <c r="E75" s="152">
        <v>0</v>
      </c>
      <c r="F75" s="152">
        <v>0</v>
      </c>
      <c r="G75" s="152">
        <v>0</v>
      </c>
      <c r="H75" s="152">
        <v>0</v>
      </c>
      <c r="I75" s="152">
        <v>0</v>
      </c>
      <c r="J75" s="152">
        <v>0</v>
      </c>
      <c r="K75" s="152">
        <v>0</v>
      </c>
      <c r="L75" s="152">
        <v>0</v>
      </c>
      <c r="M75" s="152">
        <v>0</v>
      </c>
      <c r="N75" s="152">
        <v>0</v>
      </c>
      <c r="O75" s="152">
        <v>8948.5414327399994</v>
      </c>
      <c r="P75" s="152">
        <v>12456.98819794</v>
      </c>
      <c r="Q75" s="152">
        <v>13654.09297337</v>
      </c>
      <c r="R75" s="152">
        <v>16691.159388839998</v>
      </c>
      <c r="S75" s="152">
        <v>16691.159388839998</v>
      </c>
      <c r="T75" s="152">
        <v>0</v>
      </c>
      <c r="U75" s="152">
        <v>0</v>
      </c>
      <c r="V75" s="152">
        <v>0</v>
      </c>
      <c r="W75" s="152">
        <v>13996.25</v>
      </c>
      <c r="X75" s="152">
        <v>17691</v>
      </c>
      <c r="Y75" s="152">
        <v>21261</v>
      </c>
      <c r="Z75" s="152">
        <v>0</v>
      </c>
      <c r="AA75" s="152">
        <v>0</v>
      </c>
      <c r="AB75" s="152">
        <v>0</v>
      </c>
      <c r="AC75" s="152">
        <v>0</v>
      </c>
      <c r="AD75" s="152">
        <v>0</v>
      </c>
      <c r="AE75" s="152">
        <v>0</v>
      </c>
      <c r="AF75" s="152">
        <v>0</v>
      </c>
      <c r="AG75" s="152">
        <v>0</v>
      </c>
      <c r="AH75" s="152">
        <v>0</v>
      </c>
      <c r="AI75" s="152">
        <v>0</v>
      </c>
      <c r="AJ75" s="152">
        <v>0</v>
      </c>
      <c r="AK75" s="152">
        <v>0</v>
      </c>
      <c r="AL75" s="152">
        <v>0</v>
      </c>
      <c r="AM75" s="152">
        <v>0</v>
      </c>
      <c r="AN75" s="152">
        <v>0</v>
      </c>
      <c r="AO75" s="152">
        <v>0</v>
      </c>
      <c r="AP75" s="152">
        <v>0</v>
      </c>
      <c r="AQ75" s="152">
        <v>0</v>
      </c>
    </row>
    <row r="76" spans="1:43" s="31" customFormat="1" ht="14.5">
      <c r="A76" s="192"/>
      <c r="B76" s="151" t="s">
        <v>56</v>
      </c>
      <c r="C76" s="152">
        <v>0</v>
      </c>
      <c r="D76" s="152">
        <v>0</v>
      </c>
      <c r="E76" s="152">
        <v>0</v>
      </c>
      <c r="F76" s="152">
        <v>0</v>
      </c>
      <c r="G76" s="152">
        <v>0</v>
      </c>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row>
    <row r="77" spans="1:43" s="31" customFormat="1" ht="14.5">
      <c r="A77" s="192"/>
      <c r="B77" s="151" t="s">
        <v>224</v>
      </c>
      <c r="C77" s="149">
        <v>0</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c r="X77" s="149">
        <v>0</v>
      </c>
      <c r="Y77" s="149">
        <v>0</v>
      </c>
      <c r="Z77" s="149">
        <v>0</v>
      </c>
      <c r="AA77" s="149">
        <v>0</v>
      </c>
      <c r="AB77" s="149">
        <v>0</v>
      </c>
      <c r="AC77" s="149">
        <v>0</v>
      </c>
      <c r="AD77" s="149">
        <v>0</v>
      </c>
      <c r="AE77" s="149">
        <v>0</v>
      </c>
      <c r="AF77" s="149">
        <v>0</v>
      </c>
      <c r="AG77" s="149">
        <v>0</v>
      </c>
      <c r="AH77" s="149">
        <v>0</v>
      </c>
      <c r="AI77" s="149">
        <v>0</v>
      </c>
      <c r="AJ77" s="149">
        <v>0</v>
      </c>
      <c r="AK77" s="149">
        <v>0</v>
      </c>
      <c r="AL77" s="149">
        <v>0</v>
      </c>
      <c r="AM77" s="149">
        <v>0</v>
      </c>
      <c r="AN77" s="149">
        <v>0</v>
      </c>
      <c r="AO77" s="149">
        <v>0</v>
      </c>
      <c r="AP77" s="149">
        <v>0</v>
      </c>
      <c r="AQ77" s="149">
        <v>0</v>
      </c>
    </row>
    <row r="78" spans="1:43" s="31" customFormat="1" ht="14.5">
      <c r="A78" s="192"/>
      <c r="B78" s="151" t="s">
        <v>53</v>
      </c>
      <c r="C78" s="152">
        <v>0</v>
      </c>
      <c r="D78" s="152">
        <v>0</v>
      </c>
      <c r="E78" s="152">
        <v>0</v>
      </c>
      <c r="F78" s="152">
        <v>0</v>
      </c>
      <c r="G78" s="152">
        <v>0</v>
      </c>
      <c r="H78" s="152">
        <v>0</v>
      </c>
      <c r="I78" s="152">
        <v>0</v>
      </c>
      <c r="J78" s="152">
        <v>0</v>
      </c>
      <c r="K78" s="152">
        <v>0</v>
      </c>
      <c r="L78" s="152">
        <v>0</v>
      </c>
      <c r="M78" s="152">
        <v>0</v>
      </c>
      <c r="N78" s="152">
        <v>0</v>
      </c>
      <c r="O78" s="152">
        <v>0</v>
      </c>
      <c r="P78" s="152">
        <v>7.7115999999999998E-5</v>
      </c>
      <c r="Q78" s="152">
        <v>8.0078000000000001E-5</v>
      </c>
      <c r="R78" s="152">
        <v>0</v>
      </c>
      <c r="S78" s="152">
        <v>0</v>
      </c>
      <c r="T78" s="152">
        <v>0</v>
      </c>
      <c r="U78" s="152">
        <v>0</v>
      </c>
      <c r="V78" s="152">
        <v>8.0614000000000011E-5</v>
      </c>
      <c r="W78" s="152">
        <v>0</v>
      </c>
      <c r="X78" s="152">
        <v>0</v>
      </c>
      <c r="Y78" s="152">
        <v>0</v>
      </c>
      <c r="Z78" s="152">
        <v>0</v>
      </c>
      <c r="AA78" s="152">
        <v>0</v>
      </c>
      <c r="AB78" s="152">
        <v>0</v>
      </c>
      <c r="AC78" s="152">
        <v>0</v>
      </c>
      <c r="AD78" s="152">
        <v>0</v>
      </c>
      <c r="AE78" s="152">
        <v>0</v>
      </c>
      <c r="AF78" s="152">
        <v>0</v>
      </c>
      <c r="AG78" s="152">
        <v>0</v>
      </c>
      <c r="AH78" s="152">
        <v>0</v>
      </c>
      <c r="AI78" s="152">
        <v>0</v>
      </c>
      <c r="AJ78" s="152">
        <v>0</v>
      </c>
      <c r="AK78" s="152">
        <v>0</v>
      </c>
      <c r="AL78" s="152">
        <v>0</v>
      </c>
      <c r="AM78" s="152">
        <v>0</v>
      </c>
      <c r="AN78" s="152">
        <v>0</v>
      </c>
      <c r="AO78" s="152">
        <v>0</v>
      </c>
      <c r="AP78" s="152">
        <v>0</v>
      </c>
      <c r="AQ78" s="152">
        <v>0</v>
      </c>
    </row>
    <row r="79" spans="1:43" s="31" customFormat="1" ht="14.5">
      <c r="A79" s="192"/>
      <c r="B79" s="151" t="s">
        <v>57</v>
      </c>
      <c r="C79" s="152">
        <v>0</v>
      </c>
      <c r="D79" s="152">
        <v>0</v>
      </c>
      <c r="E79" s="152">
        <v>0</v>
      </c>
      <c r="F79" s="152">
        <v>0</v>
      </c>
      <c r="G79" s="152">
        <v>0</v>
      </c>
      <c r="H79" s="152">
        <v>0</v>
      </c>
      <c r="I79" s="152">
        <v>0</v>
      </c>
      <c r="J79" s="152">
        <v>0</v>
      </c>
      <c r="K79" s="152">
        <v>0</v>
      </c>
      <c r="L79" s="152">
        <v>0</v>
      </c>
      <c r="M79" s="152">
        <v>0</v>
      </c>
      <c r="N79" s="152">
        <v>0</v>
      </c>
      <c r="O79" s="152">
        <v>0</v>
      </c>
      <c r="P79" s="152">
        <v>0</v>
      </c>
      <c r="Q79" s="152">
        <v>0</v>
      </c>
      <c r="R79" s="152">
        <v>0</v>
      </c>
      <c r="S79" s="152">
        <v>0</v>
      </c>
      <c r="T79" s="152">
        <v>0</v>
      </c>
      <c r="U79" s="152">
        <v>0</v>
      </c>
      <c r="V79" s="152">
        <v>0</v>
      </c>
      <c r="W79" s="152">
        <v>0</v>
      </c>
      <c r="X79" s="152">
        <v>0</v>
      </c>
      <c r="Y79" s="152">
        <v>0</v>
      </c>
      <c r="Z79" s="152">
        <v>0</v>
      </c>
      <c r="AA79" s="152">
        <v>0</v>
      </c>
      <c r="AB79" s="152">
        <v>0</v>
      </c>
      <c r="AC79" s="152">
        <v>0</v>
      </c>
      <c r="AD79" s="152">
        <v>0</v>
      </c>
      <c r="AE79" s="152">
        <v>0</v>
      </c>
      <c r="AF79" s="152">
        <v>0</v>
      </c>
      <c r="AG79" s="152">
        <v>0</v>
      </c>
      <c r="AH79" s="152">
        <v>0</v>
      </c>
      <c r="AI79" s="152">
        <v>0</v>
      </c>
      <c r="AJ79" s="152">
        <v>0</v>
      </c>
      <c r="AK79" s="152">
        <v>0</v>
      </c>
      <c r="AL79" s="152">
        <v>0</v>
      </c>
      <c r="AM79" s="152">
        <v>0</v>
      </c>
      <c r="AN79" s="152">
        <v>0</v>
      </c>
      <c r="AO79" s="152">
        <v>0</v>
      </c>
      <c r="AP79" s="152">
        <v>0</v>
      </c>
      <c r="AQ79" s="152">
        <v>0</v>
      </c>
    </row>
    <row r="80" spans="1:43" s="31" customFormat="1" ht="14.5">
      <c r="A80" s="193"/>
      <c r="B80" s="154" t="s">
        <v>58</v>
      </c>
      <c r="C80" s="149">
        <v>0</v>
      </c>
      <c r="D80" s="149">
        <v>0</v>
      </c>
      <c r="E80" s="149">
        <v>0</v>
      </c>
      <c r="F80" s="149">
        <v>0</v>
      </c>
      <c r="G80" s="149">
        <v>0</v>
      </c>
      <c r="H80" s="149">
        <v>0</v>
      </c>
      <c r="I80" s="149">
        <v>0</v>
      </c>
      <c r="J80" s="149">
        <v>116510.27051742001</v>
      </c>
      <c r="K80" s="149">
        <v>131907.45373546245</v>
      </c>
      <c r="L80" s="149">
        <v>136620.36031979736</v>
      </c>
      <c r="M80" s="149">
        <v>132147.54183543331</v>
      </c>
      <c r="N80" s="149">
        <v>126195.92484004</v>
      </c>
      <c r="O80" s="149">
        <v>129617.658586384</v>
      </c>
      <c r="P80" s="149">
        <v>149032.29375176202</v>
      </c>
      <c r="Q80" s="149">
        <v>154213.28532229</v>
      </c>
      <c r="R80" s="149">
        <v>145573.54602238801</v>
      </c>
      <c r="S80" s="149">
        <v>145573.54602238801</v>
      </c>
      <c r="T80" s="149">
        <v>161129.484108006</v>
      </c>
      <c r="U80" s="149">
        <v>171282.33778173602</v>
      </c>
      <c r="V80" s="149">
        <v>167404.43</v>
      </c>
      <c r="W80" s="149">
        <v>190769.03999999998</v>
      </c>
      <c r="X80" s="149">
        <v>196010</v>
      </c>
      <c r="Y80" s="149">
        <v>197810</v>
      </c>
      <c r="Z80" s="149">
        <v>0</v>
      </c>
      <c r="AA80" s="149">
        <v>0</v>
      </c>
      <c r="AB80" s="149">
        <v>0</v>
      </c>
      <c r="AC80" s="149">
        <v>0</v>
      </c>
      <c r="AD80" s="149">
        <v>0</v>
      </c>
      <c r="AE80" s="149">
        <v>0</v>
      </c>
      <c r="AF80" s="149">
        <v>0</v>
      </c>
      <c r="AG80" s="149">
        <v>-71</v>
      </c>
      <c r="AH80" s="149">
        <v>0</v>
      </c>
      <c r="AI80" s="149">
        <v>0</v>
      </c>
      <c r="AJ80" s="149">
        <v>0</v>
      </c>
      <c r="AK80" s="149">
        <v>0</v>
      </c>
      <c r="AL80" s="149">
        <v>0</v>
      </c>
      <c r="AM80" s="149">
        <v>0</v>
      </c>
      <c r="AN80" s="149">
        <v>0</v>
      </c>
      <c r="AO80" s="149">
        <v>0</v>
      </c>
      <c r="AP80" s="149">
        <v>0</v>
      </c>
      <c r="AQ80" s="149">
        <v>0</v>
      </c>
    </row>
    <row r="81" spans="1:43" s="31" customFormat="1" ht="14.5">
      <c r="A81" s="192"/>
      <c r="B81" s="148" t="s">
        <v>59</v>
      </c>
      <c r="C81" s="149">
        <v>0</v>
      </c>
      <c r="D81" s="149">
        <v>0</v>
      </c>
      <c r="E81" s="149">
        <v>0</v>
      </c>
      <c r="F81" s="149">
        <v>0</v>
      </c>
      <c r="G81" s="149">
        <v>0</v>
      </c>
      <c r="H81" s="149">
        <v>0</v>
      </c>
      <c r="I81" s="149">
        <v>0</v>
      </c>
      <c r="J81" s="149">
        <v>0</v>
      </c>
      <c r="K81" s="149">
        <v>20018.619801747998</v>
      </c>
      <c r="L81" s="149">
        <v>21672.633119999999</v>
      </c>
      <c r="M81" s="149">
        <v>23543.481227520002</v>
      </c>
      <c r="N81" s="149">
        <v>14745.239935720001</v>
      </c>
      <c r="O81" s="149">
        <v>19348.761873442003</v>
      </c>
      <c r="P81" s="149">
        <v>23097.771663322001</v>
      </c>
      <c r="Q81" s="149">
        <v>25501.623649500998</v>
      </c>
      <c r="R81" s="149">
        <v>23005.549961532</v>
      </c>
      <c r="S81" s="149">
        <v>23005.549961532</v>
      </c>
      <c r="T81" s="149">
        <v>43852.266506598004</v>
      </c>
      <c r="U81" s="149">
        <v>45981.308018196003</v>
      </c>
      <c r="V81" s="149">
        <v>48200</v>
      </c>
      <c r="W81" s="149">
        <v>39696.71</v>
      </c>
      <c r="X81" s="149">
        <v>39697</v>
      </c>
      <c r="Y81" s="149">
        <v>39697</v>
      </c>
      <c r="Z81" s="149">
        <v>0</v>
      </c>
      <c r="AA81" s="149">
        <v>0</v>
      </c>
      <c r="AB81" s="149">
        <v>0</v>
      </c>
      <c r="AC81" s="149">
        <v>0</v>
      </c>
      <c r="AD81" s="149">
        <v>0</v>
      </c>
      <c r="AE81" s="149">
        <v>0</v>
      </c>
      <c r="AF81" s="149">
        <v>0</v>
      </c>
      <c r="AG81" s="149">
        <v>0</v>
      </c>
      <c r="AH81" s="149">
        <v>0</v>
      </c>
      <c r="AI81" s="149">
        <v>0</v>
      </c>
      <c r="AJ81" s="149">
        <v>0</v>
      </c>
      <c r="AK81" s="149">
        <v>0</v>
      </c>
      <c r="AL81" s="149">
        <v>0</v>
      </c>
      <c r="AM81" s="149">
        <v>0</v>
      </c>
      <c r="AN81" s="149">
        <v>0</v>
      </c>
      <c r="AO81" s="149">
        <v>0</v>
      </c>
      <c r="AP81" s="149">
        <v>0</v>
      </c>
      <c r="AQ81" s="149">
        <v>0</v>
      </c>
    </row>
    <row r="82" spans="1:43" s="31" customFormat="1" ht="14.5">
      <c r="A82" s="192"/>
      <c r="B82" s="151" t="s">
        <v>118</v>
      </c>
      <c r="C82" s="149">
        <v>0</v>
      </c>
      <c r="D82" s="149">
        <v>0</v>
      </c>
      <c r="E82" s="149">
        <v>0</v>
      </c>
      <c r="F82" s="149">
        <v>0</v>
      </c>
      <c r="G82" s="149">
        <v>0</v>
      </c>
      <c r="H82" s="149">
        <v>0</v>
      </c>
      <c r="I82" s="149">
        <v>0</v>
      </c>
      <c r="J82" s="149">
        <v>0</v>
      </c>
      <c r="K82" s="149">
        <v>0</v>
      </c>
      <c r="L82" s="149">
        <v>0</v>
      </c>
      <c r="M82" s="149">
        <v>0</v>
      </c>
      <c r="N82" s="149">
        <v>0</v>
      </c>
      <c r="O82" s="149">
        <v>0</v>
      </c>
      <c r="P82" s="149">
        <v>0</v>
      </c>
      <c r="Q82" s="149">
        <v>0</v>
      </c>
      <c r="R82" s="149">
        <v>0</v>
      </c>
      <c r="S82" s="149">
        <v>0</v>
      </c>
      <c r="T82" s="149">
        <v>0</v>
      </c>
      <c r="U82" s="149">
        <v>0</v>
      </c>
      <c r="V82" s="149">
        <v>0</v>
      </c>
      <c r="W82" s="149">
        <v>0</v>
      </c>
      <c r="X82" s="149">
        <v>0</v>
      </c>
      <c r="Y82" s="149">
        <v>0</v>
      </c>
      <c r="Z82" s="149">
        <v>0</v>
      </c>
      <c r="AA82" s="149">
        <v>0</v>
      </c>
      <c r="AB82" s="149">
        <v>0</v>
      </c>
      <c r="AC82" s="149">
        <v>0</v>
      </c>
      <c r="AD82" s="149">
        <v>0</v>
      </c>
      <c r="AE82" s="149">
        <v>0</v>
      </c>
      <c r="AF82" s="149">
        <v>0</v>
      </c>
      <c r="AG82" s="149">
        <v>0</v>
      </c>
      <c r="AH82" s="149">
        <v>0</v>
      </c>
      <c r="AI82" s="149">
        <v>0</v>
      </c>
      <c r="AJ82" s="149">
        <v>0</v>
      </c>
      <c r="AK82" s="149">
        <v>0</v>
      </c>
      <c r="AL82" s="149">
        <v>0</v>
      </c>
      <c r="AM82" s="149">
        <v>0</v>
      </c>
      <c r="AN82" s="149">
        <v>0</v>
      </c>
      <c r="AO82" s="149">
        <v>0</v>
      </c>
      <c r="AP82" s="149">
        <v>0</v>
      </c>
      <c r="AQ82" s="149">
        <v>0</v>
      </c>
    </row>
    <row r="83" spans="1:43" s="31" customFormat="1" ht="14.5">
      <c r="A83" s="192"/>
      <c r="B83" s="151" t="s">
        <v>98</v>
      </c>
      <c r="C83" s="149">
        <v>0</v>
      </c>
      <c r="D83" s="149">
        <v>0</v>
      </c>
      <c r="E83" s="149">
        <v>0</v>
      </c>
      <c r="F83" s="149">
        <v>0</v>
      </c>
      <c r="G83" s="149">
        <v>0</v>
      </c>
      <c r="H83" s="149">
        <v>0</v>
      </c>
      <c r="I83" s="149">
        <v>0</v>
      </c>
      <c r="J83" s="149">
        <v>0</v>
      </c>
      <c r="K83" s="149">
        <v>0</v>
      </c>
      <c r="L83" s="149">
        <v>0</v>
      </c>
      <c r="M83" s="149">
        <v>0</v>
      </c>
      <c r="N83" s="149">
        <v>0</v>
      </c>
      <c r="O83" s="149">
        <v>0</v>
      </c>
      <c r="P83" s="149">
        <v>0</v>
      </c>
      <c r="Q83" s="149">
        <v>0</v>
      </c>
      <c r="R83" s="149">
        <v>0</v>
      </c>
      <c r="S83" s="149">
        <v>0</v>
      </c>
      <c r="T83" s="149">
        <v>0</v>
      </c>
      <c r="U83" s="149">
        <v>0</v>
      </c>
      <c r="V83" s="149">
        <v>0</v>
      </c>
      <c r="W83" s="149">
        <v>0</v>
      </c>
      <c r="X83" s="149">
        <v>0</v>
      </c>
      <c r="Y83" s="149">
        <v>0</v>
      </c>
      <c r="Z83" s="149">
        <v>0</v>
      </c>
      <c r="AA83" s="149">
        <v>0</v>
      </c>
      <c r="AB83" s="149">
        <v>0</v>
      </c>
      <c r="AC83" s="149">
        <v>0</v>
      </c>
      <c r="AD83" s="149">
        <v>0</v>
      </c>
      <c r="AE83" s="149">
        <v>0</v>
      </c>
      <c r="AF83" s="149">
        <v>0</v>
      </c>
      <c r="AG83" s="149">
        <v>0</v>
      </c>
      <c r="AH83" s="149">
        <v>0</v>
      </c>
      <c r="AI83" s="149">
        <v>0</v>
      </c>
      <c r="AJ83" s="149">
        <v>0</v>
      </c>
      <c r="AK83" s="149">
        <v>0</v>
      </c>
      <c r="AL83" s="149">
        <v>0</v>
      </c>
      <c r="AM83" s="149">
        <v>0</v>
      </c>
      <c r="AN83" s="149">
        <v>0</v>
      </c>
      <c r="AO83" s="149">
        <v>0</v>
      </c>
      <c r="AP83" s="149">
        <v>0</v>
      </c>
      <c r="AQ83" s="149">
        <v>0</v>
      </c>
    </row>
    <row r="84" spans="1:43" s="31" customFormat="1" ht="14.5">
      <c r="A84" s="192"/>
      <c r="B84" s="151" t="s">
        <v>207</v>
      </c>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v>0</v>
      </c>
      <c r="AE84" s="149">
        <v>0</v>
      </c>
      <c r="AF84" s="149">
        <v>0</v>
      </c>
      <c r="AG84" s="149">
        <v>0</v>
      </c>
      <c r="AH84" s="149">
        <v>0</v>
      </c>
      <c r="AI84" s="149">
        <v>0</v>
      </c>
      <c r="AJ84" s="149">
        <v>0</v>
      </c>
      <c r="AK84" s="149">
        <v>0</v>
      </c>
      <c r="AL84" s="149">
        <v>0</v>
      </c>
      <c r="AM84" s="149">
        <v>0</v>
      </c>
      <c r="AN84" s="149">
        <v>0</v>
      </c>
      <c r="AO84" s="149">
        <v>0</v>
      </c>
      <c r="AP84" s="149">
        <v>0</v>
      </c>
      <c r="AQ84" s="149">
        <v>0</v>
      </c>
    </row>
    <row r="85" spans="1:43" s="31" customFormat="1" ht="14.5">
      <c r="A85" s="192"/>
      <c r="B85" s="151" t="s">
        <v>50</v>
      </c>
      <c r="C85" s="155">
        <v>0</v>
      </c>
      <c r="D85" s="155">
        <v>0</v>
      </c>
      <c r="E85" s="155">
        <v>0</v>
      </c>
      <c r="F85" s="155">
        <v>0</v>
      </c>
      <c r="G85" s="155">
        <v>0</v>
      </c>
      <c r="H85" s="155">
        <v>0</v>
      </c>
      <c r="I85" s="155">
        <v>0</v>
      </c>
      <c r="J85" s="155">
        <v>0</v>
      </c>
      <c r="K85" s="155">
        <v>20018.619801747998</v>
      </c>
      <c r="L85" s="155">
        <v>21672.633119999999</v>
      </c>
      <c r="M85" s="155">
        <v>23543.481227520002</v>
      </c>
      <c r="N85" s="155">
        <v>14745.239935720001</v>
      </c>
      <c r="O85" s="155">
        <v>0</v>
      </c>
      <c r="P85" s="155">
        <v>0</v>
      </c>
      <c r="Q85" s="155">
        <v>0</v>
      </c>
      <c r="R85" s="155">
        <v>0</v>
      </c>
      <c r="S85" s="155">
        <v>0</v>
      </c>
      <c r="T85" s="155">
        <v>0</v>
      </c>
      <c r="U85" s="155">
        <v>0</v>
      </c>
      <c r="V85" s="155">
        <v>0</v>
      </c>
      <c r="W85" s="155">
        <v>0</v>
      </c>
      <c r="X85" s="155">
        <v>0</v>
      </c>
      <c r="Y85" s="155">
        <v>0</v>
      </c>
      <c r="Z85" s="155">
        <v>0</v>
      </c>
      <c r="AA85" s="155">
        <v>0</v>
      </c>
      <c r="AB85" s="155">
        <v>0</v>
      </c>
      <c r="AC85" s="155">
        <v>0</v>
      </c>
      <c r="AD85" s="155">
        <v>0</v>
      </c>
      <c r="AE85" s="155">
        <v>0</v>
      </c>
      <c r="AF85" s="155">
        <v>0</v>
      </c>
      <c r="AG85" s="155">
        <v>0</v>
      </c>
      <c r="AH85" s="155">
        <v>0</v>
      </c>
      <c r="AI85" s="155">
        <v>0</v>
      </c>
      <c r="AJ85" s="155">
        <v>0</v>
      </c>
      <c r="AK85" s="155">
        <v>0</v>
      </c>
      <c r="AL85" s="155">
        <v>0</v>
      </c>
      <c r="AM85" s="155">
        <v>0</v>
      </c>
      <c r="AN85" s="155">
        <v>0</v>
      </c>
      <c r="AO85" s="155">
        <v>0</v>
      </c>
      <c r="AP85" s="155">
        <v>0</v>
      </c>
      <c r="AQ85" s="155">
        <v>0</v>
      </c>
    </row>
    <row r="86" spans="1:43" s="31" customFormat="1" ht="14.5">
      <c r="A86" s="192"/>
      <c r="B86" s="151" t="s">
        <v>63</v>
      </c>
      <c r="C86" s="155">
        <v>0</v>
      </c>
      <c r="D86" s="155">
        <v>0</v>
      </c>
      <c r="E86" s="155">
        <v>0</v>
      </c>
      <c r="F86" s="155">
        <v>0</v>
      </c>
      <c r="G86" s="155">
        <v>0</v>
      </c>
      <c r="H86" s="155">
        <v>0</v>
      </c>
      <c r="I86" s="155">
        <v>0</v>
      </c>
      <c r="J86" s="155">
        <v>0</v>
      </c>
      <c r="K86" s="155">
        <v>0</v>
      </c>
      <c r="L86" s="155">
        <v>0</v>
      </c>
      <c r="M86" s="155">
        <v>0</v>
      </c>
      <c r="N86" s="155">
        <v>0</v>
      </c>
      <c r="O86" s="155">
        <v>0</v>
      </c>
      <c r="P86" s="155">
        <v>0</v>
      </c>
      <c r="Q86" s="155">
        <v>0</v>
      </c>
      <c r="R86" s="155">
        <v>0</v>
      </c>
      <c r="S86" s="155">
        <v>0</v>
      </c>
      <c r="T86" s="155">
        <v>0</v>
      </c>
      <c r="U86" s="155">
        <v>0</v>
      </c>
      <c r="V86" s="155">
        <v>0</v>
      </c>
      <c r="W86" s="155">
        <v>0</v>
      </c>
      <c r="X86" s="155">
        <v>0</v>
      </c>
      <c r="Y86" s="155">
        <v>0</v>
      </c>
      <c r="Z86" s="155">
        <v>0</v>
      </c>
      <c r="AA86" s="155">
        <v>0</v>
      </c>
      <c r="AB86" s="155">
        <v>0</v>
      </c>
      <c r="AC86" s="155">
        <v>0</v>
      </c>
      <c r="AD86" s="155">
        <v>0</v>
      </c>
      <c r="AE86" s="155">
        <v>0</v>
      </c>
      <c r="AF86" s="155">
        <v>0</v>
      </c>
      <c r="AG86" s="155">
        <v>0</v>
      </c>
      <c r="AH86" s="155">
        <v>0</v>
      </c>
      <c r="AI86" s="155">
        <v>0</v>
      </c>
      <c r="AJ86" s="155">
        <v>0</v>
      </c>
      <c r="AK86" s="155">
        <v>0</v>
      </c>
      <c r="AL86" s="155">
        <v>0</v>
      </c>
      <c r="AM86" s="155">
        <v>0</v>
      </c>
      <c r="AN86" s="155">
        <v>0</v>
      </c>
      <c r="AO86" s="155">
        <v>0</v>
      </c>
      <c r="AP86" s="155">
        <v>0</v>
      </c>
      <c r="AQ86" s="155">
        <v>0</v>
      </c>
    </row>
    <row r="87" spans="1:43" s="31" customFormat="1" ht="14.5">
      <c r="A87" s="192"/>
      <c r="B87" s="151" t="s">
        <v>119</v>
      </c>
      <c r="C87" s="149">
        <v>0</v>
      </c>
      <c r="D87" s="149">
        <v>0</v>
      </c>
      <c r="E87" s="149">
        <v>0</v>
      </c>
      <c r="F87" s="149">
        <v>0</v>
      </c>
      <c r="G87" s="149">
        <v>0</v>
      </c>
      <c r="H87" s="149">
        <v>0</v>
      </c>
      <c r="I87" s="149">
        <v>0</v>
      </c>
      <c r="J87" s="149">
        <v>0</v>
      </c>
      <c r="K87" s="149">
        <v>0</v>
      </c>
      <c r="L87" s="149">
        <v>0</v>
      </c>
      <c r="M87" s="149">
        <v>0</v>
      </c>
      <c r="N87" s="149">
        <v>0</v>
      </c>
      <c r="O87" s="149">
        <v>0</v>
      </c>
      <c r="P87" s="149">
        <v>0</v>
      </c>
      <c r="Q87" s="149">
        <v>0</v>
      </c>
      <c r="R87" s="149">
        <v>0</v>
      </c>
      <c r="S87" s="149">
        <v>0</v>
      </c>
      <c r="T87" s="149">
        <v>0</v>
      </c>
      <c r="U87" s="149">
        <v>0</v>
      </c>
      <c r="V87" s="149">
        <v>0</v>
      </c>
      <c r="W87" s="149">
        <v>0</v>
      </c>
      <c r="X87" s="149">
        <v>0</v>
      </c>
      <c r="Y87" s="149">
        <v>0</v>
      </c>
      <c r="Z87" s="149">
        <v>0</v>
      </c>
      <c r="AA87" s="149">
        <v>0</v>
      </c>
      <c r="AB87" s="149">
        <v>0</v>
      </c>
      <c r="AC87" s="149">
        <v>0</v>
      </c>
      <c r="AD87" s="149">
        <v>0</v>
      </c>
      <c r="AE87" s="149">
        <v>0</v>
      </c>
      <c r="AF87" s="149">
        <v>0</v>
      </c>
      <c r="AG87" s="149">
        <v>0</v>
      </c>
      <c r="AH87" s="149">
        <v>0</v>
      </c>
      <c r="AI87" s="149">
        <v>0</v>
      </c>
      <c r="AJ87" s="149">
        <v>0</v>
      </c>
      <c r="AK87" s="149">
        <v>0</v>
      </c>
      <c r="AL87" s="149">
        <v>0</v>
      </c>
      <c r="AM87" s="149">
        <v>0</v>
      </c>
      <c r="AN87" s="149">
        <v>0</v>
      </c>
      <c r="AO87" s="149">
        <v>0</v>
      </c>
      <c r="AP87" s="149">
        <v>0</v>
      </c>
      <c r="AQ87" s="149">
        <v>0</v>
      </c>
    </row>
    <row r="88" spans="1:43" s="31" customFormat="1" ht="14.5">
      <c r="A88" s="192"/>
      <c r="B88" s="151" t="s">
        <v>61</v>
      </c>
      <c r="C88" s="155">
        <v>0</v>
      </c>
      <c r="D88" s="155">
        <v>0</v>
      </c>
      <c r="E88" s="155">
        <v>0</v>
      </c>
      <c r="F88" s="155">
        <v>0</v>
      </c>
      <c r="G88" s="155">
        <v>0</v>
      </c>
      <c r="H88" s="155">
        <v>0</v>
      </c>
      <c r="I88" s="155">
        <v>0</v>
      </c>
      <c r="J88" s="155">
        <v>0</v>
      </c>
      <c r="K88" s="155">
        <v>0</v>
      </c>
      <c r="L88" s="155">
        <v>0</v>
      </c>
      <c r="M88" s="155">
        <v>0</v>
      </c>
      <c r="N88" s="155">
        <v>0</v>
      </c>
      <c r="O88" s="155">
        <v>0</v>
      </c>
      <c r="P88" s="155">
        <v>0</v>
      </c>
      <c r="Q88" s="155">
        <v>0</v>
      </c>
      <c r="R88" s="155">
        <v>0</v>
      </c>
      <c r="S88" s="155">
        <v>0</v>
      </c>
      <c r="T88" s="155">
        <v>0</v>
      </c>
      <c r="U88" s="155">
        <v>0</v>
      </c>
      <c r="V88" s="155">
        <v>0</v>
      </c>
      <c r="W88" s="155">
        <v>0</v>
      </c>
      <c r="X88" s="155">
        <v>0</v>
      </c>
      <c r="Y88" s="155">
        <v>0</v>
      </c>
      <c r="Z88" s="155">
        <v>0</v>
      </c>
      <c r="AA88" s="155">
        <v>0</v>
      </c>
      <c r="AB88" s="155">
        <v>0</v>
      </c>
      <c r="AC88" s="155">
        <v>0</v>
      </c>
      <c r="AD88" s="155">
        <v>0</v>
      </c>
      <c r="AE88" s="155">
        <v>0</v>
      </c>
      <c r="AF88" s="155">
        <v>0</v>
      </c>
      <c r="AG88" s="155">
        <v>0</v>
      </c>
      <c r="AH88" s="155">
        <v>0</v>
      </c>
      <c r="AI88" s="155">
        <v>0</v>
      </c>
      <c r="AJ88" s="155">
        <v>0</v>
      </c>
      <c r="AK88" s="155">
        <v>0</v>
      </c>
      <c r="AL88" s="155">
        <v>0</v>
      </c>
      <c r="AM88" s="155">
        <v>0</v>
      </c>
      <c r="AN88" s="155">
        <v>0</v>
      </c>
      <c r="AO88" s="155">
        <v>0</v>
      </c>
      <c r="AP88" s="155">
        <v>0</v>
      </c>
      <c r="AQ88" s="155">
        <v>0</v>
      </c>
    </row>
    <row r="89" spans="1:43" s="31" customFormat="1" ht="14.5">
      <c r="A89" s="192"/>
      <c r="B89" s="151" t="s">
        <v>120</v>
      </c>
      <c r="C89" s="152">
        <v>0</v>
      </c>
      <c r="D89" s="152">
        <v>0</v>
      </c>
      <c r="E89" s="152">
        <v>0</v>
      </c>
      <c r="F89" s="152">
        <v>0</v>
      </c>
      <c r="G89" s="152">
        <v>0</v>
      </c>
      <c r="H89" s="152">
        <v>0</v>
      </c>
      <c r="I89" s="152">
        <v>0</v>
      </c>
      <c r="J89" s="152">
        <v>0</v>
      </c>
      <c r="K89" s="152">
        <v>0</v>
      </c>
      <c r="L89" s="152">
        <v>0</v>
      </c>
      <c r="M89" s="152">
        <v>0</v>
      </c>
      <c r="N89" s="152">
        <v>0</v>
      </c>
      <c r="O89" s="152">
        <v>19348.761873442003</v>
      </c>
      <c r="P89" s="152">
        <v>23097.771663322001</v>
      </c>
      <c r="Q89" s="152">
        <v>25501.623649500998</v>
      </c>
      <c r="R89" s="152">
        <v>23005.549961532</v>
      </c>
      <c r="S89" s="152">
        <v>23005.549961532</v>
      </c>
      <c r="T89" s="152">
        <v>43852.266506598004</v>
      </c>
      <c r="U89" s="152">
        <v>45981.308018196003</v>
      </c>
      <c r="V89" s="152">
        <v>48200</v>
      </c>
      <c r="W89" s="152">
        <v>39696.71</v>
      </c>
      <c r="X89" s="152">
        <v>39697</v>
      </c>
      <c r="Y89" s="152">
        <v>39697</v>
      </c>
      <c r="Z89" s="152">
        <v>0</v>
      </c>
      <c r="AA89" s="152">
        <v>0</v>
      </c>
      <c r="AB89" s="152">
        <v>0</v>
      </c>
      <c r="AC89" s="152">
        <v>0</v>
      </c>
      <c r="AD89" s="152">
        <v>0</v>
      </c>
      <c r="AE89" s="152">
        <v>0</v>
      </c>
      <c r="AF89" s="152">
        <v>0</v>
      </c>
      <c r="AG89" s="152">
        <v>0</v>
      </c>
      <c r="AH89" s="152">
        <v>0</v>
      </c>
      <c r="AI89" s="152">
        <v>0</v>
      </c>
      <c r="AJ89" s="152">
        <v>0</v>
      </c>
      <c r="AK89" s="152">
        <v>0</v>
      </c>
      <c r="AL89" s="152">
        <v>0</v>
      </c>
      <c r="AM89" s="152">
        <v>0</v>
      </c>
      <c r="AN89" s="152">
        <v>0</v>
      </c>
      <c r="AO89" s="152">
        <v>0</v>
      </c>
      <c r="AP89" s="152">
        <v>0</v>
      </c>
      <c r="AQ89" s="152">
        <v>0</v>
      </c>
    </row>
    <row r="90" spans="1:43" s="31" customFormat="1" ht="14.5">
      <c r="A90" s="192"/>
      <c r="B90" s="151" t="s">
        <v>62</v>
      </c>
      <c r="C90" s="155">
        <v>0</v>
      </c>
      <c r="D90" s="155">
        <v>0</v>
      </c>
      <c r="E90" s="155">
        <v>0</v>
      </c>
      <c r="F90" s="155">
        <v>0</v>
      </c>
      <c r="G90" s="155">
        <v>0</v>
      </c>
      <c r="H90" s="155">
        <v>0</v>
      </c>
      <c r="I90" s="155">
        <v>0</v>
      </c>
      <c r="J90" s="155">
        <v>0</v>
      </c>
      <c r="K90" s="155">
        <v>0</v>
      </c>
      <c r="L90" s="155">
        <v>0</v>
      </c>
      <c r="M90" s="155">
        <v>0</v>
      </c>
      <c r="N90" s="155">
        <v>0</v>
      </c>
      <c r="O90" s="155">
        <v>0</v>
      </c>
      <c r="P90" s="155">
        <v>0</v>
      </c>
      <c r="Q90" s="155">
        <v>0</v>
      </c>
      <c r="R90" s="155">
        <v>0</v>
      </c>
      <c r="S90" s="155">
        <v>0</v>
      </c>
      <c r="T90" s="155">
        <v>0</v>
      </c>
      <c r="U90" s="155">
        <v>0</v>
      </c>
      <c r="V90" s="155">
        <v>0</v>
      </c>
      <c r="W90" s="155">
        <v>0</v>
      </c>
      <c r="X90" s="155">
        <v>0</v>
      </c>
      <c r="Y90" s="155">
        <v>0</v>
      </c>
      <c r="Z90" s="155">
        <v>0</v>
      </c>
      <c r="AA90" s="155">
        <v>0</v>
      </c>
      <c r="AB90" s="155">
        <v>0</v>
      </c>
      <c r="AC90" s="155">
        <v>0</v>
      </c>
      <c r="AD90" s="155">
        <v>0</v>
      </c>
      <c r="AE90" s="155">
        <v>0</v>
      </c>
      <c r="AF90" s="155">
        <v>0</v>
      </c>
      <c r="AG90" s="155">
        <v>0</v>
      </c>
      <c r="AH90" s="155">
        <v>0</v>
      </c>
      <c r="AI90" s="155">
        <v>0</v>
      </c>
      <c r="AJ90" s="155">
        <v>0</v>
      </c>
      <c r="AK90" s="155">
        <v>0</v>
      </c>
      <c r="AL90" s="155">
        <v>0</v>
      </c>
      <c r="AM90" s="155">
        <v>0</v>
      </c>
      <c r="AN90" s="155">
        <v>0</v>
      </c>
      <c r="AO90" s="155">
        <v>0</v>
      </c>
      <c r="AP90" s="155">
        <v>0</v>
      </c>
      <c r="AQ90" s="155">
        <v>0</v>
      </c>
    </row>
    <row r="91" spans="1:43" s="31" customFormat="1" ht="14.5">
      <c r="A91" s="192"/>
      <c r="B91" s="151" t="s">
        <v>93</v>
      </c>
      <c r="C91" s="149">
        <v>0</v>
      </c>
      <c r="D91" s="149">
        <v>0</v>
      </c>
      <c r="E91" s="149">
        <v>0</v>
      </c>
      <c r="F91" s="149">
        <v>0</v>
      </c>
      <c r="G91" s="149">
        <v>0</v>
      </c>
      <c r="H91" s="149">
        <v>0</v>
      </c>
      <c r="I91" s="149">
        <v>0</v>
      </c>
      <c r="J91" s="149">
        <v>0</v>
      </c>
      <c r="K91" s="149">
        <v>0</v>
      </c>
      <c r="L91" s="149">
        <v>0</v>
      </c>
      <c r="M91" s="149">
        <v>0</v>
      </c>
      <c r="N91" s="149">
        <v>0</v>
      </c>
      <c r="O91" s="149">
        <v>0</v>
      </c>
      <c r="P91" s="149">
        <v>0</v>
      </c>
      <c r="Q91" s="149">
        <v>0</v>
      </c>
      <c r="R91" s="149">
        <v>0</v>
      </c>
      <c r="S91" s="149">
        <v>0</v>
      </c>
      <c r="T91" s="149">
        <v>0</v>
      </c>
      <c r="U91" s="149">
        <v>0</v>
      </c>
      <c r="V91" s="149">
        <v>0</v>
      </c>
      <c r="W91" s="149">
        <v>0</v>
      </c>
      <c r="X91" s="149">
        <v>0</v>
      </c>
      <c r="Y91" s="149">
        <v>0</v>
      </c>
      <c r="Z91" s="149">
        <v>0</v>
      </c>
      <c r="AA91" s="149">
        <v>0</v>
      </c>
      <c r="AB91" s="149">
        <v>0</v>
      </c>
      <c r="AC91" s="149">
        <v>0</v>
      </c>
      <c r="AD91" s="149">
        <v>0</v>
      </c>
      <c r="AE91" s="149">
        <v>0</v>
      </c>
      <c r="AF91" s="149">
        <v>0</v>
      </c>
      <c r="AG91" s="149">
        <v>0</v>
      </c>
      <c r="AH91" s="149">
        <v>0</v>
      </c>
      <c r="AI91" s="149">
        <v>0</v>
      </c>
      <c r="AJ91" s="149">
        <v>0</v>
      </c>
      <c r="AK91" s="149">
        <v>0</v>
      </c>
      <c r="AL91" s="149">
        <v>0</v>
      </c>
      <c r="AM91" s="149">
        <v>0</v>
      </c>
      <c r="AN91" s="149">
        <v>0</v>
      </c>
      <c r="AO91" s="149">
        <v>0</v>
      </c>
      <c r="AP91" s="149">
        <v>0</v>
      </c>
      <c r="AQ91" s="149">
        <v>0</v>
      </c>
    </row>
    <row r="92" spans="1:43" s="31" customFormat="1" ht="14.5">
      <c r="A92" s="192"/>
      <c r="B92" s="151" t="s">
        <v>53</v>
      </c>
      <c r="C92" s="155">
        <v>0</v>
      </c>
      <c r="D92" s="155">
        <v>0</v>
      </c>
      <c r="E92" s="155">
        <v>0</v>
      </c>
      <c r="F92" s="155">
        <v>0</v>
      </c>
      <c r="G92" s="155">
        <v>0</v>
      </c>
      <c r="H92" s="155">
        <v>0</v>
      </c>
      <c r="I92" s="155">
        <v>0</v>
      </c>
      <c r="J92" s="155">
        <v>0</v>
      </c>
      <c r="K92" s="155">
        <v>0</v>
      </c>
      <c r="L92" s="155">
        <v>0</v>
      </c>
      <c r="M92" s="155">
        <v>0</v>
      </c>
      <c r="N92" s="155">
        <v>0</v>
      </c>
      <c r="O92" s="155">
        <v>0</v>
      </c>
      <c r="P92" s="155">
        <v>0</v>
      </c>
      <c r="Q92" s="155">
        <v>0</v>
      </c>
      <c r="R92" s="155">
        <v>0</v>
      </c>
      <c r="S92" s="155">
        <v>0</v>
      </c>
      <c r="T92" s="155">
        <v>0</v>
      </c>
      <c r="U92" s="155">
        <v>0</v>
      </c>
      <c r="V92" s="155">
        <v>0</v>
      </c>
      <c r="W92" s="155">
        <v>0</v>
      </c>
      <c r="X92" s="155">
        <v>0</v>
      </c>
      <c r="Y92" s="155">
        <v>0</v>
      </c>
      <c r="Z92" s="155">
        <v>0</v>
      </c>
      <c r="AA92" s="155">
        <v>0</v>
      </c>
      <c r="AB92" s="155">
        <v>0</v>
      </c>
      <c r="AC92" s="155">
        <v>0</v>
      </c>
      <c r="AD92" s="155">
        <v>0</v>
      </c>
      <c r="AE92" s="155">
        <v>0</v>
      </c>
      <c r="AF92" s="155">
        <v>0</v>
      </c>
      <c r="AG92" s="155">
        <v>0</v>
      </c>
      <c r="AH92" s="155">
        <v>0</v>
      </c>
      <c r="AI92" s="155">
        <v>0</v>
      </c>
      <c r="AJ92" s="155">
        <v>0</v>
      </c>
      <c r="AK92" s="155">
        <v>0</v>
      </c>
      <c r="AL92" s="155">
        <v>0</v>
      </c>
      <c r="AM92" s="155">
        <v>0</v>
      </c>
      <c r="AN92" s="155">
        <v>0</v>
      </c>
      <c r="AO92" s="155">
        <v>0</v>
      </c>
      <c r="AP92" s="155">
        <v>0</v>
      </c>
      <c r="AQ92" s="155">
        <v>0</v>
      </c>
    </row>
    <row r="93" spans="1:43" s="31" customFormat="1" ht="14.5">
      <c r="A93" s="192"/>
      <c r="B93" s="151" t="s">
        <v>60</v>
      </c>
      <c r="C93" s="149">
        <v>0</v>
      </c>
      <c r="D93" s="149">
        <v>0</v>
      </c>
      <c r="E93" s="149">
        <v>0</v>
      </c>
      <c r="F93" s="149">
        <v>0</v>
      </c>
      <c r="G93" s="149">
        <v>0</v>
      </c>
      <c r="H93" s="149">
        <v>0</v>
      </c>
      <c r="I93" s="149">
        <v>0</v>
      </c>
      <c r="J93" s="149">
        <v>0</v>
      </c>
      <c r="K93" s="149">
        <v>0</v>
      </c>
      <c r="L93" s="149">
        <v>0</v>
      </c>
      <c r="M93" s="149">
        <v>0</v>
      </c>
      <c r="N93" s="149">
        <v>0</v>
      </c>
      <c r="O93" s="149">
        <v>0</v>
      </c>
      <c r="P93" s="149">
        <v>0</v>
      </c>
      <c r="Q93" s="149">
        <v>0</v>
      </c>
      <c r="R93" s="149">
        <v>0</v>
      </c>
      <c r="S93" s="149">
        <v>0</v>
      </c>
      <c r="T93" s="149">
        <v>0</v>
      </c>
      <c r="U93" s="149">
        <v>0</v>
      </c>
      <c r="V93" s="149">
        <v>0</v>
      </c>
      <c r="W93" s="149">
        <v>0</v>
      </c>
      <c r="X93" s="149">
        <v>0</v>
      </c>
      <c r="Y93" s="149">
        <v>0</v>
      </c>
      <c r="Z93" s="149">
        <v>0</v>
      </c>
      <c r="AA93" s="149">
        <v>0</v>
      </c>
      <c r="AB93" s="149">
        <v>0</v>
      </c>
      <c r="AC93" s="149">
        <v>0</v>
      </c>
      <c r="AD93" s="149">
        <v>0</v>
      </c>
      <c r="AE93" s="149">
        <v>0</v>
      </c>
      <c r="AF93" s="149">
        <v>0</v>
      </c>
      <c r="AG93" s="149">
        <v>0</v>
      </c>
      <c r="AH93" s="149">
        <v>0</v>
      </c>
      <c r="AI93" s="149">
        <v>0</v>
      </c>
      <c r="AJ93" s="149">
        <v>0</v>
      </c>
      <c r="AK93" s="149">
        <v>0</v>
      </c>
      <c r="AL93" s="149">
        <v>0</v>
      </c>
      <c r="AM93" s="149">
        <v>0</v>
      </c>
      <c r="AN93" s="149">
        <v>0</v>
      </c>
      <c r="AO93" s="149">
        <v>0</v>
      </c>
      <c r="AP93" s="149">
        <v>0</v>
      </c>
      <c r="AQ93" s="149">
        <v>0</v>
      </c>
    </row>
    <row r="94" spans="1:43" s="31" customFormat="1" ht="14.5">
      <c r="A94" s="193"/>
      <c r="B94" s="154" t="s">
        <v>64</v>
      </c>
      <c r="C94" s="149">
        <v>0</v>
      </c>
      <c r="D94" s="149">
        <v>0</v>
      </c>
      <c r="E94" s="149">
        <v>0</v>
      </c>
      <c r="F94" s="149">
        <v>0</v>
      </c>
      <c r="G94" s="149">
        <v>0</v>
      </c>
      <c r="H94" s="149">
        <v>0</v>
      </c>
      <c r="I94" s="149">
        <v>0</v>
      </c>
      <c r="J94" s="149">
        <v>116510.27051742001</v>
      </c>
      <c r="K94" s="149">
        <v>111888.83393371444</v>
      </c>
      <c r="L94" s="149">
        <v>114947.72719979734</v>
      </c>
      <c r="M94" s="149">
        <v>108604.06060791331</v>
      </c>
      <c r="N94" s="149">
        <v>111450.68490431999</v>
      </c>
      <c r="O94" s="149">
        <v>110268.89671294201</v>
      </c>
      <c r="P94" s="149">
        <v>125934.52208844</v>
      </c>
      <c r="Q94" s="149">
        <v>128711.66167278901</v>
      </c>
      <c r="R94" s="149">
        <v>122567.99606085601</v>
      </c>
      <c r="S94" s="149">
        <v>122567.99606085601</v>
      </c>
      <c r="T94" s="149">
        <v>117277.217601408</v>
      </c>
      <c r="U94" s="149">
        <v>125301.02976354001</v>
      </c>
      <c r="V94" s="149">
        <v>119204.43</v>
      </c>
      <c r="W94" s="149">
        <v>151072.32999999999</v>
      </c>
      <c r="X94" s="149">
        <v>156313</v>
      </c>
      <c r="Y94" s="149">
        <v>158113</v>
      </c>
      <c r="Z94" s="149">
        <v>0</v>
      </c>
      <c r="AA94" s="149">
        <v>0</v>
      </c>
      <c r="AB94" s="149">
        <v>0</v>
      </c>
      <c r="AC94" s="149">
        <v>0</v>
      </c>
      <c r="AD94" s="149">
        <v>0</v>
      </c>
      <c r="AE94" s="149">
        <v>0</v>
      </c>
      <c r="AF94" s="149">
        <v>0</v>
      </c>
      <c r="AG94" s="149">
        <v>-71</v>
      </c>
      <c r="AH94" s="149">
        <v>0</v>
      </c>
      <c r="AI94" s="149">
        <v>0</v>
      </c>
      <c r="AJ94" s="149">
        <v>0</v>
      </c>
      <c r="AK94" s="149">
        <v>0</v>
      </c>
      <c r="AL94" s="149">
        <v>0</v>
      </c>
      <c r="AM94" s="149">
        <v>0</v>
      </c>
      <c r="AN94" s="149">
        <v>0</v>
      </c>
      <c r="AO94" s="149">
        <v>0</v>
      </c>
      <c r="AP94" s="149">
        <v>0</v>
      </c>
      <c r="AQ94" s="149">
        <v>0</v>
      </c>
    </row>
    <row r="95" spans="1:43" s="31" customFormat="1" ht="14.5">
      <c r="A95" s="194"/>
      <c r="B95" s="158" t="s">
        <v>65</v>
      </c>
      <c r="C95" s="152">
        <v>0</v>
      </c>
      <c r="D95" s="152">
        <v>0</v>
      </c>
      <c r="E95" s="152">
        <v>0</v>
      </c>
      <c r="F95" s="152">
        <v>0</v>
      </c>
      <c r="G95" s="152">
        <v>0</v>
      </c>
      <c r="H95" s="152">
        <v>0</v>
      </c>
      <c r="I95" s="152">
        <v>0</v>
      </c>
      <c r="J95" s="152">
        <v>0</v>
      </c>
      <c r="K95" s="152">
        <v>0</v>
      </c>
      <c r="L95" s="152">
        <v>0</v>
      </c>
      <c r="M95" s="152">
        <v>0</v>
      </c>
      <c r="N95" s="152">
        <v>0</v>
      </c>
      <c r="O95" s="152">
        <v>0</v>
      </c>
      <c r="P95" s="152">
        <v>0</v>
      </c>
      <c r="Q95" s="152">
        <v>0</v>
      </c>
      <c r="R95" s="152">
        <v>0</v>
      </c>
      <c r="S95" s="152">
        <v>0</v>
      </c>
      <c r="T95" s="152">
        <v>0</v>
      </c>
      <c r="U95" s="152">
        <v>0</v>
      </c>
      <c r="V95" s="152">
        <v>0</v>
      </c>
      <c r="W95" s="152">
        <v>0</v>
      </c>
      <c r="X95" s="152">
        <v>0</v>
      </c>
      <c r="Y95" s="152">
        <v>0</v>
      </c>
      <c r="Z95" s="152">
        <v>0</v>
      </c>
      <c r="AA95" s="152">
        <v>0</v>
      </c>
      <c r="AB95" s="152">
        <v>0</v>
      </c>
      <c r="AC95" s="152">
        <v>0</v>
      </c>
      <c r="AD95" s="152">
        <v>0</v>
      </c>
      <c r="AE95" s="152">
        <v>0</v>
      </c>
      <c r="AF95" s="152">
        <v>0</v>
      </c>
      <c r="AG95" s="152">
        <v>0</v>
      </c>
      <c r="AH95" s="152">
        <v>0</v>
      </c>
      <c r="AI95" s="152">
        <v>0</v>
      </c>
      <c r="AJ95" s="152">
        <v>0</v>
      </c>
      <c r="AK95" s="152">
        <v>0</v>
      </c>
      <c r="AL95" s="152">
        <v>0</v>
      </c>
      <c r="AM95" s="152">
        <v>0</v>
      </c>
      <c r="AN95" s="152">
        <v>0</v>
      </c>
      <c r="AO95" s="152">
        <v>0</v>
      </c>
      <c r="AP95" s="152">
        <v>0</v>
      </c>
      <c r="AQ95" s="152">
        <v>0</v>
      </c>
    </row>
    <row r="96" spans="1:43" s="31" customFormat="1" ht="14.5">
      <c r="A96" s="194"/>
      <c r="B96" s="158" t="s">
        <v>66</v>
      </c>
      <c r="C96" s="152">
        <v>0</v>
      </c>
      <c r="D96" s="152">
        <v>0</v>
      </c>
      <c r="E96" s="152">
        <v>0</v>
      </c>
      <c r="F96" s="152">
        <v>0</v>
      </c>
      <c r="G96" s="152">
        <v>0</v>
      </c>
      <c r="H96" s="152">
        <v>0</v>
      </c>
      <c r="I96" s="152">
        <v>0</v>
      </c>
      <c r="J96" s="152">
        <v>116510.27051742001</v>
      </c>
      <c r="K96" s="152">
        <v>111888.83393371444</v>
      </c>
      <c r="L96" s="152">
        <v>114947.72719979734</v>
      </c>
      <c r="M96" s="152">
        <v>108604.06060791331</v>
      </c>
      <c r="N96" s="152">
        <v>111450.68490431999</v>
      </c>
      <c r="O96" s="152">
        <v>110268.89671294201</v>
      </c>
      <c r="P96" s="152">
        <v>125934.52208844</v>
      </c>
      <c r="Q96" s="152">
        <v>128711.66167278901</v>
      </c>
      <c r="R96" s="152">
        <v>122567.99606085601</v>
      </c>
      <c r="S96" s="152">
        <v>122567.99606085601</v>
      </c>
      <c r="T96" s="152">
        <v>117277.217601408</v>
      </c>
      <c r="U96" s="152">
        <v>125301.02976354001</v>
      </c>
      <c r="V96" s="152">
        <v>119204.43</v>
      </c>
      <c r="W96" s="152">
        <v>151072.32999999999</v>
      </c>
      <c r="X96" s="152">
        <v>156313</v>
      </c>
      <c r="Y96" s="152">
        <v>158113</v>
      </c>
      <c r="Z96" s="152">
        <v>0</v>
      </c>
      <c r="AA96" s="152">
        <v>0</v>
      </c>
      <c r="AB96" s="152">
        <v>0</v>
      </c>
      <c r="AC96" s="152">
        <v>0</v>
      </c>
      <c r="AD96" s="152">
        <v>0</v>
      </c>
      <c r="AE96" s="152">
        <v>0</v>
      </c>
      <c r="AF96" s="152">
        <v>0</v>
      </c>
      <c r="AG96" s="152">
        <v>-71</v>
      </c>
      <c r="AH96" s="152">
        <v>0</v>
      </c>
      <c r="AI96" s="152">
        <v>0</v>
      </c>
      <c r="AJ96" s="152">
        <v>0</v>
      </c>
      <c r="AK96" s="152">
        <v>0</v>
      </c>
      <c r="AL96" s="152">
        <v>0</v>
      </c>
      <c r="AM96" s="152">
        <v>0</v>
      </c>
      <c r="AN96" s="152">
        <v>0</v>
      </c>
      <c r="AO96" s="152">
        <v>0</v>
      </c>
      <c r="AP96" s="152">
        <v>0</v>
      </c>
      <c r="AQ96" s="152">
        <v>0</v>
      </c>
    </row>
    <row r="97" spans="1:43" s="31" customFormat="1" ht="14.5">
      <c r="A97" s="194"/>
      <c r="B97" s="158" t="s">
        <v>67</v>
      </c>
      <c r="C97" s="152">
        <v>0</v>
      </c>
      <c r="D97" s="152">
        <v>0</v>
      </c>
      <c r="E97" s="152">
        <v>0</v>
      </c>
      <c r="F97" s="152">
        <v>0</v>
      </c>
      <c r="G97" s="152">
        <v>0</v>
      </c>
      <c r="H97" s="152">
        <v>0</v>
      </c>
      <c r="I97" s="152">
        <v>0</v>
      </c>
      <c r="J97" s="152">
        <v>0</v>
      </c>
      <c r="K97" s="152">
        <v>0</v>
      </c>
      <c r="L97" s="152">
        <v>0</v>
      </c>
      <c r="M97" s="152">
        <v>0</v>
      </c>
      <c r="N97" s="152">
        <v>0</v>
      </c>
      <c r="O97" s="152">
        <v>0</v>
      </c>
      <c r="P97" s="152">
        <v>0</v>
      </c>
      <c r="Q97" s="152">
        <v>0</v>
      </c>
      <c r="R97" s="152">
        <v>0</v>
      </c>
      <c r="S97" s="152">
        <v>0</v>
      </c>
      <c r="T97" s="152">
        <v>0</v>
      </c>
      <c r="U97" s="152">
        <v>0</v>
      </c>
      <c r="V97" s="152">
        <v>0</v>
      </c>
      <c r="W97" s="152">
        <v>0</v>
      </c>
      <c r="X97" s="152">
        <v>0</v>
      </c>
      <c r="Y97" s="152">
        <v>0</v>
      </c>
      <c r="Z97" s="152">
        <v>0</v>
      </c>
      <c r="AA97" s="152">
        <v>0</v>
      </c>
      <c r="AB97" s="152">
        <v>0</v>
      </c>
      <c r="AC97" s="152">
        <v>0</v>
      </c>
      <c r="AD97" s="152">
        <v>0</v>
      </c>
      <c r="AE97" s="152">
        <v>0</v>
      </c>
      <c r="AF97" s="152">
        <v>0</v>
      </c>
      <c r="AG97" s="152">
        <v>0</v>
      </c>
      <c r="AH97" s="152">
        <v>0</v>
      </c>
      <c r="AI97" s="152">
        <v>0</v>
      </c>
      <c r="AJ97" s="152">
        <v>0</v>
      </c>
      <c r="AK97" s="152">
        <v>0</v>
      </c>
      <c r="AL97" s="152">
        <v>0</v>
      </c>
      <c r="AM97" s="152">
        <v>0</v>
      </c>
      <c r="AN97" s="152">
        <v>0</v>
      </c>
      <c r="AO97" s="152">
        <v>0</v>
      </c>
      <c r="AP97" s="152">
        <v>0</v>
      </c>
      <c r="AQ97" s="152">
        <v>0</v>
      </c>
    </row>
    <row r="98" spans="1:43" s="31" customFormat="1" ht="14.5">
      <c r="A98" s="195"/>
      <c r="B98" s="318" t="s">
        <v>68</v>
      </c>
      <c r="C98" s="152">
        <v>0</v>
      </c>
      <c r="D98" s="152">
        <v>0</v>
      </c>
      <c r="E98" s="152">
        <v>0</v>
      </c>
      <c r="F98" s="152">
        <v>0</v>
      </c>
      <c r="G98" s="152">
        <v>0</v>
      </c>
      <c r="H98" s="152">
        <v>0</v>
      </c>
      <c r="I98" s="152">
        <v>0</v>
      </c>
      <c r="J98" s="152">
        <v>0</v>
      </c>
      <c r="K98" s="152">
        <v>0</v>
      </c>
      <c r="L98" s="152">
        <v>0</v>
      </c>
      <c r="M98" s="152">
        <v>0</v>
      </c>
      <c r="N98" s="152">
        <v>0</v>
      </c>
      <c r="O98" s="152">
        <v>0</v>
      </c>
      <c r="P98" s="152">
        <v>0</v>
      </c>
      <c r="Q98" s="152">
        <v>0</v>
      </c>
      <c r="R98" s="152">
        <v>0</v>
      </c>
      <c r="S98" s="152">
        <v>0</v>
      </c>
      <c r="T98" s="152">
        <v>0</v>
      </c>
      <c r="U98" s="152">
        <v>0</v>
      </c>
      <c r="V98" s="152">
        <v>0</v>
      </c>
      <c r="W98" s="152">
        <v>0</v>
      </c>
      <c r="X98" s="152">
        <v>0</v>
      </c>
      <c r="Y98" s="152">
        <v>0</v>
      </c>
      <c r="Z98" s="152">
        <v>0</v>
      </c>
      <c r="AA98" s="152">
        <v>0</v>
      </c>
      <c r="AB98" s="152">
        <v>0</v>
      </c>
      <c r="AC98" s="152">
        <v>0</v>
      </c>
      <c r="AD98" s="152">
        <v>0</v>
      </c>
      <c r="AE98" s="152">
        <v>0</v>
      </c>
      <c r="AF98" s="152">
        <v>0</v>
      </c>
      <c r="AG98" s="152">
        <v>0</v>
      </c>
      <c r="AH98" s="152">
        <v>0</v>
      </c>
      <c r="AI98" s="152">
        <v>0</v>
      </c>
      <c r="AJ98" s="152">
        <v>0</v>
      </c>
      <c r="AK98" s="152">
        <v>0</v>
      </c>
      <c r="AL98" s="152">
        <v>0</v>
      </c>
      <c r="AM98" s="152">
        <v>0</v>
      </c>
      <c r="AN98" s="152">
        <v>0</v>
      </c>
      <c r="AO98" s="152">
        <v>0</v>
      </c>
      <c r="AP98" s="152">
        <v>0</v>
      </c>
      <c r="AQ98" s="152">
        <v>0</v>
      </c>
    </row>
    <row r="99" spans="1:43" s="31" customFormat="1" ht="14.5">
      <c r="A99" s="193"/>
      <c r="B99" s="161" t="s">
        <v>69</v>
      </c>
      <c r="C99" s="162">
        <v>0</v>
      </c>
      <c r="D99" s="162">
        <v>0</v>
      </c>
      <c r="E99" s="162">
        <v>0</v>
      </c>
      <c r="F99" s="162">
        <v>0</v>
      </c>
      <c r="G99" s="162">
        <v>0</v>
      </c>
      <c r="H99" s="162">
        <v>0</v>
      </c>
      <c r="I99" s="162">
        <v>0</v>
      </c>
      <c r="J99" s="162">
        <v>137124.55211160402</v>
      </c>
      <c r="K99" s="162">
        <v>132385.02533673446</v>
      </c>
      <c r="L99" s="162">
        <v>137538.13724164935</v>
      </c>
      <c r="M99" s="162">
        <v>133427.79678327331</v>
      </c>
      <c r="N99" s="162">
        <v>139799.24204439999</v>
      </c>
      <c r="O99" s="162">
        <v>140736.86305010799</v>
      </c>
      <c r="P99" s="162">
        <v>164701.05461614201</v>
      </c>
      <c r="Q99" s="162">
        <v>171186.30325551599</v>
      </c>
      <c r="R99" s="162">
        <v>166270.64267000402</v>
      </c>
      <c r="S99" s="162">
        <v>166270.64267000402</v>
      </c>
      <c r="T99" s="162">
        <v>165932.520588204</v>
      </c>
      <c r="U99" s="162">
        <v>176973.19110581602</v>
      </c>
      <c r="V99" s="162">
        <v>173416.650080614</v>
      </c>
      <c r="W99" s="162">
        <v>213151.97999999998</v>
      </c>
      <c r="X99" s="162">
        <v>223200</v>
      </c>
      <c r="Y99" s="162">
        <v>229558</v>
      </c>
      <c r="Z99" s="162">
        <v>98045</v>
      </c>
      <c r="AA99" s="162">
        <v>97877</v>
      </c>
      <c r="AB99" s="162">
        <v>97876</v>
      </c>
      <c r="AC99" s="162">
        <v>97866</v>
      </c>
      <c r="AD99" s="162">
        <v>1893</v>
      </c>
      <c r="AE99" s="162">
        <v>1283</v>
      </c>
      <c r="AF99" s="162">
        <v>1371</v>
      </c>
      <c r="AG99" s="162">
        <v>1062</v>
      </c>
      <c r="AH99" s="162">
        <v>1093</v>
      </c>
      <c r="AI99" s="162">
        <v>983</v>
      </c>
      <c r="AJ99" s="162">
        <v>708</v>
      </c>
      <c r="AK99" s="162">
        <v>736</v>
      </c>
      <c r="AL99" s="162">
        <v>618</v>
      </c>
      <c r="AM99" s="162">
        <v>638</v>
      </c>
      <c r="AN99" s="162">
        <v>655</v>
      </c>
      <c r="AO99" s="162">
        <v>413</v>
      </c>
      <c r="AP99" s="162">
        <v>0</v>
      </c>
      <c r="AQ99" s="162">
        <v>0</v>
      </c>
    </row>
    <row r="100" spans="1:43" s="31" customFormat="1" ht="15" thickBot="1"/>
    <row r="101" spans="1:43" s="31" customFormat="1" ht="16" customHeight="1" thickTop="1" thickBot="1">
      <c r="A101" s="185"/>
      <c r="B101" s="27" t="s">
        <v>95</v>
      </c>
      <c r="C101" s="391">
        <v>2015</v>
      </c>
      <c r="D101" s="391"/>
      <c r="E101" s="391"/>
      <c r="F101" s="391"/>
      <c r="G101" s="392">
        <v>2016</v>
      </c>
      <c r="H101" s="391"/>
      <c r="I101" s="391"/>
      <c r="J101" s="391"/>
      <c r="K101" s="392">
        <v>2017</v>
      </c>
      <c r="L101" s="391"/>
      <c r="M101" s="391"/>
      <c r="N101" s="391"/>
      <c r="O101" s="392">
        <v>2018</v>
      </c>
      <c r="P101" s="391"/>
      <c r="Q101" s="391"/>
      <c r="R101" s="391"/>
      <c r="S101" s="392">
        <v>2019</v>
      </c>
      <c r="T101" s="391"/>
      <c r="U101" s="391"/>
      <c r="V101" s="391"/>
      <c r="W101" s="392">
        <v>2020</v>
      </c>
      <c r="X101" s="391"/>
      <c r="Y101" s="391"/>
      <c r="Z101" s="391"/>
      <c r="AA101" s="392">
        <v>2021</v>
      </c>
      <c r="AB101" s="391"/>
      <c r="AC101" s="391"/>
      <c r="AD101" s="391"/>
      <c r="AE101" s="392">
        <v>2022</v>
      </c>
      <c r="AF101" s="391"/>
      <c r="AG101" s="391"/>
      <c r="AH101" s="391"/>
      <c r="AI101" s="392">
        <v>2023</v>
      </c>
      <c r="AJ101" s="391"/>
      <c r="AK101" s="391"/>
      <c r="AL101" s="391"/>
      <c r="AM101" s="392">
        <v>2024</v>
      </c>
      <c r="AN101" s="391"/>
      <c r="AO101" s="391"/>
      <c r="AP101" s="391"/>
      <c r="AQ101" s="30">
        <v>2025</v>
      </c>
    </row>
    <row r="102" spans="1:43" s="31" customFormat="1" ht="16" customHeight="1" thickTop="1">
      <c r="A102" s="185"/>
      <c r="B102" s="28" t="s">
        <v>97</v>
      </c>
      <c r="C102" s="29" t="s">
        <v>0</v>
      </c>
      <c r="D102" s="29" t="s">
        <v>1</v>
      </c>
      <c r="E102" s="29" t="s">
        <v>2</v>
      </c>
      <c r="F102" s="29" t="s">
        <v>3</v>
      </c>
      <c r="G102" s="29" t="s">
        <v>4</v>
      </c>
      <c r="H102" s="29" t="s">
        <v>5</v>
      </c>
      <c r="I102" s="29" t="s">
        <v>6</v>
      </c>
      <c r="J102" s="29" t="s">
        <v>7</v>
      </c>
      <c r="K102" s="29" t="s">
        <v>8</v>
      </c>
      <c r="L102" s="29" t="s">
        <v>90</v>
      </c>
      <c r="M102" s="29" t="s">
        <v>102</v>
      </c>
      <c r="N102" s="29" t="s">
        <v>103</v>
      </c>
      <c r="O102" s="29" t="s">
        <v>104</v>
      </c>
      <c r="P102" s="29" t="s">
        <v>106</v>
      </c>
      <c r="Q102" s="29" t="s">
        <v>107</v>
      </c>
      <c r="R102" s="29" t="s">
        <v>108</v>
      </c>
      <c r="S102" s="29" t="s">
        <v>109</v>
      </c>
      <c r="T102" s="29" t="s">
        <v>111</v>
      </c>
      <c r="U102" s="29" t="s">
        <v>116</v>
      </c>
      <c r="V102" s="29" t="s">
        <v>117</v>
      </c>
      <c r="W102" s="29" t="s">
        <v>159</v>
      </c>
      <c r="X102" s="29" t="s">
        <v>178</v>
      </c>
      <c r="Y102" s="29" t="s">
        <v>181</v>
      </c>
      <c r="Z102" s="29" t="s">
        <v>197</v>
      </c>
      <c r="AA102" s="29" t="s">
        <v>199</v>
      </c>
      <c r="AB102" s="29" t="s">
        <v>201</v>
      </c>
      <c r="AC102" s="29" t="s">
        <v>204</v>
      </c>
      <c r="AD102" s="29" t="s">
        <v>206</v>
      </c>
      <c r="AE102" s="29" t="s">
        <v>209</v>
      </c>
      <c r="AF102" s="29" t="s">
        <v>214</v>
      </c>
      <c r="AG102" s="29" t="s">
        <v>222</v>
      </c>
      <c r="AH102" s="29" t="s">
        <v>226</v>
      </c>
      <c r="AI102" s="29" t="s">
        <v>244</v>
      </c>
      <c r="AJ102" s="29" t="s">
        <v>248</v>
      </c>
      <c r="AK102" s="29" t="s">
        <v>266</v>
      </c>
      <c r="AL102" s="29" t="str">
        <f t="shared" ref="AL102:AQ102" si="1">AL63</f>
        <v>4T23</v>
      </c>
      <c r="AM102" s="29" t="str">
        <f t="shared" si="1"/>
        <v>1T24</v>
      </c>
      <c r="AN102" s="29" t="str">
        <f t="shared" si="1"/>
        <v>2T24</v>
      </c>
      <c r="AO102" s="29" t="str">
        <f t="shared" si="1"/>
        <v>3T24</v>
      </c>
      <c r="AP102" s="29" t="str">
        <f t="shared" si="1"/>
        <v>4T24</v>
      </c>
      <c r="AQ102" s="29" t="str">
        <f t="shared" si="1"/>
        <v>1T25</v>
      </c>
    </row>
    <row r="103" spans="1:43" s="31" customFormat="1" ht="14.5">
      <c r="A103" s="193"/>
      <c r="B103" s="154" t="s">
        <v>71</v>
      </c>
      <c r="C103" s="149">
        <v>0</v>
      </c>
      <c r="D103" s="149">
        <v>0</v>
      </c>
      <c r="E103" s="149">
        <v>0</v>
      </c>
      <c r="F103" s="149">
        <v>0</v>
      </c>
      <c r="G103" s="149">
        <v>0</v>
      </c>
      <c r="H103" s="149">
        <v>0</v>
      </c>
      <c r="I103" s="149">
        <v>0</v>
      </c>
      <c r="J103" s="149">
        <v>0</v>
      </c>
      <c r="K103" s="149">
        <v>39.487800884000002</v>
      </c>
      <c r="L103" s="149">
        <v>41.230129681999998</v>
      </c>
      <c r="M103" s="149">
        <v>298.22015519999997</v>
      </c>
      <c r="N103" s="149">
        <v>61563.372725239999</v>
      </c>
      <c r="O103" s="149">
        <v>62264.338866895996</v>
      </c>
      <c r="P103" s="149">
        <v>72792.177451440002</v>
      </c>
      <c r="Q103" s="149">
        <v>76019.990009287998</v>
      </c>
      <c r="R103" s="149">
        <v>74007.457339960005</v>
      </c>
      <c r="S103" s="149">
        <v>74007.457339960005</v>
      </c>
      <c r="T103" s="149">
        <v>74155.274709004007</v>
      </c>
      <c r="U103" s="149">
        <v>81064.796157160003</v>
      </c>
      <c r="V103" s="149">
        <v>78962.739999999991</v>
      </c>
      <c r="W103" s="149">
        <v>103799.12000000001</v>
      </c>
      <c r="X103" s="149">
        <v>110495</v>
      </c>
      <c r="Y103" s="149">
        <v>114170</v>
      </c>
      <c r="Z103" s="149">
        <v>279</v>
      </c>
      <c r="AA103" s="149">
        <v>360</v>
      </c>
      <c r="AB103" s="149">
        <v>321</v>
      </c>
      <c r="AC103" s="149">
        <v>394</v>
      </c>
      <c r="AD103" s="149">
        <v>471</v>
      </c>
      <c r="AE103" s="149">
        <v>300</v>
      </c>
      <c r="AF103" s="149">
        <v>431</v>
      </c>
      <c r="AG103" s="149">
        <v>375</v>
      </c>
      <c r="AH103" s="149">
        <v>979</v>
      </c>
      <c r="AI103" s="149">
        <v>964</v>
      </c>
      <c r="AJ103" s="149">
        <v>815</v>
      </c>
      <c r="AK103" s="149">
        <v>889</v>
      </c>
      <c r="AL103" s="149">
        <v>767</v>
      </c>
      <c r="AM103" s="149">
        <v>901</v>
      </c>
      <c r="AN103" s="149">
        <v>1074</v>
      </c>
      <c r="AO103" s="149">
        <v>877</v>
      </c>
      <c r="AP103" s="149">
        <v>0</v>
      </c>
      <c r="AQ103" s="149">
        <v>0</v>
      </c>
    </row>
    <row r="104" spans="1:43" s="31" customFormat="1" ht="14.5">
      <c r="A104" s="193"/>
      <c r="B104" s="163" t="s">
        <v>72</v>
      </c>
      <c r="C104" s="152">
        <v>0</v>
      </c>
      <c r="D104" s="152">
        <v>0</v>
      </c>
      <c r="E104" s="152">
        <v>0</v>
      </c>
      <c r="F104" s="152">
        <v>0</v>
      </c>
      <c r="G104" s="152">
        <v>0</v>
      </c>
      <c r="H104" s="152">
        <v>0</v>
      </c>
      <c r="I104" s="152">
        <v>0</v>
      </c>
      <c r="J104" s="152">
        <v>0</v>
      </c>
      <c r="K104" s="152">
        <v>39.487800884000002</v>
      </c>
      <c r="L104" s="152">
        <v>41.230129681999998</v>
      </c>
      <c r="M104" s="152">
        <v>298.22015519999997</v>
      </c>
      <c r="N104" s="152">
        <v>61563.372725239999</v>
      </c>
      <c r="O104" s="152">
        <v>29.665646236000001</v>
      </c>
      <c r="P104" s="152">
        <v>122.719819014</v>
      </c>
      <c r="Q104" s="152">
        <v>62.083712659</v>
      </c>
      <c r="R104" s="152">
        <v>17.498403060000001</v>
      </c>
      <c r="S104" s="152">
        <v>17.498403060000001</v>
      </c>
      <c r="T104" s="152">
        <v>42.458553324</v>
      </c>
      <c r="U104" s="152">
        <v>10.227183384</v>
      </c>
      <c r="V104" s="152">
        <v>9.9</v>
      </c>
      <c r="W104" s="152">
        <v>6410.85</v>
      </c>
      <c r="X104" s="152">
        <v>6753</v>
      </c>
      <c r="Y104" s="152">
        <v>14</v>
      </c>
      <c r="Z104" s="152">
        <v>279</v>
      </c>
      <c r="AA104" s="152">
        <v>360</v>
      </c>
      <c r="AB104" s="152">
        <v>321</v>
      </c>
      <c r="AC104" s="152">
        <v>394</v>
      </c>
      <c r="AD104" s="152">
        <v>471</v>
      </c>
      <c r="AE104" s="152">
        <v>300</v>
      </c>
      <c r="AF104" s="152">
        <v>431</v>
      </c>
      <c r="AG104" s="152">
        <v>375</v>
      </c>
      <c r="AH104" s="152">
        <v>979</v>
      </c>
      <c r="AI104" s="152">
        <v>964</v>
      </c>
      <c r="AJ104" s="152">
        <v>815</v>
      </c>
      <c r="AK104" s="152">
        <v>889</v>
      </c>
      <c r="AL104" s="152">
        <v>767</v>
      </c>
      <c r="AM104" s="152">
        <v>901</v>
      </c>
      <c r="AN104" s="152">
        <v>1074</v>
      </c>
      <c r="AO104" s="152">
        <v>877</v>
      </c>
      <c r="AP104" s="152">
        <v>0</v>
      </c>
      <c r="AQ104" s="152">
        <v>0</v>
      </c>
    </row>
    <row r="105" spans="1:43" s="31" customFormat="1" ht="14.5">
      <c r="A105" s="193"/>
      <c r="B105" s="163" t="s">
        <v>207</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v>0</v>
      </c>
      <c r="AE105" s="152">
        <v>0</v>
      </c>
      <c r="AF105" s="152">
        <v>0</v>
      </c>
      <c r="AG105" s="152">
        <v>0</v>
      </c>
      <c r="AH105" s="152">
        <v>0</v>
      </c>
      <c r="AI105" s="152">
        <v>0</v>
      </c>
      <c r="AJ105" s="152">
        <v>0</v>
      </c>
      <c r="AK105" s="152">
        <v>0</v>
      </c>
      <c r="AL105" s="152">
        <v>0</v>
      </c>
      <c r="AM105" s="152">
        <v>0</v>
      </c>
      <c r="AN105" s="152">
        <v>0</v>
      </c>
      <c r="AO105" s="152">
        <v>0</v>
      </c>
      <c r="AP105" s="152">
        <v>0</v>
      </c>
      <c r="AQ105" s="152">
        <v>0</v>
      </c>
    </row>
    <row r="106" spans="1:43" s="31" customFormat="1" ht="14.5">
      <c r="A106" s="193"/>
      <c r="B106" s="163" t="s">
        <v>74</v>
      </c>
      <c r="C106" s="152">
        <v>0</v>
      </c>
      <c r="D106" s="152">
        <v>0</v>
      </c>
      <c r="E106" s="152">
        <v>0</v>
      </c>
      <c r="F106" s="152">
        <v>0</v>
      </c>
      <c r="G106" s="152">
        <v>0</v>
      </c>
      <c r="H106" s="152">
        <v>0</v>
      </c>
      <c r="I106" s="152">
        <v>0</v>
      </c>
      <c r="J106" s="152">
        <v>0</v>
      </c>
      <c r="K106" s="152">
        <v>0</v>
      </c>
      <c r="L106" s="152">
        <v>0</v>
      </c>
      <c r="M106" s="152">
        <v>0</v>
      </c>
      <c r="N106" s="152">
        <v>0</v>
      </c>
      <c r="O106" s="152">
        <v>0</v>
      </c>
      <c r="P106" s="152">
        <v>0</v>
      </c>
      <c r="Q106" s="152">
        <v>0</v>
      </c>
      <c r="R106" s="152">
        <v>0</v>
      </c>
      <c r="S106" s="152">
        <v>0</v>
      </c>
      <c r="T106" s="152">
        <v>0</v>
      </c>
      <c r="U106" s="152">
        <v>0</v>
      </c>
      <c r="V106" s="152">
        <v>0</v>
      </c>
      <c r="W106" s="152">
        <v>0</v>
      </c>
      <c r="X106" s="152">
        <v>0</v>
      </c>
      <c r="Y106" s="152">
        <v>0</v>
      </c>
      <c r="Z106" s="152">
        <v>0</v>
      </c>
      <c r="AA106" s="152">
        <v>0</v>
      </c>
      <c r="AB106" s="152">
        <v>0</v>
      </c>
      <c r="AC106" s="152">
        <v>0</v>
      </c>
      <c r="AD106" s="152">
        <v>0</v>
      </c>
      <c r="AE106" s="152">
        <v>0</v>
      </c>
      <c r="AF106" s="152">
        <v>0</v>
      </c>
      <c r="AG106" s="152">
        <v>0</v>
      </c>
      <c r="AH106" s="152">
        <v>0</v>
      </c>
      <c r="AI106" s="152">
        <v>0</v>
      </c>
      <c r="AJ106" s="152">
        <v>0</v>
      </c>
      <c r="AK106" s="152">
        <v>0</v>
      </c>
      <c r="AL106" s="152">
        <v>0</v>
      </c>
      <c r="AM106" s="152">
        <v>0</v>
      </c>
      <c r="AN106" s="152">
        <v>0</v>
      </c>
      <c r="AO106" s="152">
        <v>0</v>
      </c>
      <c r="AP106" s="152">
        <v>0</v>
      </c>
      <c r="AQ106" s="152">
        <v>0</v>
      </c>
    </row>
    <row r="107" spans="1:43" s="31" customFormat="1" ht="14.5">
      <c r="A107" s="193"/>
      <c r="B107" s="163" t="s">
        <v>73</v>
      </c>
      <c r="C107" s="152">
        <v>0</v>
      </c>
      <c r="D107" s="152">
        <v>0</v>
      </c>
      <c r="E107" s="152">
        <v>0</v>
      </c>
      <c r="F107" s="152">
        <v>0</v>
      </c>
      <c r="G107" s="152">
        <v>0</v>
      </c>
      <c r="H107" s="152">
        <v>0</v>
      </c>
      <c r="I107" s="152">
        <v>0</v>
      </c>
      <c r="J107" s="152">
        <v>0</v>
      </c>
      <c r="K107" s="152">
        <v>0</v>
      </c>
      <c r="L107" s="152">
        <v>0</v>
      </c>
      <c r="M107" s="152">
        <v>0</v>
      </c>
      <c r="N107" s="152">
        <v>0</v>
      </c>
      <c r="O107" s="152">
        <v>0</v>
      </c>
      <c r="P107" s="152">
        <v>0</v>
      </c>
      <c r="Q107" s="152">
        <v>0</v>
      </c>
      <c r="R107" s="152">
        <v>0</v>
      </c>
      <c r="S107" s="152">
        <v>0</v>
      </c>
      <c r="T107" s="152">
        <v>0</v>
      </c>
      <c r="U107" s="152">
        <v>0</v>
      </c>
      <c r="V107" s="152">
        <v>0</v>
      </c>
      <c r="W107" s="152">
        <v>0</v>
      </c>
      <c r="X107" s="152">
        <v>0</v>
      </c>
      <c r="Y107" s="152">
        <v>0</v>
      </c>
      <c r="Z107" s="152">
        <v>0</v>
      </c>
      <c r="AA107" s="152">
        <v>0</v>
      </c>
      <c r="AB107" s="152">
        <v>0</v>
      </c>
      <c r="AC107" s="152">
        <v>0</v>
      </c>
      <c r="AD107" s="152">
        <v>0</v>
      </c>
      <c r="AE107" s="152">
        <v>0</v>
      </c>
      <c r="AF107" s="152">
        <v>0</v>
      </c>
      <c r="AG107" s="152">
        <v>0</v>
      </c>
      <c r="AH107" s="152">
        <v>0</v>
      </c>
      <c r="AI107" s="152">
        <v>0</v>
      </c>
      <c r="AJ107" s="152">
        <v>0</v>
      </c>
      <c r="AK107" s="152">
        <v>0</v>
      </c>
      <c r="AL107" s="152">
        <v>0</v>
      </c>
      <c r="AM107" s="152">
        <v>0</v>
      </c>
      <c r="AN107" s="152">
        <v>0</v>
      </c>
      <c r="AO107" s="152">
        <v>0</v>
      </c>
      <c r="AP107" s="152">
        <v>0</v>
      </c>
      <c r="AQ107" s="152">
        <v>0</v>
      </c>
    </row>
    <row r="108" spans="1:43" s="31" customFormat="1" ht="14.5">
      <c r="A108" s="193"/>
      <c r="B108" s="163" t="s">
        <v>122</v>
      </c>
      <c r="C108" s="149">
        <v>0</v>
      </c>
      <c r="D108" s="149">
        <v>0</v>
      </c>
      <c r="E108" s="149">
        <v>0</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49">
        <v>0</v>
      </c>
      <c r="AF108" s="149">
        <v>0</v>
      </c>
      <c r="AG108" s="149">
        <v>0</v>
      </c>
      <c r="AH108" s="149">
        <v>0</v>
      </c>
      <c r="AI108" s="149">
        <v>0</v>
      </c>
      <c r="AJ108" s="149">
        <v>0</v>
      </c>
      <c r="AK108" s="149">
        <v>0</v>
      </c>
      <c r="AL108" s="149">
        <v>0</v>
      </c>
      <c r="AM108" s="149">
        <v>0</v>
      </c>
      <c r="AN108" s="149">
        <v>0</v>
      </c>
      <c r="AO108" s="149">
        <v>0</v>
      </c>
      <c r="AP108" s="149">
        <v>0</v>
      </c>
      <c r="AQ108" s="149">
        <v>0</v>
      </c>
    </row>
    <row r="109" spans="1:43" s="31" customFormat="1" ht="14.5">
      <c r="A109" s="193"/>
      <c r="B109" s="163" t="s">
        <v>124</v>
      </c>
      <c r="C109" s="152">
        <v>0</v>
      </c>
      <c r="D109" s="152">
        <v>0</v>
      </c>
      <c r="E109" s="152">
        <v>0</v>
      </c>
      <c r="F109" s="152">
        <v>0</v>
      </c>
      <c r="G109" s="152">
        <v>0</v>
      </c>
      <c r="H109" s="152">
        <v>0</v>
      </c>
      <c r="I109" s="152">
        <v>0</v>
      </c>
      <c r="J109" s="152">
        <v>0</v>
      </c>
      <c r="K109" s="152">
        <v>0</v>
      </c>
      <c r="L109" s="152">
        <v>0</v>
      </c>
      <c r="M109" s="152">
        <v>0</v>
      </c>
      <c r="N109" s="152">
        <v>0</v>
      </c>
      <c r="O109" s="152">
        <v>0</v>
      </c>
      <c r="P109" s="152">
        <v>0</v>
      </c>
      <c r="Q109" s="152">
        <v>0</v>
      </c>
      <c r="R109" s="152">
        <v>0</v>
      </c>
      <c r="S109" s="152">
        <v>0</v>
      </c>
      <c r="T109" s="152">
        <v>0</v>
      </c>
      <c r="U109" s="152">
        <v>0</v>
      </c>
      <c r="V109" s="152">
        <v>0</v>
      </c>
      <c r="W109" s="152">
        <v>0</v>
      </c>
      <c r="X109" s="152">
        <v>0</v>
      </c>
      <c r="Y109" s="152">
        <v>0</v>
      </c>
      <c r="Z109" s="152">
        <v>0</v>
      </c>
      <c r="AA109" s="152">
        <v>0</v>
      </c>
      <c r="AB109" s="152">
        <v>0</v>
      </c>
      <c r="AC109" s="152">
        <v>0</v>
      </c>
      <c r="AD109" s="152">
        <v>0</v>
      </c>
      <c r="AE109" s="152">
        <v>0</v>
      </c>
      <c r="AF109" s="152">
        <v>0</v>
      </c>
      <c r="AG109" s="152">
        <v>0</v>
      </c>
      <c r="AH109" s="152">
        <v>0</v>
      </c>
      <c r="AI109" s="152">
        <v>0</v>
      </c>
      <c r="AJ109" s="152">
        <v>0</v>
      </c>
      <c r="AK109" s="152">
        <v>0</v>
      </c>
      <c r="AL109" s="152">
        <v>0</v>
      </c>
      <c r="AM109" s="152">
        <v>0</v>
      </c>
      <c r="AN109" s="152">
        <v>0</v>
      </c>
      <c r="AO109" s="152">
        <v>0</v>
      </c>
      <c r="AP109" s="152">
        <v>0</v>
      </c>
      <c r="AQ109" s="152">
        <v>0</v>
      </c>
    </row>
    <row r="110" spans="1:43" s="31" customFormat="1" ht="14.5">
      <c r="A110" s="193"/>
      <c r="B110" s="163" t="s">
        <v>125</v>
      </c>
      <c r="C110" s="152">
        <v>0</v>
      </c>
      <c r="D110" s="152">
        <v>0</v>
      </c>
      <c r="E110" s="152">
        <v>0</v>
      </c>
      <c r="F110" s="152">
        <v>0</v>
      </c>
      <c r="G110" s="152">
        <v>0</v>
      </c>
      <c r="H110" s="152">
        <v>0</v>
      </c>
      <c r="I110" s="152">
        <v>0</v>
      </c>
      <c r="J110" s="152">
        <v>0</v>
      </c>
      <c r="K110" s="152">
        <v>0</v>
      </c>
      <c r="L110" s="152">
        <v>0</v>
      </c>
      <c r="M110" s="152">
        <v>0</v>
      </c>
      <c r="N110" s="152">
        <v>0</v>
      </c>
      <c r="O110" s="152">
        <v>0</v>
      </c>
      <c r="P110" s="152">
        <v>0</v>
      </c>
      <c r="Q110" s="152">
        <v>0</v>
      </c>
      <c r="R110" s="152">
        <v>0</v>
      </c>
      <c r="S110" s="152">
        <v>0</v>
      </c>
      <c r="T110" s="152">
        <v>0</v>
      </c>
      <c r="U110" s="152">
        <v>0</v>
      </c>
      <c r="V110" s="152">
        <v>0</v>
      </c>
      <c r="W110" s="152">
        <v>0</v>
      </c>
      <c r="X110" s="152">
        <v>0</v>
      </c>
      <c r="Y110" s="152">
        <v>0</v>
      </c>
      <c r="Z110" s="152">
        <v>0</v>
      </c>
      <c r="AA110" s="152">
        <v>0</v>
      </c>
      <c r="AB110" s="152">
        <v>0</v>
      </c>
      <c r="AC110" s="152">
        <v>0</v>
      </c>
      <c r="AD110" s="152">
        <v>0</v>
      </c>
      <c r="AE110" s="152">
        <v>0</v>
      </c>
      <c r="AF110" s="152">
        <v>0</v>
      </c>
      <c r="AG110" s="152">
        <v>0</v>
      </c>
      <c r="AH110" s="152">
        <v>0</v>
      </c>
      <c r="AI110" s="152">
        <v>0</v>
      </c>
      <c r="AJ110" s="152">
        <v>0</v>
      </c>
      <c r="AK110" s="152">
        <v>0</v>
      </c>
      <c r="AL110" s="152">
        <v>0</v>
      </c>
      <c r="AM110" s="152">
        <v>0</v>
      </c>
      <c r="AN110" s="152">
        <v>0</v>
      </c>
      <c r="AO110" s="152">
        <v>0</v>
      </c>
      <c r="AP110" s="152">
        <v>0</v>
      </c>
      <c r="AQ110" s="152">
        <v>0</v>
      </c>
    </row>
    <row r="111" spans="1:43" s="31" customFormat="1" ht="14.5">
      <c r="A111" s="193"/>
      <c r="B111" s="163" t="s">
        <v>126</v>
      </c>
      <c r="C111" s="119">
        <v>0</v>
      </c>
      <c r="D111" s="119">
        <v>0</v>
      </c>
      <c r="E111" s="119">
        <v>0</v>
      </c>
      <c r="F111" s="119">
        <v>0</v>
      </c>
      <c r="G111" s="119">
        <v>0</v>
      </c>
      <c r="H111" s="119">
        <v>0</v>
      </c>
      <c r="I111" s="119">
        <v>0</v>
      </c>
      <c r="J111" s="119">
        <v>0</v>
      </c>
      <c r="K111" s="119">
        <v>0</v>
      </c>
      <c r="L111" s="119">
        <v>0</v>
      </c>
      <c r="M111" s="119">
        <v>0</v>
      </c>
      <c r="N111" s="119">
        <v>0</v>
      </c>
      <c r="O111" s="119">
        <v>0</v>
      </c>
      <c r="P111" s="119">
        <v>0</v>
      </c>
      <c r="Q111" s="119">
        <v>0</v>
      </c>
      <c r="R111" s="119">
        <v>0</v>
      </c>
      <c r="S111" s="119">
        <v>0</v>
      </c>
      <c r="T111" s="119">
        <v>0</v>
      </c>
      <c r="U111" s="119">
        <v>0</v>
      </c>
      <c r="V111" s="119">
        <v>0</v>
      </c>
      <c r="W111" s="119">
        <v>0</v>
      </c>
      <c r="X111" s="119">
        <v>0</v>
      </c>
      <c r="Y111" s="119">
        <v>0</v>
      </c>
      <c r="Z111" s="119">
        <v>0</v>
      </c>
      <c r="AA111" s="119">
        <v>0</v>
      </c>
      <c r="AB111" s="119">
        <v>0</v>
      </c>
      <c r="AC111" s="119">
        <v>0</v>
      </c>
      <c r="AD111" s="119">
        <v>0</v>
      </c>
      <c r="AE111" s="119">
        <v>0</v>
      </c>
      <c r="AF111" s="119">
        <v>0</v>
      </c>
      <c r="AG111" s="119">
        <v>0</v>
      </c>
      <c r="AH111" s="119">
        <v>0</v>
      </c>
      <c r="AI111" s="119">
        <v>0</v>
      </c>
      <c r="AJ111" s="119">
        <v>0</v>
      </c>
      <c r="AK111" s="119">
        <v>0</v>
      </c>
      <c r="AL111" s="119">
        <v>0</v>
      </c>
      <c r="AM111" s="119">
        <v>0</v>
      </c>
      <c r="AN111" s="119">
        <v>0</v>
      </c>
      <c r="AO111" s="119">
        <v>0</v>
      </c>
      <c r="AP111" s="119">
        <v>0</v>
      </c>
      <c r="AQ111" s="119">
        <v>0</v>
      </c>
    </row>
    <row r="112" spans="1:43" s="31" customFormat="1" ht="14.5">
      <c r="A112" s="193"/>
      <c r="B112" s="163" t="s">
        <v>127</v>
      </c>
      <c r="C112" s="149">
        <v>0</v>
      </c>
      <c r="D112" s="149">
        <v>0</v>
      </c>
      <c r="E112" s="149">
        <v>0</v>
      </c>
      <c r="F112" s="149">
        <v>0</v>
      </c>
      <c r="G112" s="149">
        <v>0</v>
      </c>
      <c r="H112" s="149">
        <v>0</v>
      </c>
      <c r="I112" s="149">
        <v>0</v>
      </c>
      <c r="J112" s="149">
        <v>0</v>
      </c>
      <c r="K112" s="149">
        <v>0</v>
      </c>
      <c r="L112" s="149">
        <v>0</v>
      </c>
      <c r="M112" s="149">
        <v>0</v>
      </c>
      <c r="N112" s="149">
        <v>0</v>
      </c>
      <c r="O112" s="149">
        <v>0</v>
      </c>
      <c r="P112" s="149">
        <v>0</v>
      </c>
      <c r="Q112" s="149">
        <v>0</v>
      </c>
      <c r="R112" s="149">
        <v>0</v>
      </c>
      <c r="S112" s="149">
        <v>0</v>
      </c>
      <c r="T112" s="149">
        <v>0</v>
      </c>
      <c r="U112" s="149">
        <v>0</v>
      </c>
      <c r="V112" s="149">
        <v>0</v>
      </c>
      <c r="W112" s="149">
        <v>0</v>
      </c>
      <c r="X112" s="149">
        <v>0</v>
      </c>
      <c r="Y112" s="149">
        <v>0</v>
      </c>
      <c r="Z112" s="149">
        <v>0</v>
      </c>
      <c r="AA112" s="149">
        <v>0</v>
      </c>
      <c r="AB112" s="149">
        <v>0</v>
      </c>
      <c r="AC112" s="149">
        <v>0</v>
      </c>
      <c r="AD112" s="149">
        <v>0</v>
      </c>
      <c r="AE112" s="149">
        <v>0</v>
      </c>
      <c r="AF112" s="149">
        <v>0</v>
      </c>
      <c r="AG112" s="149">
        <v>0</v>
      </c>
      <c r="AH112" s="149">
        <v>0</v>
      </c>
      <c r="AI112" s="149">
        <v>0</v>
      </c>
      <c r="AJ112" s="149">
        <v>0</v>
      </c>
      <c r="AK112" s="149">
        <v>0</v>
      </c>
      <c r="AL112" s="149">
        <v>0</v>
      </c>
      <c r="AM112" s="149">
        <v>0</v>
      </c>
      <c r="AN112" s="149">
        <v>0</v>
      </c>
      <c r="AO112" s="149">
        <v>0</v>
      </c>
      <c r="AP112" s="149">
        <v>0</v>
      </c>
      <c r="AQ112" s="149">
        <v>0</v>
      </c>
    </row>
    <row r="113" spans="1:43" s="31" customFormat="1" ht="14.5">
      <c r="A113" s="193"/>
      <c r="B113" s="163" t="s">
        <v>128</v>
      </c>
      <c r="C113" s="168">
        <v>0</v>
      </c>
      <c r="D113" s="168">
        <v>0</v>
      </c>
      <c r="E113" s="168">
        <v>0</v>
      </c>
      <c r="F113" s="168">
        <v>0</v>
      </c>
      <c r="G113" s="168">
        <v>0</v>
      </c>
      <c r="H113" s="168">
        <v>0</v>
      </c>
      <c r="I113" s="168">
        <v>0</v>
      </c>
      <c r="J113" s="168">
        <v>0</v>
      </c>
      <c r="K113" s="168">
        <v>0</v>
      </c>
      <c r="L113" s="168">
        <v>0</v>
      </c>
      <c r="M113" s="168">
        <v>0</v>
      </c>
      <c r="N113" s="168">
        <v>0</v>
      </c>
      <c r="O113" s="168">
        <v>0</v>
      </c>
      <c r="P113" s="168">
        <v>0</v>
      </c>
      <c r="Q113" s="168">
        <v>0</v>
      </c>
      <c r="R113" s="168">
        <v>0</v>
      </c>
      <c r="S113" s="168">
        <v>0</v>
      </c>
      <c r="T113" s="168">
        <v>0</v>
      </c>
      <c r="U113" s="168">
        <v>0</v>
      </c>
      <c r="V113" s="168">
        <v>0</v>
      </c>
      <c r="W113" s="168">
        <v>0</v>
      </c>
      <c r="X113" s="168">
        <v>0</v>
      </c>
      <c r="Y113" s="168">
        <v>0</v>
      </c>
      <c r="Z113" s="168">
        <v>0</v>
      </c>
      <c r="AA113" s="168">
        <v>0</v>
      </c>
      <c r="AB113" s="168">
        <v>0</v>
      </c>
      <c r="AC113" s="168">
        <v>0</v>
      </c>
      <c r="AD113" s="168">
        <v>0</v>
      </c>
      <c r="AE113" s="168">
        <v>0</v>
      </c>
      <c r="AF113" s="168">
        <v>0</v>
      </c>
      <c r="AG113" s="168">
        <v>0</v>
      </c>
      <c r="AH113" s="168">
        <v>0</v>
      </c>
      <c r="AI113" s="168">
        <v>0</v>
      </c>
      <c r="AJ113" s="168">
        <v>0</v>
      </c>
      <c r="AK113" s="168">
        <v>0</v>
      </c>
      <c r="AL113" s="168">
        <v>0</v>
      </c>
      <c r="AM113" s="168">
        <v>0</v>
      </c>
      <c r="AN113" s="168">
        <v>0</v>
      </c>
      <c r="AO113" s="168">
        <v>0</v>
      </c>
      <c r="AP113" s="168">
        <v>0</v>
      </c>
      <c r="AQ113" s="168">
        <v>0</v>
      </c>
    </row>
    <row r="114" spans="1:43" s="31" customFormat="1" ht="14.5">
      <c r="A114" s="193"/>
      <c r="B114" s="163" t="s">
        <v>129</v>
      </c>
      <c r="C114" s="149">
        <v>0</v>
      </c>
      <c r="D114" s="149">
        <v>0</v>
      </c>
      <c r="E114" s="149">
        <v>0</v>
      </c>
      <c r="F114" s="149">
        <v>0</v>
      </c>
      <c r="G114" s="149">
        <v>0</v>
      </c>
      <c r="H114" s="149">
        <v>0</v>
      </c>
      <c r="I114" s="149">
        <v>0</v>
      </c>
      <c r="J114" s="149">
        <v>0</v>
      </c>
      <c r="K114" s="149">
        <v>0</v>
      </c>
      <c r="L114" s="149">
        <v>0</v>
      </c>
      <c r="M114" s="149">
        <v>0</v>
      </c>
      <c r="N114" s="149">
        <v>0</v>
      </c>
      <c r="O114" s="149">
        <v>0</v>
      </c>
      <c r="P114" s="149">
        <v>0</v>
      </c>
      <c r="Q114" s="149">
        <v>0</v>
      </c>
      <c r="R114" s="149">
        <v>0</v>
      </c>
      <c r="S114" s="149">
        <v>0</v>
      </c>
      <c r="T114" s="149">
        <v>0</v>
      </c>
      <c r="U114" s="149">
        <v>0</v>
      </c>
      <c r="V114" s="149">
        <v>0</v>
      </c>
      <c r="W114" s="149">
        <v>0</v>
      </c>
      <c r="X114" s="149">
        <v>0</v>
      </c>
      <c r="Y114" s="149">
        <v>0</v>
      </c>
      <c r="Z114" s="149">
        <v>0</v>
      </c>
      <c r="AA114" s="149">
        <v>0</v>
      </c>
      <c r="AB114" s="149">
        <v>0</v>
      </c>
      <c r="AC114" s="149">
        <v>0</v>
      </c>
      <c r="AD114" s="149">
        <v>0</v>
      </c>
      <c r="AE114" s="149">
        <v>0</v>
      </c>
      <c r="AF114" s="149">
        <v>0</v>
      </c>
      <c r="AG114" s="149">
        <v>0</v>
      </c>
      <c r="AH114" s="149">
        <v>0</v>
      </c>
      <c r="AI114" s="149">
        <v>0</v>
      </c>
      <c r="AJ114" s="149">
        <v>0</v>
      </c>
      <c r="AK114" s="149">
        <v>0</v>
      </c>
      <c r="AL114" s="149">
        <v>0</v>
      </c>
      <c r="AM114" s="149">
        <v>0</v>
      </c>
      <c r="AN114" s="149">
        <v>0</v>
      </c>
      <c r="AO114" s="149">
        <v>0</v>
      </c>
      <c r="AP114" s="149">
        <v>0</v>
      </c>
      <c r="AQ114" s="149">
        <v>0</v>
      </c>
    </row>
    <row r="115" spans="1:43" s="31" customFormat="1" ht="14.5">
      <c r="A115" s="193"/>
      <c r="B115" s="163" t="s">
        <v>130</v>
      </c>
      <c r="C115" s="149">
        <v>0</v>
      </c>
      <c r="D115" s="149">
        <v>0</v>
      </c>
      <c r="E115" s="149">
        <v>0</v>
      </c>
      <c r="F115" s="149">
        <v>0</v>
      </c>
      <c r="G115" s="149">
        <v>0</v>
      </c>
      <c r="H115" s="149">
        <v>0</v>
      </c>
      <c r="I115" s="149">
        <v>0</v>
      </c>
      <c r="J115" s="149">
        <v>0</v>
      </c>
      <c r="K115" s="149">
        <v>0</v>
      </c>
      <c r="L115" s="149">
        <v>0</v>
      </c>
      <c r="M115" s="149">
        <v>0</v>
      </c>
      <c r="N115" s="149">
        <v>0</v>
      </c>
      <c r="O115" s="149">
        <v>0</v>
      </c>
      <c r="P115" s="149">
        <v>0</v>
      </c>
      <c r="Q115" s="149">
        <v>0</v>
      </c>
      <c r="R115" s="149">
        <v>0</v>
      </c>
      <c r="S115" s="149">
        <v>0</v>
      </c>
      <c r="T115" s="149">
        <v>0</v>
      </c>
      <c r="U115" s="149">
        <v>0</v>
      </c>
      <c r="V115" s="149">
        <v>0</v>
      </c>
      <c r="W115" s="149">
        <v>0</v>
      </c>
      <c r="X115" s="149">
        <v>0</v>
      </c>
      <c r="Y115" s="149">
        <v>0</v>
      </c>
      <c r="Z115" s="149">
        <v>0</v>
      </c>
      <c r="AA115" s="149">
        <v>0</v>
      </c>
      <c r="AB115" s="149">
        <v>0</v>
      </c>
      <c r="AC115" s="149">
        <v>0</v>
      </c>
      <c r="AD115" s="149">
        <v>0</v>
      </c>
      <c r="AE115" s="149">
        <v>0</v>
      </c>
      <c r="AF115" s="149">
        <v>0</v>
      </c>
      <c r="AG115" s="149">
        <v>0</v>
      </c>
      <c r="AH115" s="149">
        <v>0</v>
      </c>
      <c r="AI115" s="149">
        <v>0</v>
      </c>
      <c r="AJ115" s="149">
        <v>0</v>
      </c>
      <c r="AK115" s="149">
        <v>0</v>
      </c>
      <c r="AL115" s="149">
        <v>0</v>
      </c>
      <c r="AM115" s="149">
        <v>0</v>
      </c>
      <c r="AN115" s="149">
        <v>0</v>
      </c>
      <c r="AO115" s="149">
        <v>0</v>
      </c>
      <c r="AP115" s="149">
        <v>0</v>
      </c>
      <c r="AQ115" s="149">
        <v>0</v>
      </c>
    </row>
    <row r="116" spans="1:43" s="31" customFormat="1" ht="14.5">
      <c r="A116" s="193"/>
      <c r="B116" s="163" t="s">
        <v>110</v>
      </c>
      <c r="C116" s="149">
        <v>0</v>
      </c>
      <c r="D116" s="149">
        <v>0</v>
      </c>
      <c r="E116" s="149">
        <v>0</v>
      </c>
      <c r="F116" s="149">
        <v>0</v>
      </c>
      <c r="G116" s="149">
        <v>0</v>
      </c>
      <c r="H116" s="149">
        <v>0</v>
      </c>
      <c r="I116" s="149">
        <v>0</v>
      </c>
      <c r="J116" s="149">
        <v>0</v>
      </c>
      <c r="K116" s="149">
        <v>0</v>
      </c>
      <c r="L116" s="149">
        <v>0</v>
      </c>
      <c r="M116" s="149">
        <v>0</v>
      </c>
      <c r="N116" s="149">
        <v>0</v>
      </c>
      <c r="O116" s="149">
        <v>0</v>
      </c>
      <c r="P116" s="149">
        <v>0</v>
      </c>
      <c r="Q116" s="149">
        <v>0</v>
      </c>
      <c r="R116" s="149">
        <v>0</v>
      </c>
      <c r="S116" s="149">
        <v>0</v>
      </c>
      <c r="T116" s="149">
        <v>0</v>
      </c>
      <c r="U116" s="149">
        <v>0</v>
      </c>
      <c r="V116" s="149">
        <v>0</v>
      </c>
      <c r="W116" s="149">
        <v>0</v>
      </c>
      <c r="X116" s="149">
        <v>0</v>
      </c>
      <c r="Y116" s="149">
        <v>0</v>
      </c>
      <c r="Z116" s="149">
        <v>0</v>
      </c>
      <c r="AA116" s="149">
        <v>0</v>
      </c>
      <c r="AB116" s="149">
        <v>0</v>
      </c>
      <c r="AC116" s="149">
        <v>0</v>
      </c>
      <c r="AD116" s="149">
        <v>0</v>
      </c>
      <c r="AE116" s="149">
        <v>0</v>
      </c>
      <c r="AF116" s="149">
        <v>0</v>
      </c>
      <c r="AG116" s="149">
        <v>0</v>
      </c>
      <c r="AH116" s="149">
        <v>0</v>
      </c>
      <c r="AI116" s="149">
        <v>0</v>
      </c>
      <c r="AJ116" s="149">
        <v>0</v>
      </c>
      <c r="AK116" s="149">
        <v>0</v>
      </c>
      <c r="AL116" s="149">
        <v>0</v>
      </c>
      <c r="AM116" s="149">
        <v>0</v>
      </c>
      <c r="AN116" s="149">
        <v>0</v>
      </c>
      <c r="AO116" s="149">
        <v>0</v>
      </c>
      <c r="AP116" s="149">
        <v>0</v>
      </c>
      <c r="AQ116" s="149">
        <v>0</v>
      </c>
    </row>
    <row r="117" spans="1:43" s="31" customFormat="1" ht="14.5">
      <c r="A117" s="193"/>
      <c r="B117" s="163" t="s">
        <v>176</v>
      </c>
      <c r="C117" s="149">
        <v>0</v>
      </c>
      <c r="D117" s="149">
        <v>0</v>
      </c>
      <c r="E117" s="149">
        <v>0</v>
      </c>
      <c r="F117" s="149">
        <v>0</v>
      </c>
      <c r="G117" s="149">
        <v>0</v>
      </c>
      <c r="H117" s="149">
        <v>0</v>
      </c>
      <c r="I117" s="149">
        <v>0</v>
      </c>
      <c r="J117" s="149">
        <v>0</v>
      </c>
      <c r="K117" s="149">
        <v>0</v>
      </c>
      <c r="L117" s="149">
        <v>0</v>
      </c>
      <c r="M117" s="149">
        <v>0</v>
      </c>
      <c r="N117" s="149">
        <v>0</v>
      </c>
      <c r="O117" s="149">
        <v>0</v>
      </c>
      <c r="P117" s="149">
        <v>0</v>
      </c>
      <c r="Q117" s="149">
        <v>0</v>
      </c>
      <c r="R117" s="149">
        <v>0</v>
      </c>
      <c r="S117" s="149">
        <v>0</v>
      </c>
      <c r="T117" s="149">
        <v>0</v>
      </c>
      <c r="U117" s="149">
        <v>0</v>
      </c>
      <c r="V117" s="149">
        <v>0</v>
      </c>
      <c r="W117" s="149">
        <v>0</v>
      </c>
      <c r="X117" s="149">
        <v>0</v>
      </c>
      <c r="Y117" s="149">
        <v>0</v>
      </c>
      <c r="Z117" s="149">
        <v>0</v>
      </c>
      <c r="AA117" s="149">
        <v>0</v>
      </c>
      <c r="AB117" s="149">
        <v>0</v>
      </c>
      <c r="AC117" s="149">
        <v>0</v>
      </c>
      <c r="AD117" s="149">
        <v>0</v>
      </c>
      <c r="AE117" s="149">
        <v>0</v>
      </c>
      <c r="AF117" s="149">
        <v>0</v>
      </c>
      <c r="AG117" s="149">
        <v>0</v>
      </c>
      <c r="AH117" s="149">
        <v>0</v>
      </c>
      <c r="AI117" s="149">
        <v>0</v>
      </c>
      <c r="AJ117" s="149">
        <v>0</v>
      </c>
      <c r="AK117" s="149">
        <v>0</v>
      </c>
      <c r="AL117" s="149">
        <v>0</v>
      </c>
      <c r="AM117" s="149">
        <v>0</v>
      </c>
      <c r="AN117" s="149">
        <v>0</v>
      </c>
      <c r="AO117" s="149">
        <v>0</v>
      </c>
      <c r="AP117" s="149">
        <v>0</v>
      </c>
      <c r="AQ117" s="149">
        <v>0</v>
      </c>
    </row>
    <row r="118" spans="1:43" s="31" customFormat="1" ht="14.5">
      <c r="A118" s="193"/>
      <c r="B118" s="163" t="s">
        <v>120</v>
      </c>
      <c r="C118" s="152">
        <v>0</v>
      </c>
      <c r="D118" s="152">
        <v>0</v>
      </c>
      <c r="E118" s="152">
        <v>0</v>
      </c>
      <c r="F118" s="152">
        <v>0</v>
      </c>
      <c r="G118" s="152">
        <v>0</v>
      </c>
      <c r="H118" s="152">
        <v>0</v>
      </c>
      <c r="I118" s="152">
        <v>0</v>
      </c>
      <c r="J118" s="152">
        <v>0</v>
      </c>
      <c r="K118" s="152">
        <v>0</v>
      </c>
      <c r="L118" s="152">
        <v>0</v>
      </c>
      <c r="M118" s="152">
        <v>0</v>
      </c>
      <c r="N118" s="152">
        <v>0</v>
      </c>
      <c r="O118" s="152">
        <v>62234.673220659999</v>
      </c>
      <c r="P118" s="152">
        <v>72669.457632425998</v>
      </c>
      <c r="Q118" s="152">
        <v>75957.906296628993</v>
      </c>
      <c r="R118" s="152">
        <v>73989.958936900002</v>
      </c>
      <c r="S118" s="152">
        <v>73989.958936900002</v>
      </c>
      <c r="T118" s="152">
        <v>74112.816155680004</v>
      </c>
      <c r="U118" s="152">
        <v>81054.568973775997</v>
      </c>
      <c r="V118" s="152">
        <v>78952.84</v>
      </c>
      <c r="W118" s="152">
        <v>97388.27</v>
      </c>
      <c r="X118" s="152">
        <v>103742</v>
      </c>
      <c r="Y118" s="152">
        <v>114156</v>
      </c>
      <c r="Z118" s="152">
        <v>0</v>
      </c>
      <c r="AA118" s="152">
        <v>0</v>
      </c>
      <c r="AB118" s="152">
        <v>0</v>
      </c>
      <c r="AC118" s="152">
        <v>0</v>
      </c>
      <c r="AD118" s="152">
        <v>0</v>
      </c>
      <c r="AE118" s="152">
        <v>0</v>
      </c>
      <c r="AF118" s="152">
        <v>0</v>
      </c>
      <c r="AG118" s="152">
        <v>0</v>
      </c>
      <c r="AH118" s="152">
        <v>0</v>
      </c>
      <c r="AI118" s="152">
        <v>0</v>
      </c>
      <c r="AJ118" s="152">
        <v>0</v>
      </c>
      <c r="AK118" s="152">
        <v>0</v>
      </c>
      <c r="AL118" s="152">
        <v>0</v>
      </c>
      <c r="AM118" s="152">
        <v>0</v>
      </c>
      <c r="AN118" s="152">
        <v>0</v>
      </c>
      <c r="AO118" s="152">
        <v>0</v>
      </c>
      <c r="AP118" s="152">
        <v>0</v>
      </c>
      <c r="AQ118" s="152">
        <v>0</v>
      </c>
    </row>
    <row r="119" spans="1:43" s="31" customFormat="1" ht="14.5">
      <c r="A119" s="193"/>
      <c r="B119" s="163" t="s">
        <v>75</v>
      </c>
      <c r="C119" s="119">
        <v>0</v>
      </c>
      <c r="D119" s="119">
        <v>0</v>
      </c>
      <c r="E119" s="119">
        <v>0</v>
      </c>
      <c r="F119" s="119">
        <v>0</v>
      </c>
      <c r="G119" s="119">
        <v>0</v>
      </c>
      <c r="H119" s="119">
        <v>0</v>
      </c>
      <c r="I119" s="119">
        <v>0</v>
      </c>
      <c r="J119" s="119">
        <v>0</v>
      </c>
      <c r="K119" s="119">
        <v>0</v>
      </c>
      <c r="L119" s="119">
        <v>0</v>
      </c>
      <c r="M119" s="119">
        <v>0</v>
      </c>
      <c r="N119" s="119">
        <v>0</v>
      </c>
      <c r="O119" s="119">
        <v>0</v>
      </c>
      <c r="P119" s="119">
        <v>0</v>
      </c>
      <c r="Q119" s="119">
        <v>0</v>
      </c>
      <c r="R119" s="119">
        <v>0</v>
      </c>
      <c r="S119" s="119">
        <v>0</v>
      </c>
      <c r="T119" s="119">
        <v>0</v>
      </c>
      <c r="U119" s="119">
        <v>0</v>
      </c>
      <c r="V119" s="119">
        <v>0</v>
      </c>
      <c r="W119" s="119">
        <v>0</v>
      </c>
      <c r="X119" s="119">
        <v>0</v>
      </c>
      <c r="Y119" s="119">
        <v>0</v>
      </c>
      <c r="Z119" s="119">
        <v>0</v>
      </c>
      <c r="AA119" s="119">
        <v>0</v>
      </c>
      <c r="AB119" s="119">
        <v>0</v>
      </c>
      <c r="AC119" s="119">
        <v>0</v>
      </c>
      <c r="AD119" s="119">
        <v>0</v>
      </c>
      <c r="AE119" s="119">
        <v>0</v>
      </c>
      <c r="AF119" s="119">
        <v>0</v>
      </c>
      <c r="AG119" s="119">
        <v>0</v>
      </c>
      <c r="AH119" s="119">
        <v>0</v>
      </c>
      <c r="AI119" s="119">
        <v>0</v>
      </c>
      <c r="AJ119" s="119">
        <v>0</v>
      </c>
      <c r="AK119" s="119">
        <v>0</v>
      </c>
      <c r="AL119" s="119">
        <v>0</v>
      </c>
      <c r="AM119" s="119">
        <v>0</v>
      </c>
      <c r="AN119" s="119">
        <v>0</v>
      </c>
      <c r="AO119" s="119">
        <v>0</v>
      </c>
      <c r="AP119" s="119">
        <v>0</v>
      </c>
      <c r="AQ119" s="119">
        <v>0</v>
      </c>
    </row>
    <row r="120" spans="1:43" s="31" customFormat="1" ht="14.5">
      <c r="A120" s="193"/>
      <c r="B120" s="163" t="s">
        <v>10</v>
      </c>
      <c r="C120" s="152">
        <v>0</v>
      </c>
      <c r="D120" s="152">
        <v>0</v>
      </c>
      <c r="E120" s="152">
        <v>0</v>
      </c>
      <c r="F120" s="152">
        <v>0</v>
      </c>
      <c r="G120" s="152">
        <v>0</v>
      </c>
      <c r="H120" s="152">
        <v>0</v>
      </c>
      <c r="I120" s="152">
        <v>0</v>
      </c>
      <c r="J120" s="152">
        <v>0</v>
      </c>
      <c r="K120" s="152">
        <v>0</v>
      </c>
      <c r="L120" s="152">
        <v>0</v>
      </c>
      <c r="M120" s="152">
        <v>0</v>
      </c>
      <c r="N120" s="152">
        <v>0</v>
      </c>
      <c r="O120" s="152">
        <v>0</v>
      </c>
      <c r="P120" s="152">
        <v>0</v>
      </c>
      <c r="Q120" s="152">
        <v>0</v>
      </c>
      <c r="R120" s="152">
        <v>0</v>
      </c>
      <c r="S120" s="152">
        <v>0</v>
      </c>
      <c r="T120" s="152">
        <v>0</v>
      </c>
      <c r="U120" s="152">
        <v>0</v>
      </c>
      <c r="V120" s="152">
        <v>0</v>
      </c>
      <c r="W120" s="152">
        <v>0</v>
      </c>
      <c r="X120" s="152">
        <v>0</v>
      </c>
      <c r="Y120" s="152">
        <v>0</v>
      </c>
      <c r="Z120" s="152">
        <v>0</v>
      </c>
      <c r="AA120" s="152">
        <v>0</v>
      </c>
      <c r="AB120" s="152">
        <v>0</v>
      </c>
      <c r="AC120" s="152">
        <v>0</v>
      </c>
      <c r="AD120" s="152">
        <v>0</v>
      </c>
      <c r="AE120" s="152">
        <v>0</v>
      </c>
      <c r="AF120" s="152">
        <v>0</v>
      </c>
      <c r="AG120" s="152">
        <v>0</v>
      </c>
      <c r="AH120" s="152">
        <v>0</v>
      </c>
      <c r="AI120" s="152">
        <v>0</v>
      </c>
      <c r="AJ120" s="152">
        <v>0</v>
      </c>
      <c r="AK120" s="152">
        <v>0</v>
      </c>
      <c r="AL120" s="152">
        <v>0</v>
      </c>
      <c r="AM120" s="152">
        <v>0</v>
      </c>
      <c r="AN120" s="152">
        <v>0</v>
      </c>
      <c r="AO120" s="152">
        <v>0</v>
      </c>
      <c r="AP120" s="152">
        <v>0</v>
      </c>
      <c r="AQ120" s="152">
        <v>0</v>
      </c>
    </row>
    <row r="121" spans="1:43" s="31" customFormat="1" ht="14.5">
      <c r="A121" s="193"/>
      <c r="B121" s="163" t="s">
        <v>76</v>
      </c>
      <c r="C121" s="168">
        <v>0</v>
      </c>
      <c r="D121" s="168">
        <v>0</v>
      </c>
      <c r="E121" s="168">
        <v>0</v>
      </c>
      <c r="F121" s="168">
        <v>0</v>
      </c>
      <c r="G121" s="168">
        <v>0</v>
      </c>
      <c r="H121" s="168">
        <v>0</v>
      </c>
      <c r="I121" s="168">
        <v>0</v>
      </c>
      <c r="J121" s="168">
        <v>0</v>
      </c>
      <c r="K121" s="168">
        <v>0</v>
      </c>
      <c r="L121" s="168">
        <v>0</v>
      </c>
      <c r="M121" s="168">
        <v>0</v>
      </c>
      <c r="N121" s="168">
        <v>0</v>
      </c>
      <c r="O121" s="168">
        <v>0</v>
      </c>
      <c r="P121" s="168">
        <v>0</v>
      </c>
      <c r="Q121" s="168">
        <v>0</v>
      </c>
      <c r="R121" s="168">
        <v>0</v>
      </c>
      <c r="S121" s="168">
        <v>0</v>
      </c>
      <c r="T121" s="168">
        <v>0</v>
      </c>
      <c r="U121" s="168">
        <v>0</v>
      </c>
      <c r="V121" s="168">
        <v>0</v>
      </c>
      <c r="W121" s="168">
        <v>0</v>
      </c>
      <c r="X121" s="168">
        <v>0</v>
      </c>
      <c r="Y121" s="168">
        <v>0</v>
      </c>
      <c r="Z121" s="168">
        <v>0</v>
      </c>
      <c r="AA121" s="168">
        <v>0</v>
      </c>
      <c r="AB121" s="168">
        <v>0</v>
      </c>
      <c r="AC121" s="168">
        <v>0</v>
      </c>
      <c r="AD121" s="168">
        <v>0</v>
      </c>
      <c r="AE121" s="168">
        <v>0</v>
      </c>
      <c r="AF121" s="168">
        <v>0</v>
      </c>
      <c r="AG121" s="168">
        <v>0</v>
      </c>
      <c r="AH121" s="168">
        <v>0</v>
      </c>
      <c r="AI121" s="168">
        <v>0</v>
      </c>
      <c r="AJ121" s="168">
        <v>0</v>
      </c>
      <c r="AK121" s="168">
        <v>0</v>
      </c>
      <c r="AL121" s="168">
        <v>0</v>
      </c>
      <c r="AM121" s="168">
        <v>0</v>
      </c>
      <c r="AN121" s="168">
        <v>0</v>
      </c>
      <c r="AO121" s="168">
        <v>0</v>
      </c>
      <c r="AP121" s="168">
        <v>0</v>
      </c>
      <c r="AQ121" s="168">
        <v>0</v>
      </c>
    </row>
    <row r="122" spans="1:43" s="31" customFormat="1" ht="14.5">
      <c r="A122" s="196"/>
      <c r="B122" s="167" t="s">
        <v>77</v>
      </c>
      <c r="C122" s="149">
        <v>0</v>
      </c>
      <c r="D122" s="149">
        <v>0</v>
      </c>
      <c r="E122" s="149">
        <v>0</v>
      </c>
      <c r="F122" s="149">
        <v>0</v>
      </c>
      <c r="G122" s="149">
        <v>0</v>
      </c>
      <c r="H122" s="149">
        <v>0</v>
      </c>
      <c r="I122" s="149">
        <v>0</v>
      </c>
      <c r="J122" s="149">
        <v>55010.026080139003</v>
      </c>
      <c r="K122" s="149">
        <v>54333.217057912007</v>
      </c>
      <c r="L122" s="149">
        <v>59510.214264224007</v>
      </c>
      <c r="M122" s="149">
        <v>58508.441305920009</v>
      </c>
      <c r="N122" s="149">
        <v>0</v>
      </c>
      <c r="O122" s="149">
        <v>0</v>
      </c>
      <c r="P122" s="149">
        <v>0</v>
      </c>
      <c r="Q122" s="149">
        <v>0</v>
      </c>
      <c r="R122" s="149">
        <v>0</v>
      </c>
      <c r="S122" s="149">
        <v>0</v>
      </c>
      <c r="T122" s="149">
        <v>0</v>
      </c>
      <c r="U122" s="149">
        <v>0</v>
      </c>
      <c r="V122" s="149">
        <v>0</v>
      </c>
      <c r="W122" s="149">
        <v>919.44</v>
      </c>
      <c r="X122" s="149">
        <v>0</v>
      </c>
      <c r="Y122" s="149">
        <v>0</v>
      </c>
      <c r="Z122" s="149">
        <v>0</v>
      </c>
      <c r="AA122" s="149">
        <v>0</v>
      </c>
      <c r="AB122" s="149">
        <v>0</v>
      </c>
      <c r="AC122" s="149">
        <v>0</v>
      </c>
      <c r="AD122" s="149">
        <v>0</v>
      </c>
      <c r="AE122" s="149">
        <v>0</v>
      </c>
      <c r="AF122" s="149">
        <v>0</v>
      </c>
      <c r="AG122" s="149">
        <v>0</v>
      </c>
      <c r="AH122" s="149">
        <v>0</v>
      </c>
      <c r="AI122" s="149">
        <v>0</v>
      </c>
      <c r="AJ122" s="149">
        <v>0</v>
      </c>
      <c r="AK122" s="149">
        <v>0</v>
      </c>
      <c r="AL122" s="149">
        <v>0</v>
      </c>
      <c r="AM122" s="149">
        <v>0</v>
      </c>
      <c r="AN122" s="149">
        <v>0</v>
      </c>
      <c r="AO122" s="149">
        <v>0</v>
      </c>
      <c r="AP122" s="149">
        <v>0</v>
      </c>
      <c r="AQ122" s="149">
        <v>0</v>
      </c>
    </row>
    <row r="123" spans="1:43" s="31" customFormat="1" ht="14.5">
      <c r="A123" s="193"/>
      <c r="B123" s="154" t="s">
        <v>78</v>
      </c>
      <c r="C123" s="149">
        <v>0</v>
      </c>
      <c r="D123" s="149">
        <v>0</v>
      </c>
      <c r="E123" s="149">
        <v>0</v>
      </c>
      <c r="F123" s="149">
        <v>0</v>
      </c>
      <c r="G123" s="149">
        <v>0</v>
      </c>
      <c r="H123" s="149">
        <v>0</v>
      </c>
      <c r="I123" s="149">
        <v>0</v>
      </c>
      <c r="J123" s="149">
        <v>55010.026080139003</v>
      </c>
      <c r="K123" s="149">
        <v>54333.217057912007</v>
      </c>
      <c r="L123" s="149">
        <v>59510.214264224007</v>
      </c>
      <c r="M123" s="149">
        <v>58508.441305920009</v>
      </c>
      <c r="N123" s="149">
        <v>0</v>
      </c>
      <c r="O123" s="149">
        <v>0</v>
      </c>
      <c r="P123" s="149">
        <v>0</v>
      </c>
      <c r="Q123" s="149">
        <v>0</v>
      </c>
      <c r="R123" s="149">
        <v>0</v>
      </c>
      <c r="S123" s="149">
        <v>0</v>
      </c>
      <c r="T123" s="149">
        <v>0</v>
      </c>
      <c r="U123" s="149">
        <v>0</v>
      </c>
      <c r="V123" s="149">
        <v>0</v>
      </c>
      <c r="W123" s="149">
        <v>919.44</v>
      </c>
      <c r="X123" s="149">
        <v>0</v>
      </c>
      <c r="Y123" s="149">
        <v>0</v>
      </c>
      <c r="Z123" s="149">
        <v>0</v>
      </c>
      <c r="AA123" s="149">
        <v>0</v>
      </c>
      <c r="AB123" s="149">
        <v>0</v>
      </c>
      <c r="AC123" s="149">
        <v>0</v>
      </c>
      <c r="AD123" s="149">
        <v>0</v>
      </c>
      <c r="AE123" s="149">
        <v>0</v>
      </c>
      <c r="AF123" s="149">
        <v>0</v>
      </c>
      <c r="AG123" s="149">
        <v>0</v>
      </c>
      <c r="AH123" s="149">
        <v>0</v>
      </c>
      <c r="AI123" s="149">
        <v>0</v>
      </c>
      <c r="AJ123" s="149">
        <v>0</v>
      </c>
      <c r="AK123" s="149">
        <v>0</v>
      </c>
      <c r="AL123" s="149">
        <v>0</v>
      </c>
      <c r="AM123" s="149">
        <v>0</v>
      </c>
      <c r="AN123" s="149">
        <v>0</v>
      </c>
      <c r="AO123" s="149">
        <v>0</v>
      </c>
      <c r="AP123" s="149">
        <v>0</v>
      </c>
      <c r="AQ123" s="149">
        <v>0</v>
      </c>
    </row>
    <row r="124" spans="1:43" s="31" customFormat="1" ht="14.5">
      <c r="A124" s="193"/>
      <c r="B124" s="163" t="s">
        <v>72</v>
      </c>
      <c r="C124" s="152">
        <v>0</v>
      </c>
      <c r="D124" s="152">
        <v>0</v>
      </c>
      <c r="E124" s="152">
        <v>0</v>
      </c>
      <c r="F124" s="152">
        <v>0</v>
      </c>
      <c r="G124" s="152">
        <v>0</v>
      </c>
      <c r="H124" s="152">
        <v>0</v>
      </c>
      <c r="I124" s="152">
        <v>0</v>
      </c>
      <c r="J124" s="152">
        <v>0</v>
      </c>
      <c r="K124" s="152">
        <v>0</v>
      </c>
      <c r="L124" s="152">
        <v>0</v>
      </c>
      <c r="M124" s="152">
        <v>0</v>
      </c>
      <c r="N124" s="152">
        <v>0</v>
      </c>
      <c r="O124" s="152">
        <v>0</v>
      </c>
      <c r="P124" s="152">
        <v>0</v>
      </c>
      <c r="Q124" s="152">
        <v>0</v>
      </c>
      <c r="R124" s="152">
        <v>0</v>
      </c>
      <c r="S124" s="152">
        <v>0</v>
      </c>
      <c r="T124" s="152">
        <v>0</v>
      </c>
      <c r="U124" s="152">
        <v>0</v>
      </c>
      <c r="V124" s="152">
        <v>0</v>
      </c>
      <c r="W124" s="152">
        <v>0</v>
      </c>
      <c r="X124" s="152">
        <v>0</v>
      </c>
      <c r="Y124" s="152">
        <v>0</v>
      </c>
      <c r="Z124" s="152">
        <v>0</v>
      </c>
      <c r="AA124" s="152">
        <v>0</v>
      </c>
      <c r="AB124" s="152">
        <v>0</v>
      </c>
      <c r="AC124" s="152">
        <v>0</v>
      </c>
      <c r="AD124" s="152">
        <v>0</v>
      </c>
      <c r="AE124" s="152">
        <v>0</v>
      </c>
      <c r="AF124" s="152">
        <v>0</v>
      </c>
      <c r="AG124" s="152">
        <v>0</v>
      </c>
      <c r="AH124" s="152">
        <v>0</v>
      </c>
      <c r="AI124" s="152">
        <v>0</v>
      </c>
      <c r="AJ124" s="152">
        <v>0</v>
      </c>
      <c r="AK124" s="152">
        <v>0</v>
      </c>
      <c r="AL124" s="152">
        <v>0</v>
      </c>
      <c r="AM124" s="152">
        <v>0</v>
      </c>
      <c r="AN124" s="152">
        <v>0</v>
      </c>
      <c r="AO124" s="152">
        <v>0</v>
      </c>
      <c r="AP124" s="152">
        <v>0</v>
      </c>
      <c r="AQ124" s="152">
        <v>0</v>
      </c>
    </row>
    <row r="125" spans="1:43" s="31" customFormat="1" ht="14.5">
      <c r="A125" s="193"/>
      <c r="B125" s="163" t="s">
        <v>207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v>0</v>
      </c>
      <c r="AE125" s="152">
        <v>0</v>
      </c>
      <c r="AF125" s="152">
        <v>0</v>
      </c>
      <c r="AG125" s="152">
        <v>0</v>
      </c>
      <c r="AH125" s="152">
        <v>0</v>
      </c>
      <c r="AI125" s="152">
        <v>0</v>
      </c>
      <c r="AJ125" s="152">
        <v>0</v>
      </c>
      <c r="AK125" s="152">
        <v>0</v>
      </c>
      <c r="AL125" s="152">
        <v>0</v>
      </c>
      <c r="AM125" s="152">
        <v>0</v>
      </c>
      <c r="AN125" s="152">
        <v>0</v>
      </c>
      <c r="AO125" s="152">
        <v>0</v>
      </c>
      <c r="AP125" s="152">
        <v>0</v>
      </c>
      <c r="AQ125" s="152">
        <v>0</v>
      </c>
    </row>
    <row r="126" spans="1:43" s="31" customFormat="1" ht="14.5">
      <c r="A126" s="193"/>
      <c r="B126" s="163" t="s">
        <v>131</v>
      </c>
      <c r="C126" s="149">
        <v>0</v>
      </c>
      <c r="D126" s="149">
        <v>0</v>
      </c>
      <c r="E126" s="149">
        <v>0</v>
      </c>
      <c r="F126" s="149">
        <v>0</v>
      </c>
      <c r="G126" s="149">
        <v>0</v>
      </c>
      <c r="H126" s="149">
        <v>0</v>
      </c>
      <c r="I126" s="149">
        <v>0</v>
      </c>
      <c r="J126" s="149">
        <v>0</v>
      </c>
      <c r="K126" s="149">
        <v>0</v>
      </c>
      <c r="L126" s="149">
        <v>0</v>
      </c>
      <c r="M126" s="149">
        <v>0</v>
      </c>
      <c r="N126" s="149">
        <v>0</v>
      </c>
      <c r="O126" s="149">
        <v>0</v>
      </c>
      <c r="P126" s="149">
        <v>0</v>
      </c>
      <c r="Q126" s="149">
        <v>0</v>
      </c>
      <c r="R126" s="149">
        <v>0</v>
      </c>
      <c r="S126" s="149">
        <v>0</v>
      </c>
      <c r="T126" s="149">
        <v>0</v>
      </c>
      <c r="U126" s="149">
        <v>0</v>
      </c>
      <c r="V126" s="149">
        <v>0</v>
      </c>
      <c r="W126" s="149">
        <v>0</v>
      </c>
      <c r="X126" s="149">
        <v>0</v>
      </c>
      <c r="Y126" s="149">
        <v>0</v>
      </c>
      <c r="Z126" s="149">
        <v>0</v>
      </c>
      <c r="AA126" s="149">
        <v>0</v>
      </c>
      <c r="AB126" s="149">
        <v>0</v>
      </c>
      <c r="AC126" s="149">
        <v>0</v>
      </c>
      <c r="AD126" s="149">
        <v>0</v>
      </c>
      <c r="AE126" s="149">
        <v>0</v>
      </c>
      <c r="AF126" s="149">
        <v>0</v>
      </c>
      <c r="AG126" s="149">
        <v>0</v>
      </c>
      <c r="AH126" s="149">
        <v>0</v>
      </c>
      <c r="AI126" s="149">
        <v>0</v>
      </c>
      <c r="AJ126" s="149">
        <v>0</v>
      </c>
      <c r="AK126" s="149">
        <v>0</v>
      </c>
      <c r="AL126" s="149">
        <v>0</v>
      </c>
      <c r="AM126" s="149">
        <v>0</v>
      </c>
      <c r="AN126" s="149">
        <v>0</v>
      </c>
      <c r="AO126" s="149">
        <v>0</v>
      </c>
      <c r="AP126" s="149">
        <v>0</v>
      </c>
      <c r="AQ126" s="149">
        <v>0</v>
      </c>
    </row>
    <row r="127" spans="1:43" s="31" customFormat="1" ht="14.5">
      <c r="A127" s="193"/>
      <c r="B127" s="163" t="s">
        <v>132</v>
      </c>
      <c r="C127" s="149">
        <v>0</v>
      </c>
      <c r="D127" s="149">
        <v>0</v>
      </c>
      <c r="E127" s="149">
        <v>0</v>
      </c>
      <c r="F127" s="149">
        <v>0</v>
      </c>
      <c r="G127" s="149">
        <v>0</v>
      </c>
      <c r="H127" s="149">
        <v>0</v>
      </c>
      <c r="I127" s="149">
        <v>0</v>
      </c>
      <c r="J127" s="149">
        <v>0</v>
      </c>
      <c r="K127" s="149">
        <v>0</v>
      </c>
      <c r="L127" s="149">
        <v>0</v>
      </c>
      <c r="M127" s="149">
        <v>0</v>
      </c>
      <c r="N127" s="149">
        <v>0</v>
      </c>
      <c r="O127" s="149">
        <v>0</v>
      </c>
      <c r="P127" s="149">
        <v>0</v>
      </c>
      <c r="Q127" s="149">
        <v>0</v>
      </c>
      <c r="R127" s="149">
        <v>0</v>
      </c>
      <c r="S127" s="149">
        <v>0</v>
      </c>
      <c r="T127" s="149">
        <v>0</v>
      </c>
      <c r="U127" s="149">
        <v>0</v>
      </c>
      <c r="V127" s="149">
        <v>0</v>
      </c>
      <c r="W127" s="149">
        <v>0</v>
      </c>
      <c r="X127" s="149">
        <v>0</v>
      </c>
      <c r="Y127" s="149">
        <v>0</v>
      </c>
      <c r="Z127" s="149">
        <v>0</v>
      </c>
      <c r="AA127" s="149">
        <v>0</v>
      </c>
      <c r="AB127" s="149">
        <v>0</v>
      </c>
      <c r="AC127" s="149">
        <v>0</v>
      </c>
      <c r="AD127" s="149">
        <v>0</v>
      </c>
      <c r="AE127" s="149">
        <v>0</v>
      </c>
      <c r="AF127" s="149">
        <v>0</v>
      </c>
      <c r="AG127" s="149">
        <v>0</v>
      </c>
      <c r="AH127" s="149">
        <v>0</v>
      </c>
      <c r="AI127" s="149">
        <v>0</v>
      </c>
      <c r="AJ127" s="149">
        <v>0</v>
      </c>
      <c r="AK127" s="149">
        <v>0</v>
      </c>
      <c r="AL127" s="149">
        <v>0</v>
      </c>
      <c r="AM127" s="149">
        <v>0</v>
      </c>
      <c r="AN127" s="149">
        <v>0</v>
      </c>
      <c r="AO127" s="149">
        <v>0</v>
      </c>
      <c r="AP127" s="149">
        <v>0</v>
      </c>
      <c r="AQ127" s="149">
        <v>0</v>
      </c>
    </row>
    <row r="128" spans="1:43" s="31" customFormat="1" ht="14.5">
      <c r="A128" s="193"/>
      <c r="B128" s="163" t="s">
        <v>123</v>
      </c>
      <c r="C128" s="152">
        <v>0</v>
      </c>
      <c r="D128" s="152">
        <v>0</v>
      </c>
      <c r="E128" s="152">
        <v>0</v>
      </c>
      <c r="F128" s="152">
        <v>0</v>
      </c>
      <c r="G128" s="152">
        <v>0</v>
      </c>
      <c r="H128" s="152">
        <v>0</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52">
        <v>0</v>
      </c>
      <c r="AF128" s="152">
        <v>0</v>
      </c>
      <c r="AG128" s="152">
        <v>0</v>
      </c>
      <c r="AH128" s="152">
        <v>0</v>
      </c>
      <c r="AI128" s="152">
        <v>0</v>
      </c>
      <c r="AJ128" s="152">
        <v>0</v>
      </c>
      <c r="AK128" s="152">
        <v>0</v>
      </c>
      <c r="AL128" s="152">
        <v>0</v>
      </c>
      <c r="AM128" s="152">
        <v>0</v>
      </c>
      <c r="AN128" s="152">
        <v>0</v>
      </c>
      <c r="AO128" s="152">
        <v>0</v>
      </c>
      <c r="AP128" s="152">
        <v>0</v>
      </c>
      <c r="AQ128" s="152">
        <v>0</v>
      </c>
    </row>
    <row r="129" spans="1:43" s="31" customFormat="1" ht="14.5">
      <c r="A129" s="193"/>
      <c r="B129" s="163" t="s">
        <v>139</v>
      </c>
      <c r="C129" s="152">
        <v>0</v>
      </c>
      <c r="D129" s="152">
        <v>0</v>
      </c>
      <c r="E129" s="152">
        <v>0</v>
      </c>
      <c r="F129" s="152">
        <v>0</v>
      </c>
      <c r="G129" s="152">
        <v>0</v>
      </c>
      <c r="H129" s="152">
        <v>0</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52">
        <v>0</v>
      </c>
      <c r="AF129" s="152">
        <v>0</v>
      </c>
      <c r="AG129" s="152">
        <v>0</v>
      </c>
      <c r="AH129" s="152">
        <v>0</v>
      </c>
      <c r="AI129" s="152">
        <v>0</v>
      </c>
      <c r="AJ129" s="152">
        <v>0</v>
      </c>
      <c r="AK129" s="152">
        <v>0</v>
      </c>
      <c r="AL129" s="152">
        <v>0</v>
      </c>
      <c r="AM129" s="152">
        <v>0</v>
      </c>
      <c r="AN129" s="152">
        <v>0</v>
      </c>
      <c r="AO129" s="152">
        <v>0</v>
      </c>
      <c r="AP129" s="152">
        <v>0</v>
      </c>
      <c r="AQ129" s="152">
        <v>0</v>
      </c>
    </row>
    <row r="130" spans="1:43" s="31" customFormat="1" ht="14.5">
      <c r="A130" s="193"/>
      <c r="B130" s="163" t="s">
        <v>133</v>
      </c>
      <c r="C130" s="149">
        <v>0</v>
      </c>
      <c r="D130" s="149">
        <v>0</v>
      </c>
      <c r="E130" s="149">
        <v>0</v>
      </c>
      <c r="F130" s="149">
        <v>0</v>
      </c>
      <c r="G130" s="149">
        <v>0</v>
      </c>
      <c r="H130" s="149">
        <v>0</v>
      </c>
      <c r="I130" s="149">
        <v>0</v>
      </c>
      <c r="J130" s="149">
        <v>0</v>
      </c>
      <c r="K130" s="149">
        <v>0</v>
      </c>
      <c r="L130" s="149">
        <v>0</v>
      </c>
      <c r="M130" s="149">
        <v>0</v>
      </c>
      <c r="N130" s="149">
        <v>0</v>
      </c>
      <c r="O130" s="149">
        <v>0</v>
      </c>
      <c r="P130" s="149">
        <v>0</v>
      </c>
      <c r="Q130" s="149">
        <v>0</v>
      </c>
      <c r="R130" s="149">
        <v>0</v>
      </c>
      <c r="S130" s="149">
        <v>0</v>
      </c>
      <c r="T130" s="149">
        <v>0</v>
      </c>
      <c r="U130" s="149">
        <v>0</v>
      </c>
      <c r="V130" s="149">
        <v>0</v>
      </c>
      <c r="W130" s="149">
        <v>0</v>
      </c>
      <c r="X130" s="149">
        <v>0</v>
      </c>
      <c r="Y130" s="149">
        <v>0</v>
      </c>
      <c r="Z130" s="149">
        <v>0</v>
      </c>
      <c r="AA130" s="149">
        <v>0</v>
      </c>
      <c r="AB130" s="149">
        <v>0</v>
      </c>
      <c r="AC130" s="149">
        <v>0</v>
      </c>
      <c r="AD130" s="149">
        <v>0</v>
      </c>
      <c r="AE130" s="149">
        <v>0</v>
      </c>
      <c r="AF130" s="149">
        <v>0</v>
      </c>
      <c r="AG130" s="149">
        <v>0</v>
      </c>
      <c r="AH130" s="149">
        <v>0</v>
      </c>
      <c r="AI130" s="149">
        <v>0</v>
      </c>
      <c r="AJ130" s="149">
        <v>0</v>
      </c>
      <c r="AK130" s="149">
        <v>0</v>
      </c>
      <c r="AL130" s="149">
        <v>0</v>
      </c>
      <c r="AM130" s="149">
        <v>0</v>
      </c>
      <c r="AN130" s="149">
        <v>0</v>
      </c>
      <c r="AO130" s="149">
        <v>0</v>
      </c>
      <c r="AP130" s="149">
        <v>0</v>
      </c>
      <c r="AQ130" s="149">
        <v>0</v>
      </c>
    </row>
    <row r="131" spans="1:43" s="31" customFormat="1" ht="14.5">
      <c r="A131" s="193"/>
      <c r="B131" s="163" t="s">
        <v>134</v>
      </c>
      <c r="C131" s="149">
        <v>0</v>
      </c>
      <c r="D131" s="149">
        <v>0</v>
      </c>
      <c r="E131" s="149">
        <v>0</v>
      </c>
      <c r="F131" s="149">
        <v>0</v>
      </c>
      <c r="G131" s="149">
        <v>0</v>
      </c>
      <c r="H131" s="149">
        <v>0</v>
      </c>
      <c r="I131" s="149">
        <v>0</v>
      </c>
      <c r="J131" s="149">
        <v>0</v>
      </c>
      <c r="K131" s="149">
        <v>0</v>
      </c>
      <c r="L131" s="149">
        <v>0</v>
      </c>
      <c r="M131" s="149">
        <v>0</v>
      </c>
      <c r="N131" s="149">
        <v>0</v>
      </c>
      <c r="O131" s="149">
        <v>0</v>
      </c>
      <c r="P131" s="149">
        <v>0</v>
      </c>
      <c r="Q131" s="149">
        <v>0</v>
      </c>
      <c r="R131" s="149">
        <v>0</v>
      </c>
      <c r="S131" s="149">
        <v>0</v>
      </c>
      <c r="T131" s="149">
        <v>0</v>
      </c>
      <c r="U131" s="149">
        <v>0</v>
      </c>
      <c r="V131" s="149">
        <v>0</v>
      </c>
      <c r="W131" s="149">
        <v>0</v>
      </c>
      <c r="X131" s="149">
        <v>0</v>
      </c>
      <c r="Y131" s="149">
        <v>0</v>
      </c>
      <c r="Z131" s="149">
        <v>0</v>
      </c>
      <c r="AA131" s="149">
        <v>0</v>
      </c>
      <c r="AB131" s="149">
        <v>0</v>
      </c>
      <c r="AC131" s="149">
        <v>0</v>
      </c>
      <c r="AD131" s="149">
        <v>0</v>
      </c>
      <c r="AE131" s="149">
        <v>0</v>
      </c>
      <c r="AF131" s="149">
        <v>0</v>
      </c>
      <c r="AG131" s="149">
        <v>0</v>
      </c>
      <c r="AH131" s="149">
        <v>0</v>
      </c>
      <c r="AI131" s="149">
        <v>0</v>
      </c>
      <c r="AJ131" s="149">
        <v>0</v>
      </c>
      <c r="AK131" s="149">
        <v>0</v>
      </c>
      <c r="AL131" s="149">
        <v>0</v>
      </c>
      <c r="AM131" s="149">
        <v>0</v>
      </c>
      <c r="AN131" s="149">
        <v>0</v>
      </c>
      <c r="AO131" s="149">
        <v>0</v>
      </c>
      <c r="AP131" s="149">
        <v>0</v>
      </c>
      <c r="AQ131" s="149">
        <v>0</v>
      </c>
    </row>
    <row r="132" spans="1:43" s="31" customFormat="1" ht="14.5">
      <c r="A132" s="193"/>
      <c r="B132" s="163" t="s">
        <v>135</v>
      </c>
      <c r="C132" s="152">
        <v>0</v>
      </c>
      <c r="D132" s="152">
        <v>0</v>
      </c>
      <c r="E132" s="152">
        <v>0</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52">
        <v>0</v>
      </c>
      <c r="AF132" s="152">
        <v>0</v>
      </c>
      <c r="AG132" s="152">
        <v>0</v>
      </c>
      <c r="AH132" s="152">
        <v>0</v>
      </c>
      <c r="AI132" s="152">
        <v>0</v>
      </c>
      <c r="AJ132" s="152">
        <v>0</v>
      </c>
      <c r="AK132" s="152">
        <v>0</v>
      </c>
      <c r="AL132" s="152">
        <v>0</v>
      </c>
      <c r="AM132" s="152">
        <v>0</v>
      </c>
      <c r="AN132" s="152">
        <v>0</v>
      </c>
      <c r="AO132" s="152">
        <v>0</v>
      </c>
      <c r="AP132" s="152">
        <v>0</v>
      </c>
      <c r="AQ132" s="152">
        <v>0</v>
      </c>
    </row>
    <row r="133" spans="1:43" s="31" customFormat="1" ht="14.5">
      <c r="A133" s="193"/>
      <c r="B133" s="163" t="s">
        <v>136</v>
      </c>
      <c r="C133" s="149">
        <v>0</v>
      </c>
      <c r="D133" s="149">
        <v>0</v>
      </c>
      <c r="E133" s="149">
        <v>0</v>
      </c>
      <c r="F133" s="149">
        <v>0</v>
      </c>
      <c r="G133" s="149">
        <v>0</v>
      </c>
      <c r="H133" s="149">
        <v>0</v>
      </c>
      <c r="I133" s="149">
        <v>0</v>
      </c>
      <c r="J133" s="149">
        <v>0</v>
      </c>
      <c r="K133" s="149">
        <v>0</v>
      </c>
      <c r="L133" s="149">
        <v>0</v>
      </c>
      <c r="M133" s="149">
        <v>0</v>
      </c>
      <c r="N133" s="149">
        <v>0</v>
      </c>
      <c r="O133" s="149">
        <v>0</v>
      </c>
      <c r="P133" s="149">
        <v>0</v>
      </c>
      <c r="Q133" s="149">
        <v>0</v>
      </c>
      <c r="R133" s="149">
        <v>0</v>
      </c>
      <c r="S133" s="149">
        <v>0</v>
      </c>
      <c r="T133" s="149">
        <v>0</v>
      </c>
      <c r="U133" s="149">
        <v>0</v>
      </c>
      <c r="V133" s="149">
        <v>0</v>
      </c>
      <c r="W133" s="149">
        <v>0</v>
      </c>
      <c r="X133" s="149">
        <v>0</v>
      </c>
      <c r="Y133" s="149">
        <v>0</v>
      </c>
      <c r="Z133" s="149">
        <v>0</v>
      </c>
      <c r="AA133" s="149">
        <v>0</v>
      </c>
      <c r="AB133" s="149">
        <v>0</v>
      </c>
      <c r="AC133" s="149">
        <v>0</v>
      </c>
      <c r="AD133" s="149">
        <v>0</v>
      </c>
      <c r="AE133" s="149">
        <v>0</v>
      </c>
      <c r="AF133" s="149">
        <v>0</v>
      </c>
      <c r="AG133" s="149">
        <v>0</v>
      </c>
      <c r="AH133" s="149">
        <v>0</v>
      </c>
      <c r="AI133" s="149">
        <v>0</v>
      </c>
      <c r="AJ133" s="149">
        <v>0</v>
      </c>
      <c r="AK133" s="149">
        <v>0</v>
      </c>
      <c r="AL133" s="149">
        <v>0</v>
      </c>
      <c r="AM133" s="149">
        <v>0</v>
      </c>
      <c r="AN133" s="149">
        <v>0</v>
      </c>
      <c r="AO133" s="149">
        <v>0</v>
      </c>
      <c r="AP133" s="149">
        <v>0</v>
      </c>
      <c r="AQ133" s="149">
        <v>0</v>
      </c>
    </row>
    <row r="134" spans="1:43" s="31" customFormat="1" ht="14.5">
      <c r="A134" s="193"/>
      <c r="B134" s="163" t="s">
        <v>137</v>
      </c>
      <c r="C134" s="149">
        <v>0</v>
      </c>
      <c r="D134" s="149">
        <v>0</v>
      </c>
      <c r="E134" s="149">
        <v>0</v>
      </c>
      <c r="F134" s="149">
        <v>0</v>
      </c>
      <c r="G134" s="149">
        <v>0</v>
      </c>
      <c r="H134" s="149">
        <v>0</v>
      </c>
      <c r="I134" s="149">
        <v>0</v>
      </c>
      <c r="J134" s="149">
        <v>0</v>
      </c>
      <c r="K134" s="149">
        <v>0</v>
      </c>
      <c r="L134" s="149">
        <v>0</v>
      </c>
      <c r="M134" s="149">
        <v>0</v>
      </c>
      <c r="N134" s="149">
        <v>0</v>
      </c>
      <c r="O134" s="149">
        <v>0</v>
      </c>
      <c r="P134" s="149">
        <v>0</v>
      </c>
      <c r="Q134" s="149">
        <v>0</v>
      </c>
      <c r="R134" s="149">
        <v>0</v>
      </c>
      <c r="S134" s="149">
        <v>0</v>
      </c>
      <c r="T134" s="149">
        <v>0</v>
      </c>
      <c r="U134" s="149">
        <v>0</v>
      </c>
      <c r="V134" s="149">
        <v>0</v>
      </c>
      <c r="W134" s="149">
        <v>0</v>
      </c>
      <c r="X134" s="149">
        <v>0</v>
      </c>
      <c r="Y134" s="149">
        <v>0</v>
      </c>
      <c r="Z134" s="149">
        <v>0</v>
      </c>
      <c r="AA134" s="149">
        <v>0</v>
      </c>
      <c r="AB134" s="149">
        <v>0</v>
      </c>
      <c r="AC134" s="149">
        <v>0</v>
      </c>
      <c r="AD134" s="149">
        <v>0</v>
      </c>
      <c r="AE134" s="149">
        <v>0</v>
      </c>
      <c r="AF134" s="149">
        <v>0</v>
      </c>
      <c r="AG134" s="149">
        <v>0</v>
      </c>
      <c r="AH134" s="149">
        <v>0</v>
      </c>
      <c r="AI134" s="149">
        <v>0</v>
      </c>
      <c r="AJ134" s="149">
        <v>0</v>
      </c>
      <c r="AK134" s="149">
        <v>0</v>
      </c>
      <c r="AL134" s="149">
        <v>0</v>
      </c>
      <c r="AM134" s="149">
        <v>0</v>
      </c>
      <c r="AN134" s="149">
        <v>0</v>
      </c>
      <c r="AO134" s="149">
        <v>0</v>
      </c>
      <c r="AP134" s="149">
        <v>0</v>
      </c>
      <c r="AQ134" s="149">
        <v>0</v>
      </c>
    </row>
    <row r="135" spans="1:43" s="31" customFormat="1" ht="14.5">
      <c r="A135" s="193"/>
      <c r="B135" s="163" t="s">
        <v>138</v>
      </c>
      <c r="C135" s="149">
        <v>0</v>
      </c>
      <c r="D135" s="149">
        <v>0</v>
      </c>
      <c r="E135" s="149">
        <v>0</v>
      </c>
      <c r="F135" s="149">
        <v>0</v>
      </c>
      <c r="G135" s="149">
        <v>0</v>
      </c>
      <c r="H135" s="149">
        <v>0</v>
      </c>
      <c r="I135" s="149">
        <v>0</v>
      </c>
      <c r="J135" s="149">
        <v>0</v>
      </c>
      <c r="K135" s="149">
        <v>0</v>
      </c>
      <c r="L135" s="149">
        <v>0</v>
      </c>
      <c r="M135" s="149">
        <v>0</v>
      </c>
      <c r="N135" s="149">
        <v>0</v>
      </c>
      <c r="O135" s="149">
        <v>0</v>
      </c>
      <c r="P135" s="149">
        <v>0</v>
      </c>
      <c r="Q135" s="149">
        <v>0</v>
      </c>
      <c r="R135" s="149">
        <v>0</v>
      </c>
      <c r="S135" s="149">
        <v>0</v>
      </c>
      <c r="T135" s="149">
        <v>0</v>
      </c>
      <c r="U135" s="149">
        <v>0</v>
      </c>
      <c r="V135" s="149">
        <v>0</v>
      </c>
      <c r="W135" s="149">
        <v>0</v>
      </c>
      <c r="X135" s="149">
        <v>0</v>
      </c>
      <c r="Y135" s="149">
        <v>0</v>
      </c>
      <c r="Z135" s="149">
        <v>0</v>
      </c>
      <c r="AA135" s="149">
        <v>0</v>
      </c>
      <c r="AB135" s="149">
        <v>0</v>
      </c>
      <c r="AC135" s="149">
        <v>0</v>
      </c>
      <c r="AD135" s="149">
        <v>0</v>
      </c>
      <c r="AE135" s="149">
        <v>0</v>
      </c>
      <c r="AF135" s="149">
        <v>0</v>
      </c>
      <c r="AG135" s="149">
        <v>0</v>
      </c>
      <c r="AH135" s="149">
        <v>0</v>
      </c>
      <c r="AI135" s="149">
        <v>0</v>
      </c>
      <c r="AJ135" s="149">
        <v>0</v>
      </c>
      <c r="AK135" s="149">
        <v>0</v>
      </c>
      <c r="AL135" s="149">
        <v>0</v>
      </c>
      <c r="AM135" s="149">
        <v>0</v>
      </c>
      <c r="AN135" s="149">
        <v>0</v>
      </c>
      <c r="AO135" s="149">
        <v>0</v>
      </c>
      <c r="AP135" s="149">
        <v>0</v>
      </c>
      <c r="AQ135" s="149">
        <v>0</v>
      </c>
    </row>
    <row r="136" spans="1:43" s="31" customFormat="1" ht="14.5">
      <c r="A136" s="193"/>
      <c r="B136" s="163" t="s">
        <v>110</v>
      </c>
      <c r="C136" s="149">
        <v>0</v>
      </c>
      <c r="D136" s="149">
        <v>0</v>
      </c>
      <c r="E136" s="149">
        <v>0</v>
      </c>
      <c r="F136" s="149">
        <v>0</v>
      </c>
      <c r="G136" s="149">
        <v>0</v>
      </c>
      <c r="H136" s="149">
        <v>0</v>
      </c>
      <c r="I136" s="149">
        <v>0</v>
      </c>
      <c r="J136" s="149">
        <v>0</v>
      </c>
      <c r="K136" s="149">
        <v>0</v>
      </c>
      <c r="L136" s="149">
        <v>0</v>
      </c>
      <c r="M136" s="149">
        <v>0</v>
      </c>
      <c r="N136" s="149">
        <v>0</v>
      </c>
      <c r="O136" s="149">
        <v>0</v>
      </c>
      <c r="P136" s="149">
        <v>0</v>
      </c>
      <c r="Q136" s="149">
        <v>0</v>
      </c>
      <c r="R136" s="149">
        <v>0</v>
      </c>
      <c r="S136" s="149">
        <v>0</v>
      </c>
      <c r="T136" s="149">
        <v>0</v>
      </c>
      <c r="U136" s="149">
        <v>0</v>
      </c>
      <c r="V136" s="149">
        <v>0</v>
      </c>
      <c r="W136" s="149">
        <v>0</v>
      </c>
      <c r="X136" s="149">
        <v>0</v>
      </c>
      <c r="Y136" s="149">
        <v>0</v>
      </c>
      <c r="Z136" s="149">
        <v>0</v>
      </c>
      <c r="AA136" s="149">
        <v>0</v>
      </c>
      <c r="AB136" s="149">
        <v>0</v>
      </c>
      <c r="AC136" s="149">
        <v>0</v>
      </c>
      <c r="AD136" s="149">
        <v>0</v>
      </c>
      <c r="AE136" s="149">
        <v>0</v>
      </c>
      <c r="AF136" s="149">
        <v>0</v>
      </c>
      <c r="AG136" s="149">
        <v>0</v>
      </c>
      <c r="AH136" s="149">
        <v>0</v>
      </c>
      <c r="AI136" s="149">
        <v>0</v>
      </c>
      <c r="AJ136" s="149">
        <v>0</v>
      </c>
      <c r="AK136" s="149">
        <v>0</v>
      </c>
      <c r="AL136" s="149">
        <v>0</v>
      </c>
      <c r="AM136" s="149">
        <v>0</v>
      </c>
      <c r="AN136" s="149">
        <v>0</v>
      </c>
      <c r="AO136" s="149">
        <v>0</v>
      </c>
      <c r="AP136" s="149">
        <v>0</v>
      </c>
      <c r="AQ136" s="149">
        <v>0</v>
      </c>
    </row>
    <row r="137" spans="1:43" s="31" customFormat="1" ht="14.5">
      <c r="A137" s="193"/>
      <c r="B137" s="163" t="s">
        <v>120</v>
      </c>
      <c r="C137" s="168">
        <v>0</v>
      </c>
      <c r="D137" s="168">
        <v>0</v>
      </c>
      <c r="E137" s="168">
        <v>0</v>
      </c>
      <c r="F137" s="168">
        <v>0</v>
      </c>
      <c r="G137" s="168">
        <v>0</v>
      </c>
      <c r="H137" s="168">
        <v>0</v>
      </c>
      <c r="I137" s="168">
        <v>0</v>
      </c>
      <c r="J137" s="168">
        <v>0</v>
      </c>
      <c r="K137" s="168">
        <v>0</v>
      </c>
      <c r="L137" s="168">
        <v>0</v>
      </c>
      <c r="M137" s="168">
        <v>0</v>
      </c>
      <c r="N137" s="168">
        <v>0</v>
      </c>
      <c r="O137" s="168">
        <v>0</v>
      </c>
      <c r="P137" s="168">
        <v>0</v>
      </c>
      <c r="Q137" s="168">
        <v>0</v>
      </c>
      <c r="R137" s="168">
        <v>0</v>
      </c>
      <c r="S137" s="168">
        <v>0</v>
      </c>
      <c r="T137" s="168">
        <v>0</v>
      </c>
      <c r="U137" s="168">
        <v>0</v>
      </c>
      <c r="V137" s="168">
        <v>0</v>
      </c>
      <c r="W137" s="168">
        <v>919.44</v>
      </c>
      <c r="X137" s="168">
        <v>0</v>
      </c>
      <c r="Y137" s="168">
        <v>0</v>
      </c>
      <c r="Z137" s="168">
        <v>0</v>
      </c>
      <c r="AA137" s="168">
        <v>0</v>
      </c>
      <c r="AB137" s="168">
        <v>0</v>
      </c>
      <c r="AC137" s="168">
        <v>0</v>
      </c>
      <c r="AD137" s="168">
        <v>0</v>
      </c>
      <c r="AE137" s="168">
        <v>0</v>
      </c>
      <c r="AF137" s="168">
        <v>0</v>
      </c>
      <c r="AG137" s="168">
        <v>0</v>
      </c>
      <c r="AH137" s="168">
        <v>0</v>
      </c>
      <c r="AI137" s="168">
        <v>0</v>
      </c>
      <c r="AJ137" s="168">
        <v>0</v>
      </c>
      <c r="AK137" s="168">
        <v>0</v>
      </c>
      <c r="AL137" s="168">
        <v>0</v>
      </c>
      <c r="AM137" s="168">
        <v>0</v>
      </c>
      <c r="AN137" s="168">
        <v>0</v>
      </c>
      <c r="AO137" s="168">
        <v>0</v>
      </c>
      <c r="AP137" s="168">
        <v>0</v>
      </c>
      <c r="AQ137" s="168">
        <v>0</v>
      </c>
    </row>
    <row r="138" spans="1:43" s="31" customFormat="1" ht="14.5">
      <c r="A138" s="193"/>
      <c r="B138" s="163" t="s">
        <v>79</v>
      </c>
      <c r="C138" s="152">
        <v>0</v>
      </c>
      <c r="D138" s="152">
        <v>0</v>
      </c>
      <c r="E138" s="152">
        <v>0</v>
      </c>
      <c r="F138" s="152">
        <v>0</v>
      </c>
      <c r="G138" s="152">
        <v>0</v>
      </c>
      <c r="H138" s="152">
        <v>0</v>
      </c>
      <c r="I138" s="152">
        <v>0</v>
      </c>
      <c r="J138" s="152">
        <v>55010.026080139003</v>
      </c>
      <c r="K138" s="152">
        <v>54333.217057912007</v>
      </c>
      <c r="L138" s="152">
        <v>59510.214264224007</v>
      </c>
      <c r="M138" s="152">
        <v>58508.441305920009</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52">
        <v>0</v>
      </c>
      <c r="AF138" s="152">
        <v>0</v>
      </c>
      <c r="AG138" s="152">
        <v>0</v>
      </c>
      <c r="AH138" s="152">
        <v>0</v>
      </c>
      <c r="AI138" s="152">
        <v>0</v>
      </c>
      <c r="AJ138" s="152">
        <v>0</v>
      </c>
      <c r="AK138" s="152">
        <v>0</v>
      </c>
      <c r="AL138" s="152">
        <v>0</v>
      </c>
      <c r="AM138" s="152">
        <v>0</v>
      </c>
      <c r="AN138" s="152">
        <v>0</v>
      </c>
      <c r="AO138" s="152">
        <v>0</v>
      </c>
      <c r="AP138" s="152">
        <v>0</v>
      </c>
      <c r="AQ138" s="152">
        <v>0</v>
      </c>
    </row>
    <row r="139" spans="1:43" s="31" customFormat="1" ht="14.5">
      <c r="A139" s="193"/>
      <c r="B139" s="163" t="s">
        <v>10</v>
      </c>
      <c r="C139" s="152">
        <v>0</v>
      </c>
      <c r="D139" s="152">
        <v>0</v>
      </c>
      <c r="E139" s="152">
        <v>0</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52">
        <v>0</v>
      </c>
      <c r="AF139" s="152">
        <v>0</v>
      </c>
      <c r="AG139" s="152">
        <v>0</v>
      </c>
      <c r="AH139" s="152">
        <v>0</v>
      </c>
      <c r="AI139" s="152">
        <v>0</v>
      </c>
      <c r="AJ139" s="152">
        <v>0</v>
      </c>
      <c r="AK139" s="152">
        <v>0</v>
      </c>
      <c r="AL139" s="152">
        <v>0</v>
      </c>
      <c r="AM139" s="152">
        <v>0</v>
      </c>
      <c r="AN139" s="152">
        <v>0</v>
      </c>
      <c r="AO139" s="152">
        <v>0</v>
      </c>
      <c r="AP139" s="152">
        <v>0</v>
      </c>
      <c r="AQ139" s="152">
        <v>0</v>
      </c>
    </row>
    <row r="140" spans="1:43" s="115" customFormat="1" ht="14.5">
      <c r="A140" s="193"/>
      <c r="B140" s="154" t="s">
        <v>80</v>
      </c>
      <c r="C140" s="149">
        <v>0</v>
      </c>
      <c r="D140" s="149">
        <v>0</v>
      </c>
      <c r="E140" s="149">
        <v>0</v>
      </c>
      <c r="F140" s="149">
        <v>0</v>
      </c>
      <c r="G140" s="149">
        <v>0</v>
      </c>
      <c r="H140" s="149">
        <v>0</v>
      </c>
      <c r="I140" s="149">
        <v>0</v>
      </c>
      <c r="J140" s="149">
        <v>0</v>
      </c>
      <c r="K140" s="149">
        <v>0</v>
      </c>
      <c r="L140" s="149">
        <v>0</v>
      </c>
      <c r="M140" s="149">
        <v>0</v>
      </c>
      <c r="N140" s="149">
        <v>0</v>
      </c>
      <c r="O140" s="149">
        <v>0</v>
      </c>
      <c r="P140" s="149">
        <v>0</v>
      </c>
      <c r="Q140" s="149">
        <v>0</v>
      </c>
      <c r="R140" s="149">
        <v>0</v>
      </c>
      <c r="S140" s="149">
        <v>0</v>
      </c>
      <c r="T140" s="149">
        <v>0</v>
      </c>
      <c r="U140" s="149">
        <v>0</v>
      </c>
      <c r="V140" s="149">
        <v>0</v>
      </c>
      <c r="W140" s="149">
        <v>0</v>
      </c>
      <c r="X140" s="149">
        <v>0</v>
      </c>
      <c r="Y140" s="149">
        <v>0</v>
      </c>
      <c r="Z140" s="149">
        <v>0</v>
      </c>
      <c r="AA140" s="149">
        <v>0</v>
      </c>
      <c r="AB140" s="149">
        <v>0</v>
      </c>
      <c r="AC140" s="149">
        <v>0</v>
      </c>
      <c r="AD140" s="149">
        <v>0</v>
      </c>
      <c r="AE140" s="149">
        <v>0</v>
      </c>
      <c r="AF140" s="149">
        <v>0</v>
      </c>
      <c r="AG140" s="149">
        <v>0</v>
      </c>
      <c r="AH140" s="149">
        <v>0</v>
      </c>
      <c r="AI140" s="149">
        <v>0</v>
      </c>
      <c r="AJ140" s="149">
        <v>0</v>
      </c>
      <c r="AK140" s="149">
        <v>0</v>
      </c>
      <c r="AL140" s="149">
        <v>0</v>
      </c>
      <c r="AM140" s="149">
        <v>0</v>
      </c>
      <c r="AN140" s="149">
        <v>0</v>
      </c>
      <c r="AO140" s="149">
        <v>0</v>
      </c>
      <c r="AP140" s="149">
        <v>0</v>
      </c>
      <c r="AQ140" s="149">
        <v>0</v>
      </c>
    </row>
    <row r="141" spans="1:43" s="115" customFormat="1" ht="14.5">
      <c r="A141" s="192"/>
      <c r="B141" s="148" t="s">
        <v>81</v>
      </c>
      <c r="C141" s="149">
        <v>0</v>
      </c>
      <c r="D141" s="149">
        <v>0</v>
      </c>
      <c r="E141" s="149">
        <v>0</v>
      </c>
      <c r="F141" s="149">
        <v>0</v>
      </c>
      <c r="G141" s="149">
        <v>0</v>
      </c>
      <c r="H141" s="149">
        <v>0</v>
      </c>
      <c r="I141" s="149">
        <v>0</v>
      </c>
      <c r="J141" s="149">
        <v>0</v>
      </c>
      <c r="K141" s="149">
        <v>0</v>
      </c>
      <c r="L141" s="149">
        <v>0</v>
      </c>
      <c r="M141" s="149">
        <v>0</v>
      </c>
      <c r="N141" s="149">
        <v>0</v>
      </c>
      <c r="O141" s="149">
        <v>0</v>
      </c>
      <c r="P141" s="149">
        <v>0</v>
      </c>
      <c r="Q141" s="149">
        <v>0</v>
      </c>
      <c r="R141" s="149">
        <v>0</v>
      </c>
      <c r="S141" s="149">
        <v>0</v>
      </c>
      <c r="T141" s="149">
        <v>0</v>
      </c>
      <c r="U141" s="149">
        <v>0</v>
      </c>
      <c r="V141" s="149">
        <v>0</v>
      </c>
      <c r="W141" s="149">
        <v>108433.64</v>
      </c>
      <c r="X141" s="149">
        <v>112706</v>
      </c>
      <c r="Y141" s="149">
        <v>115388</v>
      </c>
      <c r="Z141" s="149">
        <v>97766</v>
      </c>
      <c r="AA141" s="149">
        <v>97517</v>
      </c>
      <c r="AB141" s="149">
        <v>97555</v>
      </c>
      <c r="AC141" s="149">
        <v>97472</v>
      </c>
      <c r="AD141" s="149">
        <v>1422</v>
      </c>
      <c r="AE141" s="149">
        <v>983</v>
      </c>
      <c r="AF141" s="149">
        <v>940</v>
      </c>
      <c r="AG141" s="149">
        <v>687</v>
      </c>
      <c r="AH141" s="149">
        <v>114</v>
      </c>
      <c r="AI141" s="149">
        <v>19</v>
      </c>
      <c r="AJ141" s="149">
        <v>-107</v>
      </c>
      <c r="AK141" s="149">
        <v>-153</v>
      </c>
      <c r="AL141" s="149">
        <v>-149</v>
      </c>
      <c r="AM141" s="149">
        <v>-263</v>
      </c>
      <c r="AN141" s="149">
        <v>-419</v>
      </c>
      <c r="AO141" s="149">
        <v>-464</v>
      </c>
      <c r="AP141" s="149">
        <v>0</v>
      </c>
      <c r="AQ141" s="149">
        <v>0</v>
      </c>
    </row>
    <row r="142" spans="1:43" s="31" customFormat="1" ht="14.5">
      <c r="A142" s="195"/>
      <c r="B142" s="150" t="s">
        <v>82</v>
      </c>
      <c r="C142" s="152">
        <v>0</v>
      </c>
      <c r="D142" s="152">
        <v>0</v>
      </c>
      <c r="E142" s="152">
        <v>0</v>
      </c>
      <c r="F142" s="152">
        <v>0</v>
      </c>
      <c r="G142" s="152">
        <v>0</v>
      </c>
      <c r="H142" s="152">
        <v>0</v>
      </c>
      <c r="I142" s="152">
        <v>0</v>
      </c>
      <c r="J142" s="152">
        <v>82114.525739691453</v>
      </c>
      <c r="K142" s="152" t="e">
        <v>#REF!</v>
      </c>
      <c r="L142" s="152">
        <v>77986.692913907347</v>
      </c>
      <c r="M142" s="152">
        <v>74621.135260345211</v>
      </c>
      <c r="N142" s="152">
        <v>78235.869385320024</v>
      </c>
      <c r="O142" s="152">
        <v>78472.524249687995</v>
      </c>
      <c r="P142" s="152">
        <v>91908.877164702004</v>
      </c>
      <c r="Q142" s="152">
        <v>95166.313246228005</v>
      </c>
      <c r="R142" s="152">
        <v>92263.185412539999</v>
      </c>
      <c r="S142" s="152">
        <v>92263.181876147995</v>
      </c>
      <c r="T142" s="152">
        <v>91777.245953903999</v>
      </c>
      <c r="U142" s="152">
        <v>95908.387612452003</v>
      </c>
      <c r="V142" s="152">
        <v>94453.53</v>
      </c>
      <c r="W142" s="152">
        <v>7447</v>
      </c>
      <c r="X142" s="152">
        <v>7447</v>
      </c>
      <c r="Y142" s="152">
        <v>7447</v>
      </c>
      <c r="Z142" s="152">
        <v>7447</v>
      </c>
      <c r="AA142" s="152">
        <v>7447</v>
      </c>
      <c r="AB142" s="152">
        <v>7447</v>
      </c>
      <c r="AC142" s="152">
        <v>7447</v>
      </c>
      <c r="AD142" s="152">
        <v>7447</v>
      </c>
      <c r="AE142" s="152">
        <v>7447</v>
      </c>
      <c r="AF142" s="152">
        <v>7447</v>
      </c>
      <c r="AG142" s="152">
        <v>7447</v>
      </c>
      <c r="AH142" s="152">
        <v>7447</v>
      </c>
      <c r="AI142" s="152">
        <v>7447</v>
      </c>
      <c r="AJ142" s="152">
        <v>7447</v>
      </c>
      <c r="AK142" s="152">
        <v>7447</v>
      </c>
      <c r="AL142" s="152">
        <v>7447</v>
      </c>
      <c r="AM142" s="152">
        <v>7447</v>
      </c>
      <c r="AN142" s="152">
        <v>7447</v>
      </c>
      <c r="AO142" s="152">
        <v>7447</v>
      </c>
      <c r="AP142" s="152">
        <v>0</v>
      </c>
      <c r="AQ142" s="152">
        <v>0</v>
      </c>
    </row>
    <row r="143" spans="1:43" s="31" customFormat="1" ht="14.5">
      <c r="A143" s="195"/>
      <c r="B143" s="150" t="s">
        <v>83</v>
      </c>
      <c r="C143" s="152">
        <v>0</v>
      </c>
      <c r="D143" s="152">
        <v>0</v>
      </c>
      <c r="E143" s="152">
        <v>0</v>
      </c>
      <c r="F143" s="152">
        <v>0</v>
      </c>
      <c r="G143" s="152">
        <v>0</v>
      </c>
      <c r="H143" s="152">
        <v>0</v>
      </c>
      <c r="I143" s="152">
        <v>0</v>
      </c>
      <c r="J143" s="152">
        <v>9863.0455521780004</v>
      </c>
      <c r="K143" s="152">
        <v>9588.5592732719997</v>
      </c>
      <c r="L143" s="152">
        <v>10011.637352555999</v>
      </c>
      <c r="M143" s="152">
        <v>9587.3487494400015</v>
      </c>
      <c r="N143" s="152">
        <v>10436.080318639999</v>
      </c>
      <c r="O143" s="152">
        <v>10485.926167804</v>
      </c>
      <c r="P143" s="152">
        <v>12515.755371132</v>
      </c>
      <c r="Q143" s="152">
        <v>12996.481386606001</v>
      </c>
      <c r="R143" s="152">
        <v>7446.7835363919994</v>
      </c>
      <c r="S143" s="152">
        <v>7446.78</v>
      </c>
      <c r="T143" s="152">
        <v>7446.7835403879999</v>
      </c>
      <c r="U143" s="152">
        <v>7446.78</v>
      </c>
      <c r="V143" s="152">
        <v>7446.78</v>
      </c>
      <c r="W143" s="152">
        <v>0</v>
      </c>
      <c r="X143" s="152">
        <v>0</v>
      </c>
      <c r="Y143" s="152">
        <v>0</v>
      </c>
      <c r="Z143" s="152">
        <v>0</v>
      </c>
      <c r="AA143" s="152">
        <v>0</v>
      </c>
      <c r="AB143" s="152">
        <v>0</v>
      </c>
      <c r="AC143" s="152">
        <v>0</v>
      </c>
      <c r="AD143" s="152">
        <v>0</v>
      </c>
      <c r="AE143" s="152">
        <v>0</v>
      </c>
      <c r="AF143" s="152">
        <v>0</v>
      </c>
      <c r="AG143" s="152">
        <v>0</v>
      </c>
      <c r="AH143" s="152">
        <v>0</v>
      </c>
      <c r="AI143" s="152">
        <v>0</v>
      </c>
      <c r="AJ143" s="152">
        <v>0</v>
      </c>
      <c r="AK143" s="152">
        <v>0</v>
      </c>
      <c r="AL143" s="152">
        <v>0</v>
      </c>
      <c r="AM143" s="152">
        <v>0</v>
      </c>
      <c r="AN143" s="152">
        <v>0</v>
      </c>
      <c r="AO143" s="152">
        <v>0</v>
      </c>
      <c r="AP143" s="152">
        <v>0</v>
      </c>
      <c r="AQ143" s="152">
        <v>0</v>
      </c>
    </row>
    <row r="144" spans="1:43" s="31" customFormat="1" ht="14.5">
      <c r="A144" s="195"/>
      <c r="B144" s="150" t="s">
        <v>85</v>
      </c>
      <c r="C144" s="152">
        <v>0</v>
      </c>
      <c r="D144" s="152">
        <v>0</v>
      </c>
      <c r="E144" s="152">
        <v>0</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52">
        <v>0</v>
      </c>
      <c r="AC144" s="152">
        <v>0</v>
      </c>
      <c r="AD144" s="152">
        <v>0</v>
      </c>
      <c r="AE144" s="152">
        <v>0</v>
      </c>
      <c r="AF144" s="152">
        <v>0</v>
      </c>
      <c r="AG144" s="152">
        <v>0</v>
      </c>
      <c r="AH144" s="152">
        <v>0</v>
      </c>
      <c r="AI144" s="152">
        <v>0</v>
      </c>
      <c r="AJ144" s="152">
        <v>0</v>
      </c>
      <c r="AK144" s="152">
        <v>0</v>
      </c>
      <c r="AL144" s="152">
        <v>0</v>
      </c>
      <c r="AM144" s="152">
        <v>0</v>
      </c>
      <c r="AN144" s="152">
        <v>0</v>
      </c>
      <c r="AO144" s="152">
        <v>0</v>
      </c>
      <c r="AP144" s="152">
        <v>0</v>
      </c>
      <c r="AQ144" s="152">
        <v>0</v>
      </c>
    </row>
    <row r="145" spans="1:43" s="31" customFormat="1" ht="14.5">
      <c r="A145" s="197"/>
      <c r="B145" s="170" t="s">
        <v>88</v>
      </c>
      <c r="C145" s="152">
        <v>0</v>
      </c>
      <c r="D145" s="152">
        <v>0</v>
      </c>
      <c r="E145" s="152">
        <v>0</v>
      </c>
      <c r="F145" s="152">
        <v>0</v>
      </c>
      <c r="G145" s="152">
        <v>0</v>
      </c>
      <c r="H145" s="152">
        <v>0</v>
      </c>
      <c r="I145" s="152">
        <v>0</v>
      </c>
      <c r="J145" s="152">
        <v>0</v>
      </c>
      <c r="K145" s="152">
        <v>0</v>
      </c>
      <c r="L145" s="152">
        <v>0</v>
      </c>
      <c r="M145" s="152">
        <v>0</v>
      </c>
      <c r="N145" s="152">
        <v>0</v>
      </c>
      <c r="O145" s="152">
        <v>-3868.2149900000004</v>
      </c>
      <c r="P145" s="152">
        <v>-3835.2626</v>
      </c>
      <c r="Q145" s="152">
        <v>-2465.8995199999999</v>
      </c>
      <c r="R145" s="152">
        <v>12377.48108</v>
      </c>
      <c r="S145" s="152">
        <v>12377.48108</v>
      </c>
      <c r="T145" s="152">
        <v>11729.250199999999</v>
      </c>
      <c r="U145" s="152">
        <v>15784.16</v>
      </c>
      <c r="V145" s="152">
        <v>14432.34</v>
      </c>
      <c r="W145" s="152">
        <v>72490.19</v>
      </c>
      <c r="X145" s="152">
        <v>72477.64</v>
      </c>
      <c r="Y145" s="152">
        <v>72765.64</v>
      </c>
      <c r="Z145" s="152">
        <v>72568.639999999999</v>
      </c>
      <c r="AA145" s="152">
        <v>72352</v>
      </c>
      <c r="AB145" s="152">
        <v>79229</v>
      </c>
      <c r="AC145" s="152">
        <v>79203</v>
      </c>
      <c r="AD145" s="152">
        <v>-24735</v>
      </c>
      <c r="AE145" s="152">
        <v>-25090</v>
      </c>
      <c r="AF145" s="152">
        <v>-25577</v>
      </c>
      <c r="AG145" s="152">
        <v>-25817</v>
      </c>
      <c r="AH145" s="152">
        <v>-25557</v>
      </c>
      <c r="AI145" s="152">
        <v>-24574</v>
      </c>
      <c r="AJ145" s="152">
        <v>-24721</v>
      </c>
      <c r="AK145" s="152">
        <v>-25567</v>
      </c>
      <c r="AL145" s="152">
        <v>-25561</v>
      </c>
      <c r="AM145" s="152">
        <v>-25563</v>
      </c>
      <c r="AN145" s="152">
        <v>-25680</v>
      </c>
      <c r="AO145" s="152">
        <v>-25800</v>
      </c>
      <c r="AP145" s="152">
        <v>-61</v>
      </c>
      <c r="AQ145" s="152">
        <v>0</v>
      </c>
    </row>
    <row r="146" spans="1:43" s="31" customFormat="1" ht="14.5">
      <c r="A146" s="195"/>
      <c r="B146" s="150" t="s">
        <v>140</v>
      </c>
      <c r="C146" s="152">
        <v>0</v>
      </c>
      <c r="D146" s="152">
        <v>0</v>
      </c>
      <c r="E146" s="152">
        <v>0</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0</v>
      </c>
      <c r="W146" s="152">
        <v>0</v>
      </c>
      <c r="X146" s="152">
        <v>0</v>
      </c>
      <c r="Y146" s="152">
        <v>0</v>
      </c>
      <c r="Z146" s="152">
        <v>0</v>
      </c>
      <c r="AA146" s="152">
        <v>0</v>
      </c>
      <c r="AB146" s="152">
        <v>0</v>
      </c>
      <c r="AC146" s="152">
        <v>0</v>
      </c>
      <c r="AD146" s="152">
        <v>0</v>
      </c>
      <c r="AE146" s="152">
        <v>0</v>
      </c>
      <c r="AF146" s="152">
        <v>0</v>
      </c>
      <c r="AG146" s="152">
        <v>0</v>
      </c>
      <c r="AH146" s="152">
        <v>0</v>
      </c>
      <c r="AI146" s="152">
        <v>0</v>
      </c>
      <c r="AJ146" s="152">
        <v>0</v>
      </c>
      <c r="AK146" s="152">
        <v>0</v>
      </c>
      <c r="AL146" s="152">
        <v>0</v>
      </c>
      <c r="AM146" s="152">
        <v>0</v>
      </c>
      <c r="AN146" s="152">
        <v>0</v>
      </c>
      <c r="AO146" s="152">
        <v>0</v>
      </c>
      <c r="AP146" s="152">
        <v>0</v>
      </c>
      <c r="AQ146" s="152">
        <v>0</v>
      </c>
    </row>
    <row r="147" spans="1:43" s="31" customFormat="1" ht="14.5">
      <c r="A147" s="197"/>
      <c r="B147" s="170" t="s">
        <v>84</v>
      </c>
      <c r="C147" s="152">
        <v>0</v>
      </c>
      <c r="D147" s="152">
        <v>0</v>
      </c>
      <c r="E147" s="152">
        <v>0</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28706.09</v>
      </c>
      <c r="X147" s="152">
        <v>33217</v>
      </c>
      <c r="Y147" s="152">
        <v>29215</v>
      </c>
      <c r="Z147" s="152">
        <v>11093</v>
      </c>
      <c r="AA147" s="152">
        <v>11223</v>
      </c>
      <c r="AB147" s="152">
        <v>11249</v>
      </c>
      <c r="AC147" s="152">
        <v>11499</v>
      </c>
      <c r="AD147" s="152">
        <v>19544</v>
      </c>
      <c r="AE147" s="152">
        <v>19323</v>
      </c>
      <c r="AF147" s="152">
        <v>19451</v>
      </c>
      <c r="AG147" s="152">
        <v>19423</v>
      </c>
      <c r="AH147" s="152">
        <v>19446</v>
      </c>
      <c r="AI147" s="152">
        <v>18227</v>
      </c>
      <c r="AJ147" s="152">
        <v>18221</v>
      </c>
      <c r="AK147" s="152">
        <v>18225</v>
      </c>
      <c r="AL147" s="152">
        <v>18221</v>
      </c>
      <c r="AM147" s="152">
        <v>17963</v>
      </c>
      <c r="AN147" s="152">
        <v>17946</v>
      </c>
      <c r="AO147" s="152">
        <v>17949</v>
      </c>
      <c r="AP147" s="152">
        <v>0</v>
      </c>
      <c r="AQ147" s="152">
        <v>0</v>
      </c>
    </row>
    <row r="148" spans="1:43" s="31" customFormat="1" ht="14.5">
      <c r="A148" s="195"/>
      <c r="B148" s="150" t="s">
        <v>86</v>
      </c>
      <c r="C148" s="152">
        <v>0</v>
      </c>
      <c r="D148" s="152">
        <v>0</v>
      </c>
      <c r="E148" s="152">
        <v>0</v>
      </c>
      <c r="F148" s="152">
        <v>0</v>
      </c>
      <c r="G148" s="152">
        <v>0</v>
      </c>
      <c r="H148" s="152">
        <v>0</v>
      </c>
      <c r="I148" s="152">
        <v>0</v>
      </c>
      <c r="J148" s="152">
        <v>1879.2470000000001</v>
      </c>
      <c r="K148" s="152">
        <v>-48.131999999999998</v>
      </c>
      <c r="L148" s="152">
        <v>-3610.57408272263</v>
      </c>
      <c r="M148" s="152">
        <v>-3430.761</v>
      </c>
      <c r="N148" s="152">
        <v>-3780.19265</v>
      </c>
      <c r="O148" s="152">
        <v>0</v>
      </c>
      <c r="P148" s="152">
        <v>0</v>
      </c>
      <c r="Q148" s="152">
        <v>0</v>
      </c>
      <c r="R148" s="152">
        <v>0</v>
      </c>
      <c r="S148" s="152">
        <v>0</v>
      </c>
      <c r="T148" s="152">
        <v>0</v>
      </c>
      <c r="U148" s="152">
        <v>0</v>
      </c>
      <c r="V148" s="152">
        <v>0</v>
      </c>
      <c r="W148" s="152">
        <v>0</v>
      </c>
      <c r="X148" s="152">
        <v>0</v>
      </c>
      <c r="Y148" s="152">
        <v>0</v>
      </c>
      <c r="Z148" s="152">
        <v>0</v>
      </c>
      <c r="AA148" s="152">
        <v>0</v>
      </c>
      <c r="AB148" s="152">
        <v>0</v>
      </c>
      <c r="AC148" s="152">
        <v>0</v>
      </c>
      <c r="AD148" s="152">
        <v>0</v>
      </c>
      <c r="AE148" s="152">
        <v>0</v>
      </c>
      <c r="AF148" s="152">
        <v>0</v>
      </c>
      <c r="AG148" s="152">
        <v>0</v>
      </c>
      <c r="AH148" s="152">
        <v>0</v>
      </c>
      <c r="AI148" s="152">
        <v>0</v>
      </c>
      <c r="AJ148" s="152">
        <v>0</v>
      </c>
      <c r="AK148" s="152">
        <v>0</v>
      </c>
      <c r="AL148" s="152">
        <v>0</v>
      </c>
      <c r="AM148" s="152">
        <v>0</v>
      </c>
      <c r="AN148" s="152">
        <v>0</v>
      </c>
      <c r="AO148" s="152">
        <v>0</v>
      </c>
      <c r="AP148" s="152">
        <v>0</v>
      </c>
      <c r="AQ148" s="152">
        <v>0</v>
      </c>
    </row>
    <row r="149" spans="1:43" s="31" customFormat="1" ht="14.5">
      <c r="A149" s="195"/>
      <c r="B149" s="150" t="s">
        <v>89</v>
      </c>
      <c r="C149" s="152">
        <v>0</v>
      </c>
      <c r="D149" s="152">
        <v>0</v>
      </c>
      <c r="E149" s="152">
        <v>0</v>
      </c>
      <c r="F149" s="152">
        <v>0</v>
      </c>
      <c r="G149" s="152">
        <v>0</v>
      </c>
      <c r="H149" s="152">
        <v>0</v>
      </c>
      <c r="I149" s="152">
        <v>0</v>
      </c>
      <c r="J149" s="152">
        <v>70353.571982135007</v>
      </c>
      <c r="K149" s="152">
        <v>68380.651467756004</v>
      </c>
      <c r="L149" s="152">
        <v>71397.825775037985</v>
      </c>
      <c r="M149" s="152">
        <v>68372.018637120011</v>
      </c>
      <c r="N149" s="152">
        <v>71394.416918652016</v>
      </c>
      <c r="O149" s="152">
        <v>71920.96939066</v>
      </c>
      <c r="P149" s="152">
        <v>83429.126771368698</v>
      </c>
      <c r="Q149" s="152">
        <v>86694.514420031701</v>
      </c>
      <c r="R149" s="152">
        <v>72537.876408148004</v>
      </c>
      <c r="S149" s="152">
        <v>72449.190796148003</v>
      </c>
      <c r="T149" s="152">
        <v>72537.442213515998</v>
      </c>
      <c r="U149" s="152">
        <v>72539.317612451996</v>
      </c>
      <c r="V149" s="152">
        <v>72510.150000000009</v>
      </c>
      <c r="W149" s="152">
        <v>-209.63999999999896</v>
      </c>
      <c r="X149" s="152">
        <v>-435.63999999999896</v>
      </c>
      <c r="Y149" s="152">
        <v>5960.3600000000006</v>
      </c>
      <c r="Z149" s="152">
        <v>6657.3600000000006</v>
      </c>
      <c r="AA149" s="152">
        <v>6495</v>
      </c>
      <c r="AB149" s="152">
        <v>-370</v>
      </c>
      <c r="AC149" s="152">
        <v>-677</v>
      </c>
      <c r="AD149" s="152">
        <v>-834</v>
      </c>
      <c r="AE149" s="152">
        <v>-697</v>
      </c>
      <c r="AF149" s="152">
        <v>-381</v>
      </c>
      <c r="AG149" s="152">
        <v>-366</v>
      </c>
      <c r="AH149" s="152">
        <v>-1222</v>
      </c>
      <c r="AI149" s="152">
        <v>-1081</v>
      </c>
      <c r="AJ149" s="152">
        <v>-1054</v>
      </c>
      <c r="AK149" s="152">
        <v>-258</v>
      </c>
      <c r="AL149" s="152">
        <v>-256</v>
      </c>
      <c r="AM149" s="152">
        <v>-110</v>
      </c>
      <c r="AN149" s="152">
        <v>-132</v>
      </c>
      <c r="AO149" s="152">
        <v>-60</v>
      </c>
      <c r="AP149" s="152">
        <v>61</v>
      </c>
      <c r="AQ149" s="152">
        <v>0</v>
      </c>
    </row>
    <row r="150" spans="1:43" s="31" customFormat="1" ht="14.5">
      <c r="A150" s="195"/>
      <c r="B150" s="150" t="s">
        <v>87</v>
      </c>
      <c r="C150" s="152">
        <v>0</v>
      </c>
      <c r="D150" s="152">
        <v>0</v>
      </c>
      <c r="E150" s="152">
        <v>0</v>
      </c>
      <c r="F150" s="152">
        <v>0</v>
      </c>
      <c r="G150" s="152">
        <v>0</v>
      </c>
      <c r="H150" s="152">
        <v>0</v>
      </c>
      <c r="I150" s="152">
        <v>0</v>
      </c>
      <c r="J150" s="152">
        <v>0</v>
      </c>
      <c r="K150" s="152" t="e">
        <v>#REF!</v>
      </c>
      <c r="L150" s="152">
        <v>0</v>
      </c>
      <c r="M150" s="152">
        <v>0</v>
      </c>
      <c r="N150" s="152">
        <v>0</v>
      </c>
      <c r="O150" s="152">
        <v>0</v>
      </c>
      <c r="P150" s="152">
        <v>0</v>
      </c>
      <c r="Q150" s="152">
        <v>0</v>
      </c>
      <c r="R150" s="152">
        <v>0</v>
      </c>
      <c r="S150" s="152">
        <v>0</v>
      </c>
      <c r="T150" s="152">
        <v>0</v>
      </c>
      <c r="U150" s="152">
        <v>0</v>
      </c>
      <c r="V150" s="152">
        <v>0</v>
      </c>
      <c r="W150" s="152">
        <v>0</v>
      </c>
      <c r="X150" s="152">
        <v>0</v>
      </c>
      <c r="Y150" s="152">
        <v>0</v>
      </c>
      <c r="Z150" s="152">
        <v>0</v>
      </c>
      <c r="AA150" s="152">
        <v>0</v>
      </c>
      <c r="AB150" s="152">
        <v>0</v>
      </c>
      <c r="AC150" s="152">
        <v>0</v>
      </c>
      <c r="AD150" s="152">
        <v>0</v>
      </c>
      <c r="AE150" s="152">
        <v>0</v>
      </c>
      <c r="AF150" s="152">
        <v>0</v>
      </c>
      <c r="AG150" s="152">
        <v>0</v>
      </c>
      <c r="AH150" s="152">
        <v>0</v>
      </c>
      <c r="AI150" s="152">
        <v>0</v>
      </c>
      <c r="AJ150" s="152">
        <v>0</v>
      </c>
      <c r="AK150" s="152">
        <v>0</v>
      </c>
      <c r="AL150" s="152">
        <v>0</v>
      </c>
      <c r="AM150" s="152">
        <v>0</v>
      </c>
      <c r="AN150" s="152">
        <v>0</v>
      </c>
      <c r="AO150" s="152">
        <v>0</v>
      </c>
      <c r="AP150" s="152">
        <v>0</v>
      </c>
      <c r="AQ150" s="152">
        <v>0</v>
      </c>
    </row>
    <row r="151" spans="1:43" s="31" customFormat="1" ht="14.5">
      <c r="A151" s="193"/>
      <c r="B151" s="150" t="s">
        <v>91</v>
      </c>
      <c r="C151" s="152">
        <v>0</v>
      </c>
      <c r="D151" s="152">
        <v>0</v>
      </c>
      <c r="E151" s="152">
        <v>0</v>
      </c>
      <c r="F151" s="152">
        <v>0</v>
      </c>
      <c r="G151" s="152">
        <v>0</v>
      </c>
      <c r="H151" s="152">
        <v>0</v>
      </c>
      <c r="I151" s="152">
        <v>0</v>
      </c>
      <c r="J151" s="152">
        <v>18.661205378454586</v>
      </c>
      <c r="K151" s="152">
        <v>91.242106134261007</v>
      </c>
      <c r="L151" s="152">
        <v>187.80386903599998</v>
      </c>
      <c r="M151" s="152">
        <v>92.528873785199636</v>
      </c>
      <c r="N151" s="152">
        <v>185.56479802799936</v>
      </c>
      <c r="O151" s="152">
        <v>-66.156318776000376</v>
      </c>
      <c r="P151" s="152">
        <v>-200.7423777987002</v>
      </c>
      <c r="Q151" s="152">
        <v>-2058.7830404097008</v>
      </c>
      <c r="R151" s="152">
        <v>-98.955611999999519</v>
      </c>
      <c r="S151" s="152">
        <v>-10.270000000000039</v>
      </c>
      <c r="T151" s="152">
        <v>63.769999999999754</v>
      </c>
      <c r="U151" s="152">
        <v>138.12999999999977</v>
      </c>
      <c r="V151" s="152">
        <v>64.259999999999707</v>
      </c>
      <c r="W151" s="152">
        <v>0</v>
      </c>
      <c r="X151" s="152">
        <v>0</v>
      </c>
      <c r="Y151" s="152">
        <v>0</v>
      </c>
      <c r="Z151" s="152">
        <v>0</v>
      </c>
      <c r="AA151" s="152">
        <v>0</v>
      </c>
      <c r="AB151" s="152">
        <v>0</v>
      </c>
      <c r="AC151" s="152">
        <v>0</v>
      </c>
      <c r="AD151" s="152">
        <v>0</v>
      </c>
      <c r="AE151" s="152">
        <v>0</v>
      </c>
      <c r="AF151" s="152">
        <v>0</v>
      </c>
      <c r="AG151" s="152">
        <v>0</v>
      </c>
      <c r="AH151" s="152">
        <v>0</v>
      </c>
      <c r="AI151" s="152">
        <v>0</v>
      </c>
      <c r="AJ151" s="152">
        <v>0</v>
      </c>
      <c r="AK151" s="152">
        <v>0</v>
      </c>
      <c r="AL151" s="152">
        <v>0</v>
      </c>
      <c r="AM151" s="152">
        <v>0</v>
      </c>
      <c r="AN151" s="152">
        <v>0</v>
      </c>
      <c r="AO151" s="152">
        <v>0</v>
      </c>
      <c r="AP151" s="152">
        <v>0</v>
      </c>
      <c r="AQ151" s="152">
        <v>0</v>
      </c>
    </row>
    <row r="152" spans="1:43" s="115" customFormat="1" ht="14.5">
      <c r="A152" s="31"/>
      <c r="B152" s="161" t="s">
        <v>344</v>
      </c>
      <c r="C152" s="162">
        <v>0</v>
      </c>
      <c r="D152" s="162">
        <v>0</v>
      </c>
      <c r="E152" s="162">
        <v>0</v>
      </c>
      <c r="F152" s="162">
        <v>0</v>
      </c>
      <c r="G152" s="162">
        <v>0</v>
      </c>
      <c r="H152" s="162">
        <v>0</v>
      </c>
      <c r="I152" s="162">
        <v>0</v>
      </c>
      <c r="J152" s="162">
        <v>137124.55181983046</v>
      </c>
      <c r="K152" s="162" t="e">
        <v>#REF!</v>
      </c>
      <c r="L152" s="162">
        <v>137538.13730781336</v>
      </c>
      <c r="M152" s="162">
        <v>133427.79672146522</v>
      </c>
      <c r="N152" s="162">
        <v>139799.24211056001</v>
      </c>
      <c r="O152" s="162">
        <v>140736.86311658399</v>
      </c>
      <c r="P152" s="162">
        <v>164701.05461614201</v>
      </c>
      <c r="Q152" s="162">
        <v>171186.30325551599</v>
      </c>
      <c r="R152" s="162">
        <v>166270.64275250002</v>
      </c>
      <c r="S152" s="162">
        <v>166270.63921610801</v>
      </c>
      <c r="T152" s="162">
        <v>165932.52066290801</v>
      </c>
      <c r="U152" s="162">
        <v>176973.18376961199</v>
      </c>
      <c r="V152" s="162">
        <v>173416.27</v>
      </c>
      <c r="W152" s="162">
        <v>213152.2</v>
      </c>
      <c r="X152" s="162">
        <v>223201</v>
      </c>
      <c r="Y152" s="162">
        <v>229558</v>
      </c>
      <c r="Z152" s="162">
        <v>98045</v>
      </c>
      <c r="AA152" s="162">
        <v>97877</v>
      </c>
      <c r="AB152" s="162">
        <v>97876</v>
      </c>
      <c r="AC152" s="162">
        <v>97866</v>
      </c>
      <c r="AD152" s="162">
        <v>1893</v>
      </c>
      <c r="AE152" s="162">
        <v>1283</v>
      </c>
      <c r="AF152" s="162">
        <v>1371</v>
      </c>
      <c r="AG152" s="162">
        <v>1062</v>
      </c>
      <c r="AH152" s="162">
        <v>1093</v>
      </c>
      <c r="AI152" s="162">
        <v>983</v>
      </c>
      <c r="AJ152" s="162">
        <v>708</v>
      </c>
      <c r="AK152" s="162">
        <v>736</v>
      </c>
      <c r="AL152" s="162">
        <v>618</v>
      </c>
      <c r="AM152" s="162">
        <v>638</v>
      </c>
      <c r="AN152" s="162">
        <v>655</v>
      </c>
      <c r="AO152" s="162">
        <v>413</v>
      </c>
      <c r="AP152" s="162">
        <v>0</v>
      </c>
      <c r="AQ152" s="162">
        <v>0</v>
      </c>
    </row>
    <row r="153" spans="1:43"/>
    <row r="154" spans="1:43">
      <c r="AK154" s="225"/>
      <c r="AL154" s="225"/>
      <c r="AM154" s="225"/>
      <c r="AN154" s="225"/>
      <c r="AO154" s="225"/>
      <c r="AP154" s="225"/>
      <c r="AQ154" s="225"/>
    </row>
    <row r="155" spans="1:43"/>
    <row r="156" spans="1:43"/>
    <row r="157" spans="1:43"/>
    <row r="158" spans="1:43"/>
    <row r="159" spans="1:43"/>
    <row r="160" spans="1:43"/>
  </sheetData>
  <mergeCells count="30">
    <mergeCell ref="C101:F101"/>
    <mergeCell ref="G101:J101"/>
    <mergeCell ref="K101:N101"/>
    <mergeCell ref="O101:R101"/>
    <mergeCell ref="S101:V101"/>
    <mergeCell ref="W101:Z101"/>
    <mergeCell ref="AA101:AD101"/>
    <mergeCell ref="AE101:AH101"/>
    <mergeCell ref="AI101:AL101"/>
    <mergeCell ref="AM101:AP101"/>
    <mergeCell ref="W62:Z62"/>
    <mergeCell ref="AA62:AD62"/>
    <mergeCell ref="AE62:AH62"/>
    <mergeCell ref="AI62:AL62"/>
    <mergeCell ref="AM62:AP62"/>
    <mergeCell ref="C62:F62"/>
    <mergeCell ref="G62:J62"/>
    <mergeCell ref="K62:N62"/>
    <mergeCell ref="O62:R62"/>
    <mergeCell ref="S62:V62"/>
    <mergeCell ref="AA7:AD7"/>
    <mergeCell ref="AE7:AH7"/>
    <mergeCell ref="AI7:AL7"/>
    <mergeCell ref="AM7:AP7"/>
    <mergeCell ref="C7:F7"/>
    <mergeCell ref="G7:J7"/>
    <mergeCell ref="K7:N7"/>
    <mergeCell ref="O7:R7"/>
    <mergeCell ref="S7:V7"/>
    <mergeCell ref="W7:Z7"/>
  </mergeCells>
  <pageMargins left="0.511811024" right="0.511811024" top="0.78740157499999996" bottom="0.78740157499999996" header="0.31496062000000002" footer="0.31496062000000002"/>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89D83-B639-4B34-A664-502122D51B40}">
  <sheetPr>
    <tabColor theme="0" tint="-0.14999847407452621"/>
  </sheetPr>
  <dimension ref="A1:AS160"/>
  <sheetViews>
    <sheetView showGridLines="0" zoomScale="80" zoomScaleNormal="80" workbookViewId="0">
      <pane xSplit="41" ySplit="8" topLeftCell="AP9" activePane="bottomRight" state="frozen"/>
      <selection pane="topRight" activeCell="AQ1" sqref="AQ1"/>
      <selection pane="bottomLeft" activeCell="A10" sqref="A10"/>
      <selection pane="bottomRight" activeCell="B5" sqref="B5"/>
    </sheetView>
  </sheetViews>
  <sheetFormatPr defaultColWidth="9.1796875" defaultRowHeight="14.5" zeroHeight="1"/>
  <cols>
    <col min="1" max="1" width="1.81640625" style="31" customWidth="1"/>
    <col min="2" max="2" width="61" style="31" bestFit="1" customWidth="1"/>
    <col min="3" max="22" width="16.1796875" style="31" hidden="1" customWidth="1"/>
    <col min="23" max="41" width="16" style="31" hidden="1" customWidth="1"/>
    <col min="42" max="43" width="16" style="255" customWidth="1"/>
    <col min="44" max="47" width="9.1796875" style="31"/>
    <col min="48" max="48" width="10.1796875" style="31" customWidth="1"/>
    <col min="49" max="51" width="9.1796875" style="31"/>
    <col min="52" max="52" width="10.1796875" style="31" customWidth="1"/>
    <col min="53" max="60" width="9.1796875" style="31"/>
    <col min="61" max="61" width="14.54296875" style="31" bestFit="1" customWidth="1"/>
    <col min="62" max="16384" width="9.1796875" style="31"/>
  </cols>
  <sheetData>
    <row r="1" spans="1:43"/>
    <row r="2" spans="1:43"/>
    <row r="3" spans="1:43"/>
    <row r="4" spans="1:43" ht="11.25" customHeight="1">
      <c r="AP4" s="248"/>
      <c r="AQ4" s="248"/>
    </row>
    <row r="5" spans="1:43" s="119" customFormat="1" ht="22.5" customHeight="1" thickBot="1">
      <c r="A5" s="178"/>
      <c r="B5" s="236" t="s">
        <v>309</v>
      </c>
      <c r="C5" s="237"/>
      <c r="D5" s="237"/>
      <c r="E5" s="237"/>
      <c r="F5" s="237"/>
      <c r="G5" s="237"/>
      <c r="H5" s="237"/>
      <c r="I5" s="237" t="e">
        <f>HLOOKUP(A5,#REF!,722,0)</f>
        <v>#REF!</v>
      </c>
      <c r="J5" s="237">
        <v>0</v>
      </c>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c r="AP5" s="249"/>
      <c r="AQ5" s="249"/>
    </row>
    <row r="6" spans="1:43" s="182" customFormat="1" ht="22.5" customHeight="1" thickBot="1">
      <c r="A6" s="179"/>
      <c r="B6" s="180"/>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250"/>
      <c r="AQ6" s="250"/>
    </row>
    <row r="7" spans="1:43" ht="16" customHeight="1" thickTop="1" thickBot="1">
      <c r="A7" s="178"/>
      <c r="B7" s="27" t="s">
        <v>96</v>
      </c>
      <c r="C7" s="391">
        <v>2015</v>
      </c>
      <c r="D7" s="391"/>
      <c r="E7" s="391"/>
      <c r="F7" s="391"/>
      <c r="G7" s="392">
        <v>2016</v>
      </c>
      <c r="H7" s="391"/>
      <c r="I7" s="391"/>
      <c r="J7" s="391"/>
      <c r="K7" s="392">
        <v>2017</v>
      </c>
      <c r="L7" s="391"/>
      <c r="M7" s="391"/>
      <c r="N7" s="391"/>
      <c r="O7" s="392">
        <v>2018</v>
      </c>
      <c r="P7" s="391"/>
      <c r="Q7" s="391"/>
      <c r="R7" s="391"/>
      <c r="S7" s="392">
        <v>2019</v>
      </c>
      <c r="T7" s="391"/>
      <c r="U7" s="391"/>
      <c r="V7" s="391"/>
      <c r="W7" s="392">
        <v>2020</v>
      </c>
      <c r="X7" s="391"/>
      <c r="Y7" s="391"/>
      <c r="Z7" s="391"/>
      <c r="AA7" s="392">
        <v>2021</v>
      </c>
      <c r="AB7" s="391"/>
      <c r="AC7" s="391"/>
      <c r="AD7" s="391"/>
      <c r="AE7" s="392">
        <v>2022</v>
      </c>
      <c r="AF7" s="391"/>
      <c r="AG7" s="391"/>
      <c r="AH7" s="391"/>
      <c r="AI7" s="392">
        <v>2023</v>
      </c>
      <c r="AJ7" s="391"/>
      <c r="AK7" s="391"/>
      <c r="AL7" s="391"/>
      <c r="AM7" s="244">
        <v>2024</v>
      </c>
      <c r="AN7" s="245">
        <v>2025</v>
      </c>
      <c r="AO7" s="245">
        <v>2025</v>
      </c>
      <c r="AP7" s="246">
        <v>2024</v>
      </c>
      <c r="AQ7" s="30">
        <v>2025</v>
      </c>
    </row>
    <row r="8" spans="1:43" ht="16" customHeight="1" thickTop="1">
      <c r="A8" s="178"/>
      <c r="B8" s="276" t="s">
        <v>97</v>
      </c>
      <c r="C8" s="320" t="s">
        <v>0</v>
      </c>
      <c r="D8" s="320" t="s">
        <v>1</v>
      </c>
      <c r="E8" s="320" t="s">
        <v>2</v>
      </c>
      <c r="F8" s="320" t="s">
        <v>3</v>
      </c>
      <c r="G8" s="320" t="s">
        <v>4</v>
      </c>
      <c r="H8" s="320" t="s">
        <v>5</v>
      </c>
      <c r="I8" s="320" t="s">
        <v>6</v>
      </c>
      <c r="J8" s="320" t="s">
        <v>7</v>
      </c>
      <c r="K8" s="320" t="s">
        <v>8</v>
      </c>
      <c r="L8" s="320" t="s">
        <v>90</v>
      </c>
      <c r="M8" s="320" t="s">
        <v>102</v>
      </c>
      <c r="N8" s="320" t="s">
        <v>103</v>
      </c>
      <c r="O8" s="320" t="s">
        <v>104</v>
      </c>
      <c r="P8" s="320" t="s">
        <v>106</v>
      </c>
      <c r="Q8" s="320" t="s">
        <v>107</v>
      </c>
      <c r="R8" s="320" t="s">
        <v>108</v>
      </c>
      <c r="S8" s="320" t="s">
        <v>109</v>
      </c>
      <c r="T8" s="320" t="s">
        <v>111</v>
      </c>
      <c r="U8" s="320" t="s">
        <v>116</v>
      </c>
      <c r="V8" s="320" t="s">
        <v>117</v>
      </c>
      <c r="W8" s="320" t="s">
        <v>159</v>
      </c>
      <c r="X8" s="320" t="s">
        <v>178</v>
      </c>
      <c r="Y8" s="320" t="s">
        <v>181</v>
      </c>
      <c r="Z8" s="320" t="s">
        <v>197</v>
      </c>
      <c r="AA8" s="320" t="s">
        <v>199</v>
      </c>
      <c r="AB8" s="320" t="s">
        <v>201</v>
      </c>
      <c r="AC8" s="320" t="s">
        <v>204</v>
      </c>
      <c r="AD8" s="320" t="s">
        <v>206</v>
      </c>
      <c r="AE8" s="320" t="s">
        <v>209</v>
      </c>
      <c r="AF8" s="320" t="s">
        <v>214</v>
      </c>
      <c r="AG8" s="320" t="s">
        <v>222</v>
      </c>
      <c r="AH8" s="320" t="s">
        <v>226</v>
      </c>
      <c r="AI8" s="320" t="s">
        <v>244</v>
      </c>
      <c r="AJ8" s="320" t="s">
        <v>248</v>
      </c>
      <c r="AK8" s="320" t="s">
        <v>266</v>
      </c>
      <c r="AL8" s="320" t="s">
        <v>275</v>
      </c>
      <c r="AM8" s="320" t="s">
        <v>287</v>
      </c>
      <c r="AN8" s="320" t="s">
        <v>291</v>
      </c>
      <c r="AO8" s="320" t="s">
        <v>303</v>
      </c>
      <c r="AP8" s="320" t="s">
        <v>306</v>
      </c>
      <c r="AQ8" s="320" t="s">
        <v>341</v>
      </c>
    </row>
    <row r="9" spans="1:43">
      <c r="A9" s="189"/>
      <c r="B9" s="123" t="s">
        <v>9</v>
      </c>
      <c r="C9" s="323">
        <v>36311.210050000009</v>
      </c>
      <c r="D9" s="323">
        <v>-9672.7020500000108</v>
      </c>
      <c r="E9" s="323">
        <v>21988.11435</v>
      </c>
      <c r="F9" s="323">
        <v>26770.484330000014</v>
      </c>
      <c r="G9" s="323">
        <v>19758.191879999998</v>
      </c>
      <c r="H9" s="323">
        <v>72763.242639999997</v>
      </c>
      <c r="I9" s="323">
        <v>158134.83042999997</v>
      </c>
      <c r="J9" s="323">
        <v>168879.29341000004</v>
      </c>
      <c r="K9" s="323">
        <v>157573.21235999998</v>
      </c>
      <c r="L9" s="323">
        <v>132881.68086000005</v>
      </c>
      <c r="M9" s="323">
        <v>171596.86372999998</v>
      </c>
      <c r="N9" s="323">
        <v>177864.47096000012</v>
      </c>
      <c r="O9" s="200">
        <v>151664.82722000001</v>
      </c>
      <c r="P9" s="201">
        <v>146490.78035000002</v>
      </c>
      <c r="Q9" s="201">
        <v>138228.19445999997</v>
      </c>
      <c r="R9" s="201">
        <v>200048.28523999994</v>
      </c>
      <c r="S9" s="201">
        <v>179797.05</v>
      </c>
      <c r="T9" s="201">
        <v>166872.79999999999</v>
      </c>
      <c r="U9" s="201">
        <v>185288.84</v>
      </c>
      <c r="V9" s="201">
        <v>363716.27</v>
      </c>
      <c r="W9" s="201">
        <v>343841.55</v>
      </c>
      <c r="X9" s="201">
        <v>166343</v>
      </c>
      <c r="Y9" s="201">
        <v>169635</v>
      </c>
      <c r="Z9" s="201">
        <v>325869</v>
      </c>
      <c r="AA9" s="201">
        <v>310229</v>
      </c>
      <c r="AB9" s="201">
        <v>283787</v>
      </c>
      <c r="AC9" s="201">
        <v>313765</v>
      </c>
      <c r="AD9" s="201">
        <v>281280</v>
      </c>
      <c r="AE9" s="201">
        <v>187758</v>
      </c>
      <c r="AF9" s="201">
        <v>249555</v>
      </c>
      <c r="AG9" s="201">
        <v>336446</v>
      </c>
      <c r="AH9" s="201">
        <v>217746</v>
      </c>
      <c r="AI9" s="201">
        <v>244500</v>
      </c>
      <c r="AJ9" s="201">
        <v>239873</v>
      </c>
      <c r="AK9" s="201">
        <v>195770</v>
      </c>
      <c r="AL9" s="201">
        <v>244124</v>
      </c>
      <c r="AM9" s="201"/>
      <c r="AN9" s="201"/>
      <c r="AO9" s="201"/>
      <c r="AP9" s="251">
        <v>182275</v>
      </c>
      <c r="AQ9" s="251">
        <v>0</v>
      </c>
    </row>
    <row r="10" spans="1:43">
      <c r="A10" s="189"/>
      <c r="B10" s="123" t="s">
        <v>11</v>
      </c>
      <c r="C10" s="323">
        <v>-3358.7869299999998</v>
      </c>
      <c r="D10" s="323">
        <v>894.72494000000006</v>
      </c>
      <c r="E10" s="323">
        <v>-2033.9005699999998</v>
      </c>
      <c r="F10" s="323">
        <v>-2476.2698000000005</v>
      </c>
      <c r="G10" s="323">
        <v>-1832.82053</v>
      </c>
      <c r="H10" s="323">
        <v>-6725.4121299999988</v>
      </c>
      <c r="I10" s="323">
        <v>-15923.011910000003</v>
      </c>
      <c r="J10" s="323">
        <v>-14326.273659999999</v>
      </c>
      <c r="K10" s="323">
        <v>-15991.340969999999</v>
      </c>
      <c r="L10" s="323">
        <v>-13485.19297</v>
      </c>
      <c r="M10" s="323">
        <v>-17414.533220000005</v>
      </c>
      <c r="N10" s="323">
        <v>-18050.926399999982</v>
      </c>
      <c r="O10" s="200">
        <v>-15396.898740000001</v>
      </c>
      <c r="P10" s="201">
        <v>-15425.989439999999</v>
      </c>
      <c r="Q10" s="201">
        <v>-14027.78125</v>
      </c>
      <c r="R10" s="201">
        <v>-20573.507530000003</v>
      </c>
      <c r="S10" s="201">
        <v>-18246.73</v>
      </c>
      <c r="T10" s="204">
        <v>-16917.990000000002</v>
      </c>
      <c r="U10" s="201">
        <v>-18805.13</v>
      </c>
      <c r="V10" s="201">
        <v>-37883.54</v>
      </c>
      <c r="W10" s="201">
        <v>-35000.300000000003</v>
      </c>
      <c r="X10" s="201">
        <v>-16750</v>
      </c>
      <c r="Y10" s="201">
        <v>-17215</v>
      </c>
      <c r="Z10" s="201">
        <v>-33071</v>
      </c>
      <c r="AA10" s="201">
        <v>-31484</v>
      </c>
      <c r="AB10" s="201">
        <v>-28800</v>
      </c>
      <c r="AC10" s="201">
        <v>-40303</v>
      </c>
      <c r="AD10" s="201">
        <v>-27446</v>
      </c>
      <c r="AE10" s="201">
        <v>-18201</v>
      </c>
      <c r="AF10" s="201">
        <v>-24534</v>
      </c>
      <c r="AG10" s="201">
        <v>-33354</v>
      </c>
      <c r="AH10" s="201">
        <v>-21287</v>
      </c>
      <c r="AI10" s="201">
        <v>-23977</v>
      </c>
      <c r="AJ10" s="201">
        <v>-23530</v>
      </c>
      <c r="AK10" s="201">
        <v>-19055</v>
      </c>
      <c r="AL10" s="201">
        <v>-23923</v>
      </c>
      <c r="AM10" s="201"/>
      <c r="AN10" s="201"/>
      <c r="AO10" s="201"/>
      <c r="AP10" s="251">
        <v>-23507</v>
      </c>
      <c r="AQ10" s="251">
        <v>0</v>
      </c>
    </row>
    <row r="11" spans="1:43">
      <c r="A11" s="189"/>
      <c r="B11" s="123" t="s">
        <v>12</v>
      </c>
      <c r="C11" s="323">
        <v>32952.423120000007</v>
      </c>
      <c r="D11" s="323">
        <v>-8777.9771100000107</v>
      </c>
      <c r="E11" s="323">
        <v>19954.213779999998</v>
      </c>
      <c r="F11" s="323">
        <v>24294.214530000012</v>
      </c>
      <c r="G11" s="323">
        <v>17925.371349999998</v>
      </c>
      <c r="H11" s="323">
        <v>66037.83051</v>
      </c>
      <c r="I11" s="323">
        <v>142211.81851999997</v>
      </c>
      <c r="J11" s="323">
        <v>154553.01975000004</v>
      </c>
      <c r="K11" s="323">
        <v>141581.87138999999</v>
      </c>
      <c r="L11" s="323">
        <v>119396.48789000005</v>
      </c>
      <c r="M11" s="323">
        <v>154182.33050999997</v>
      </c>
      <c r="N11" s="323">
        <v>159813.54456000013</v>
      </c>
      <c r="O11" s="323">
        <v>136267.92848</v>
      </c>
      <c r="P11" s="201">
        <v>131064.79091000001</v>
      </c>
      <c r="Q11" s="201">
        <v>124200.41320999997</v>
      </c>
      <c r="R11" s="201">
        <v>179474.77770999994</v>
      </c>
      <c r="S11" s="201">
        <v>161550.31999999998</v>
      </c>
      <c r="T11" s="204">
        <v>149954.81</v>
      </c>
      <c r="U11" s="201">
        <v>166483.71</v>
      </c>
      <c r="V11" s="201">
        <v>325832.73000000004</v>
      </c>
      <c r="W11" s="201">
        <v>308841.25</v>
      </c>
      <c r="X11" s="201">
        <v>149593</v>
      </c>
      <c r="Y11" s="201">
        <v>152420</v>
      </c>
      <c r="Z11" s="201">
        <v>292798</v>
      </c>
      <c r="AA11" s="201">
        <v>278745</v>
      </c>
      <c r="AB11" s="201">
        <v>254987</v>
      </c>
      <c r="AC11" s="201">
        <v>273462</v>
      </c>
      <c r="AD11" s="201">
        <v>253834</v>
      </c>
      <c r="AE11" s="201">
        <v>169557</v>
      </c>
      <c r="AF11" s="201">
        <v>225021</v>
      </c>
      <c r="AG11" s="201">
        <v>303092</v>
      </c>
      <c r="AH11" s="201">
        <v>196459</v>
      </c>
      <c r="AI11" s="201">
        <f t="shared" ref="AI11:AJ11" si="0">SUM(AI9:AI10)</f>
        <v>220523</v>
      </c>
      <c r="AJ11" s="201">
        <f t="shared" si="0"/>
        <v>216343</v>
      </c>
      <c r="AK11" s="201">
        <f t="shared" ref="AK11:AL11" si="1">SUM(AK9:AK10)</f>
        <v>176715</v>
      </c>
      <c r="AL11" s="201">
        <f t="shared" si="1"/>
        <v>220201</v>
      </c>
      <c r="AM11" s="201"/>
      <c r="AN11" s="201"/>
      <c r="AO11" s="201"/>
      <c r="AP11" s="251">
        <v>158768</v>
      </c>
      <c r="AQ11" s="251">
        <v>0</v>
      </c>
    </row>
    <row r="12" spans="1:43">
      <c r="A12" s="134"/>
      <c r="B12" s="127" t="s">
        <v>13</v>
      </c>
      <c r="C12" s="323">
        <v>-14235.307339999999</v>
      </c>
      <c r="D12" s="323">
        <v>-10305.146730000002</v>
      </c>
      <c r="E12" s="323">
        <v>-15469.865429999998</v>
      </c>
      <c r="F12" s="323">
        <v>-16197.456829999999</v>
      </c>
      <c r="G12" s="323">
        <v>-16940.665150000001</v>
      </c>
      <c r="H12" s="323">
        <v>-18673.23605</v>
      </c>
      <c r="I12" s="323">
        <v>-76267.01496</v>
      </c>
      <c r="J12" s="323">
        <v>-92731.024359999981</v>
      </c>
      <c r="K12" s="323">
        <v>-54625</v>
      </c>
      <c r="L12" s="323">
        <v>-45454</v>
      </c>
      <c r="M12" s="323">
        <v>-86202.028480000023</v>
      </c>
      <c r="N12" s="323">
        <v>-88689.324110000016</v>
      </c>
      <c r="O12" s="323">
        <v>-40420.895160000015</v>
      </c>
      <c r="P12" s="323">
        <v>-56441.54985000001</v>
      </c>
      <c r="Q12" s="323">
        <v>-86566.657689999993</v>
      </c>
      <c r="R12" s="323">
        <v>-110582.25234000002</v>
      </c>
      <c r="S12" s="201">
        <v>-45581.74</v>
      </c>
      <c r="T12" s="204">
        <v>-62114.090000000011</v>
      </c>
      <c r="U12" s="201">
        <v>-151211.16</v>
      </c>
      <c r="V12" s="201">
        <v>-257245.43999999997</v>
      </c>
      <c r="W12" s="201">
        <v>-199902.9</v>
      </c>
      <c r="X12" s="201">
        <v>-76565</v>
      </c>
      <c r="Y12" s="201">
        <v>-119099</v>
      </c>
      <c r="Z12" s="201">
        <v>-213582</v>
      </c>
      <c r="AA12" s="201">
        <v>-177432</v>
      </c>
      <c r="AB12" s="201">
        <v>-201933</v>
      </c>
      <c r="AC12" s="201">
        <v>-277339</v>
      </c>
      <c r="AD12" s="201">
        <v>-190185</v>
      </c>
      <c r="AE12" s="201">
        <v>-50448</v>
      </c>
      <c r="AF12" s="201">
        <v>-120451</v>
      </c>
      <c r="AG12" s="201">
        <v>-250048</v>
      </c>
      <c r="AH12" s="201">
        <v>-127892</v>
      </c>
      <c r="AI12" s="201">
        <f t="shared" ref="AI12:AL12" si="2">SUM(AI13:AI24)</f>
        <v>-87475</v>
      </c>
      <c r="AJ12" s="201">
        <f t="shared" si="2"/>
        <v>-115197</v>
      </c>
      <c r="AK12" s="201">
        <f t="shared" si="2"/>
        <v>-138658</v>
      </c>
      <c r="AL12" s="201">
        <f t="shared" si="2"/>
        <v>-149769</v>
      </c>
      <c r="AM12" s="201"/>
      <c r="AN12" s="201"/>
      <c r="AO12" s="201"/>
      <c r="AP12" s="251">
        <v>-53074</v>
      </c>
      <c r="AQ12" s="251">
        <v>0</v>
      </c>
    </row>
    <row r="13" spans="1:43">
      <c r="A13" s="118"/>
      <c r="B13" s="130" t="s">
        <v>14</v>
      </c>
      <c r="C13" s="324">
        <v>-2236.8239100000001</v>
      </c>
      <c r="D13" s="324">
        <v>1173.56638</v>
      </c>
      <c r="E13" s="324">
        <v>-366.95372999999972</v>
      </c>
      <c r="F13" s="324">
        <v>-295.8595499999999</v>
      </c>
      <c r="G13" s="324">
        <v>-158.88694000000001</v>
      </c>
      <c r="H13" s="324">
        <v>-838.76416000000017</v>
      </c>
      <c r="I13" s="324">
        <v>-90.864469999999415</v>
      </c>
      <c r="J13" s="324">
        <v>-427.3107100000002</v>
      </c>
      <c r="K13" s="324">
        <v>-453</v>
      </c>
      <c r="L13" s="324">
        <v>-693</v>
      </c>
      <c r="M13" s="324">
        <v>-1616.8103499999997</v>
      </c>
      <c r="N13" s="324">
        <v>-794.37476999999853</v>
      </c>
      <c r="O13" s="205">
        <v>-889.19896999999992</v>
      </c>
      <c r="P13" s="206">
        <v>-3139.9577300000005</v>
      </c>
      <c r="Q13" s="206">
        <v>-5407.7784899999997</v>
      </c>
      <c r="R13" s="206">
        <v>-5444.657220000001</v>
      </c>
      <c r="S13" s="206">
        <v>-4972.58</v>
      </c>
      <c r="T13" s="208">
        <v>-5465.58</v>
      </c>
      <c r="U13" s="206">
        <v>-5675.16</v>
      </c>
      <c r="V13" s="206">
        <v>-8003.77</v>
      </c>
      <c r="W13" s="206">
        <v>-5824.12</v>
      </c>
      <c r="X13" s="206">
        <v>-5652</v>
      </c>
      <c r="Y13" s="206">
        <v>-5202</v>
      </c>
      <c r="Z13" s="206">
        <v>0</v>
      </c>
      <c r="AA13" s="206">
        <v>0</v>
      </c>
      <c r="AB13" s="206">
        <v>0</v>
      </c>
      <c r="AC13" s="206">
        <v>0</v>
      </c>
      <c r="AD13" s="206">
        <v>0</v>
      </c>
      <c r="AE13" s="206">
        <v>0</v>
      </c>
      <c r="AF13" s="206">
        <v>0</v>
      </c>
      <c r="AG13" s="206">
        <v>0</v>
      </c>
      <c r="AH13" s="206">
        <v>0</v>
      </c>
      <c r="AI13" s="206">
        <v>0</v>
      </c>
      <c r="AJ13" s="206">
        <v>0</v>
      </c>
      <c r="AK13" s="206">
        <v>0</v>
      </c>
      <c r="AL13" s="206">
        <v>0</v>
      </c>
      <c r="AM13" s="206"/>
      <c r="AN13" s="206"/>
      <c r="AO13" s="206"/>
      <c r="AP13" s="252">
        <v>-335</v>
      </c>
      <c r="AQ13" s="252">
        <v>0</v>
      </c>
    </row>
    <row r="14" spans="1:43">
      <c r="A14" s="118"/>
      <c r="B14" s="130" t="s">
        <v>15</v>
      </c>
      <c r="C14" s="324">
        <v>0</v>
      </c>
      <c r="D14" s="324">
        <v>0</v>
      </c>
      <c r="E14" s="324">
        <v>0</v>
      </c>
      <c r="F14" s="324">
        <v>0</v>
      </c>
      <c r="G14" s="324">
        <v>-97.822199999999995</v>
      </c>
      <c r="H14" s="324">
        <v>-60.872380000000035</v>
      </c>
      <c r="I14" s="324">
        <v>-53324.735170000007</v>
      </c>
      <c r="J14" s="324">
        <v>-54630.912839999975</v>
      </c>
      <c r="K14" s="324">
        <v>-27471</v>
      </c>
      <c r="L14" s="324">
        <v>-19988</v>
      </c>
      <c r="M14" s="324">
        <v>-54682.994850000017</v>
      </c>
      <c r="N14" s="324">
        <v>-60975.400800000032</v>
      </c>
      <c r="O14" s="205">
        <v>-23213.612980000002</v>
      </c>
      <c r="P14" s="206">
        <v>-26393.485400000001</v>
      </c>
      <c r="Q14" s="206">
        <v>-64217.918989999998</v>
      </c>
      <c r="R14" s="206">
        <v>-54275.666190000018</v>
      </c>
      <c r="S14" s="206">
        <v>-14146.78</v>
      </c>
      <c r="T14" s="208">
        <v>-22599.82</v>
      </c>
      <c r="U14" s="206">
        <v>-71661.56</v>
      </c>
      <c r="V14" s="206">
        <v>-109934.69</v>
      </c>
      <c r="W14" s="206">
        <v>-61281.03</v>
      </c>
      <c r="X14" s="206">
        <v>-21442</v>
      </c>
      <c r="Y14" s="206">
        <v>-65132</v>
      </c>
      <c r="Z14" s="206">
        <v>-99587</v>
      </c>
      <c r="AA14" s="206">
        <v>-49920</v>
      </c>
      <c r="AB14" s="206">
        <v>-65674</v>
      </c>
      <c r="AC14" s="206">
        <v>-111711</v>
      </c>
      <c r="AD14" s="206">
        <v>-96258</v>
      </c>
      <c r="AE14" s="206">
        <v>-440</v>
      </c>
      <c r="AF14" s="206">
        <v>-39554</v>
      </c>
      <c r="AG14" s="206">
        <v>-109918</v>
      </c>
      <c r="AH14" s="206">
        <v>-56350</v>
      </c>
      <c r="AI14" s="206">
        <v>-14296</v>
      </c>
      <c r="AJ14" s="206">
        <v>-34297</v>
      </c>
      <c r="AK14" s="206">
        <v>-75587</v>
      </c>
      <c r="AL14" s="206">
        <v>-79494</v>
      </c>
      <c r="AM14" s="206"/>
      <c r="AN14" s="206"/>
      <c r="AO14" s="206"/>
      <c r="AP14" s="252">
        <v>-13944</v>
      </c>
      <c r="AQ14" s="252">
        <v>0</v>
      </c>
    </row>
    <row r="15" spans="1:43">
      <c r="A15" s="118"/>
      <c r="B15" s="130" t="s">
        <v>16</v>
      </c>
      <c r="C15" s="324">
        <v>-1268.04024</v>
      </c>
      <c r="D15" s="324">
        <v>-1380.2615699999999</v>
      </c>
      <c r="E15" s="324">
        <v>-1704.2400200000011</v>
      </c>
      <c r="F15" s="324">
        <v>-2672.0875900000001</v>
      </c>
      <c r="G15" s="324">
        <v>-3014.9273599999992</v>
      </c>
      <c r="H15" s="324">
        <v>-3722.9394100000013</v>
      </c>
      <c r="I15" s="324">
        <v>-9816.7363799999985</v>
      </c>
      <c r="J15" s="324">
        <v>-5992.4195899999977</v>
      </c>
      <c r="K15" s="324">
        <v>-3557</v>
      </c>
      <c r="L15" s="324">
        <v>-3427</v>
      </c>
      <c r="M15" s="324">
        <v>-1761.2795000000042</v>
      </c>
      <c r="N15" s="324">
        <v>-1542.0664500000003</v>
      </c>
      <c r="O15" s="205">
        <v>-2317.3899799999999</v>
      </c>
      <c r="P15" s="206">
        <v>-1310.1773900000001</v>
      </c>
      <c r="Q15" s="206">
        <v>-3021.7626799999998</v>
      </c>
      <c r="R15" s="206">
        <v>-6185.9454100000012</v>
      </c>
      <c r="S15" s="206">
        <v>-2076.7600000000002</v>
      </c>
      <c r="T15" s="208">
        <v>-4080.99</v>
      </c>
      <c r="U15" s="206">
        <v>-3003.6</v>
      </c>
      <c r="V15" s="206">
        <v>-5049.9399999999996</v>
      </c>
      <c r="W15" s="206">
        <v>-3394.81</v>
      </c>
      <c r="X15" s="206">
        <v>-4340</v>
      </c>
      <c r="Y15" s="206">
        <v>-3380</v>
      </c>
      <c r="Z15" s="206">
        <v>-3241</v>
      </c>
      <c r="AA15" s="206">
        <v>-3385</v>
      </c>
      <c r="AB15" s="206">
        <v>-5445</v>
      </c>
      <c r="AC15" s="206">
        <v>-10002</v>
      </c>
      <c r="AD15" s="206">
        <v>457</v>
      </c>
      <c r="AE15" s="206">
        <v>-3144</v>
      </c>
      <c r="AF15" s="206">
        <v>-3450</v>
      </c>
      <c r="AG15" s="206">
        <v>-3505</v>
      </c>
      <c r="AH15" s="206">
        <v>-4515</v>
      </c>
      <c r="AI15" s="206">
        <v>-3306</v>
      </c>
      <c r="AJ15" s="206">
        <v>-3520</v>
      </c>
      <c r="AK15" s="206">
        <v>-3064</v>
      </c>
      <c r="AL15" s="206">
        <v>1516</v>
      </c>
      <c r="AM15" s="206"/>
      <c r="AN15" s="206"/>
      <c r="AO15" s="206"/>
      <c r="AP15" s="252">
        <v>-4483</v>
      </c>
      <c r="AQ15" s="252">
        <v>0</v>
      </c>
    </row>
    <row r="16" spans="1:43">
      <c r="A16" s="118"/>
      <c r="B16" s="130" t="s">
        <v>17</v>
      </c>
      <c r="C16" s="324">
        <v>-10.231999999999999</v>
      </c>
      <c r="D16" s="324">
        <v>3.323999999999999</v>
      </c>
      <c r="E16" s="324">
        <v>-33.836099999999995</v>
      </c>
      <c r="F16" s="324">
        <v>-451.50492999999994</v>
      </c>
      <c r="G16" s="324">
        <v>-781.02413999999999</v>
      </c>
      <c r="H16" s="324">
        <v>-576.97054000000003</v>
      </c>
      <c r="I16" s="324">
        <v>-1490.5056999999999</v>
      </c>
      <c r="J16" s="324">
        <v>-778.83656000000019</v>
      </c>
      <c r="K16" s="324">
        <v>-6758</v>
      </c>
      <c r="L16" s="324">
        <v>-2306</v>
      </c>
      <c r="M16" s="324">
        <v>-4913.0932600000015</v>
      </c>
      <c r="N16" s="324">
        <v>-2271.6287900000002</v>
      </c>
      <c r="O16" s="205">
        <v>-2705.4685899999999</v>
      </c>
      <c r="P16" s="206">
        <v>-43.847490000000001</v>
      </c>
      <c r="Q16" s="206">
        <v>517.8684300000001</v>
      </c>
      <c r="R16" s="206">
        <v>-19561.095140000001</v>
      </c>
      <c r="S16" s="206">
        <v>-8865.7000000000007</v>
      </c>
      <c r="T16" s="208">
        <v>-9052.6299999999992</v>
      </c>
      <c r="U16" s="206">
        <v>-50457.66</v>
      </c>
      <c r="V16" s="206">
        <v>-47285.96</v>
      </c>
      <c r="W16" s="206">
        <v>-34471.93</v>
      </c>
      <c r="X16" s="206">
        <v>-27842</v>
      </c>
      <c r="Y16" s="206">
        <v>-20014</v>
      </c>
      <c r="Z16" s="206">
        <v>-44344</v>
      </c>
      <c r="AA16" s="206">
        <v>-42148</v>
      </c>
      <c r="AB16" s="206">
        <v>-35455</v>
      </c>
      <c r="AC16" s="206">
        <v>-54132</v>
      </c>
      <c r="AD16" s="206">
        <v>-52512</v>
      </c>
      <c r="AE16" s="206">
        <v>-20030</v>
      </c>
      <c r="AF16" s="206">
        <v>-39952</v>
      </c>
      <c r="AG16" s="206">
        <v>-67914</v>
      </c>
      <c r="AH16" s="206">
        <v>-23067</v>
      </c>
      <c r="AI16" s="206">
        <v>-26771</v>
      </c>
      <c r="AJ16" s="206">
        <v>-26778</v>
      </c>
      <c r="AK16" s="206">
        <v>-20068</v>
      </c>
      <c r="AL16" s="206">
        <v>-27243</v>
      </c>
      <c r="AM16" s="206"/>
      <c r="AN16" s="206"/>
      <c r="AO16" s="206"/>
      <c r="AP16" s="252">
        <v>-60</v>
      </c>
      <c r="AQ16" s="252">
        <v>0</v>
      </c>
    </row>
    <row r="17" spans="2:43">
      <c r="B17" s="130" t="s">
        <v>18</v>
      </c>
      <c r="C17" s="324">
        <v>0</v>
      </c>
      <c r="D17" s="324">
        <v>-215.21875</v>
      </c>
      <c r="E17" s="324">
        <v>-220.03353999999996</v>
      </c>
      <c r="F17" s="324">
        <v>-107.57575000000003</v>
      </c>
      <c r="G17" s="324">
        <v>-130.02023</v>
      </c>
      <c r="H17" s="324">
        <v>2.4099999999975807E-3</v>
      </c>
      <c r="I17" s="324">
        <v>-460.29037999999991</v>
      </c>
      <c r="J17" s="324">
        <v>-13670.40849</v>
      </c>
      <c r="K17" s="324">
        <v>-4795</v>
      </c>
      <c r="L17" s="324">
        <v>-9105</v>
      </c>
      <c r="M17" s="324">
        <v>-10157.342660000009</v>
      </c>
      <c r="N17" s="324">
        <v>-10698.410279999989</v>
      </c>
      <c r="O17" s="205">
        <v>-36.879980000000003</v>
      </c>
      <c r="P17" s="206">
        <v>-13741.16798</v>
      </c>
      <c r="Q17" s="206">
        <v>-3331.7733099999987</v>
      </c>
      <c r="R17" s="206">
        <v>-12171.098600000001</v>
      </c>
      <c r="S17" s="206">
        <v>-23.35</v>
      </c>
      <c r="T17" s="208">
        <v>-6110.76</v>
      </c>
      <c r="U17" s="206">
        <v>-3667.6</v>
      </c>
      <c r="V17" s="206">
        <v>-69558.080000000002</v>
      </c>
      <c r="W17" s="206">
        <v>-79125.97</v>
      </c>
      <c r="X17" s="206">
        <v>-159</v>
      </c>
      <c r="Y17" s="206">
        <v>-7817</v>
      </c>
      <c r="Z17" s="206">
        <v>-31879</v>
      </c>
      <c r="AA17" s="206">
        <v>-52840</v>
      </c>
      <c r="AB17" s="206">
        <v>-64438</v>
      </c>
      <c r="AC17" s="206">
        <v>-72769</v>
      </c>
      <c r="AD17" s="206">
        <v>-9851</v>
      </c>
      <c r="AE17" s="206">
        <v>-1595</v>
      </c>
      <c r="AF17" s="206">
        <v>-1944</v>
      </c>
      <c r="AG17" s="206">
        <v>-1653</v>
      </c>
      <c r="AH17" s="206">
        <v>-1121</v>
      </c>
      <c r="AI17" s="206">
        <v>-1060</v>
      </c>
      <c r="AJ17" s="206">
        <v>-15517</v>
      </c>
      <c r="AK17" s="206">
        <v>-2382</v>
      </c>
      <c r="AL17" s="206">
        <v>-3063</v>
      </c>
      <c r="AM17" s="206"/>
      <c r="AN17" s="206"/>
      <c r="AO17" s="206"/>
      <c r="AP17" s="252">
        <v>0</v>
      </c>
      <c r="AQ17" s="252">
        <v>0</v>
      </c>
    </row>
    <row r="18" spans="2:43">
      <c r="B18" s="130" t="s">
        <v>10</v>
      </c>
      <c r="C18" s="324">
        <v>-10720.211189999998</v>
      </c>
      <c r="D18" s="324">
        <v>-9886.5567900000024</v>
      </c>
      <c r="E18" s="324">
        <v>-13144.802039999997</v>
      </c>
      <c r="F18" s="324">
        <v>-12670.42901</v>
      </c>
      <c r="G18" s="324">
        <v>-12757.984280000001</v>
      </c>
      <c r="H18" s="324">
        <v>-13473.69197</v>
      </c>
      <c r="I18" s="324">
        <v>-11083.882860000002</v>
      </c>
      <c r="J18" s="324">
        <v>-17231.136170000005</v>
      </c>
      <c r="K18" s="324">
        <v>-11591</v>
      </c>
      <c r="L18" s="324">
        <v>-9935</v>
      </c>
      <c r="M18" s="324">
        <v>-13070.507859999994</v>
      </c>
      <c r="N18" s="324">
        <v>-12407.443020000001</v>
      </c>
      <c r="O18" s="205">
        <v>-11258.344660000008</v>
      </c>
      <c r="P18" s="206">
        <v>-11812.913860000008</v>
      </c>
      <c r="Q18" s="206">
        <v>-11105.292649999981</v>
      </c>
      <c r="R18" s="206">
        <v>-12943.789779999992</v>
      </c>
      <c r="S18" s="206">
        <v>-15496.569999999996</v>
      </c>
      <c r="T18" s="208">
        <v>-14804.310000000012</v>
      </c>
      <c r="U18" s="206">
        <v>-16745.57999999998</v>
      </c>
      <c r="V18" s="206">
        <v>-17412.999999999964</v>
      </c>
      <c r="W18" s="206">
        <v>-15805.040000000014</v>
      </c>
      <c r="X18" s="206">
        <v>-17130</v>
      </c>
      <c r="Y18" s="206">
        <v>-17554</v>
      </c>
      <c r="Z18" s="206">
        <v>-34531</v>
      </c>
      <c r="AA18" s="206">
        <v>-29139</v>
      </c>
      <c r="AB18" s="206">
        <v>-30921</v>
      </c>
      <c r="AC18" s="206">
        <v>-28725</v>
      </c>
      <c r="AD18" s="206">
        <v>-32021</v>
      </c>
      <c r="AE18" s="206">
        <v>-25239</v>
      </c>
      <c r="AF18" s="206">
        <v>-35551</v>
      </c>
      <c r="AG18" s="206">
        <v>-67058</v>
      </c>
      <c r="AH18" s="206">
        <v>-42839</v>
      </c>
      <c r="AI18" s="206">
        <v>-42042</v>
      </c>
      <c r="AJ18" s="206">
        <v>-35085</v>
      </c>
      <c r="AK18" s="206">
        <v>-37557</v>
      </c>
      <c r="AL18" s="206">
        <v>-41485</v>
      </c>
      <c r="AM18" s="206"/>
      <c r="AN18" s="206"/>
      <c r="AO18" s="206"/>
      <c r="AP18" s="252">
        <v>-34252</v>
      </c>
      <c r="AQ18" s="252">
        <v>0</v>
      </c>
    </row>
    <row r="19" spans="2:43">
      <c r="B19" s="130" t="s">
        <v>38</v>
      </c>
      <c r="C19" s="324">
        <v>0</v>
      </c>
      <c r="D19" s="324">
        <v>0</v>
      </c>
      <c r="E19" s="324">
        <v>0</v>
      </c>
      <c r="F19" s="324">
        <v>0</v>
      </c>
      <c r="G19" s="324">
        <v>0</v>
      </c>
      <c r="H19" s="324">
        <v>0</v>
      </c>
      <c r="I19" s="324">
        <v>0</v>
      </c>
      <c r="J19" s="324">
        <v>0</v>
      </c>
      <c r="K19" s="324">
        <v>0</v>
      </c>
      <c r="L19" s="324">
        <v>0</v>
      </c>
      <c r="M19" s="324">
        <v>0</v>
      </c>
      <c r="N19" s="324">
        <v>0</v>
      </c>
      <c r="O19" s="205"/>
      <c r="P19" s="206">
        <v>0</v>
      </c>
      <c r="Q19" s="206">
        <v>0</v>
      </c>
      <c r="R19" s="206">
        <v>0</v>
      </c>
      <c r="S19" s="206">
        <v>0</v>
      </c>
      <c r="T19" s="208">
        <v>0</v>
      </c>
      <c r="U19" s="206">
        <v>0</v>
      </c>
      <c r="V19" s="206">
        <v>0</v>
      </c>
      <c r="W19" s="206">
        <v>0</v>
      </c>
      <c r="X19" s="206">
        <v>0</v>
      </c>
      <c r="Y19" s="206">
        <v>0</v>
      </c>
      <c r="Z19" s="206">
        <v>0</v>
      </c>
      <c r="AA19" s="206">
        <v>0</v>
      </c>
      <c r="AB19" s="206">
        <v>0</v>
      </c>
      <c r="AC19" s="206">
        <v>0</v>
      </c>
      <c r="AD19" s="206">
        <v>0</v>
      </c>
      <c r="AE19" s="206">
        <v>0</v>
      </c>
      <c r="AF19" s="206">
        <v>0</v>
      </c>
      <c r="AG19" s="206">
        <v>0</v>
      </c>
      <c r="AH19" s="206">
        <v>0</v>
      </c>
      <c r="AI19" s="206">
        <v>0</v>
      </c>
      <c r="AJ19" s="206">
        <v>0</v>
      </c>
      <c r="AK19" s="206">
        <v>0</v>
      </c>
      <c r="AL19" s="206">
        <v>0</v>
      </c>
      <c r="AM19" s="206"/>
      <c r="AN19" s="206"/>
      <c r="AO19" s="206"/>
      <c r="AP19" s="252">
        <v>0</v>
      </c>
      <c r="AQ19" s="252">
        <v>0</v>
      </c>
    </row>
    <row r="20" spans="2:43">
      <c r="B20" s="130" t="s">
        <v>39</v>
      </c>
      <c r="C20" s="324">
        <v>0</v>
      </c>
      <c r="D20" s="324">
        <v>0</v>
      </c>
      <c r="E20" s="324">
        <v>0</v>
      </c>
      <c r="F20" s="324">
        <v>0</v>
      </c>
      <c r="G20" s="324">
        <v>0</v>
      </c>
      <c r="H20" s="324">
        <v>0</v>
      </c>
      <c r="I20" s="324">
        <v>0</v>
      </c>
      <c r="J20" s="324">
        <v>0</v>
      </c>
      <c r="K20" s="324">
        <v>0</v>
      </c>
      <c r="L20" s="324">
        <v>0</v>
      </c>
      <c r="M20" s="324">
        <v>0</v>
      </c>
      <c r="N20" s="324">
        <v>0</v>
      </c>
      <c r="O20" s="205"/>
      <c r="P20" s="206">
        <v>0</v>
      </c>
      <c r="Q20" s="206">
        <v>0</v>
      </c>
      <c r="R20" s="206">
        <v>0</v>
      </c>
      <c r="S20" s="206">
        <v>0</v>
      </c>
      <c r="T20" s="208">
        <v>0</v>
      </c>
      <c r="U20" s="206">
        <v>0</v>
      </c>
      <c r="V20" s="206">
        <v>0</v>
      </c>
      <c r="W20" s="206">
        <v>0</v>
      </c>
      <c r="X20" s="206">
        <v>0</v>
      </c>
      <c r="Y20" s="206">
        <v>0</v>
      </c>
      <c r="Z20" s="206">
        <v>0</v>
      </c>
      <c r="AA20" s="206">
        <v>0</v>
      </c>
      <c r="AB20" s="206">
        <v>0</v>
      </c>
      <c r="AC20" s="206">
        <v>0</v>
      </c>
      <c r="AD20" s="206">
        <v>0</v>
      </c>
      <c r="AE20" s="206">
        <v>0</v>
      </c>
      <c r="AF20" s="206">
        <v>0</v>
      </c>
      <c r="AG20" s="206">
        <v>0</v>
      </c>
      <c r="AH20" s="206">
        <v>0</v>
      </c>
      <c r="AI20" s="206">
        <v>0</v>
      </c>
      <c r="AJ20" s="206">
        <v>0</v>
      </c>
      <c r="AK20" s="206">
        <v>0</v>
      </c>
      <c r="AL20" s="206">
        <v>0</v>
      </c>
      <c r="AM20" s="206"/>
      <c r="AN20" s="206"/>
      <c r="AO20" s="206"/>
      <c r="AP20" s="252">
        <v>0</v>
      </c>
      <c r="AQ20" s="252">
        <v>0</v>
      </c>
    </row>
    <row r="21" spans="2:43">
      <c r="B21" s="130" t="s">
        <v>40</v>
      </c>
      <c r="C21" s="324">
        <v>0</v>
      </c>
      <c r="D21" s="324">
        <v>0</v>
      </c>
      <c r="E21" s="324">
        <v>0</v>
      </c>
      <c r="F21" s="324">
        <v>0</v>
      </c>
      <c r="G21" s="324">
        <v>0</v>
      </c>
      <c r="H21" s="324">
        <v>0</v>
      </c>
      <c r="I21" s="324">
        <v>0</v>
      </c>
      <c r="J21" s="324">
        <v>0</v>
      </c>
      <c r="K21" s="324">
        <v>0</v>
      </c>
      <c r="L21" s="324">
        <v>0</v>
      </c>
      <c r="M21" s="324">
        <v>0</v>
      </c>
      <c r="N21" s="324">
        <v>0</v>
      </c>
      <c r="O21" s="205">
        <v>0</v>
      </c>
      <c r="P21" s="206">
        <v>0</v>
      </c>
      <c r="Q21" s="206">
        <v>0</v>
      </c>
      <c r="R21" s="206">
        <v>0</v>
      </c>
      <c r="S21" s="206">
        <v>0</v>
      </c>
      <c r="T21" s="208">
        <v>0</v>
      </c>
      <c r="U21" s="206">
        <v>0</v>
      </c>
      <c r="V21" s="206">
        <v>0</v>
      </c>
      <c r="W21" s="206">
        <v>0</v>
      </c>
      <c r="X21" s="206">
        <v>0</v>
      </c>
      <c r="Y21" s="206">
        <v>0</v>
      </c>
      <c r="Z21" s="206">
        <v>0</v>
      </c>
      <c r="AA21" s="206">
        <v>0</v>
      </c>
      <c r="AB21" s="206">
        <v>0</v>
      </c>
      <c r="AC21" s="206">
        <v>0</v>
      </c>
      <c r="AD21" s="206">
        <v>0</v>
      </c>
      <c r="AE21" s="206">
        <v>0</v>
      </c>
      <c r="AF21" s="206">
        <v>0</v>
      </c>
      <c r="AG21" s="206">
        <v>0</v>
      </c>
      <c r="AH21" s="206">
        <v>0</v>
      </c>
      <c r="AI21" s="206">
        <v>0</v>
      </c>
      <c r="AJ21" s="206">
        <v>0</v>
      </c>
      <c r="AK21" s="206">
        <v>0</v>
      </c>
      <c r="AL21" s="206">
        <v>0</v>
      </c>
      <c r="AM21" s="206"/>
      <c r="AN21" s="206"/>
      <c r="AO21" s="206"/>
      <c r="AP21" s="252">
        <v>0</v>
      </c>
      <c r="AQ21" s="252">
        <v>0</v>
      </c>
    </row>
    <row r="22" spans="2:43">
      <c r="B22" s="130" t="s">
        <v>41</v>
      </c>
      <c r="C22" s="324">
        <v>0</v>
      </c>
      <c r="D22" s="324">
        <v>0</v>
      </c>
      <c r="E22" s="324">
        <v>0</v>
      </c>
      <c r="F22" s="324">
        <v>0</v>
      </c>
      <c r="G22" s="324">
        <v>0</v>
      </c>
      <c r="H22" s="324">
        <v>0</v>
      </c>
      <c r="I22" s="324">
        <v>0</v>
      </c>
      <c r="J22" s="324">
        <v>0</v>
      </c>
      <c r="K22" s="324">
        <v>0</v>
      </c>
      <c r="L22" s="324">
        <v>0</v>
      </c>
      <c r="M22" s="324">
        <v>0</v>
      </c>
      <c r="N22" s="324">
        <v>0</v>
      </c>
      <c r="O22" s="205">
        <v>0</v>
      </c>
      <c r="P22" s="206">
        <v>0</v>
      </c>
      <c r="Q22" s="206">
        <v>0</v>
      </c>
      <c r="R22" s="206">
        <v>0</v>
      </c>
      <c r="S22" s="206">
        <v>0</v>
      </c>
      <c r="T22" s="208">
        <v>0</v>
      </c>
      <c r="U22" s="206">
        <v>0</v>
      </c>
      <c r="V22" s="206">
        <v>0</v>
      </c>
      <c r="W22" s="206">
        <v>0</v>
      </c>
      <c r="X22" s="206">
        <v>0</v>
      </c>
      <c r="Y22" s="206">
        <v>0</v>
      </c>
      <c r="Z22" s="206">
        <v>0</v>
      </c>
      <c r="AA22" s="206">
        <v>0</v>
      </c>
      <c r="AB22" s="206">
        <v>0</v>
      </c>
      <c r="AC22" s="206">
        <v>0</v>
      </c>
      <c r="AD22" s="206">
        <v>0</v>
      </c>
      <c r="AE22" s="206">
        <v>0</v>
      </c>
      <c r="AF22" s="206">
        <v>0</v>
      </c>
      <c r="AG22" s="206">
        <v>0</v>
      </c>
      <c r="AH22" s="206">
        <v>0</v>
      </c>
      <c r="AI22" s="206">
        <v>0</v>
      </c>
      <c r="AJ22" s="206">
        <v>0</v>
      </c>
      <c r="AK22" s="206">
        <v>0</v>
      </c>
      <c r="AL22" s="206">
        <v>0</v>
      </c>
      <c r="AM22" s="206"/>
      <c r="AN22" s="206"/>
      <c r="AO22" s="206"/>
      <c r="AP22" s="252">
        <v>0</v>
      </c>
      <c r="AQ22" s="252">
        <v>0</v>
      </c>
    </row>
    <row r="23" spans="2:43">
      <c r="B23" s="130" t="s">
        <v>42</v>
      </c>
      <c r="C23" s="324">
        <v>0</v>
      </c>
      <c r="D23" s="324">
        <v>0</v>
      </c>
      <c r="E23" s="324">
        <v>0</v>
      </c>
      <c r="F23" s="324">
        <v>0</v>
      </c>
      <c r="G23" s="324">
        <v>0</v>
      </c>
      <c r="H23" s="324">
        <v>0</v>
      </c>
      <c r="I23" s="324">
        <v>0</v>
      </c>
      <c r="J23" s="324">
        <v>0</v>
      </c>
      <c r="K23" s="324">
        <v>0</v>
      </c>
      <c r="L23" s="324">
        <v>0</v>
      </c>
      <c r="M23" s="324">
        <v>0</v>
      </c>
      <c r="N23" s="324">
        <v>0</v>
      </c>
      <c r="O23" s="205">
        <v>0</v>
      </c>
      <c r="P23" s="206">
        <v>0</v>
      </c>
      <c r="Q23" s="206">
        <v>0</v>
      </c>
      <c r="R23" s="206">
        <v>0</v>
      </c>
      <c r="S23" s="206">
        <v>0</v>
      </c>
      <c r="T23" s="208">
        <v>0</v>
      </c>
      <c r="U23" s="206">
        <v>0</v>
      </c>
      <c r="V23" s="206">
        <v>0</v>
      </c>
      <c r="W23" s="206">
        <v>0</v>
      </c>
      <c r="X23" s="206">
        <v>0</v>
      </c>
      <c r="Y23" s="206">
        <v>0</v>
      </c>
      <c r="Z23" s="206">
        <v>0</v>
      </c>
      <c r="AA23" s="206">
        <v>0</v>
      </c>
      <c r="AB23" s="206">
        <v>0</v>
      </c>
      <c r="AC23" s="206">
        <v>0</v>
      </c>
      <c r="AD23" s="206">
        <v>0</v>
      </c>
      <c r="AE23" s="206">
        <v>0</v>
      </c>
      <c r="AF23" s="206">
        <v>0</v>
      </c>
      <c r="AG23" s="206">
        <v>0</v>
      </c>
      <c r="AH23" s="206">
        <v>0</v>
      </c>
      <c r="AI23" s="206">
        <v>0</v>
      </c>
      <c r="AJ23" s="206">
        <v>0</v>
      </c>
      <c r="AK23" s="206">
        <v>0</v>
      </c>
      <c r="AL23" s="206">
        <v>0</v>
      </c>
      <c r="AM23" s="206"/>
      <c r="AN23" s="206"/>
      <c r="AO23" s="206"/>
      <c r="AP23" s="252">
        <v>0</v>
      </c>
      <c r="AQ23" s="252">
        <v>0</v>
      </c>
    </row>
    <row r="24" spans="2:43">
      <c r="B24" s="130" t="s">
        <v>43</v>
      </c>
      <c r="C24" s="324">
        <v>0</v>
      </c>
      <c r="D24" s="324">
        <v>0</v>
      </c>
      <c r="E24" s="324">
        <v>0</v>
      </c>
      <c r="F24" s="324">
        <v>0</v>
      </c>
      <c r="G24" s="324">
        <v>0</v>
      </c>
      <c r="H24" s="324">
        <v>0</v>
      </c>
      <c r="I24" s="324">
        <v>0</v>
      </c>
      <c r="J24" s="324">
        <v>0</v>
      </c>
      <c r="K24" s="324">
        <v>0</v>
      </c>
      <c r="L24" s="324">
        <v>0</v>
      </c>
      <c r="M24" s="324">
        <v>0</v>
      </c>
      <c r="N24" s="324">
        <v>0</v>
      </c>
      <c r="O24" s="205">
        <v>0</v>
      </c>
      <c r="P24" s="206">
        <v>0</v>
      </c>
      <c r="Q24" s="206">
        <v>0</v>
      </c>
      <c r="R24" s="206">
        <v>0</v>
      </c>
      <c r="S24" s="206">
        <v>0</v>
      </c>
      <c r="T24" s="208">
        <v>0</v>
      </c>
      <c r="U24" s="206">
        <v>0</v>
      </c>
      <c r="V24" s="206">
        <v>0</v>
      </c>
      <c r="W24" s="206">
        <v>0</v>
      </c>
      <c r="X24" s="206">
        <v>0</v>
      </c>
      <c r="Y24" s="206">
        <v>0</v>
      </c>
      <c r="Z24" s="206">
        <v>0</v>
      </c>
      <c r="AA24" s="206">
        <v>0</v>
      </c>
      <c r="AB24" s="206">
        <v>0</v>
      </c>
      <c r="AC24" s="206">
        <v>0</v>
      </c>
      <c r="AD24" s="206">
        <v>0</v>
      </c>
      <c r="AE24" s="206">
        <v>0</v>
      </c>
      <c r="AF24" s="206">
        <v>0</v>
      </c>
      <c r="AG24" s="206">
        <v>0</v>
      </c>
      <c r="AH24" s="206">
        <v>0</v>
      </c>
      <c r="AI24" s="206">
        <v>0</v>
      </c>
      <c r="AJ24" s="206">
        <v>0</v>
      </c>
      <c r="AK24" s="206">
        <v>0</v>
      </c>
      <c r="AL24" s="206">
        <v>0</v>
      </c>
      <c r="AM24" s="206"/>
      <c r="AN24" s="206"/>
      <c r="AO24" s="206"/>
      <c r="AP24" s="252">
        <v>0</v>
      </c>
      <c r="AQ24" s="252">
        <v>0</v>
      </c>
    </row>
    <row r="25" spans="2:43">
      <c r="B25" s="127" t="s">
        <v>19</v>
      </c>
      <c r="C25" s="323">
        <v>-2493.92389</v>
      </c>
      <c r="D25" s="323">
        <v>-2396.2893800000006</v>
      </c>
      <c r="E25" s="323">
        <v>-1921.4002499999992</v>
      </c>
      <c r="F25" s="323">
        <v>-5155.2558700000009</v>
      </c>
      <c r="G25" s="323">
        <v>-2805.8184500000002</v>
      </c>
      <c r="H25" s="323">
        <v>-3423.7358400000012</v>
      </c>
      <c r="I25" s="323">
        <v>-3025.6886499999982</v>
      </c>
      <c r="J25" s="323">
        <v>-2346.53577</v>
      </c>
      <c r="K25" s="200">
        <v>-1587.8526300000001</v>
      </c>
      <c r="L25" s="200">
        <v>-2817.0922200000005</v>
      </c>
      <c r="M25" s="200">
        <v>-3893.3112099999994</v>
      </c>
      <c r="N25" s="200">
        <v>-2606.4361499999995</v>
      </c>
      <c r="O25" s="200">
        <v>-2407.6642999999999</v>
      </c>
      <c r="P25" s="201">
        <v>-1917.7086199999999</v>
      </c>
      <c r="Q25" s="201">
        <v>-2723.1319499999986</v>
      </c>
      <c r="R25" s="201">
        <v>-3609.4697000000001</v>
      </c>
      <c r="S25" s="201">
        <v>-2339.64</v>
      </c>
      <c r="T25" s="204">
        <v>-2293.11</v>
      </c>
      <c r="U25" s="201">
        <v>-2898.05</v>
      </c>
      <c r="V25" s="201">
        <v>-2529.7800000000007</v>
      </c>
      <c r="W25" s="201">
        <v>-3122.3599999999997</v>
      </c>
      <c r="X25" s="201">
        <v>-3552</v>
      </c>
      <c r="Y25" s="201">
        <v>-3316</v>
      </c>
      <c r="Z25" s="201">
        <v>-3899</v>
      </c>
      <c r="AA25" s="201">
        <v>-2579</v>
      </c>
      <c r="AB25" s="201">
        <v>-3102</v>
      </c>
      <c r="AC25" s="201">
        <v>-2249</v>
      </c>
      <c r="AD25" s="201">
        <v>-2381</v>
      </c>
      <c r="AE25" s="201">
        <v>-2859</v>
      </c>
      <c r="AF25" s="201">
        <v>-2278</v>
      </c>
      <c r="AG25" s="201">
        <v>-3918</v>
      </c>
      <c r="AH25" s="201">
        <v>-1361</v>
      </c>
      <c r="AI25" s="201">
        <f t="shared" ref="AI25:AL25" si="3">SUM(AI26:AI31)</f>
        <v>-2687</v>
      </c>
      <c r="AJ25" s="201">
        <f t="shared" si="3"/>
        <v>-5655</v>
      </c>
      <c r="AK25" s="201">
        <f t="shared" si="3"/>
        <v>-3258</v>
      </c>
      <c r="AL25" s="201">
        <f t="shared" si="3"/>
        <v>-5756</v>
      </c>
      <c r="AM25" s="201"/>
      <c r="AN25" s="201"/>
      <c r="AO25" s="201"/>
      <c r="AP25" s="251">
        <v>-1158</v>
      </c>
      <c r="AQ25" s="251">
        <v>0</v>
      </c>
    </row>
    <row r="26" spans="2:43">
      <c r="B26" s="130" t="s">
        <v>14</v>
      </c>
      <c r="C26" s="324">
        <v>-1456.8325500000001</v>
      </c>
      <c r="D26" s="324">
        <v>-855.92870000000062</v>
      </c>
      <c r="E26" s="324">
        <v>-345.74243999999953</v>
      </c>
      <c r="F26" s="324">
        <v>-1778.5468699999997</v>
      </c>
      <c r="G26" s="324">
        <v>-972.15221000000008</v>
      </c>
      <c r="H26" s="324">
        <v>-845.80459000000008</v>
      </c>
      <c r="I26" s="324">
        <v>-987.52850999999987</v>
      </c>
      <c r="J26" s="324">
        <v>-1048.5844199999997</v>
      </c>
      <c r="K26" s="324">
        <v>577.08282000000008</v>
      </c>
      <c r="L26" s="324">
        <v>-474.2608799999997</v>
      </c>
      <c r="M26" s="324">
        <v>-459.80710000000056</v>
      </c>
      <c r="N26" s="324">
        <v>-7047.6081999999997</v>
      </c>
      <c r="O26" s="205">
        <v>-639.13556000000005</v>
      </c>
      <c r="P26" s="206">
        <v>-207.24710999999999</v>
      </c>
      <c r="Q26" s="206">
        <v>-411.96518000000003</v>
      </c>
      <c r="R26" s="206">
        <v>-932.25023999999974</v>
      </c>
      <c r="S26" s="206">
        <v>86.9</v>
      </c>
      <c r="T26" s="208">
        <v>-499.38</v>
      </c>
      <c r="U26" s="206">
        <v>-421.16</v>
      </c>
      <c r="V26" s="206">
        <v>-678.78</v>
      </c>
      <c r="W26" s="206">
        <v>-545.36</v>
      </c>
      <c r="X26" s="206">
        <v>-575</v>
      </c>
      <c r="Y26" s="206">
        <v>-602</v>
      </c>
      <c r="Z26" s="206">
        <v>-657</v>
      </c>
      <c r="AA26" s="206">
        <v>-618</v>
      </c>
      <c r="AB26" s="206">
        <v>-589</v>
      </c>
      <c r="AC26" s="206">
        <v>-541</v>
      </c>
      <c r="AD26" s="206">
        <v>-994</v>
      </c>
      <c r="AE26" s="206">
        <v>-437</v>
      </c>
      <c r="AF26" s="206">
        <v>-614</v>
      </c>
      <c r="AG26" s="206">
        <v>-1898</v>
      </c>
      <c r="AH26" s="206">
        <v>856</v>
      </c>
      <c r="AI26" s="206">
        <v>-159</v>
      </c>
      <c r="AJ26" s="206">
        <v>-369</v>
      </c>
      <c r="AK26" s="206">
        <v>56</v>
      </c>
      <c r="AL26" s="206">
        <v>390</v>
      </c>
      <c r="AM26" s="206"/>
      <c r="AN26" s="206"/>
      <c r="AO26" s="206"/>
      <c r="AP26" s="252">
        <v>-770</v>
      </c>
      <c r="AQ26" s="252">
        <v>0</v>
      </c>
    </row>
    <row r="27" spans="2:43">
      <c r="B27" s="130" t="s">
        <v>16</v>
      </c>
      <c r="C27" s="324">
        <v>-903.37501999999995</v>
      </c>
      <c r="D27" s="324">
        <v>-1426.8102600000002</v>
      </c>
      <c r="E27" s="324">
        <v>-1362.1613399999997</v>
      </c>
      <c r="F27" s="324">
        <v>-3215.2838300000008</v>
      </c>
      <c r="G27" s="324">
        <v>-1673.44922</v>
      </c>
      <c r="H27" s="324">
        <v>-2402.2690800000009</v>
      </c>
      <c r="I27" s="324">
        <v>-1784.8383199999985</v>
      </c>
      <c r="J27" s="324">
        <v>-1189.6092200000003</v>
      </c>
      <c r="K27" s="324">
        <v>-1915.6491700000001</v>
      </c>
      <c r="L27" s="324">
        <v>-2397.4599300000004</v>
      </c>
      <c r="M27" s="324">
        <v>-1473.0480199999993</v>
      </c>
      <c r="N27" s="324">
        <v>3863.3035599999998</v>
      </c>
      <c r="O27" s="205">
        <v>-1820.15714</v>
      </c>
      <c r="P27" s="206">
        <v>-1729.9272699999999</v>
      </c>
      <c r="Q27" s="206">
        <v>-2288.6243799999997</v>
      </c>
      <c r="R27" s="206">
        <v>-2852.4415900000008</v>
      </c>
      <c r="S27" s="206">
        <v>-2331.63</v>
      </c>
      <c r="T27" s="208">
        <v>-2279.58</v>
      </c>
      <c r="U27" s="206">
        <v>-2092.52</v>
      </c>
      <c r="V27" s="206">
        <v>-3296.69</v>
      </c>
      <c r="W27" s="206">
        <v>-2194.42</v>
      </c>
      <c r="X27" s="206">
        <v>-2317</v>
      </c>
      <c r="Y27" s="206">
        <v>-2477</v>
      </c>
      <c r="Z27" s="206">
        <v>-3089</v>
      </c>
      <c r="AA27" s="206">
        <v>-1818</v>
      </c>
      <c r="AB27" s="206">
        <v>-1581</v>
      </c>
      <c r="AC27" s="206">
        <v>-1707</v>
      </c>
      <c r="AD27" s="206">
        <v>-2581</v>
      </c>
      <c r="AE27" s="206">
        <v>-1929</v>
      </c>
      <c r="AF27" s="206">
        <v>-1519</v>
      </c>
      <c r="AG27" s="206">
        <v>-2037</v>
      </c>
      <c r="AH27" s="206">
        <v>-2840</v>
      </c>
      <c r="AI27" s="206">
        <v>-2607</v>
      </c>
      <c r="AJ27" s="206">
        <v>-5136</v>
      </c>
      <c r="AK27" s="206">
        <v>-3492</v>
      </c>
      <c r="AL27" s="206">
        <v>-6301</v>
      </c>
      <c r="AM27" s="206"/>
      <c r="AN27" s="206"/>
      <c r="AO27" s="206"/>
      <c r="AP27" s="252">
        <v>-129</v>
      </c>
      <c r="AQ27" s="252">
        <v>0</v>
      </c>
    </row>
    <row r="28" spans="2:43">
      <c r="B28" s="130" t="s">
        <v>252</v>
      </c>
      <c r="C28" s="324">
        <v>-133.71632000000002</v>
      </c>
      <c r="D28" s="324">
        <v>-113.55042</v>
      </c>
      <c r="E28" s="324">
        <v>-213.49646999999999</v>
      </c>
      <c r="F28" s="324">
        <v>-161.42516999999998</v>
      </c>
      <c r="G28" s="324">
        <v>-160.21701999999999</v>
      </c>
      <c r="H28" s="324">
        <v>-175.66217000000003</v>
      </c>
      <c r="I28" s="324">
        <f>IFERROR(ROUND((VLOOKUP("BPC 27",#REF!,$I$5,0)+VLOOKUP("BPC 549",#REF!,$I$5,0)+VLOOKUP("BPC 28",#REF!,$I$5,0)+VLOOKUP("BPC 545",#REF!,$I$5,0))/1000,0),0)-I26-I27-I29-I30-I31-I34-I46-I47</f>
        <v>2801.9197499999982</v>
      </c>
      <c r="J28" s="324">
        <v>-108.34212999999994</v>
      </c>
      <c r="K28" s="324">
        <v>-249.28628</v>
      </c>
      <c r="L28" s="324">
        <v>54.628589999999804</v>
      </c>
      <c r="M28" s="324">
        <v>-1960.4560899999997</v>
      </c>
      <c r="N28" s="324">
        <v>577.86849000000007</v>
      </c>
      <c r="O28" s="205">
        <v>51.628400000000013</v>
      </c>
      <c r="P28" s="206">
        <v>19.465759999999985</v>
      </c>
      <c r="Q28" s="206">
        <v>-22.542389999998804</v>
      </c>
      <c r="R28" s="206">
        <v>175.22213000000045</v>
      </c>
      <c r="S28" s="206">
        <v>-94.909999999999769</v>
      </c>
      <c r="T28" s="208">
        <v>485.84999999999997</v>
      </c>
      <c r="U28" s="206">
        <v>-384.37000000000029</v>
      </c>
      <c r="V28" s="206">
        <v>1445.6899999999996</v>
      </c>
      <c r="W28" s="206">
        <v>-490.57999999999959</v>
      </c>
      <c r="X28" s="206">
        <v>-937.00781000000006</v>
      </c>
      <c r="Y28" s="206">
        <v>-237</v>
      </c>
      <c r="Z28" s="206">
        <v>-153</v>
      </c>
      <c r="AA28" s="206">
        <v>-143</v>
      </c>
      <c r="AB28" s="206">
        <v>-932</v>
      </c>
      <c r="AC28" s="206">
        <v>-7149</v>
      </c>
      <c r="AD28" s="206">
        <v>1161</v>
      </c>
      <c r="AE28" s="206">
        <v>-493</v>
      </c>
      <c r="AF28" s="206">
        <v>-145</v>
      </c>
      <c r="AG28" s="206">
        <v>17</v>
      </c>
      <c r="AH28" s="206">
        <v>623</v>
      </c>
      <c r="AI28" s="206">
        <v>79</v>
      </c>
      <c r="AJ28" s="206">
        <v>-150</v>
      </c>
      <c r="AK28" s="206">
        <v>178</v>
      </c>
      <c r="AL28" s="206">
        <v>155</v>
      </c>
      <c r="AM28" s="206"/>
      <c r="AN28" s="206"/>
      <c r="AO28" s="206"/>
      <c r="AP28" s="252">
        <v>-259</v>
      </c>
      <c r="AQ28" s="252">
        <v>0</v>
      </c>
    </row>
    <row r="29" spans="2:43">
      <c r="B29" s="130" t="s">
        <v>311</v>
      </c>
      <c r="C29" s="324">
        <v>0</v>
      </c>
      <c r="D29" s="324">
        <v>0</v>
      </c>
      <c r="E29" s="324">
        <v>0</v>
      </c>
      <c r="F29" s="324">
        <v>0</v>
      </c>
      <c r="G29" s="324">
        <v>0</v>
      </c>
      <c r="H29" s="324">
        <v>0</v>
      </c>
      <c r="I29" s="324">
        <v>0</v>
      </c>
      <c r="J29" s="324">
        <v>0</v>
      </c>
      <c r="K29" s="324">
        <v>0</v>
      </c>
      <c r="L29" s="324">
        <v>0</v>
      </c>
      <c r="M29" s="324">
        <v>0</v>
      </c>
      <c r="N29" s="324">
        <v>0</v>
      </c>
      <c r="O29" s="205">
        <v>0</v>
      </c>
      <c r="P29" s="206">
        <v>0</v>
      </c>
      <c r="Q29" s="206">
        <v>0</v>
      </c>
      <c r="R29" s="206">
        <v>0</v>
      </c>
      <c r="S29" s="206">
        <v>0</v>
      </c>
      <c r="T29" s="208">
        <v>0</v>
      </c>
      <c r="U29" s="206">
        <v>0</v>
      </c>
      <c r="V29" s="206">
        <v>0</v>
      </c>
      <c r="W29" s="206">
        <v>108</v>
      </c>
      <c r="X29" s="206">
        <v>0</v>
      </c>
      <c r="Y29" s="206">
        <v>0</v>
      </c>
      <c r="Z29" s="206">
        <v>0</v>
      </c>
      <c r="AA29" s="206">
        <v>0</v>
      </c>
      <c r="AB29" s="206">
        <v>0</v>
      </c>
      <c r="AC29" s="206">
        <v>0</v>
      </c>
      <c r="AD29" s="206">
        <v>0</v>
      </c>
      <c r="AE29" s="206">
        <v>0</v>
      </c>
      <c r="AF29" s="206">
        <v>0</v>
      </c>
      <c r="AG29" s="206">
        <v>0</v>
      </c>
      <c r="AH29" s="206">
        <v>0</v>
      </c>
      <c r="AI29" s="206">
        <v>0</v>
      </c>
      <c r="AJ29" s="206">
        <v>0</v>
      </c>
      <c r="AK29" s="206">
        <v>0</v>
      </c>
      <c r="AL29" s="206">
        <v>0</v>
      </c>
      <c r="AM29" s="206"/>
      <c r="AN29" s="206"/>
      <c r="AO29" s="206"/>
      <c r="AP29" s="252">
        <v>0</v>
      </c>
      <c r="AQ29" s="252">
        <v>0</v>
      </c>
    </row>
    <row r="30" spans="2:43">
      <c r="B30" s="130" t="s">
        <v>312</v>
      </c>
      <c r="C30" s="324">
        <v>0</v>
      </c>
      <c r="D30" s="324">
        <v>0</v>
      </c>
      <c r="E30" s="324">
        <v>0</v>
      </c>
      <c r="F30" s="324">
        <v>0</v>
      </c>
      <c r="G30" s="324">
        <v>0</v>
      </c>
      <c r="H30" s="324">
        <v>0</v>
      </c>
      <c r="I30" s="324">
        <v>0</v>
      </c>
      <c r="J30" s="324">
        <v>0</v>
      </c>
      <c r="K30" s="324">
        <v>0</v>
      </c>
      <c r="L30" s="324">
        <v>0</v>
      </c>
      <c r="M30" s="324">
        <v>0</v>
      </c>
      <c r="N30" s="324">
        <v>0</v>
      </c>
      <c r="O30" s="205">
        <v>0</v>
      </c>
      <c r="P30" s="206">
        <v>0</v>
      </c>
      <c r="Q30" s="206">
        <v>0</v>
      </c>
      <c r="R30" s="206">
        <v>0</v>
      </c>
      <c r="S30" s="206">
        <v>0</v>
      </c>
      <c r="T30" s="208">
        <v>0</v>
      </c>
      <c r="U30" s="206">
        <v>0</v>
      </c>
      <c r="V30" s="206">
        <v>0</v>
      </c>
      <c r="W30" s="206">
        <v>0</v>
      </c>
      <c r="X30" s="206">
        <v>0</v>
      </c>
      <c r="Y30" s="206">
        <v>0</v>
      </c>
      <c r="Z30" s="206">
        <v>0</v>
      </c>
      <c r="AA30" s="206">
        <v>0</v>
      </c>
      <c r="AB30" s="206">
        <v>0</v>
      </c>
      <c r="AC30" s="206">
        <v>0</v>
      </c>
      <c r="AD30" s="206">
        <v>0</v>
      </c>
      <c r="AE30" s="206">
        <v>0</v>
      </c>
      <c r="AF30" s="206">
        <v>0</v>
      </c>
      <c r="AG30" s="206">
        <v>0</v>
      </c>
      <c r="AH30" s="206">
        <v>0</v>
      </c>
      <c r="AI30" s="206">
        <v>0</v>
      </c>
      <c r="AJ30" s="206">
        <v>0</v>
      </c>
      <c r="AK30" s="206">
        <v>0</v>
      </c>
      <c r="AL30" s="206">
        <v>0</v>
      </c>
      <c r="AM30" s="206"/>
      <c r="AN30" s="206"/>
      <c r="AO30" s="206"/>
      <c r="AP30" s="252">
        <v>0</v>
      </c>
      <c r="AQ30" s="252">
        <v>0</v>
      </c>
    </row>
    <row r="31" spans="2:43">
      <c r="B31" s="130" t="s">
        <v>313</v>
      </c>
      <c r="C31" s="324">
        <v>0</v>
      </c>
      <c r="D31" s="324">
        <v>0</v>
      </c>
      <c r="E31" s="324">
        <v>0</v>
      </c>
      <c r="F31" s="324">
        <v>0</v>
      </c>
      <c r="G31" s="324">
        <v>0</v>
      </c>
      <c r="H31" s="324">
        <v>0</v>
      </c>
      <c r="I31" s="324">
        <v>0</v>
      </c>
      <c r="J31" s="324">
        <v>0</v>
      </c>
      <c r="K31" s="324">
        <v>0</v>
      </c>
      <c r="L31" s="324">
        <v>0</v>
      </c>
      <c r="M31" s="324">
        <v>0</v>
      </c>
      <c r="N31" s="324">
        <v>0</v>
      </c>
      <c r="O31" s="205">
        <v>0</v>
      </c>
      <c r="P31" s="205">
        <v>0</v>
      </c>
      <c r="Q31" s="205">
        <v>0</v>
      </c>
      <c r="R31" s="206">
        <v>0</v>
      </c>
      <c r="S31" s="206">
        <v>0</v>
      </c>
      <c r="T31" s="208">
        <v>0</v>
      </c>
      <c r="U31" s="206">
        <v>0</v>
      </c>
      <c r="V31" s="206">
        <v>0</v>
      </c>
      <c r="W31" s="206">
        <v>0</v>
      </c>
      <c r="X31" s="206">
        <v>277.00781000000001</v>
      </c>
      <c r="Y31" s="206">
        <v>0</v>
      </c>
      <c r="Z31" s="206">
        <v>0</v>
      </c>
      <c r="AA31" s="206">
        <v>0</v>
      </c>
      <c r="AB31" s="206">
        <v>0</v>
      </c>
      <c r="AC31" s="206">
        <v>7148</v>
      </c>
      <c r="AD31" s="206">
        <v>33</v>
      </c>
      <c r="AE31" s="206">
        <v>0</v>
      </c>
      <c r="AF31" s="206">
        <v>0</v>
      </c>
      <c r="AG31" s="206">
        <v>0</v>
      </c>
      <c r="AH31" s="206">
        <v>0</v>
      </c>
      <c r="AI31" s="206">
        <v>0</v>
      </c>
      <c r="AJ31" s="206">
        <v>0</v>
      </c>
      <c r="AK31" s="206">
        <v>0</v>
      </c>
      <c r="AL31" s="206">
        <v>0</v>
      </c>
      <c r="AM31" s="206"/>
      <c r="AN31" s="206"/>
      <c r="AO31" s="206"/>
      <c r="AP31" s="252">
        <v>0</v>
      </c>
      <c r="AQ31" s="252">
        <v>0</v>
      </c>
    </row>
    <row r="32" spans="2:43">
      <c r="B32" s="123" t="s">
        <v>20</v>
      </c>
      <c r="C32" s="323">
        <v>-11586.514469999998</v>
      </c>
      <c r="D32" s="323">
        <v>-11780.176929999998</v>
      </c>
      <c r="E32" s="323">
        <v>-11955.226980000009</v>
      </c>
      <c r="F32" s="323">
        <v>-12131.622139999999</v>
      </c>
      <c r="G32" s="323">
        <v>-12127.420899999999</v>
      </c>
      <c r="H32" s="323">
        <v>-12100.422570000001</v>
      </c>
      <c r="I32" s="323">
        <v>-12120.9233</v>
      </c>
      <c r="J32" s="323">
        <v>-13133.601949999995</v>
      </c>
      <c r="K32" s="200">
        <v>-12242.37925</v>
      </c>
      <c r="L32" s="200">
        <v>-12241.63003</v>
      </c>
      <c r="M32" s="200">
        <v>-12244.61774000002</v>
      </c>
      <c r="N32" s="200">
        <v>-12275.977070000001</v>
      </c>
      <c r="O32" s="200">
        <v>-12348.002919999999</v>
      </c>
      <c r="P32" s="201">
        <v>-12348.34923</v>
      </c>
      <c r="Q32" s="201">
        <v>-12344.209560000003</v>
      </c>
      <c r="R32" s="201">
        <v>-15455.507519999999</v>
      </c>
      <c r="S32" s="201">
        <v>-15858.650000000001</v>
      </c>
      <c r="T32" s="204">
        <v>-15861.250000000002</v>
      </c>
      <c r="U32" s="201">
        <v>-15864.18</v>
      </c>
      <c r="V32" s="201">
        <v>-16057.17</v>
      </c>
      <c r="W32" s="201">
        <v>-15827.19</v>
      </c>
      <c r="X32" s="201">
        <v>-15845</v>
      </c>
      <c r="Y32" s="201">
        <v>-15867</v>
      </c>
      <c r="Z32" s="201">
        <v>-15636</v>
      </c>
      <c r="AA32" s="201">
        <v>-21130</v>
      </c>
      <c r="AB32" s="201">
        <v>-21140</v>
      </c>
      <c r="AC32" s="201">
        <v>-21151</v>
      </c>
      <c r="AD32" s="201">
        <v>-21302</v>
      </c>
      <c r="AE32" s="201">
        <v>-21551</v>
      </c>
      <c r="AF32" s="201">
        <v>-21618</v>
      </c>
      <c r="AG32" s="201">
        <v>-21576</v>
      </c>
      <c r="AH32" s="201">
        <v>-19968</v>
      </c>
      <c r="AI32" s="201">
        <f t="shared" ref="AI32:AL32" si="4">SUM(AI33:AI34)</f>
        <v>-16764</v>
      </c>
      <c r="AJ32" s="201">
        <f t="shared" si="4"/>
        <v>-15175</v>
      </c>
      <c r="AK32" s="201">
        <f t="shared" si="4"/>
        <v>-16359</v>
      </c>
      <c r="AL32" s="201">
        <f t="shared" si="4"/>
        <v>-16247</v>
      </c>
      <c r="AM32" s="201"/>
      <c r="AN32" s="201"/>
      <c r="AO32" s="201"/>
      <c r="AP32" s="251">
        <v>-4329</v>
      </c>
      <c r="AQ32" s="251">
        <v>0</v>
      </c>
    </row>
    <row r="33" spans="2:43">
      <c r="B33" s="130" t="s">
        <v>21</v>
      </c>
      <c r="C33" s="324">
        <v>-11562.729239999999</v>
      </c>
      <c r="D33" s="324">
        <v>-11756.391699999998</v>
      </c>
      <c r="E33" s="324">
        <v>-11931.392250000008</v>
      </c>
      <c r="F33" s="324">
        <v>-12106.383399999999</v>
      </c>
      <c r="G33" s="324">
        <v>-12101.58829</v>
      </c>
      <c r="H33" s="324">
        <v>-12074.20794</v>
      </c>
      <c r="I33" s="324">
        <v>-12091.944800000001</v>
      </c>
      <c r="J33" s="324">
        <v>-13104.623449999996</v>
      </c>
      <c r="K33" s="324">
        <v>-12242</v>
      </c>
      <c r="L33" s="324">
        <v>-12240</v>
      </c>
      <c r="M33" s="324">
        <v>-12239.036550000019</v>
      </c>
      <c r="N33" s="324">
        <v>-12269.172710000001</v>
      </c>
      <c r="O33" s="205">
        <v>-12333.41383</v>
      </c>
      <c r="P33" s="206">
        <v>-12333.7601</v>
      </c>
      <c r="Q33" s="206">
        <v>-12333.325200000003</v>
      </c>
      <c r="R33" s="206">
        <v>-15443.470829999998</v>
      </c>
      <c r="S33" s="206">
        <v>-15579.7</v>
      </c>
      <c r="T33" s="208">
        <v>-16509.400000000001</v>
      </c>
      <c r="U33" s="206">
        <v>-15849.83</v>
      </c>
      <c r="V33" s="206">
        <v>-15646.04</v>
      </c>
      <c r="W33" s="206">
        <v>-15822.83</v>
      </c>
      <c r="X33" s="206">
        <v>-15835</v>
      </c>
      <c r="Y33" s="206">
        <v>-15856</v>
      </c>
      <c r="Z33" s="206">
        <v>-15620</v>
      </c>
      <c r="AA33" s="206">
        <v>-21107</v>
      </c>
      <c r="AB33" s="206">
        <v>-21116</v>
      </c>
      <c r="AC33" s="206">
        <v>-21097</v>
      </c>
      <c r="AD33" s="206">
        <v>-21248</v>
      </c>
      <c r="AE33" s="206">
        <v>-21497</v>
      </c>
      <c r="AF33" s="206">
        <v>-21564</v>
      </c>
      <c r="AG33" s="206">
        <v>-21522</v>
      </c>
      <c r="AH33" s="206">
        <v>-19980</v>
      </c>
      <c r="AI33" s="206">
        <v>-16721</v>
      </c>
      <c r="AJ33" s="206">
        <v>-15124</v>
      </c>
      <c r="AK33" s="206">
        <v>-16326</v>
      </c>
      <c r="AL33" s="206">
        <v>-16206</v>
      </c>
      <c r="AM33" s="206"/>
      <c r="AN33" s="206"/>
      <c r="AO33" s="206"/>
      <c r="AP33" s="252">
        <v>-4270</v>
      </c>
      <c r="AQ33" s="252">
        <v>0</v>
      </c>
    </row>
    <row r="34" spans="2:43">
      <c r="B34" s="130" t="s">
        <v>22</v>
      </c>
      <c r="C34" s="324">
        <v>-23.785229999999995</v>
      </c>
      <c r="D34" s="324">
        <v>-23.785230000000002</v>
      </c>
      <c r="E34" s="324">
        <v>-23.834730000000008</v>
      </c>
      <c r="F34" s="324">
        <v>-25.238739999999993</v>
      </c>
      <c r="G34" s="324">
        <v>-25.832609999999999</v>
      </c>
      <c r="H34" s="324">
        <v>-26.214630000000003</v>
      </c>
      <c r="I34" s="324">
        <v>-28.978500000000007</v>
      </c>
      <c r="J34" s="324">
        <v>-28.978499999999993</v>
      </c>
      <c r="K34" s="324">
        <v>-0.37924999999999998</v>
      </c>
      <c r="L34" s="324">
        <v>-1.6300300000000001</v>
      </c>
      <c r="M34" s="324">
        <v>-5.5811899999999994</v>
      </c>
      <c r="N34" s="324">
        <v>-6.8043600000000009</v>
      </c>
      <c r="O34" s="205">
        <v>-14.589090000000001</v>
      </c>
      <c r="P34" s="206">
        <v>-14.589129999999997</v>
      </c>
      <c r="Q34" s="206">
        <v>-10.884359999999999</v>
      </c>
      <c r="R34" s="206">
        <v>-12.036690000000004</v>
      </c>
      <c r="S34" s="206">
        <v>-278.95</v>
      </c>
      <c r="T34" s="208">
        <v>648.15</v>
      </c>
      <c r="U34" s="206">
        <v>-14.35</v>
      </c>
      <c r="V34" s="206">
        <v>-411.13</v>
      </c>
      <c r="W34" s="206">
        <v>-4.3600000000000003</v>
      </c>
      <c r="X34" s="206">
        <v>-10</v>
      </c>
      <c r="Y34" s="206">
        <v>-11</v>
      </c>
      <c r="Z34" s="206">
        <v>-16</v>
      </c>
      <c r="AA34" s="206">
        <v>-23</v>
      </c>
      <c r="AB34" s="206">
        <v>-24</v>
      </c>
      <c r="AC34" s="206">
        <v>-54</v>
      </c>
      <c r="AD34" s="206">
        <v>-54</v>
      </c>
      <c r="AE34" s="206">
        <v>-54</v>
      </c>
      <c r="AF34" s="206">
        <v>-54</v>
      </c>
      <c r="AG34" s="206">
        <v>-54</v>
      </c>
      <c r="AH34" s="206">
        <v>12</v>
      </c>
      <c r="AI34" s="206">
        <v>-43</v>
      </c>
      <c r="AJ34" s="206">
        <v>-51</v>
      </c>
      <c r="AK34" s="206">
        <v>-33</v>
      </c>
      <c r="AL34" s="206">
        <v>-41</v>
      </c>
      <c r="AM34" s="206"/>
      <c r="AN34" s="206"/>
      <c r="AO34" s="206"/>
      <c r="AP34" s="252">
        <v>-59</v>
      </c>
      <c r="AQ34" s="252">
        <v>0</v>
      </c>
    </row>
    <row r="35" spans="2:43">
      <c r="B35" s="127" t="s">
        <v>23</v>
      </c>
      <c r="C35" s="323">
        <v>-26541.293580000001</v>
      </c>
      <c r="D35" s="323">
        <v>-48041.142640000013</v>
      </c>
      <c r="E35" s="323">
        <v>-48363.460189999983</v>
      </c>
      <c r="F35" s="323">
        <v>-43392.643689999997</v>
      </c>
      <c r="G35" s="323">
        <v>-39668.289359999995</v>
      </c>
      <c r="H35" s="323">
        <v>-44522.885270000013</v>
      </c>
      <c r="I35" s="323">
        <v>-40542.123729999985</v>
      </c>
      <c r="J35" s="323">
        <v>-38056.842249999994</v>
      </c>
      <c r="K35" s="200">
        <v>-49156.650029999997</v>
      </c>
      <c r="L35" s="200">
        <v>-29636.936379999996</v>
      </c>
      <c r="M35" s="200">
        <v>-33713.82329</v>
      </c>
      <c r="N35" s="200">
        <v>-32779.761810000004</v>
      </c>
      <c r="O35" s="200">
        <v>-23576.966520000002</v>
      </c>
      <c r="P35" s="201">
        <v>-12856.891050000006</v>
      </c>
      <c r="Q35" s="201">
        <v>-12313.162059999995</v>
      </c>
      <c r="R35" s="201">
        <v>-3472.9410600000047</v>
      </c>
      <c r="S35" s="201">
        <v>-19789.969999999998</v>
      </c>
      <c r="T35" s="204">
        <v>-21167.659999999996</v>
      </c>
      <c r="U35" s="201">
        <v>-169.84000000000378</v>
      </c>
      <c r="V35" s="201">
        <v>-55996.97</v>
      </c>
      <c r="W35" s="201">
        <v>-8236.1999999999989</v>
      </c>
      <c r="X35" s="201">
        <v>-9650</v>
      </c>
      <c r="Y35" s="201">
        <v>-5513</v>
      </c>
      <c r="Z35" s="201">
        <v>-5156</v>
      </c>
      <c r="AA35" s="201">
        <v>-4002</v>
      </c>
      <c r="AB35" s="201">
        <v>-6976</v>
      </c>
      <c r="AC35" s="201">
        <v>-3002</v>
      </c>
      <c r="AD35" s="201">
        <v>-8181</v>
      </c>
      <c r="AE35" s="201">
        <v>-17356</v>
      </c>
      <c r="AF35" s="201">
        <v>-20184</v>
      </c>
      <c r="AG35" s="201">
        <v>-19778</v>
      </c>
      <c r="AH35" s="201">
        <v>-19705</v>
      </c>
      <c r="AI35" s="201">
        <f t="shared" ref="AI35:AL35" si="5">+AI36+AI42</f>
        <v>-19892</v>
      </c>
      <c r="AJ35" s="201">
        <f t="shared" si="5"/>
        <v>-17561</v>
      </c>
      <c r="AK35" s="201">
        <f t="shared" si="5"/>
        <v>-17314</v>
      </c>
      <c r="AL35" s="201">
        <f t="shared" si="5"/>
        <v>-12511</v>
      </c>
      <c r="AM35" s="201"/>
      <c r="AN35" s="201"/>
      <c r="AO35" s="201"/>
      <c r="AP35" s="251">
        <v>-32882</v>
      </c>
      <c r="AQ35" s="251">
        <v>0</v>
      </c>
    </row>
    <row r="36" spans="2:43">
      <c r="B36" s="137" t="s">
        <v>24</v>
      </c>
      <c r="C36" s="323">
        <v>581.50328000000002</v>
      </c>
      <c r="D36" s="323">
        <v>457.58286999999996</v>
      </c>
      <c r="E36" s="323">
        <v>607.94991000000016</v>
      </c>
      <c r="F36" s="323">
        <v>160.66092999999989</v>
      </c>
      <c r="G36" s="323">
        <v>210.09553</v>
      </c>
      <c r="H36" s="323">
        <v>708.26843000000008</v>
      </c>
      <c r="I36" s="323">
        <v>2055.1913100000002</v>
      </c>
      <c r="J36" s="323">
        <v>4290.0880699999989</v>
      </c>
      <c r="K36" s="200">
        <v>2725.4836100000002</v>
      </c>
      <c r="L36" s="200">
        <v>3975.2629900000002</v>
      </c>
      <c r="M36" s="200">
        <v>3844.1144499999987</v>
      </c>
      <c r="N36" s="200">
        <v>-438.04512000000011</v>
      </c>
      <c r="O36" s="200">
        <v>2602.3957399999999</v>
      </c>
      <c r="P36" s="201">
        <v>3261.4418499999997</v>
      </c>
      <c r="Q36" s="201">
        <v>3703.0876600000001</v>
      </c>
      <c r="R36" s="201">
        <v>10538.543109999999</v>
      </c>
      <c r="S36" s="201">
        <v>11505.95</v>
      </c>
      <c r="T36" s="204">
        <v>8555.7999999999993</v>
      </c>
      <c r="U36" s="201">
        <v>30541.449999999997</v>
      </c>
      <c r="V36" s="201">
        <v>-1891.9399999999996</v>
      </c>
      <c r="W36" s="201">
        <v>3045.17</v>
      </c>
      <c r="X36" s="201">
        <v>3131</v>
      </c>
      <c r="Y36" s="201">
        <v>1836</v>
      </c>
      <c r="Z36" s="201">
        <v>1971</v>
      </c>
      <c r="AA36" s="201">
        <v>2802</v>
      </c>
      <c r="AB36" s="201">
        <v>3715</v>
      </c>
      <c r="AC36" s="201">
        <v>9991</v>
      </c>
      <c r="AD36" s="201">
        <v>9501</v>
      </c>
      <c r="AE36" s="201">
        <v>6178</v>
      </c>
      <c r="AF36" s="201">
        <v>8463</v>
      </c>
      <c r="AG36" s="201">
        <v>9259</v>
      </c>
      <c r="AH36" s="201">
        <v>8029</v>
      </c>
      <c r="AI36" s="201">
        <f t="shared" ref="AI36:AL36" si="6">SUM(AI37:AI41)</f>
        <v>6447</v>
      </c>
      <c r="AJ36" s="201">
        <f t="shared" si="6"/>
        <v>6820</v>
      </c>
      <c r="AK36" s="201">
        <f t="shared" si="6"/>
        <v>9236</v>
      </c>
      <c r="AL36" s="201">
        <f t="shared" si="6"/>
        <v>6147</v>
      </c>
      <c r="AM36" s="201"/>
      <c r="AN36" s="201"/>
      <c r="AO36" s="201"/>
      <c r="AP36" s="251">
        <v>-28922</v>
      </c>
      <c r="AQ36" s="251">
        <v>0</v>
      </c>
    </row>
    <row r="37" spans="2:43">
      <c r="B37" s="138" t="s">
        <v>25</v>
      </c>
      <c r="C37" s="324">
        <v>0</v>
      </c>
      <c r="D37" s="324">
        <v>0</v>
      </c>
      <c r="E37" s="324">
        <v>0.66830000000000001</v>
      </c>
      <c r="F37" s="324">
        <v>46.079509999999999</v>
      </c>
      <c r="G37" s="324">
        <v>68.373509999999996</v>
      </c>
      <c r="H37" s="324">
        <v>7.1515799999999956</v>
      </c>
      <c r="I37" s="324">
        <v>8.8269200000000012</v>
      </c>
      <c r="J37" s="324">
        <v>27.370050000000006</v>
      </c>
      <c r="K37" s="324">
        <v>-917.81996000000004</v>
      </c>
      <c r="L37" s="324">
        <v>917.81996000000004</v>
      </c>
      <c r="M37" s="324">
        <v>0</v>
      </c>
      <c r="N37" s="324">
        <v>-1737.1189199999999</v>
      </c>
      <c r="O37" s="205">
        <v>420.38797</v>
      </c>
      <c r="P37" s="206">
        <v>81.304010000000005</v>
      </c>
      <c r="Q37" s="206">
        <v>9.4957800000000283</v>
      </c>
      <c r="R37" s="206">
        <v>816.27314000000001</v>
      </c>
      <c r="S37" s="206">
        <v>0.87</v>
      </c>
      <c r="T37" s="208">
        <v>5.91</v>
      </c>
      <c r="U37" s="206">
        <v>92.91</v>
      </c>
      <c r="V37" s="206">
        <v>252.38</v>
      </c>
      <c r="W37" s="206">
        <v>117.23</v>
      </c>
      <c r="X37" s="206">
        <v>12</v>
      </c>
      <c r="Y37" s="206">
        <v>0</v>
      </c>
      <c r="Z37" s="206">
        <v>2</v>
      </c>
      <c r="AA37" s="206">
        <v>0</v>
      </c>
      <c r="AB37" s="206">
        <v>0</v>
      </c>
      <c r="AC37" s="206">
        <v>27</v>
      </c>
      <c r="AD37" s="206">
        <v>9</v>
      </c>
      <c r="AE37" s="206">
        <v>43</v>
      </c>
      <c r="AF37" s="206">
        <v>0</v>
      </c>
      <c r="AG37" s="206">
        <v>1</v>
      </c>
      <c r="AH37" s="206">
        <v>25</v>
      </c>
      <c r="AI37" s="206">
        <v>12</v>
      </c>
      <c r="AJ37" s="206">
        <v>39</v>
      </c>
      <c r="AK37" s="206">
        <v>2</v>
      </c>
      <c r="AL37" s="206">
        <v>1</v>
      </c>
      <c r="AM37" s="206"/>
      <c r="AN37" s="206"/>
      <c r="AO37" s="206"/>
      <c r="AP37" s="252">
        <v>0</v>
      </c>
      <c r="AQ37" s="252">
        <v>0</v>
      </c>
    </row>
    <row r="38" spans="2:43">
      <c r="B38" s="138" t="s">
        <v>26</v>
      </c>
      <c r="C38" s="324">
        <v>567.98482999999999</v>
      </c>
      <c r="D38" s="324">
        <v>457.49950999999999</v>
      </c>
      <c r="E38" s="324">
        <v>517.63522000000012</v>
      </c>
      <c r="F38" s="324">
        <v>59.088139999999839</v>
      </c>
      <c r="G38" s="324">
        <v>154.12576999999999</v>
      </c>
      <c r="H38" s="324">
        <v>573.61526000000003</v>
      </c>
      <c r="I38" s="324">
        <f>IFERROR(ROUND(VLOOKUP(5001020001,#REF!,$I$5,0)/1000,0),0)+1</f>
        <v>1</v>
      </c>
      <c r="J38" s="324">
        <v>3180.2720699999991</v>
      </c>
      <c r="K38" s="324">
        <v>3779.81059</v>
      </c>
      <c r="L38" s="324">
        <v>2861.7092700000003</v>
      </c>
      <c r="M38" s="324">
        <v>3512.8813199999986</v>
      </c>
      <c r="N38" s="324">
        <v>1857.2541099999999</v>
      </c>
      <c r="O38" s="205">
        <v>1772.6145300000001</v>
      </c>
      <c r="P38" s="206">
        <v>2619.8200199999997</v>
      </c>
      <c r="Q38" s="206">
        <v>3578.35817</v>
      </c>
      <c r="R38" s="206">
        <v>5600.9640300000001</v>
      </c>
      <c r="S38" s="206">
        <v>5831.68</v>
      </c>
      <c r="T38" s="208">
        <v>6830.06</v>
      </c>
      <c r="U38" s="206">
        <v>9100.65</v>
      </c>
      <c r="V38" s="206">
        <v>3727.86</v>
      </c>
      <c r="W38" s="206">
        <v>2449.21</v>
      </c>
      <c r="X38" s="206">
        <v>2458</v>
      </c>
      <c r="Y38" s="206">
        <v>1761</v>
      </c>
      <c r="Z38" s="206">
        <v>1668</v>
      </c>
      <c r="AA38" s="206">
        <v>2235</v>
      </c>
      <c r="AB38" s="206">
        <v>3240</v>
      </c>
      <c r="AC38" s="206">
        <v>3831</v>
      </c>
      <c r="AD38" s="206">
        <v>5238</v>
      </c>
      <c r="AE38" s="206">
        <v>3492</v>
      </c>
      <c r="AF38" s="206">
        <v>2013</v>
      </c>
      <c r="AG38" s="206">
        <v>4714</v>
      </c>
      <c r="AH38" s="206">
        <v>3091</v>
      </c>
      <c r="AI38" s="206">
        <v>1887</v>
      </c>
      <c r="AJ38" s="206">
        <v>1767</v>
      </c>
      <c r="AK38" s="206">
        <v>4755</v>
      </c>
      <c r="AL38" s="206">
        <v>1139</v>
      </c>
      <c r="AM38" s="206"/>
      <c r="AN38" s="206"/>
      <c r="AO38" s="206"/>
      <c r="AP38" s="252">
        <v>2702</v>
      </c>
      <c r="AQ38" s="252">
        <v>0</v>
      </c>
    </row>
    <row r="39" spans="2:43">
      <c r="B39" s="138" t="s">
        <v>27</v>
      </c>
      <c r="C39" s="324">
        <v>0</v>
      </c>
      <c r="D39" s="324">
        <v>0</v>
      </c>
      <c r="E39" s="324">
        <v>0</v>
      </c>
      <c r="F39" s="324">
        <v>0</v>
      </c>
      <c r="G39" s="324">
        <v>0</v>
      </c>
      <c r="H39" s="324">
        <v>0</v>
      </c>
      <c r="I39" s="324">
        <v>0</v>
      </c>
      <c r="J39" s="324">
        <v>0</v>
      </c>
      <c r="K39" s="324">
        <v>4.0937999999999999</v>
      </c>
      <c r="L39" s="324">
        <v>-0.45086000000000004</v>
      </c>
      <c r="M39" s="324">
        <v>1.6100700000000008</v>
      </c>
      <c r="N39" s="324">
        <v>-5.2530100000000006</v>
      </c>
      <c r="O39" s="205">
        <v>16.401990000000001</v>
      </c>
      <c r="P39" s="206">
        <v>96.978269999999995</v>
      </c>
      <c r="Q39" s="206">
        <v>0</v>
      </c>
      <c r="R39" s="206">
        <v>22.404030000000013</v>
      </c>
      <c r="S39" s="206">
        <v>30.04</v>
      </c>
      <c r="T39" s="208">
        <v>26.46</v>
      </c>
      <c r="U39" s="206">
        <v>10.61</v>
      </c>
      <c r="V39" s="206">
        <v>56.53</v>
      </c>
      <c r="W39" s="206">
        <v>91.95</v>
      </c>
      <c r="X39" s="206">
        <v>564</v>
      </c>
      <c r="Y39" s="206">
        <v>3</v>
      </c>
      <c r="Z39" s="206">
        <v>35</v>
      </c>
      <c r="AA39" s="206">
        <v>36</v>
      </c>
      <c r="AB39" s="206">
        <v>408</v>
      </c>
      <c r="AC39" s="206">
        <v>174</v>
      </c>
      <c r="AD39" s="206">
        <v>5</v>
      </c>
      <c r="AE39" s="206">
        <v>521</v>
      </c>
      <c r="AF39" s="206">
        <v>408</v>
      </c>
      <c r="AG39" s="206">
        <v>97</v>
      </c>
      <c r="AH39" s="206">
        <v>87</v>
      </c>
      <c r="AI39" s="206">
        <v>137</v>
      </c>
      <c r="AJ39" s="206">
        <v>443</v>
      </c>
      <c r="AK39" s="206">
        <v>33</v>
      </c>
      <c r="AL39" s="206">
        <v>52</v>
      </c>
      <c r="AM39" s="206"/>
      <c r="AN39" s="206"/>
      <c r="AO39" s="206"/>
      <c r="AP39" s="252">
        <v>0</v>
      </c>
      <c r="AQ39" s="252">
        <v>0</v>
      </c>
    </row>
    <row r="40" spans="2:43">
      <c r="B40" s="138" t="s">
        <v>28</v>
      </c>
      <c r="C40" s="324">
        <v>0</v>
      </c>
      <c r="D40" s="324">
        <v>0</v>
      </c>
      <c r="E40" s="324">
        <v>0</v>
      </c>
      <c r="F40" s="324">
        <v>0</v>
      </c>
      <c r="G40" s="324">
        <v>0</v>
      </c>
      <c r="H40" s="324">
        <v>0</v>
      </c>
      <c r="I40" s="324">
        <v>0</v>
      </c>
      <c r="J40" s="324">
        <v>0</v>
      </c>
      <c r="K40" s="324">
        <v>0</v>
      </c>
      <c r="L40" s="324">
        <v>0</v>
      </c>
      <c r="M40" s="324">
        <v>0</v>
      </c>
      <c r="N40" s="324">
        <v>0</v>
      </c>
      <c r="O40" s="205">
        <v>0</v>
      </c>
      <c r="P40" s="206">
        <v>0</v>
      </c>
      <c r="Q40" s="206">
        <v>0</v>
      </c>
      <c r="R40" s="206">
        <v>0</v>
      </c>
      <c r="S40" s="206">
        <v>0</v>
      </c>
      <c r="T40" s="208">
        <v>0</v>
      </c>
      <c r="U40" s="206">
        <v>0</v>
      </c>
      <c r="V40" s="206">
        <v>0</v>
      </c>
      <c r="W40" s="206">
        <v>10897</v>
      </c>
      <c r="X40" s="206">
        <v>0</v>
      </c>
      <c r="Y40" s="206">
        <v>0</v>
      </c>
      <c r="Z40" s="206">
        <v>0</v>
      </c>
      <c r="AA40" s="206">
        <v>0</v>
      </c>
      <c r="AB40" s="206">
        <v>0</v>
      </c>
      <c r="AC40" s="206">
        <v>0</v>
      </c>
      <c r="AD40" s="206">
        <v>0</v>
      </c>
      <c r="AE40" s="206">
        <v>0</v>
      </c>
      <c r="AF40" s="206">
        <v>0</v>
      </c>
      <c r="AG40" s="206">
        <v>0</v>
      </c>
      <c r="AH40" s="206">
        <v>0</v>
      </c>
      <c r="AI40" s="206">
        <v>0</v>
      </c>
      <c r="AJ40" s="206">
        <v>0</v>
      </c>
      <c r="AK40" s="206">
        <v>0</v>
      </c>
      <c r="AL40" s="206">
        <v>0</v>
      </c>
      <c r="AM40" s="206"/>
      <c r="AN40" s="206"/>
      <c r="AO40" s="206"/>
      <c r="AP40" s="252">
        <v>0</v>
      </c>
      <c r="AQ40" s="252">
        <v>0</v>
      </c>
    </row>
    <row r="41" spans="2:43">
      <c r="B41" s="138" t="s">
        <v>29</v>
      </c>
      <c r="C41" s="324">
        <v>13.518450000000001</v>
      </c>
      <c r="D41" s="324">
        <v>8.3359999999997214E-2</v>
      </c>
      <c r="E41" s="324">
        <v>89.646389999999982</v>
      </c>
      <c r="F41" s="324">
        <v>55.493280000000041</v>
      </c>
      <c r="G41" s="324">
        <v>-12.40375</v>
      </c>
      <c r="H41" s="324">
        <v>127.50159000000002</v>
      </c>
      <c r="I41" s="324">
        <v>1209.1403500000001</v>
      </c>
      <c r="J41" s="324">
        <v>1082.4459499999998</v>
      </c>
      <c r="K41" s="324">
        <v>-140.60082000000003</v>
      </c>
      <c r="L41" s="324">
        <v>196.18462000000011</v>
      </c>
      <c r="M41" s="324">
        <v>329.62306000000001</v>
      </c>
      <c r="N41" s="324">
        <v>-552.92730000000006</v>
      </c>
      <c r="O41" s="205">
        <v>392.99124999999998</v>
      </c>
      <c r="P41" s="206">
        <v>463.33954999999997</v>
      </c>
      <c r="Q41" s="206">
        <v>115.23371000000002</v>
      </c>
      <c r="R41" s="206">
        <v>4098.9019099999996</v>
      </c>
      <c r="S41" s="206">
        <v>5643.36</v>
      </c>
      <c r="T41" s="208">
        <v>1693.37</v>
      </c>
      <c r="U41" s="206">
        <v>21337.279999999999</v>
      </c>
      <c r="V41" s="206">
        <v>-5928.71</v>
      </c>
      <c r="W41" s="206">
        <v>-10510.22</v>
      </c>
      <c r="X41" s="206">
        <v>97</v>
      </c>
      <c r="Y41" s="206">
        <v>72</v>
      </c>
      <c r="Z41" s="206">
        <v>266</v>
      </c>
      <c r="AA41" s="206">
        <v>531</v>
      </c>
      <c r="AB41" s="206">
        <v>67</v>
      </c>
      <c r="AC41" s="206">
        <v>5959</v>
      </c>
      <c r="AD41" s="206">
        <v>4249</v>
      </c>
      <c r="AE41" s="206">
        <v>2122</v>
      </c>
      <c r="AF41" s="206">
        <v>6042</v>
      </c>
      <c r="AG41" s="206">
        <v>4447</v>
      </c>
      <c r="AH41" s="206">
        <v>4826</v>
      </c>
      <c r="AI41" s="206">
        <v>4411</v>
      </c>
      <c r="AJ41" s="206">
        <v>4571</v>
      </c>
      <c r="AK41" s="206">
        <v>4446</v>
      </c>
      <c r="AL41" s="206">
        <v>4955</v>
      </c>
      <c r="AM41" s="206"/>
      <c r="AN41" s="206"/>
      <c r="AO41" s="206"/>
      <c r="AP41" s="252">
        <v>-31624</v>
      </c>
      <c r="AQ41" s="252">
        <v>0</v>
      </c>
    </row>
    <row r="42" spans="2:43">
      <c r="B42" s="137" t="s">
        <v>30</v>
      </c>
      <c r="C42" s="324">
        <v>-27122.796860000002</v>
      </c>
      <c r="D42" s="324">
        <v>-48498.725510000011</v>
      </c>
      <c r="E42" s="324">
        <v>-48971.410099999986</v>
      </c>
      <c r="F42" s="324">
        <v>-43553.304619999995</v>
      </c>
      <c r="G42" s="324">
        <v>-39878.384889999994</v>
      </c>
      <c r="H42" s="324">
        <v>-45231.153700000017</v>
      </c>
      <c r="I42" s="324">
        <v>-42597.315039999987</v>
      </c>
      <c r="J42" s="324">
        <v>-42346.930319999992</v>
      </c>
      <c r="K42" s="200">
        <v>-51882.13364</v>
      </c>
      <c r="L42" s="200">
        <v>-33612.199369999995</v>
      </c>
      <c r="M42" s="200">
        <v>-37557.937740000001</v>
      </c>
      <c r="N42" s="200">
        <v>-32341.716690000001</v>
      </c>
      <c r="O42" s="200">
        <v>-26179.362260000002</v>
      </c>
      <c r="P42" s="201">
        <v>-16118.332900000005</v>
      </c>
      <c r="Q42" s="201">
        <v>-16016.249719999996</v>
      </c>
      <c r="R42" s="201">
        <v>-14011.484170000003</v>
      </c>
      <c r="S42" s="201">
        <v>-31295.919999999998</v>
      </c>
      <c r="T42" s="204">
        <v>-29723.459999999995</v>
      </c>
      <c r="U42" s="201">
        <v>-30711.29</v>
      </c>
      <c r="V42" s="201">
        <v>-54105.03</v>
      </c>
      <c r="W42" s="201">
        <v>-11281.369999999999</v>
      </c>
      <c r="X42" s="201">
        <v>-12781</v>
      </c>
      <c r="Y42" s="201">
        <v>-7349</v>
      </c>
      <c r="Z42" s="201">
        <v>-7127</v>
      </c>
      <c r="AA42" s="201">
        <v>-6804</v>
      </c>
      <c r="AB42" s="201">
        <v>-10691</v>
      </c>
      <c r="AC42" s="201">
        <v>-12993</v>
      </c>
      <c r="AD42" s="201">
        <v>-17682</v>
      </c>
      <c r="AE42" s="201">
        <v>-23534</v>
      </c>
      <c r="AF42" s="201">
        <v>-28647</v>
      </c>
      <c r="AG42" s="201">
        <v>-29037</v>
      </c>
      <c r="AH42" s="201">
        <v>-27734</v>
      </c>
      <c r="AI42" s="201">
        <f t="shared" ref="AI42:AJ42" si="7">SUM(AI43:AI45)</f>
        <v>-26339</v>
      </c>
      <c r="AJ42" s="201">
        <f t="shared" si="7"/>
        <v>-24381</v>
      </c>
      <c r="AK42" s="201">
        <f t="shared" ref="AK42:AL42" si="8">SUM(AK43:AK45)</f>
        <v>-26550</v>
      </c>
      <c r="AL42" s="201">
        <f t="shared" si="8"/>
        <v>-18658</v>
      </c>
      <c r="AM42" s="201"/>
      <c r="AN42" s="201"/>
      <c r="AO42" s="201"/>
      <c r="AP42" s="251">
        <v>-3960</v>
      </c>
      <c r="AQ42" s="251">
        <v>0</v>
      </c>
    </row>
    <row r="43" spans="2:43">
      <c r="B43" s="138" t="s">
        <v>25</v>
      </c>
      <c r="C43" s="324">
        <v>0</v>
      </c>
      <c r="D43" s="324">
        <v>-0.19549</v>
      </c>
      <c r="E43" s="324">
        <v>-0.48815000000000003</v>
      </c>
      <c r="F43" s="324">
        <v>-84.255380000000002</v>
      </c>
      <c r="G43" s="324">
        <v>-109.8306</v>
      </c>
      <c r="H43" s="324">
        <v>0</v>
      </c>
      <c r="I43" s="324">
        <v>-0.23920999999999992</v>
      </c>
      <c r="J43" s="324">
        <v>-941.16012999999998</v>
      </c>
      <c r="K43" s="324">
        <v>0</v>
      </c>
      <c r="L43" s="324">
        <v>-1549.51413</v>
      </c>
      <c r="M43" s="324">
        <v>-656.36628000000019</v>
      </c>
      <c r="N43" s="324">
        <v>1134.3872800000004</v>
      </c>
      <c r="O43" s="205">
        <v>-291.30720000000002</v>
      </c>
      <c r="P43" s="206">
        <v>-351.17536999999993</v>
      </c>
      <c r="Q43" s="206">
        <v>-334.88749000000013</v>
      </c>
      <c r="R43" s="206">
        <v>-574.97370000000001</v>
      </c>
      <c r="S43" s="206">
        <v>-567.27</v>
      </c>
      <c r="T43" s="208">
        <v>-166.65</v>
      </c>
      <c r="U43" s="206">
        <v>-3.31</v>
      </c>
      <c r="V43" s="206">
        <v>-162.31</v>
      </c>
      <c r="W43" s="206">
        <v>-66.45</v>
      </c>
      <c r="X43" s="206">
        <v>-6</v>
      </c>
      <c r="Y43" s="206">
        <v>0</v>
      </c>
      <c r="Z43" s="206">
        <v>0</v>
      </c>
      <c r="AA43" s="206">
        <v>0</v>
      </c>
      <c r="AB43" s="206">
        <v>-1</v>
      </c>
      <c r="AC43" s="206">
        <v>0</v>
      </c>
      <c r="AD43" s="206">
        <v>-19</v>
      </c>
      <c r="AE43" s="206">
        <v>-14</v>
      </c>
      <c r="AF43" s="206">
        <v>0</v>
      </c>
      <c r="AG43" s="206">
        <v>-17</v>
      </c>
      <c r="AH43" s="206">
        <v>-34</v>
      </c>
      <c r="AI43" s="206">
        <v>-1</v>
      </c>
      <c r="AJ43" s="206">
        <v>0</v>
      </c>
      <c r="AK43" s="206">
        <v>-2</v>
      </c>
      <c r="AL43" s="206">
        <v>-476</v>
      </c>
      <c r="AM43" s="206"/>
      <c r="AN43" s="206"/>
      <c r="AO43" s="206"/>
      <c r="AP43" s="252">
        <v>-2216</v>
      </c>
      <c r="AQ43" s="252">
        <v>0</v>
      </c>
    </row>
    <row r="44" spans="2:43">
      <c r="B44" s="138" t="s">
        <v>31</v>
      </c>
      <c r="C44" s="324">
        <v>-26926.797780000001</v>
      </c>
      <c r="D44" s="324">
        <v>-41334.916490000011</v>
      </c>
      <c r="E44" s="324">
        <v>-37502.326309999989</v>
      </c>
      <c r="F44" s="324">
        <v>-37458.79548999999</v>
      </c>
      <c r="G44" s="324">
        <v>-37933.817579999995</v>
      </c>
      <c r="H44" s="324">
        <v>-40405.851350000019</v>
      </c>
      <c r="I44" s="324">
        <v>-41034.829699999987</v>
      </c>
      <c r="J44" s="324">
        <v>-40149.747149999996</v>
      </c>
      <c r="K44" s="324">
        <v>-37023.325579999997</v>
      </c>
      <c r="L44" s="324">
        <v>-31981.241959999992</v>
      </c>
      <c r="M44" s="324">
        <v>-30024.155859999999</v>
      </c>
      <c r="N44" s="324">
        <v>-20067.276959999999</v>
      </c>
      <c r="O44" s="205">
        <v>-15368.290210000001</v>
      </c>
      <c r="P44" s="206">
        <v>-15379.009749999999</v>
      </c>
      <c r="Q44" s="206">
        <v>-15259.001139999998</v>
      </c>
      <c r="R44" s="206">
        <v>-13367.136219999999</v>
      </c>
      <c r="S44" s="206">
        <v>-6221.2</v>
      </c>
      <c r="T44" s="208">
        <v>-6116.65</v>
      </c>
      <c r="U44" s="206">
        <v>-7546.37</v>
      </c>
      <c r="V44" s="206">
        <v>-39576.589999999997</v>
      </c>
      <c r="W44" s="206">
        <v>851.47</v>
      </c>
      <c r="X44" s="206">
        <v>-198</v>
      </c>
      <c r="Y44" s="206">
        <v>-200</v>
      </c>
      <c r="Z44" s="206">
        <v>-200</v>
      </c>
      <c r="AA44" s="206">
        <v>-196</v>
      </c>
      <c r="AB44" s="206">
        <v>-198</v>
      </c>
      <c r="AC44" s="206">
        <v>-200</v>
      </c>
      <c r="AD44" s="206">
        <v>-200</v>
      </c>
      <c r="AE44" s="206">
        <v>-196</v>
      </c>
      <c r="AF44" s="206">
        <v>-198</v>
      </c>
      <c r="AG44" s="206">
        <v>-200</v>
      </c>
      <c r="AH44" s="206">
        <v>-158</v>
      </c>
      <c r="AI44" s="206">
        <v>-153</v>
      </c>
      <c r="AJ44" s="206">
        <v>-155</v>
      </c>
      <c r="AK44" s="206">
        <v>-163</v>
      </c>
      <c r="AL44" s="206">
        <v>-633</v>
      </c>
      <c r="AM44" s="206"/>
      <c r="AN44" s="206"/>
      <c r="AO44" s="206"/>
      <c r="AP44" s="252">
        <v>0</v>
      </c>
      <c r="AQ44" s="252">
        <v>0</v>
      </c>
    </row>
    <row r="45" spans="2:43">
      <c r="B45" s="138" t="s">
        <v>29</v>
      </c>
      <c r="C45" s="324">
        <v>-195.99908000000002</v>
      </c>
      <c r="D45" s="324">
        <v>-7163.6135299999996</v>
      </c>
      <c r="E45" s="324">
        <v>-11468.59564</v>
      </c>
      <c r="F45" s="324">
        <v>-6010.2537499999999</v>
      </c>
      <c r="G45" s="324">
        <v>-1834.7367099999999</v>
      </c>
      <c r="H45" s="324">
        <v>-4825.3023499999981</v>
      </c>
      <c r="I45" s="324">
        <v>-1562.2461300000023</v>
      </c>
      <c r="J45" s="324">
        <v>-1256.02304</v>
      </c>
      <c r="K45" s="324">
        <v>-14858.808060000001</v>
      </c>
      <c r="L45" s="324">
        <v>-81.443279999999021</v>
      </c>
      <c r="M45" s="324">
        <v>-6877.4156000000003</v>
      </c>
      <c r="N45" s="324">
        <v>-13408.827010000001</v>
      </c>
      <c r="O45" s="205">
        <v>-10519.76485</v>
      </c>
      <c r="P45" s="206">
        <v>-388.1477800000057</v>
      </c>
      <c r="Q45" s="206">
        <v>-422.36108999999755</v>
      </c>
      <c r="R45" s="206">
        <v>-69.374250000004395</v>
      </c>
      <c r="S45" s="206">
        <v>-24507.449999999997</v>
      </c>
      <c r="T45" s="208">
        <v>-23440.159999999996</v>
      </c>
      <c r="U45" s="206">
        <v>-23161.61</v>
      </c>
      <c r="V45" s="206">
        <v>-14366.130000000003</v>
      </c>
      <c r="W45" s="206">
        <v>-12066.39</v>
      </c>
      <c r="X45" s="206">
        <v>-12577</v>
      </c>
      <c r="Y45" s="206">
        <v>-7149</v>
      </c>
      <c r="Z45" s="206">
        <v>-6927</v>
      </c>
      <c r="AA45" s="206">
        <v>-6608</v>
      </c>
      <c r="AB45" s="206">
        <v>-10492</v>
      </c>
      <c r="AC45" s="206">
        <v>-12793</v>
      </c>
      <c r="AD45" s="206">
        <v>-17463</v>
      </c>
      <c r="AE45" s="206">
        <v>-23324</v>
      </c>
      <c r="AF45" s="206">
        <v>-28449</v>
      </c>
      <c r="AG45" s="206">
        <v>-28820</v>
      </c>
      <c r="AH45" s="206">
        <v>-27542</v>
      </c>
      <c r="AI45" s="206">
        <v>-26185</v>
      </c>
      <c r="AJ45" s="206">
        <v>-24226</v>
      </c>
      <c r="AK45" s="206">
        <v>-26385</v>
      </c>
      <c r="AL45" s="206">
        <v>-17549</v>
      </c>
      <c r="AM45" s="206"/>
      <c r="AN45" s="206"/>
      <c r="AO45" s="206"/>
      <c r="AP45" s="252">
        <v>-1744</v>
      </c>
      <c r="AQ45" s="252">
        <v>0</v>
      </c>
    </row>
    <row r="46" spans="2:43">
      <c r="B46" s="123" t="s">
        <v>32</v>
      </c>
      <c r="C46" s="323">
        <v>8334.8685100000021</v>
      </c>
      <c r="D46" s="323">
        <v>0</v>
      </c>
      <c r="E46" s="323">
        <v>0.12533999999868684</v>
      </c>
      <c r="F46" s="323">
        <v>0</v>
      </c>
      <c r="G46" s="323">
        <v>-2.6692499999999981</v>
      </c>
      <c r="H46" s="323">
        <v>-5.1877700000000004</v>
      </c>
      <c r="I46" s="323">
        <v>-0.57441999999999993</v>
      </c>
      <c r="J46" s="323">
        <v>-26889.77058</v>
      </c>
      <c r="K46" s="323">
        <v>0.31274999999999997</v>
      </c>
      <c r="L46" s="323">
        <v>-10.38997</v>
      </c>
      <c r="M46" s="323">
        <v>-2.200420000000002</v>
      </c>
      <c r="N46" s="323">
        <v>467.55455999999998</v>
      </c>
      <c r="O46" s="200">
        <v>-29.258470000000003</v>
      </c>
      <c r="P46" s="201">
        <v>-21.167330000000003</v>
      </c>
      <c r="Q46" s="201">
        <v>120.76678000000001</v>
      </c>
      <c r="R46" s="201">
        <v>-722.55404999999996</v>
      </c>
      <c r="S46" s="201">
        <v>85.6</v>
      </c>
      <c r="T46" s="204">
        <v>275.04000000000002</v>
      </c>
      <c r="U46" s="201">
        <v>-35.46</v>
      </c>
      <c r="V46" s="201">
        <v>-4078.34</v>
      </c>
      <c r="W46" s="201">
        <v>-73</v>
      </c>
      <c r="X46" s="201">
        <v>-1633</v>
      </c>
      <c r="Y46" s="201">
        <v>-762</v>
      </c>
      <c r="Z46" s="201">
        <v>3095</v>
      </c>
      <c r="AA46" s="201">
        <v>2328</v>
      </c>
      <c r="AB46" s="201">
        <v>-123</v>
      </c>
      <c r="AC46" s="201">
        <v>-100</v>
      </c>
      <c r="AD46" s="201">
        <v>5635</v>
      </c>
      <c r="AE46" s="201">
        <v>-21</v>
      </c>
      <c r="AF46" s="201">
        <v>26481</v>
      </c>
      <c r="AG46" s="201">
        <v>-60</v>
      </c>
      <c r="AH46" s="201">
        <v>-76</v>
      </c>
      <c r="AI46" s="201">
        <v>20</v>
      </c>
      <c r="AJ46" s="201">
        <v>-84</v>
      </c>
      <c r="AK46" s="201">
        <v>-111</v>
      </c>
      <c r="AL46" s="201">
        <v>265</v>
      </c>
      <c r="AM46" s="201"/>
      <c r="AN46" s="201"/>
      <c r="AO46" s="201"/>
      <c r="AP46" s="251">
        <v>1054</v>
      </c>
      <c r="AQ46" s="251">
        <v>0</v>
      </c>
    </row>
    <row r="47" spans="2:43">
      <c r="B47" s="123" t="s">
        <v>44</v>
      </c>
      <c r="C47" s="323">
        <v>0</v>
      </c>
      <c r="D47" s="323">
        <v>0</v>
      </c>
      <c r="E47" s="323">
        <v>0</v>
      </c>
      <c r="F47" s="323">
        <v>0</v>
      </c>
      <c r="G47" s="323">
        <v>0</v>
      </c>
      <c r="H47" s="323">
        <v>0</v>
      </c>
      <c r="I47" s="323">
        <v>0</v>
      </c>
      <c r="J47" s="323">
        <v>0</v>
      </c>
      <c r="K47" s="323">
        <v>0</v>
      </c>
      <c r="L47" s="323">
        <v>0</v>
      </c>
      <c r="M47" s="323">
        <v>0</v>
      </c>
      <c r="N47" s="323">
        <v>0</v>
      </c>
      <c r="O47" s="200">
        <v>0</v>
      </c>
      <c r="P47" s="201">
        <v>0</v>
      </c>
      <c r="Q47" s="201">
        <v>0</v>
      </c>
      <c r="R47" s="201">
        <v>0</v>
      </c>
      <c r="S47" s="201">
        <v>0</v>
      </c>
      <c r="T47" s="204">
        <v>0</v>
      </c>
      <c r="U47" s="201">
        <v>0</v>
      </c>
      <c r="V47" s="201">
        <v>0</v>
      </c>
      <c r="W47" s="201">
        <v>115</v>
      </c>
      <c r="X47" s="201">
        <v>0</v>
      </c>
      <c r="Y47" s="201">
        <v>0</v>
      </c>
      <c r="Z47" s="201">
        <v>0</v>
      </c>
      <c r="AA47" s="201">
        <v>0</v>
      </c>
      <c r="AB47" s="201">
        <v>0</v>
      </c>
      <c r="AC47" s="201">
        <v>0</v>
      </c>
      <c r="AD47" s="201">
        <v>0</v>
      </c>
      <c r="AE47" s="201">
        <v>0</v>
      </c>
      <c r="AF47" s="201">
        <v>0</v>
      </c>
      <c r="AG47" s="201">
        <v>0</v>
      </c>
      <c r="AH47" s="201">
        <v>0</v>
      </c>
      <c r="AI47" s="201">
        <v>0</v>
      </c>
      <c r="AJ47" s="201">
        <v>0</v>
      </c>
      <c r="AK47" s="201">
        <v>0</v>
      </c>
      <c r="AL47" s="201">
        <v>0</v>
      </c>
      <c r="AM47" s="201"/>
      <c r="AN47" s="201"/>
      <c r="AO47" s="201"/>
      <c r="AP47" s="251">
        <v>0</v>
      </c>
      <c r="AQ47" s="251">
        <v>0</v>
      </c>
    </row>
    <row r="48" spans="2:43">
      <c r="B48" s="123" t="s">
        <v>33</v>
      </c>
      <c r="C48" s="323">
        <v>-13569.747649999988</v>
      </c>
      <c r="D48" s="323">
        <v>-81300.732790000038</v>
      </c>
      <c r="E48" s="323">
        <v>-57755.61372999999</v>
      </c>
      <c r="F48" s="323">
        <v>-52582.763999999981</v>
      </c>
      <c r="G48" s="323">
        <v>-53619.491759999997</v>
      </c>
      <c r="H48" s="323">
        <v>-12687.636990000017</v>
      </c>
      <c r="I48" s="323">
        <v>10255.493459999987</v>
      </c>
      <c r="J48" s="323">
        <v>-18604.755159999939</v>
      </c>
      <c r="K48" s="200">
        <v>23970.302229999998</v>
      </c>
      <c r="L48" s="200">
        <v>29236.439290000046</v>
      </c>
      <c r="M48" s="200">
        <v>18126.349369999931</v>
      </c>
      <c r="N48" s="200">
        <v>23929.599980000112</v>
      </c>
      <c r="O48" s="200">
        <v>57485.141109999982</v>
      </c>
      <c r="P48" s="201">
        <v>47479.124829999993</v>
      </c>
      <c r="Q48" s="201">
        <v>10374.018729999983</v>
      </c>
      <c r="R48" s="201">
        <v>45632.053039999912</v>
      </c>
      <c r="S48" s="201">
        <v>78065.919999999984</v>
      </c>
      <c r="T48" s="204">
        <v>48793.739999999991</v>
      </c>
      <c r="U48" s="201">
        <v>-3694.980000000015</v>
      </c>
      <c r="V48" s="201">
        <v>-10074.969999999932</v>
      </c>
      <c r="W48" s="201">
        <v>81794.600000000006</v>
      </c>
      <c r="X48" s="201">
        <v>42348</v>
      </c>
      <c r="Y48" s="201">
        <v>7863</v>
      </c>
      <c r="Z48" s="201">
        <v>57620</v>
      </c>
      <c r="AA48" s="201">
        <v>75930</v>
      </c>
      <c r="AB48" s="201">
        <v>21713</v>
      </c>
      <c r="AC48" s="201">
        <v>-30379</v>
      </c>
      <c r="AD48" s="201">
        <v>37420</v>
      </c>
      <c r="AE48" s="201">
        <v>77322</v>
      </c>
      <c r="AF48" s="201">
        <v>86971</v>
      </c>
      <c r="AG48" s="201">
        <v>7712</v>
      </c>
      <c r="AH48" s="201">
        <v>27457</v>
      </c>
      <c r="AI48" s="201">
        <f t="shared" ref="AI48:AL48" si="9">SUM(AI11,AI12,AI25,AI32,AI35,AI46,AI47)</f>
        <v>93725</v>
      </c>
      <c r="AJ48" s="201">
        <f t="shared" si="9"/>
        <v>62671</v>
      </c>
      <c r="AK48" s="201">
        <f t="shared" si="9"/>
        <v>1015</v>
      </c>
      <c r="AL48" s="201">
        <f t="shared" si="9"/>
        <v>36183</v>
      </c>
      <c r="AM48" s="201"/>
      <c r="AN48" s="201"/>
      <c r="AO48" s="201"/>
      <c r="AP48" s="251">
        <v>68379</v>
      </c>
      <c r="AQ48" s="251">
        <v>0</v>
      </c>
    </row>
    <row r="49" spans="1:45">
      <c r="B49" s="123" t="s">
        <v>34</v>
      </c>
      <c r="C49" s="323">
        <v>0</v>
      </c>
      <c r="D49" s="323">
        <v>0</v>
      </c>
      <c r="E49" s="323">
        <v>0</v>
      </c>
      <c r="F49" s="323">
        <v>0</v>
      </c>
      <c r="G49" s="323">
        <v>0</v>
      </c>
      <c r="H49" s="323">
        <v>0</v>
      </c>
      <c r="I49" s="323">
        <v>0</v>
      </c>
      <c r="J49" s="323">
        <v>0</v>
      </c>
      <c r="K49" s="323">
        <v>-5035.2255700000005</v>
      </c>
      <c r="L49" s="323">
        <v>-6750.032009999999</v>
      </c>
      <c r="M49" s="323">
        <v>-4039.4066400000011</v>
      </c>
      <c r="N49" s="323">
        <v>7642</v>
      </c>
      <c r="O49" s="200">
        <v>-4224.3540400000002</v>
      </c>
      <c r="P49" s="201">
        <v>-1680.9126500000002</v>
      </c>
      <c r="Q49" s="201">
        <v>-736.89909999999963</v>
      </c>
      <c r="R49" s="201">
        <v>-1815.0546100000029</v>
      </c>
      <c r="S49" s="201">
        <v>-4284.1899999999987</v>
      </c>
      <c r="T49" s="204">
        <v>-2521.4400000000005</v>
      </c>
      <c r="U49" s="201">
        <v>612.57000000000005</v>
      </c>
      <c r="V49" s="201">
        <v>956.14</v>
      </c>
      <c r="W49" s="201">
        <v>-9955.27</v>
      </c>
      <c r="X49" s="201">
        <v>-1576</v>
      </c>
      <c r="Y49" s="201">
        <v>1415</v>
      </c>
      <c r="Z49" s="201">
        <v>2359</v>
      </c>
      <c r="AA49" s="201">
        <v>-4140</v>
      </c>
      <c r="AB49" s="201">
        <v>-76</v>
      </c>
      <c r="AC49" s="201">
        <v>2331</v>
      </c>
      <c r="AD49" s="201">
        <v>-2038</v>
      </c>
      <c r="AE49" s="201">
        <v>-4248</v>
      </c>
      <c r="AF49" s="201">
        <v>-4893</v>
      </c>
      <c r="AG49" s="201">
        <v>-113</v>
      </c>
      <c r="AH49" s="201">
        <v>-1392</v>
      </c>
      <c r="AI49" s="201">
        <v>-5279</v>
      </c>
      <c r="AJ49" s="201">
        <v>-3762</v>
      </c>
      <c r="AK49" s="201">
        <v>269</v>
      </c>
      <c r="AL49" s="201">
        <v>-1950</v>
      </c>
      <c r="AM49" s="201"/>
      <c r="AN49" s="201"/>
      <c r="AO49" s="201"/>
      <c r="AP49" s="251">
        <v>-13073</v>
      </c>
      <c r="AQ49" s="251">
        <v>0</v>
      </c>
    </row>
    <row r="50" spans="1:45">
      <c r="B50" s="123" t="s">
        <v>35</v>
      </c>
      <c r="C50" s="323">
        <v>4615.0559399999993</v>
      </c>
      <c r="D50" s="323">
        <v>27639.082300000005</v>
      </c>
      <c r="E50" s="323">
        <v>19629.02112999999</v>
      </c>
      <c r="F50" s="323">
        <v>17863.157890000017</v>
      </c>
      <c r="G50" s="323">
        <v>18198.890500000001</v>
      </c>
      <c r="H50" s="323">
        <v>4313.4203599999964</v>
      </c>
      <c r="I50" s="323">
        <v>-3486.8677899999966</v>
      </c>
      <c r="J50" s="323">
        <v>6325.9567499999976</v>
      </c>
      <c r="K50" s="323">
        <v>-3108.5617999999999</v>
      </c>
      <c r="L50" s="323">
        <v>-3184.2370700000006</v>
      </c>
      <c r="M50" s="323">
        <v>-2117.7877799999987</v>
      </c>
      <c r="N50" s="323">
        <v>-3742</v>
      </c>
      <c r="O50" s="200">
        <v>-6229.0259900000001</v>
      </c>
      <c r="P50" s="201">
        <v>-7487.1439499999997</v>
      </c>
      <c r="Q50" s="201">
        <v>-2126.0445999999997</v>
      </c>
      <c r="R50" s="201">
        <v>-5349.21659</v>
      </c>
      <c r="S50" s="201">
        <v>-10392.27</v>
      </c>
      <c r="T50" s="204">
        <v>-6839.35</v>
      </c>
      <c r="U50" s="201">
        <v>-1351.16</v>
      </c>
      <c r="V50" s="201">
        <v>24.87</v>
      </c>
      <c r="W50" s="201">
        <v>-10835.52</v>
      </c>
      <c r="X50" s="201">
        <v>-5853</v>
      </c>
      <c r="Y50" s="201">
        <v>-2418</v>
      </c>
      <c r="Z50" s="201">
        <v>-2377</v>
      </c>
      <c r="AA50" s="201">
        <v>-10217</v>
      </c>
      <c r="AB50" s="201">
        <v>-1908</v>
      </c>
      <c r="AC50" s="201">
        <v>-798</v>
      </c>
      <c r="AD50" s="201">
        <v>-5009</v>
      </c>
      <c r="AE50" s="201">
        <v>-10190</v>
      </c>
      <c r="AF50" s="201">
        <v>-9827</v>
      </c>
      <c r="AG50" s="201">
        <v>-1865</v>
      </c>
      <c r="AH50" s="201">
        <v>-3823</v>
      </c>
      <c r="AI50" s="201">
        <v>-11765</v>
      </c>
      <c r="AJ50" s="201">
        <v>-8033</v>
      </c>
      <c r="AK50" s="201">
        <v>-1077</v>
      </c>
      <c r="AL50" s="201">
        <v>-4408</v>
      </c>
      <c r="AM50" s="201"/>
      <c r="AN50" s="201"/>
      <c r="AO50" s="201"/>
      <c r="AP50" s="251">
        <v>5398</v>
      </c>
      <c r="AQ50" s="251">
        <v>0</v>
      </c>
    </row>
    <row r="51" spans="1:45">
      <c r="B51" s="123" t="s">
        <v>45</v>
      </c>
      <c r="C51" s="323">
        <v>0</v>
      </c>
      <c r="D51" s="323">
        <v>0</v>
      </c>
      <c r="E51" s="323">
        <v>0</v>
      </c>
      <c r="F51" s="323">
        <v>0</v>
      </c>
      <c r="G51" s="323">
        <v>0</v>
      </c>
      <c r="H51" s="323">
        <v>0</v>
      </c>
      <c r="I51" s="323">
        <v>0</v>
      </c>
      <c r="J51" s="323">
        <v>0</v>
      </c>
      <c r="K51" s="323">
        <v>0</v>
      </c>
      <c r="L51" s="323">
        <v>0</v>
      </c>
      <c r="M51" s="323">
        <v>0</v>
      </c>
      <c r="N51" s="323">
        <v>0</v>
      </c>
      <c r="O51" s="200">
        <v>0</v>
      </c>
      <c r="P51" s="201">
        <v>0</v>
      </c>
      <c r="Q51" s="201">
        <v>0</v>
      </c>
      <c r="R51" s="201">
        <v>0</v>
      </c>
      <c r="S51" s="201">
        <v>0</v>
      </c>
      <c r="T51" s="204">
        <v>0</v>
      </c>
      <c r="U51" s="201">
        <v>0</v>
      </c>
      <c r="V51" s="201">
        <v>0</v>
      </c>
      <c r="W51" s="201">
        <v>0</v>
      </c>
      <c r="X51" s="201">
        <v>0</v>
      </c>
      <c r="Y51" s="201">
        <v>0</v>
      </c>
      <c r="Z51" s="201">
        <v>0</v>
      </c>
      <c r="AA51" s="201">
        <v>0</v>
      </c>
      <c r="AB51" s="201">
        <v>0</v>
      </c>
      <c r="AC51" s="201">
        <v>0</v>
      </c>
      <c r="AD51" s="201">
        <v>0</v>
      </c>
      <c r="AE51" s="201">
        <v>0</v>
      </c>
      <c r="AF51" s="201">
        <v>0</v>
      </c>
      <c r="AG51" s="201">
        <v>0</v>
      </c>
      <c r="AH51" s="201">
        <v>0</v>
      </c>
      <c r="AI51" s="201">
        <v>0</v>
      </c>
      <c r="AJ51" s="201">
        <v>0</v>
      </c>
      <c r="AK51" s="201">
        <v>0</v>
      </c>
      <c r="AL51" s="201">
        <v>0</v>
      </c>
      <c r="AM51" s="201"/>
      <c r="AN51" s="201"/>
      <c r="AO51" s="201"/>
      <c r="AP51" s="251">
        <v>0</v>
      </c>
      <c r="AQ51" s="251">
        <v>0</v>
      </c>
    </row>
    <row r="52" spans="1:45">
      <c r="B52" s="123" t="s">
        <v>46</v>
      </c>
      <c r="C52" s="201">
        <v>-8954.6917099999882</v>
      </c>
      <c r="D52" s="201">
        <v>-53661.650490000029</v>
      </c>
      <c r="E52" s="201">
        <v>-38126.592600000004</v>
      </c>
      <c r="F52" s="201">
        <v>-34719.606109999964</v>
      </c>
      <c r="G52" s="201">
        <v>-35420.601259999996</v>
      </c>
      <c r="H52" s="201">
        <v>-8374.2166300000208</v>
      </c>
      <c r="I52" s="201">
        <v>6768.6256699999904</v>
      </c>
      <c r="J52" s="201">
        <v>-12278.798409999941</v>
      </c>
      <c r="K52" s="201">
        <v>15826.514859999999</v>
      </c>
      <c r="L52" s="201">
        <v>19302.170210000048</v>
      </c>
      <c r="M52" s="201">
        <v>11969.154949999931</v>
      </c>
      <c r="N52" s="201">
        <v>27829.599980000112</v>
      </c>
      <c r="O52" s="201">
        <v>47031.761079999982</v>
      </c>
      <c r="P52" s="201">
        <v>38311.068229999997</v>
      </c>
      <c r="Q52" s="201">
        <v>7511.0750299999836</v>
      </c>
      <c r="R52" s="201">
        <v>38467.781839999909</v>
      </c>
      <c r="S52" s="201">
        <v>63389.459999999977</v>
      </c>
      <c r="T52" s="204">
        <v>39432.94999999999</v>
      </c>
      <c r="U52" s="201">
        <v>-4433.5700000000152</v>
      </c>
      <c r="V52" s="201">
        <v>-9093.9599999999318</v>
      </c>
      <c r="W52" s="201">
        <v>61003.81</v>
      </c>
      <c r="X52" s="201">
        <v>34919</v>
      </c>
      <c r="Y52" s="201">
        <v>6860</v>
      </c>
      <c r="Z52" s="201">
        <v>57602</v>
      </c>
      <c r="AA52" s="201">
        <v>61573</v>
      </c>
      <c r="AB52" s="201">
        <v>19729</v>
      </c>
      <c r="AC52" s="201">
        <v>-28846</v>
      </c>
      <c r="AD52" s="201">
        <v>30373</v>
      </c>
      <c r="AE52" s="201">
        <v>62884</v>
      </c>
      <c r="AF52" s="201">
        <v>72251</v>
      </c>
      <c r="AG52" s="201">
        <v>5734</v>
      </c>
      <c r="AH52" s="201">
        <v>22242</v>
      </c>
      <c r="AI52" s="201">
        <f>SUM(AI48:AI50)-AI51+1</f>
        <v>76682</v>
      </c>
      <c r="AJ52" s="201">
        <f>SUM(AJ48:AJ50)-AJ51+1</f>
        <v>50877</v>
      </c>
      <c r="AK52" s="201">
        <f>SUM(AK48:AK50)-AK51</f>
        <v>207</v>
      </c>
      <c r="AL52" s="201">
        <f>SUM(AL48:AL50)-AL51</f>
        <v>29825</v>
      </c>
      <c r="AM52" s="201"/>
      <c r="AN52" s="201"/>
      <c r="AO52" s="201"/>
      <c r="AP52" s="251">
        <v>60704</v>
      </c>
      <c r="AQ52" s="251">
        <v>0</v>
      </c>
    </row>
    <row r="53" spans="1:45">
      <c r="B53" s="139" t="s">
        <v>36</v>
      </c>
      <c r="C53" s="346">
        <v>-8954.6917099999882</v>
      </c>
      <c r="D53" s="346">
        <v>-53661.650490000029</v>
      </c>
      <c r="E53" s="346">
        <v>-38126.592600000004</v>
      </c>
      <c r="F53" s="346">
        <v>-34719.606109999964</v>
      </c>
      <c r="G53" s="346">
        <v>-35420.601259999996</v>
      </c>
      <c r="H53" s="346">
        <v>-8374.2166300000208</v>
      </c>
      <c r="I53" s="346">
        <v>6768.6256699999904</v>
      </c>
      <c r="J53" s="346">
        <v>-12278.798409999941</v>
      </c>
      <c r="K53" s="226">
        <v>15826.514859999999</v>
      </c>
      <c r="L53" s="226">
        <v>19302.170210000048</v>
      </c>
      <c r="M53" s="226">
        <v>11969.154949999931</v>
      </c>
      <c r="N53" s="226">
        <v>27829.599980000112</v>
      </c>
      <c r="O53" s="226">
        <v>47031.761079999982</v>
      </c>
      <c r="P53" s="226">
        <v>38311.068229999997</v>
      </c>
      <c r="Q53" s="226">
        <v>7511.0750299999836</v>
      </c>
      <c r="R53" s="226">
        <v>38467.781839999909</v>
      </c>
      <c r="S53" s="226">
        <v>63389.459999999977</v>
      </c>
      <c r="T53" s="227">
        <v>39432.94999999999</v>
      </c>
      <c r="U53" s="227">
        <v>-4433.5700000000152</v>
      </c>
      <c r="V53" s="226">
        <v>-9093.9599999999318</v>
      </c>
      <c r="W53" s="226">
        <v>61003.81</v>
      </c>
      <c r="X53" s="226">
        <v>34919</v>
      </c>
      <c r="Y53" s="227">
        <v>6860</v>
      </c>
      <c r="Z53" s="247">
        <v>57602</v>
      </c>
      <c r="AA53" s="226">
        <v>61573</v>
      </c>
      <c r="AB53" s="227">
        <v>19729</v>
      </c>
      <c r="AC53" s="227">
        <v>-28846</v>
      </c>
      <c r="AD53" s="226">
        <v>30373</v>
      </c>
      <c r="AE53" s="226">
        <v>62884</v>
      </c>
      <c r="AF53" s="226">
        <v>72251</v>
      </c>
      <c r="AG53" s="226">
        <v>5734</v>
      </c>
      <c r="AH53" s="226">
        <v>22242</v>
      </c>
      <c r="AI53" s="226">
        <f>+SUM(AI48:AI50)+1</f>
        <v>76682</v>
      </c>
      <c r="AJ53" s="226">
        <f>+SUM(AJ48:AJ50)+1</f>
        <v>50877</v>
      </c>
      <c r="AK53" s="226">
        <f>+SUM(AK48:AK50)</f>
        <v>207</v>
      </c>
      <c r="AL53" s="226">
        <f>+SUM(AL48:AL50)</f>
        <v>29825</v>
      </c>
      <c r="AM53" s="226"/>
      <c r="AN53" s="226"/>
      <c r="AO53" s="226"/>
      <c r="AP53" s="253">
        <v>60704</v>
      </c>
      <c r="AQ53" s="253">
        <v>0</v>
      </c>
    </row>
    <row r="54" spans="1:45">
      <c r="B54" s="123"/>
      <c r="C54" s="323"/>
      <c r="D54" s="323"/>
      <c r="E54" s="323"/>
      <c r="F54" s="323"/>
      <c r="G54" s="323"/>
      <c r="H54" s="323"/>
      <c r="I54" s="323"/>
      <c r="J54" s="323"/>
      <c r="K54" s="323"/>
      <c r="L54" s="323"/>
      <c r="M54" s="323"/>
      <c r="N54" s="323"/>
      <c r="O54" s="119"/>
      <c r="P54" s="119"/>
      <c r="Q54" s="119"/>
      <c r="R54" s="119"/>
      <c r="S54" s="347"/>
      <c r="T54" s="347"/>
      <c r="U54" s="347"/>
      <c r="V54" s="347"/>
      <c r="W54" s="119"/>
      <c r="X54" s="119"/>
      <c r="Y54" s="119"/>
      <c r="Z54" s="119"/>
      <c r="AA54" s="119"/>
      <c r="AB54" s="119"/>
      <c r="AC54" s="119"/>
      <c r="AD54" s="119"/>
      <c r="AE54" s="119"/>
      <c r="AF54" s="119"/>
      <c r="AG54" s="119"/>
      <c r="AH54" s="119"/>
      <c r="AI54" s="119"/>
      <c r="AJ54" s="119"/>
      <c r="AK54" s="119"/>
      <c r="AL54" s="119"/>
      <c r="AM54" s="119"/>
      <c r="AN54" s="119"/>
      <c r="AO54" s="119"/>
      <c r="AP54" s="348"/>
      <c r="AQ54" s="348"/>
    </row>
    <row r="55" spans="1:45">
      <c r="A55" s="122"/>
      <c r="B55" s="143" t="s">
        <v>189</v>
      </c>
      <c r="C55" s="143">
        <v>0</v>
      </c>
      <c r="D55" s="187">
        <v>0</v>
      </c>
      <c r="E55" s="187">
        <v>0</v>
      </c>
      <c r="F55" s="187">
        <v>0</v>
      </c>
      <c r="G55" s="187">
        <v>0</v>
      </c>
      <c r="H55" s="187">
        <v>0</v>
      </c>
      <c r="I55" s="187">
        <v>0</v>
      </c>
      <c r="J55" s="187">
        <v>0</v>
      </c>
      <c r="K55" s="187">
        <v>0</v>
      </c>
      <c r="L55" s="187">
        <v>0</v>
      </c>
      <c r="M55" s="187">
        <v>0</v>
      </c>
      <c r="N55" s="187">
        <v>0</v>
      </c>
      <c r="O55" s="187">
        <v>93410.110549999983</v>
      </c>
      <c r="P55" s="187">
        <v>72684.365109999999</v>
      </c>
      <c r="Q55" s="187">
        <v>35031.39034999998</v>
      </c>
      <c r="R55" s="187">
        <v>64560.501619999908</v>
      </c>
      <c r="S55" s="187">
        <v>113714.53999999998</v>
      </c>
      <c r="T55" s="187">
        <v>85822.65</v>
      </c>
      <c r="U55" s="187">
        <v>12339.039999999988</v>
      </c>
      <c r="V55" s="187">
        <v>61979.170000000071</v>
      </c>
      <c r="W55" s="187">
        <v>105857.99</v>
      </c>
      <c r="X55" s="187">
        <v>67843</v>
      </c>
      <c r="Y55" s="187">
        <v>29243</v>
      </c>
      <c r="Z55" s="187">
        <v>78412</v>
      </c>
      <c r="AA55" s="187">
        <v>101062</v>
      </c>
      <c r="AB55" s="187">
        <v>49829</v>
      </c>
      <c r="AC55" s="187">
        <v>-6226</v>
      </c>
      <c r="AD55" s="187">
        <v>66903</v>
      </c>
      <c r="AE55" s="187">
        <v>116229</v>
      </c>
      <c r="AF55" s="187">
        <v>128773</v>
      </c>
      <c r="AG55" s="187">
        <v>49066</v>
      </c>
      <c r="AH55" s="187">
        <v>67130</v>
      </c>
      <c r="AI55" s="187">
        <f t="shared" ref="AI55:AL55" si="10">AI53-AI33-AI34-AI35-AI49-AI50-AI51</f>
        <v>130382</v>
      </c>
      <c r="AJ55" s="187">
        <f t="shared" si="10"/>
        <v>95408</v>
      </c>
      <c r="AK55" s="187">
        <f t="shared" si="10"/>
        <v>34688</v>
      </c>
      <c r="AL55" s="187">
        <f t="shared" si="10"/>
        <v>64941</v>
      </c>
      <c r="AM55" s="187"/>
      <c r="AN55" s="187"/>
      <c r="AO55" s="187"/>
      <c r="AP55" s="349">
        <v>105590</v>
      </c>
      <c r="AQ55" s="349">
        <v>0</v>
      </c>
      <c r="AR55" s="224"/>
      <c r="AS55" s="224"/>
    </row>
    <row r="56" spans="1:45">
      <c r="A56" s="122"/>
      <c r="B56" s="139" t="s">
        <v>325</v>
      </c>
      <c r="C56" s="139">
        <v>0</v>
      </c>
      <c r="D56" s="141">
        <v>0</v>
      </c>
      <c r="E56" s="141">
        <v>0</v>
      </c>
      <c r="F56" s="141">
        <v>0</v>
      </c>
      <c r="G56" s="141">
        <v>0</v>
      </c>
      <c r="H56" s="141">
        <v>0</v>
      </c>
      <c r="I56" s="141">
        <v>0</v>
      </c>
      <c r="J56" s="141">
        <v>0</v>
      </c>
      <c r="K56" s="141">
        <v>0</v>
      </c>
      <c r="L56" s="141">
        <v>0</v>
      </c>
      <c r="M56" s="141">
        <v>0</v>
      </c>
      <c r="N56" s="141">
        <v>0</v>
      </c>
      <c r="O56" s="141">
        <v>93410.110549999983</v>
      </c>
      <c r="P56" s="141">
        <v>72684.365109999999</v>
      </c>
      <c r="Q56" s="141">
        <v>35031.39034999998</v>
      </c>
      <c r="R56" s="141">
        <v>64560.501619999908</v>
      </c>
      <c r="S56" s="141">
        <v>113714.53999999998</v>
      </c>
      <c r="T56" s="141">
        <v>85822.65</v>
      </c>
      <c r="U56" s="141">
        <v>12339.039999999988</v>
      </c>
      <c r="V56" s="141">
        <v>61979.170000000071</v>
      </c>
      <c r="W56" s="141">
        <v>105857.99</v>
      </c>
      <c r="X56" s="141">
        <v>67565.992190000004</v>
      </c>
      <c r="Y56" s="141">
        <v>29243</v>
      </c>
      <c r="Z56" s="141">
        <v>78412</v>
      </c>
      <c r="AA56" s="141">
        <v>101062</v>
      </c>
      <c r="AB56" s="141">
        <v>49829</v>
      </c>
      <c r="AC56" s="141">
        <v>-13374</v>
      </c>
      <c r="AD56" s="141">
        <v>66870</v>
      </c>
      <c r="AE56" s="141">
        <v>116229</v>
      </c>
      <c r="AF56" s="141">
        <v>128773</v>
      </c>
      <c r="AG56" s="141">
        <v>49066</v>
      </c>
      <c r="AH56" s="141">
        <v>67130</v>
      </c>
      <c r="AI56" s="141">
        <f t="shared" ref="AI56:AL56" si="11">AI55-AI30-AI31</f>
        <v>130382</v>
      </c>
      <c r="AJ56" s="141">
        <f t="shared" si="11"/>
        <v>95408</v>
      </c>
      <c r="AK56" s="141">
        <f t="shared" si="11"/>
        <v>34688</v>
      </c>
      <c r="AL56" s="141">
        <f t="shared" si="11"/>
        <v>64941</v>
      </c>
      <c r="AM56" s="141"/>
      <c r="AN56" s="141"/>
      <c r="AO56" s="141"/>
      <c r="AP56" s="350">
        <v>105590</v>
      </c>
      <c r="AQ56" s="350">
        <v>0</v>
      </c>
    </row>
    <row r="57" spans="1:45">
      <c r="B57" s="228"/>
      <c r="C57" s="228"/>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254"/>
      <c r="AQ57" s="254"/>
    </row>
    <row r="58" spans="1:45">
      <c r="B58" s="228"/>
      <c r="C58" s="228"/>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254"/>
      <c r="AQ58" s="254"/>
    </row>
    <row r="59" spans="1:45">
      <c r="A59" s="122"/>
      <c r="B59" s="228"/>
      <c r="C59" s="228"/>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254"/>
      <c r="AQ59" s="254"/>
    </row>
    <row r="60" spans="1:45" ht="15" thickBot="1">
      <c r="C60" s="116"/>
      <c r="D60" s="116"/>
      <c r="E60" s="116"/>
      <c r="F60" s="116"/>
      <c r="G60" s="116"/>
      <c r="H60" s="116"/>
      <c r="I60" s="116"/>
      <c r="J60" s="116"/>
      <c r="K60" s="116"/>
      <c r="L60" s="116"/>
      <c r="AP60" s="256"/>
      <c r="AQ60" s="256"/>
    </row>
    <row r="61" spans="1:45" ht="16" customHeight="1" thickTop="1" thickBot="1">
      <c r="A61" s="178"/>
      <c r="B61" s="27" t="s">
        <v>94</v>
      </c>
      <c r="C61" s="391" t="s">
        <v>310</v>
      </c>
      <c r="D61" s="391"/>
      <c r="E61" s="391"/>
      <c r="F61" s="391"/>
      <c r="G61" s="392"/>
      <c r="H61" s="391"/>
      <c r="I61" s="391"/>
      <c r="J61" s="391"/>
      <c r="K61" s="392"/>
      <c r="L61" s="391"/>
      <c r="M61" s="391"/>
      <c r="N61" s="391"/>
      <c r="O61" s="392"/>
      <c r="P61" s="391"/>
      <c r="Q61" s="391"/>
      <c r="R61" s="391"/>
      <c r="S61" s="392"/>
      <c r="T61" s="391"/>
      <c r="U61" s="391"/>
      <c r="V61" s="391"/>
      <c r="W61" s="392"/>
      <c r="X61" s="391"/>
      <c r="Y61" s="391"/>
      <c r="Z61" s="391"/>
      <c r="AA61" s="392"/>
      <c r="AB61" s="391"/>
      <c r="AC61" s="391"/>
      <c r="AD61" s="391"/>
      <c r="AE61" s="392"/>
      <c r="AF61" s="391"/>
      <c r="AG61" s="391"/>
      <c r="AH61" s="391"/>
      <c r="AI61" s="392"/>
      <c r="AJ61" s="391"/>
      <c r="AK61" s="391"/>
      <c r="AL61" s="391"/>
      <c r="AM61" s="30"/>
      <c r="AN61" s="30"/>
      <c r="AO61" s="30"/>
      <c r="AP61" s="30">
        <v>2024</v>
      </c>
      <c r="AQ61" s="30">
        <v>2025</v>
      </c>
    </row>
    <row r="62" spans="1:45" ht="16" customHeight="1" thickTop="1" thickBot="1">
      <c r="B62" s="28" t="s">
        <v>97</v>
      </c>
      <c r="C62" s="29" t="s">
        <v>0</v>
      </c>
      <c r="D62" s="29" t="s">
        <v>1</v>
      </c>
      <c r="E62" s="29" t="s">
        <v>2</v>
      </c>
      <c r="F62" s="29" t="s">
        <v>3</v>
      </c>
      <c r="G62" s="29" t="s">
        <v>4</v>
      </c>
      <c r="H62" s="29" t="s">
        <v>5</v>
      </c>
      <c r="I62" s="29" t="s">
        <v>6</v>
      </c>
      <c r="J62" s="29" t="s">
        <v>7</v>
      </c>
      <c r="K62" s="29" t="s">
        <v>8</v>
      </c>
      <c r="L62" s="29" t="s">
        <v>90</v>
      </c>
      <c r="M62" s="29" t="s">
        <v>102</v>
      </c>
      <c r="N62" s="29" t="s">
        <v>103</v>
      </c>
      <c r="O62" s="29" t="s">
        <v>104</v>
      </c>
      <c r="P62" s="29" t="s">
        <v>106</v>
      </c>
      <c r="Q62" s="29" t="s">
        <v>107</v>
      </c>
      <c r="R62" s="29" t="s">
        <v>108</v>
      </c>
      <c r="S62" s="29" t="s">
        <v>109</v>
      </c>
      <c r="T62" s="29" t="s">
        <v>111</v>
      </c>
      <c r="U62" s="29" t="s">
        <v>116</v>
      </c>
      <c r="V62" s="29" t="s">
        <v>117</v>
      </c>
      <c r="W62" s="29" t="s">
        <v>159</v>
      </c>
      <c r="X62" s="29" t="s">
        <v>178</v>
      </c>
      <c r="Y62" s="29" t="s">
        <v>181</v>
      </c>
      <c r="Z62" s="29" t="s">
        <v>197</v>
      </c>
      <c r="AA62" s="29" t="s">
        <v>199</v>
      </c>
      <c r="AB62" s="29" t="s">
        <v>201</v>
      </c>
      <c r="AC62" s="29" t="s">
        <v>204</v>
      </c>
      <c r="AD62" s="29" t="s">
        <v>206</v>
      </c>
      <c r="AE62" s="29" t="s">
        <v>209</v>
      </c>
      <c r="AF62" s="29" t="s">
        <v>214</v>
      </c>
      <c r="AG62" s="29" t="s">
        <v>222</v>
      </c>
      <c r="AH62" s="29" t="s">
        <v>226</v>
      </c>
      <c r="AI62" s="29" t="str">
        <f t="shared" ref="AI62:AL62" si="12">AI8</f>
        <v>1T23</v>
      </c>
      <c r="AJ62" s="29" t="str">
        <f t="shared" si="12"/>
        <v>2T23</v>
      </c>
      <c r="AK62" s="29" t="str">
        <f t="shared" si="12"/>
        <v>3T23</v>
      </c>
      <c r="AL62" s="29" t="str">
        <f t="shared" si="12"/>
        <v>4T23</v>
      </c>
      <c r="AM62" s="29" t="s">
        <v>287</v>
      </c>
      <c r="AN62" s="29" t="s">
        <v>291</v>
      </c>
      <c r="AO62" s="29" t="s">
        <v>303</v>
      </c>
      <c r="AP62" s="351" t="s">
        <v>306</v>
      </c>
      <c r="AQ62" s="351" t="s">
        <v>341</v>
      </c>
    </row>
    <row r="63" spans="1:45">
      <c r="B63" s="148" t="s">
        <v>48</v>
      </c>
      <c r="C63" s="149">
        <v>79629.212960000004</v>
      </c>
      <c r="D63" s="149">
        <v>43446.505149999997</v>
      </c>
      <c r="E63" s="149">
        <v>79876.576120000012</v>
      </c>
      <c r="F63" s="149">
        <v>69771.86828000001</v>
      </c>
      <c r="G63" s="149">
        <v>82767.074809999991</v>
      </c>
      <c r="H63" s="149">
        <v>88313.662430000011</v>
      </c>
      <c r="I63" s="149">
        <v>186116.58484</v>
      </c>
      <c r="J63" s="149">
        <v>194122.99202000003</v>
      </c>
      <c r="K63" s="149">
        <v>148014.61957000001</v>
      </c>
      <c r="L63" s="149">
        <v>181514.91425</v>
      </c>
      <c r="M63" s="149">
        <v>219518.02870999998</v>
      </c>
      <c r="N63" s="149">
        <v>163146.58411000003</v>
      </c>
      <c r="O63" s="149">
        <v>192011.67915000004</v>
      </c>
      <c r="P63" s="149">
        <v>276742.14224999998</v>
      </c>
      <c r="Q63" s="149">
        <v>298703.56627999997</v>
      </c>
      <c r="R63" s="149">
        <v>489950.12766999996</v>
      </c>
      <c r="S63" s="149">
        <v>514107.80183999997</v>
      </c>
      <c r="T63" s="149">
        <v>543133.93937000004</v>
      </c>
      <c r="U63" s="149">
        <v>737566.09603999997</v>
      </c>
      <c r="V63" s="327">
        <v>445876.47122000001</v>
      </c>
      <c r="W63" s="149">
        <v>537466.86</v>
      </c>
      <c r="X63" s="149">
        <v>482860</v>
      </c>
      <c r="Y63" s="327">
        <v>474176</v>
      </c>
      <c r="Z63" s="149">
        <v>626057</v>
      </c>
      <c r="AA63" s="327">
        <v>574777</v>
      </c>
      <c r="AB63" s="327">
        <v>451958</v>
      </c>
      <c r="AC63" s="327">
        <v>444655</v>
      </c>
      <c r="AD63" s="327">
        <v>394333</v>
      </c>
      <c r="AE63" s="149">
        <v>298266</v>
      </c>
      <c r="AF63" s="149">
        <v>407211</v>
      </c>
      <c r="AG63" s="327">
        <v>505059</v>
      </c>
      <c r="AH63" s="149">
        <v>403545</v>
      </c>
      <c r="AI63" s="149">
        <f t="shared" ref="AI63" si="13">SUM(AI64:AI78)</f>
        <v>295849</v>
      </c>
      <c r="AJ63" s="149">
        <f t="shared" ref="AJ63:AL63" si="14">SUM(AJ64:AJ78)</f>
        <v>328780</v>
      </c>
      <c r="AK63" s="149">
        <f t="shared" si="14"/>
        <v>406724</v>
      </c>
      <c r="AL63" s="149">
        <f t="shared" si="14"/>
        <v>295274</v>
      </c>
      <c r="AM63" s="149">
        <v>262234</v>
      </c>
      <c r="AN63" s="149">
        <v>311521</v>
      </c>
      <c r="AO63" s="149">
        <v>381552</v>
      </c>
      <c r="AP63" s="149">
        <v>290333</v>
      </c>
      <c r="AQ63" s="149">
        <v>0</v>
      </c>
    </row>
    <row r="64" spans="1:45">
      <c r="B64" s="150" t="s">
        <v>49</v>
      </c>
      <c r="C64" s="152">
        <v>37509.415000000001</v>
      </c>
      <c r="D64" s="152">
        <v>1539.7252800000001</v>
      </c>
      <c r="E64" s="152">
        <v>18126.252710000001</v>
      </c>
      <c r="F64" s="152">
        <v>404.47866000000147</v>
      </c>
      <c r="G64" s="152">
        <v>18136.4349</v>
      </c>
      <c r="H64" s="152">
        <v>17457.386620000005</v>
      </c>
      <c r="I64" s="152">
        <v>50547.972059999993</v>
      </c>
      <c r="J64" s="152">
        <v>63276.271170000007</v>
      </c>
      <c r="K64" s="152">
        <v>53131.587160000003</v>
      </c>
      <c r="L64" s="152">
        <v>82247.054919999995</v>
      </c>
      <c r="M64" s="152">
        <v>73580.268017960392</v>
      </c>
      <c r="N64" s="152">
        <v>15373.52097</v>
      </c>
      <c r="O64" s="152">
        <v>65127.97825</v>
      </c>
      <c r="P64" s="152">
        <v>132264.10930000001</v>
      </c>
      <c r="Q64" s="152">
        <v>154003.04014</v>
      </c>
      <c r="R64" s="152">
        <v>304409.67290000001</v>
      </c>
      <c r="S64" s="152">
        <v>307875.69844000001</v>
      </c>
      <c r="T64" s="152">
        <v>305247.67381999997</v>
      </c>
      <c r="U64" s="152">
        <v>370540.73119000002</v>
      </c>
      <c r="V64" s="152">
        <v>130544</v>
      </c>
      <c r="W64" s="152">
        <v>174272.58</v>
      </c>
      <c r="X64" s="152">
        <v>294443</v>
      </c>
      <c r="Y64" s="152">
        <v>302811</v>
      </c>
      <c r="Z64" s="152">
        <v>315892</v>
      </c>
      <c r="AA64" s="152">
        <v>368286</v>
      </c>
      <c r="AB64" s="152">
        <v>268308</v>
      </c>
      <c r="AC64" s="152">
        <v>227990</v>
      </c>
      <c r="AD64" s="152">
        <v>181785</v>
      </c>
      <c r="AE64" s="152">
        <v>31529</v>
      </c>
      <c r="AF64" s="152">
        <v>32794</v>
      </c>
      <c r="AG64" s="152">
        <v>172709</v>
      </c>
      <c r="AH64" s="152">
        <v>66172</v>
      </c>
      <c r="AI64" s="152">
        <v>42209</v>
      </c>
      <c r="AJ64" s="152">
        <v>63889</v>
      </c>
      <c r="AK64" s="152">
        <v>208167</v>
      </c>
      <c r="AL64" s="152">
        <v>63095</v>
      </c>
      <c r="AM64" s="152">
        <v>59539</v>
      </c>
      <c r="AN64" s="152">
        <v>80509</v>
      </c>
      <c r="AO64" s="152">
        <v>92657</v>
      </c>
      <c r="AP64" s="152">
        <v>38</v>
      </c>
      <c r="AQ64" s="152">
        <v>0</v>
      </c>
    </row>
    <row r="65" spans="2:43">
      <c r="B65" s="150" t="s">
        <v>118</v>
      </c>
      <c r="C65" s="152">
        <v>0</v>
      </c>
      <c r="D65" s="152">
        <v>0</v>
      </c>
      <c r="E65" s="152">
        <v>0</v>
      </c>
      <c r="F65" s="152">
        <v>0</v>
      </c>
      <c r="G65" s="152">
        <v>0</v>
      </c>
      <c r="H65" s="152">
        <v>0</v>
      </c>
      <c r="I65" s="152">
        <v>0</v>
      </c>
      <c r="J65" s="152">
        <v>0</v>
      </c>
      <c r="K65" s="152">
        <v>0</v>
      </c>
      <c r="L65" s="152">
        <v>0</v>
      </c>
      <c r="M65" s="152">
        <v>0</v>
      </c>
      <c r="N65" s="152">
        <v>0</v>
      </c>
      <c r="O65" s="152">
        <v>15382.278329999999</v>
      </c>
      <c r="P65" s="152">
        <v>23264.836449999999</v>
      </c>
      <c r="Q65" s="152">
        <v>28848.659940000001</v>
      </c>
      <c r="R65" s="152">
        <v>50271.583960000004</v>
      </c>
      <c r="S65" s="152">
        <v>69837.50609000001</v>
      </c>
      <c r="T65" s="152">
        <v>92493.536219999995</v>
      </c>
      <c r="U65" s="152">
        <v>226470.61742</v>
      </c>
      <c r="V65" s="152">
        <v>68080</v>
      </c>
      <c r="W65" s="152">
        <v>142734.99</v>
      </c>
      <c r="X65" s="152">
        <v>52045</v>
      </c>
      <c r="Y65" s="152">
        <v>37997</v>
      </c>
      <c r="Z65" s="152">
        <v>97048</v>
      </c>
      <c r="AA65" s="152">
        <v>106740</v>
      </c>
      <c r="AB65" s="152">
        <v>81151</v>
      </c>
      <c r="AC65" s="152">
        <v>36599</v>
      </c>
      <c r="AD65" s="152">
        <v>36997</v>
      </c>
      <c r="AE65" s="152">
        <v>74818</v>
      </c>
      <c r="AF65" s="152">
        <v>85759</v>
      </c>
      <c r="AG65" s="152">
        <v>38825</v>
      </c>
      <c r="AH65" s="152">
        <v>78888</v>
      </c>
      <c r="AI65" s="152">
        <v>40173</v>
      </c>
      <c r="AJ65" s="152">
        <v>41506</v>
      </c>
      <c r="AK65" s="152">
        <v>11726</v>
      </c>
      <c r="AL65" s="152">
        <v>13316</v>
      </c>
      <c r="AM65" s="152">
        <v>41909</v>
      </c>
      <c r="AN65" s="152">
        <v>37743</v>
      </c>
      <c r="AO65" s="152">
        <v>68217</v>
      </c>
      <c r="AP65" s="152">
        <v>93590</v>
      </c>
      <c r="AQ65" s="152">
        <v>0</v>
      </c>
    </row>
    <row r="66" spans="2:43">
      <c r="B66" s="150" t="s">
        <v>98</v>
      </c>
      <c r="C66" s="152">
        <v>0</v>
      </c>
      <c r="D66" s="152">
        <v>0</v>
      </c>
      <c r="E66" s="152">
        <v>0</v>
      </c>
      <c r="F66" s="152">
        <v>0</v>
      </c>
      <c r="G66" s="152">
        <v>0</v>
      </c>
      <c r="H66" s="152">
        <v>0</v>
      </c>
      <c r="I66" s="152">
        <v>0</v>
      </c>
      <c r="J66" s="152">
        <v>0</v>
      </c>
      <c r="K66" s="152">
        <v>0</v>
      </c>
      <c r="L66" s="152">
        <v>0</v>
      </c>
      <c r="M66" s="152">
        <v>0</v>
      </c>
      <c r="N66" s="152">
        <v>0</v>
      </c>
      <c r="O66" s="152">
        <v>69959.41154999999</v>
      </c>
      <c r="P66" s="152">
        <v>82388.718519999995</v>
      </c>
      <c r="Q66" s="152">
        <v>77706.780969999993</v>
      </c>
      <c r="R66" s="152">
        <v>76948.406990000003</v>
      </c>
      <c r="S66" s="152">
        <v>85934.482690000004</v>
      </c>
      <c r="T66" s="152">
        <v>89748.93637000001</v>
      </c>
      <c r="U66" s="152">
        <v>86309.145980000001</v>
      </c>
      <c r="V66" s="152">
        <v>189751</v>
      </c>
      <c r="W66" s="152">
        <v>115382.06</v>
      </c>
      <c r="X66" s="152">
        <v>66790</v>
      </c>
      <c r="Y66" s="152">
        <v>65640</v>
      </c>
      <c r="Z66" s="152">
        <v>174857</v>
      </c>
      <c r="AA66" s="152">
        <v>55161</v>
      </c>
      <c r="AB66" s="152">
        <v>62961</v>
      </c>
      <c r="AC66" s="152">
        <v>138299</v>
      </c>
      <c r="AD66" s="152">
        <v>130796</v>
      </c>
      <c r="AE66" s="152">
        <v>77347</v>
      </c>
      <c r="AF66" s="152">
        <v>134103</v>
      </c>
      <c r="AG66" s="152">
        <v>143020</v>
      </c>
      <c r="AH66" s="152">
        <v>116446</v>
      </c>
      <c r="AI66" s="152">
        <v>82695</v>
      </c>
      <c r="AJ66" s="152">
        <v>105451</v>
      </c>
      <c r="AK66" s="152">
        <v>102815</v>
      </c>
      <c r="AL66" s="152">
        <v>152513</v>
      </c>
      <c r="AM66" s="152">
        <v>111168</v>
      </c>
      <c r="AN66" s="152">
        <v>116600</v>
      </c>
      <c r="AO66" s="152">
        <v>148478</v>
      </c>
      <c r="AP66" s="152">
        <v>104208</v>
      </c>
      <c r="AQ66" s="152">
        <v>0</v>
      </c>
    </row>
    <row r="67" spans="2:43">
      <c r="B67" s="150" t="s">
        <v>207</v>
      </c>
      <c r="C67" s="152"/>
      <c r="D67" s="152"/>
      <c r="E67" s="152"/>
      <c r="F67" s="152"/>
      <c r="G67" s="152"/>
      <c r="H67" s="152"/>
      <c r="I67" s="152"/>
      <c r="J67" s="152"/>
      <c r="K67" s="152"/>
      <c r="L67" s="152"/>
      <c r="M67" s="152"/>
      <c r="N67" s="152"/>
      <c r="O67" s="152"/>
      <c r="P67" s="152"/>
      <c r="Q67" s="152"/>
      <c r="R67" s="152"/>
      <c r="S67" s="152"/>
      <c r="T67" s="152"/>
      <c r="U67" s="152"/>
      <c r="V67" s="152"/>
      <c r="W67" s="152">
        <v>0</v>
      </c>
      <c r="X67" s="152">
        <v>0</v>
      </c>
      <c r="Y67" s="152">
        <v>0</v>
      </c>
      <c r="Z67" s="152">
        <v>0</v>
      </c>
      <c r="AA67" s="152">
        <v>0</v>
      </c>
      <c r="AB67" s="152">
        <v>0</v>
      </c>
      <c r="AC67" s="152">
        <v>0</v>
      </c>
      <c r="AD67" s="152">
        <v>0</v>
      </c>
      <c r="AE67" s="152">
        <v>0</v>
      </c>
      <c r="AF67" s="152">
        <v>0</v>
      </c>
      <c r="AG67" s="152">
        <v>0</v>
      </c>
      <c r="AH67" s="152">
        <v>0</v>
      </c>
      <c r="AI67" s="152">
        <v>0</v>
      </c>
      <c r="AJ67" s="152">
        <v>0</v>
      </c>
      <c r="AK67" s="152">
        <v>0</v>
      </c>
      <c r="AL67" s="152">
        <v>0</v>
      </c>
      <c r="AM67" s="152">
        <v>0</v>
      </c>
      <c r="AN67" s="152">
        <v>0</v>
      </c>
      <c r="AO67" s="152">
        <v>0</v>
      </c>
      <c r="AP67" s="152">
        <v>0</v>
      </c>
      <c r="AQ67" s="152">
        <v>0</v>
      </c>
    </row>
    <row r="68" spans="2:43">
      <c r="B68" s="150" t="s">
        <v>52</v>
      </c>
      <c r="C68" s="152">
        <v>4515.6745300000002</v>
      </c>
      <c r="D68" s="152">
        <v>5258.5652599999994</v>
      </c>
      <c r="E68" s="152">
        <v>13308.926989999998</v>
      </c>
      <c r="F68" s="152">
        <v>26099.007450000001</v>
      </c>
      <c r="G68" s="152">
        <v>25378.554629999999</v>
      </c>
      <c r="H68" s="152">
        <v>26652.40278</v>
      </c>
      <c r="I68" s="152">
        <v>25828.708869999999</v>
      </c>
      <c r="J68" s="152">
        <v>26472.073069999995</v>
      </c>
      <c r="K68" s="152">
        <v>27523.308239999998</v>
      </c>
      <c r="L68" s="152">
        <v>27314.148679999998</v>
      </c>
      <c r="M68" s="152">
        <v>27374.79293</v>
      </c>
      <c r="N68" s="152">
        <v>30493.53774</v>
      </c>
      <c r="O68" s="152">
        <v>20781.43938</v>
      </c>
      <c r="P68" s="152">
        <v>21896.403309999998</v>
      </c>
      <c r="Q68" s="152">
        <v>22429.320480000002</v>
      </c>
      <c r="R68" s="152">
        <v>24989.404070000001</v>
      </c>
      <c r="S68" s="152">
        <v>25049.596679999999</v>
      </c>
      <c r="T68" s="152">
        <v>24824.797750000002</v>
      </c>
      <c r="U68" s="152">
        <v>24646.58252</v>
      </c>
      <c r="V68" s="152">
        <v>10375.040000000001</v>
      </c>
      <c r="W68" s="152">
        <v>17097.310000000001</v>
      </c>
      <c r="X68" s="152">
        <v>20133</v>
      </c>
      <c r="Y68" s="152">
        <v>20717</v>
      </c>
      <c r="Z68" s="152">
        <v>21036</v>
      </c>
      <c r="AA68" s="152">
        <v>29106</v>
      </c>
      <c r="AB68" s="152">
        <v>24235</v>
      </c>
      <c r="AC68" s="152">
        <v>14377</v>
      </c>
      <c r="AD68" s="152">
        <v>27024</v>
      </c>
      <c r="AE68" s="152">
        <v>29089</v>
      </c>
      <c r="AF68" s="152">
        <v>30143</v>
      </c>
      <c r="AG68" s="152">
        <v>32630</v>
      </c>
      <c r="AH68" s="152">
        <v>35032</v>
      </c>
      <c r="AI68" s="152">
        <v>38145</v>
      </c>
      <c r="AJ68" s="152">
        <v>41189</v>
      </c>
      <c r="AK68" s="152">
        <v>44403</v>
      </c>
      <c r="AL68" s="152">
        <v>43595</v>
      </c>
      <c r="AM68" s="152">
        <v>44842</v>
      </c>
      <c r="AN68" s="152">
        <v>45026</v>
      </c>
      <c r="AO68" s="152">
        <v>46528</v>
      </c>
      <c r="AP68" s="152">
        <v>16427</v>
      </c>
      <c r="AQ68" s="152">
        <v>0</v>
      </c>
    </row>
    <row r="69" spans="2:43">
      <c r="B69" s="150" t="s">
        <v>50</v>
      </c>
      <c r="C69" s="152">
        <v>12306.02117</v>
      </c>
      <c r="D69" s="152">
        <v>12016.326499999999</v>
      </c>
      <c r="E69" s="152">
        <v>12340.051670000001</v>
      </c>
      <c r="F69" s="152">
        <v>11222.075880000002</v>
      </c>
      <c r="G69" s="152">
        <v>10537.917999999998</v>
      </c>
      <c r="H69" s="152">
        <v>18861.168430000002</v>
      </c>
      <c r="I69" s="152">
        <v>84704.668399999995</v>
      </c>
      <c r="J69" s="152">
        <v>77673.235000000015</v>
      </c>
      <c r="K69" s="152">
        <v>65999.347239999988</v>
      </c>
      <c r="L69" s="152">
        <v>71088.929810000001</v>
      </c>
      <c r="M69" s="152">
        <v>88986.414430000004</v>
      </c>
      <c r="N69" s="152">
        <v>104010.5</v>
      </c>
      <c r="O69" s="152">
        <v>4354.1886200000154</v>
      </c>
      <c r="P69" s="152">
        <v>4464.7365099999997</v>
      </c>
      <c r="Q69" s="152">
        <v>2718.0945499999998</v>
      </c>
      <c r="R69" s="152">
        <v>6778.6339099999996</v>
      </c>
      <c r="S69" s="152">
        <v>7006.9639699999998</v>
      </c>
      <c r="T69" s="152">
        <v>7289.6683300000004</v>
      </c>
      <c r="U69" s="152">
        <v>7227.21137</v>
      </c>
      <c r="V69" s="152">
        <v>21874.86</v>
      </c>
      <c r="W69" s="152">
        <v>51585.35</v>
      </c>
      <c r="X69" s="152">
        <v>7427</v>
      </c>
      <c r="Y69" s="152">
        <v>7834</v>
      </c>
      <c r="Z69" s="152">
        <v>-9954</v>
      </c>
      <c r="AA69" s="152">
        <v>-9004</v>
      </c>
      <c r="AB69" s="152">
        <v>-9160</v>
      </c>
      <c r="AC69" s="152">
        <v>-10577</v>
      </c>
      <c r="AD69" s="152">
        <v>-10555</v>
      </c>
      <c r="AE69" s="152">
        <v>66098</v>
      </c>
      <c r="AF69" s="152">
        <v>68042</v>
      </c>
      <c r="AG69" s="152">
        <v>66652</v>
      </c>
      <c r="AH69" s="152">
        <v>61803</v>
      </c>
      <c r="AI69" s="152">
        <v>67054</v>
      </c>
      <c r="AJ69" s="152">
        <v>45666</v>
      </c>
      <c r="AK69" s="152">
        <v>22207</v>
      </c>
      <c r="AL69" s="152">
        <v>7726</v>
      </c>
      <c r="AM69" s="152">
        <v>-4495</v>
      </c>
      <c r="AN69" s="152">
        <v>-2595</v>
      </c>
      <c r="AO69" s="152">
        <v>-1403</v>
      </c>
      <c r="AP69" s="152">
        <v>6032</v>
      </c>
      <c r="AQ69" s="152">
        <v>0</v>
      </c>
    </row>
    <row r="70" spans="2:43">
      <c r="B70" s="150" t="s">
        <v>55</v>
      </c>
      <c r="C70" s="331">
        <v>25298.10226</v>
      </c>
      <c r="D70" s="331">
        <v>24631.88811</v>
      </c>
      <c r="E70" s="331">
        <v>36101.344750000004</v>
      </c>
      <c r="F70" s="331">
        <v>32046.306290000004</v>
      </c>
      <c r="G70" s="331">
        <v>28714.167280000001</v>
      </c>
      <c r="H70" s="331">
        <v>25342.704600000001</v>
      </c>
      <c r="I70" s="331">
        <v>25035.235509999999</v>
      </c>
      <c r="J70" s="331">
        <v>2353.4127800000001</v>
      </c>
      <c r="K70" s="331">
        <v>1360.3769299999999</v>
      </c>
      <c r="L70" s="331">
        <v>864.78084000000013</v>
      </c>
      <c r="M70" s="152">
        <v>2816.1465999999996</v>
      </c>
      <c r="N70" s="152">
        <v>1976.68577</v>
      </c>
      <c r="O70" s="152">
        <v>1158.3523300000002</v>
      </c>
      <c r="P70" s="152">
        <v>769.94557999999995</v>
      </c>
      <c r="Q70" s="152">
        <v>1581.06359</v>
      </c>
      <c r="R70" s="152">
        <v>5876.11816</v>
      </c>
      <c r="S70" s="152">
        <v>5462.2173300000004</v>
      </c>
      <c r="T70" s="152">
        <v>4629.0694100000001</v>
      </c>
      <c r="U70" s="152">
        <v>1637.4245900000001</v>
      </c>
      <c r="V70" s="152">
        <v>108.21</v>
      </c>
      <c r="W70" s="152">
        <v>8565.2800000000007</v>
      </c>
      <c r="X70" s="152">
        <v>7360</v>
      </c>
      <c r="Y70" s="152">
        <v>4985</v>
      </c>
      <c r="Z70" s="152">
        <v>3363</v>
      </c>
      <c r="AA70" s="152">
        <v>2066</v>
      </c>
      <c r="AB70" s="152">
        <v>382</v>
      </c>
      <c r="AC70" s="152">
        <v>8470</v>
      </c>
      <c r="AD70" s="152">
        <v>6731</v>
      </c>
      <c r="AE70" s="152">
        <v>6221</v>
      </c>
      <c r="AF70" s="152">
        <v>7608</v>
      </c>
      <c r="AG70" s="152">
        <v>3773</v>
      </c>
      <c r="AH70" s="152">
        <v>1838</v>
      </c>
      <c r="AI70" s="152">
        <v>1822</v>
      </c>
      <c r="AJ70" s="152">
        <v>6755</v>
      </c>
      <c r="AK70" s="152">
        <v>2993</v>
      </c>
      <c r="AL70" s="152">
        <v>906</v>
      </c>
      <c r="AM70" s="152">
        <v>-576</v>
      </c>
      <c r="AN70" s="152">
        <v>14480</v>
      </c>
      <c r="AO70" s="152">
        <v>10056</v>
      </c>
      <c r="AP70" s="152">
        <v>49455</v>
      </c>
      <c r="AQ70" s="152">
        <v>0</v>
      </c>
    </row>
    <row r="71" spans="2:43">
      <c r="B71" s="150" t="s">
        <v>119</v>
      </c>
      <c r="C71" s="152">
        <v>0</v>
      </c>
      <c r="D71" s="152">
        <v>0</v>
      </c>
      <c r="E71" s="152">
        <v>0</v>
      </c>
      <c r="F71" s="152">
        <v>0</v>
      </c>
      <c r="G71" s="152">
        <v>0</v>
      </c>
      <c r="H71" s="152">
        <v>0</v>
      </c>
      <c r="I71" s="152">
        <v>-1</v>
      </c>
      <c r="J71" s="152">
        <v>0</v>
      </c>
      <c r="K71" s="152">
        <v>0</v>
      </c>
      <c r="L71" s="152">
        <v>0</v>
      </c>
      <c r="M71" s="152">
        <v>0</v>
      </c>
      <c r="N71" s="152">
        <v>0</v>
      </c>
      <c r="O71" s="152">
        <v>15248.03069</v>
      </c>
      <c r="P71" s="152">
        <v>11693.39258</v>
      </c>
      <c r="Q71" s="152">
        <v>11416.606609999999</v>
      </c>
      <c r="R71" s="152">
        <v>20676.307679999998</v>
      </c>
      <c r="S71" s="152">
        <v>12837.975420000001</v>
      </c>
      <c r="T71" s="152">
        <v>18796.896250000002</v>
      </c>
      <c r="U71" s="152">
        <v>20631.02175</v>
      </c>
      <c r="V71" s="152">
        <v>25040</v>
      </c>
      <c r="W71" s="152">
        <v>27725.93</v>
      </c>
      <c r="X71" s="152">
        <v>34559</v>
      </c>
      <c r="Y71" s="152">
        <v>34089</v>
      </c>
      <c r="Z71" s="152">
        <v>18869</v>
      </c>
      <c r="AA71" s="152">
        <v>18838</v>
      </c>
      <c r="AB71" s="152">
        <v>20630</v>
      </c>
      <c r="AC71" s="152">
        <v>24133</v>
      </c>
      <c r="AD71" s="152">
        <v>18317</v>
      </c>
      <c r="AE71" s="152">
        <v>13061</v>
      </c>
      <c r="AF71" s="152">
        <v>48656</v>
      </c>
      <c r="AG71" s="152">
        <v>47328</v>
      </c>
      <c r="AH71" s="152">
        <v>43215</v>
      </c>
      <c r="AI71" s="152">
        <v>23603</v>
      </c>
      <c r="AJ71" s="152">
        <v>18010</v>
      </c>
      <c r="AK71" s="152">
        <v>14179</v>
      </c>
      <c r="AL71" s="152">
        <v>13980</v>
      </c>
      <c r="AM71" s="152">
        <v>6960</v>
      </c>
      <c r="AN71" s="152">
        <v>14406</v>
      </c>
      <c r="AO71" s="152">
        <v>16793</v>
      </c>
      <c r="AP71" s="152">
        <v>6753</v>
      </c>
      <c r="AQ71" s="152">
        <v>0</v>
      </c>
    </row>
    <row r="72" spans="2:43">
      <c r="B72" s="150" t="s">
        <v>51</v>
      </c>
      <c r="C72" s="152">
        <v>0</v>
      </c>
      <c r="D72" s="152">
        <v>0</v>
      </c>
      <c r="E72" s="152">
        <v>0</v>
      </c>
      <c r="F72" s="152">
        <v>0</v>
      </c>
      <c r="G72" s="152">
        <v>0</v>
      </c>
      <c r="H72" s="152">
        <v>0</v>
      </c>
      <c r="I72" s="152">
        <v>0</v>
      </c>
      <c r="J72" s="152">
        <v>0</v>
      </c>
      <c r="K72" s="152">
        <v>0</v>
      </c>
      <c r="L72" s="152">
        <v>0</v>
      </c>
      <c r="M72" s="152">
        <v>0</v>
      </c>
      <c r="N72" s="152">
        <v>0</v>
      </c>
      <c r="O72" s="152">
        <v>0</v>
      </c>
      <c r="P72" s="152">
        <v>0</v>
      </c>
      <c r="Q72" s="152">
        <v>0</v>
      </c>
      <c r="R72" s="152">
        <v>0</v>
      </c>
      <c r="S72" s="152">
        <v>0</v>
      </c>
      <c r="T72" s="152">
        <v>0</v>
      </c>
      <c r="U72" s="152">
        <v>0</v>
      </c>
      <c r="V72" s="152">
        <v>0</v>
      </c>
      <c r="W72" s="152">
        <v>0</v>
      </c>
      <c r="X72" s="152">
        <v>0</v>
      </c>
      <c r="Y72" s="152">
        <v>0</v>
      </c>
      <c r="Z72" s="152">
        <v>0</v>
      </c>
      <c r="AA72" s="152">
        <v>0</v>
      </c>
      <c r="AB72" s="152">
        <v>0</v>
      </c>
      <c r="AC72" s="152">
        <v>0</v>
      </c>
      <c r="AD72" s="152">
        <v>0</v>
      </c>
      <c r="AE72" s="152">
        <v>0</v>
      </c>
      <c r="AF72" s="152">
        <v>0</v>
      </c>
      <c r="AG72" s="152">
        <v>0</v>
      </c>
      <c r="AH72" s="152">
        <v>0</v>
      </c>
      <c r="AI72" s="152">
        <v>0</v>
      </c>
      <c r="AJ72" s="152">
        <v>0</v>
      </c>
      <c r="AK72" s="152">
        <v>0</v>
      </c>
      <c r="AL72" s="152">
        <v>0</v>
      </c>
      <c r="AM72" s="152">
        <v>0</v>
      </c>
      <c r="AN72" s="152">
        <v>0</v>
      </c>
      <c r="AO72" s="152">
        <v>0</v>
      </c>
      <c r="AP72" s="152">
        <v>0</v>
      </c>
      <c r="AQ72" s="152">
        <v>0</v>
      </c>
    </row>
    <row r="73" spans="2:43">
      <c r="B73" s="150" t="s">
        <v>54</v>
      </c>
      <c r="C73" s="331">
        <v>0</v>
      </c>
      <c r="D73" s="331">
        <v>0</v>
      </c>
      <c r="E73" s="331">
        <v>0</v>
      </c>
      <c r="F73" s="331">
        <v>0</v>
      </c>
      <c r="G73" s="331">
        <v>0</v>
      </c>
      <c r="H73" s="331">
        <v>0</v>
      </c>
      <c r="I73" s="331">
        <v>0</v>
      </c>
      <c r="J73" s="331">
        <v>0</v>
      </c>
      <c r="K73" s="331">
        <v>0</v>
      </c>
      <c r="L73" s="331">
        <v>0</v>
      </c>
      <c r="M73" s="152">
        <v>0</v>
      </c>
      <c r="N73" s="152">
        <v>0</v>
      </c>
      <c r="O73" s="152">
        <v>0</v>
      </c>
      <c r="P73" s="152">
        <v>0</v>
      </c>
      <c r="Q73" s="152">
        <v>0</v>
      </c>
      <c r="R73" s="152">
        <v>0</v>
      </c>
      <c r="S73" s="152">
        <v>0</v>
      </c>
      <c r="T73" s="152">
        <v>0</v>
      </c>
      <c r="U73" s="152">
        <v>0</v>
      </c>
      <c r="V73" s="152">
        <v>0</v>
      </c>
      <c r="W73" s="152">
        <v>0</v>
      </c>
      <c r="X73" s="152">
        <v>0</v>
      </c>
      <c r="Y73" s="152">
        <v>0</v>
      </c>
      <c r="Z73" s="152">
        <v>0</v>
      </c>
      <c r="AA73" s="152">
        <v>0</v>
      </c>
      <c r="AB73" s="152">
        <v>0</v>
      </c>
      <c r="AC73" s="152">
        <v>0</v>
      </c>
      <c r="AD73" s="152">
        <v>0</v>
      </c>
      <c r="AE73" s="152">
        <v>0</v>
      </c>
      <c r="AF73" s="152">
        <v>0</v>
      </c>
      <c r="AG73" s="152">
        <v>0</v>
      </c>
      <c r="AH73" s="152">
        <v>0</v>
      </c>
      <c r="AI73" s="152">
        <v>0</v>
      </c>
      <c r="AJ73" s="152">
        <v>0</v>
      </c>
      <c r="AK73" s="152">
        <v>0</v>
      </c>
      <c r="AL73" s="152">
        <v>0</v>
      </c>
      <c r="AM73" s="152">
        <v>0</v>
      </c>
      <c r="AN73" s="152">
        <v>0</v>
      </c>
      <c r="AO73" s="152">
        <v>0</v>
      </c>
      <c r="AP73" s="152">
        <v>0</v>
      </c>
      <c r="AQ73" s="152">
        <v>0</v>
      </c>
    </row>
    <row r="74" spans="2:43">
      <c r="B74" s="150" t="s">
        <v>120</v>
      </c>
      <c r="C74" s="152">
        <v>0</v>
      </c>
      <c r="D74" s="152">
        <v>0</v>
      </c>
      <c r="E74" s="152">
        <v>0</v>
      </c>
      <c r="F74" s="152">
        <v>0</v>
      </c>
      <c r="G74" s="152">
        <v>0</v>
      </c>
      <c r="H74" s="152">
        <v>0</v>
      </c>
      <c r="I74" s="152">
        <v>0</v>
      </c>
      <c r="J74" s="152">
        <v>0</v>
      </c>
      <c r="K74" s="152">
        <v>0</v>
      </c>
      <c r="L74" s="152">
        <v>0</v>
      </c>
      <c r="M74" s="152">
        <v>0</v>
      </c>
      <c r="N74" s="152">
        <v>0</v>
      </c>
      <c r="O74" s="152">
        <v>0</v>
      </c>
      <c r="P74" s="152">
        <v>0</v>
      </c>
      <c r="Q74" s="152">
        <v>0</v>
      </c>
      <c r="R74" s="152">
        <v>0</v>
      </c>
      <c r="S74" s="152">
        <v>0</v>
      </c>
      <c r="T74" s="152">
        <v>0</v>
      </c>
      <c r="U74" s="152">
        <v>0</v>
      </c>
      <c r="V74" s="152">
        <v>0</v>
      </c>
      <c r="W74" s="152">
        <v>0</v>
      </c>
      <c r="X74" s="152">
        <v>0</v>
      </c>
      <c r="Y74" s="152">
        <v>0</v>
      </c>
      <c r="Z74" s="152">
        <v>4843</v>
      </c>
      <c r="AA74" s="152">
        <v>3481</v>
      </c>
      <c r="AB74" s="152">
        <v>3348</v>
      </c>
      <c r="AC74" s="152">
        <v>5262</v>
      </c>
      <c r="AD74" s="152">
        <v>3135</v>
      </c>
      <c r="AE74" s="152">
        <v>0</v>
      </c>
      <c r="AF74" s="152">
        <v>3</v>
      </c>
      <c r="AG74" s="152">
        <v>18</v>
      </c>
      <c r="AH74" s="152">
        <v>43</v>
      </c>
      <c r="AI74" s="152">
        <v>46</v>
      </c>
      <c r="AJ74" s="152">
        <v>6210</v>
      </c>
      <c r="AK74" s="152">
        <v>18</v>
      </c>
      <c r="AL74" s="152">
        <v>22</v>
      </c>
      <c r="AM74" s="152">
        <v>2764</v>
      </c>
      <c r="AN74" s="152">
        <v>5276</v>
      </c>
      <c r="AO74" s="152">
        <v>150</v>
      </c>
      <c r="AP74" s="152">
        <v>37</v>
      </c>
      <c r="AQ74" s="152">
        <v>0</v>
      </c>
    </row>
    <row r="75" spans="2:43">
      <c r="B75" s="150" t="s">
        <v>56</v>
      </c>
      <c r="C75" s="331">
        <v>0</v>
      </c>
      <c r="D75" s="331">
        <v>0</v>
      </c>
      <c r="E75" s="331">
        <v>0</v>
      </c>
      <c r="F75" s="331">
        <v>0</v>
      </c>
      <c r="G75" s="331">
        <v>0</v>
      </c>
      <c r="H75" s="331">
        <v>0</v>
      </c>
      <c r="I75" s="331">
        <v>0</v>
      </c>
      <c r="J75" s="331">
        <v>0</v>
      </c>
      <c r="K75" s="331">
        <v>0</v>
      </c>
      <c r="L75" s="331">
        <v>0</v>
      </c>
      <c r="M75" s="152">
        <v>0</v>
      </c>
      <c r="N75" s="152">
        <v>0</v>
      </c>
      <c r="O75" s="152">
        <v>0</v>
      </c>
      <c r="P75" s="152">
        <v>0</v>
      </c>
      <c r="Q75" s="152">
        <v>0</v>
      </c>
      <c r="R75" s="152">
        <v>0</v>
      </c>
      <c r="S75" s="152">
        <v>0</v>
      </c>
      <c r="T75" s="152">
        <v>0</v>
      </c>
      <c r="U75" s="152">
        <v>0</v>
      </c>
      <c r="V75" s="152">
        <v>0</v>
      </c>
      <c r="W75" s="152">
        <v>0</v>
      </c>
      <c r="X75" s="152">
        <v>0</v>
      </c>
      <c r="Y75" s="152">
        <v>0</v>
      </c>
      <c r="Z75" s="152">
        <v>0</v>
      </c>
      <c r="AA75" s="152">
        <v>0</v>
      </c>
      <c r="AB75" s="152">
        <v>0</v>
      </c>
      <c r="AC75" s="152">
        <v>0</v>
      </c>
      <c r="AD75" s="152">
        <v>0</v>
      </c>
      <c r="AE75" s="152">
        <v>0</v>
      </c>
      <c r="AF75" s="152">
        <v>0</v>
      </c>
      <c r="AG75" s="152">
        <v>0</v>
      </c>
      <c r="AH75" s="152">
        <v>0</v>
      </c>
      <c r="AI75" s="152">
        <v>0</v>
      </c>
      <c r="AJ75" s="152">
        <v>0</v>
      </c>
      <c r="AK75" s="152">
        <v>0</v>
      </c>
      <c r="AL75" s="152">
        <v>0</v>
      </c>
      <c r="AM75" s="152">
        <v>0</v>
      </c>
      <c r="AN75" s="152">
        <v>0</v>
      </c>
      <c r="AO75" s="152">
        <v>0</v>
      </c>
      <c r="AP75" s="152">
        <v>0</v>
      </c>
      <c r="AQ75" s="152">
        <v>0</v>
      </c>
    </row>
    <row r="76" spans="2:43">
      <c r="B76" s="150" t="s">
        <v>224</v>
      </c>
      <c r="C76" s="152">
        <v>0</v>
      </c>
      <c r="D76" s="152">
        <v>0</v>
      </c>
      <c r="E76" s="152">
        <v>0</v>
      </c>
      <c r="F76" s="152">
        <v>0</v>
      </c>
      <c r="G76" s="152">
        <v>0</v>
      </c>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4</v>
      </c>
      <c r="AI76" s="152">
        <v>0</v>
      </c>
      <c r="AJ76" s="152">
        <v>0</v>
      </c>
      <c r="AK76" s="152">
        <v>94</v>
      </c>
      <c r="AL76" s="152">
        <v>0</v>
      </c>
      <c r="AM76" s="152">
        <v>0</v>
      </c>
      <c r="AN76" s="152">
        <v>0</v>
      </c>
      <c r="AO76" s="152">
        <v>0</v>
      </c>
      <c r="AP76" s="152">
        <v>13767</v>
      </c>
      <c r="AQ76" s="152">
        <v>0</v>
      </c>
    </row>
    <row r="77" spans="2:43">
      <c r="B77" s="150" t="s">
        <v>53</v>
      </c>
      <c r="C77" s="331">
        <v>0</v>
      </c>
      <c r="D77" s="331">
        <v>0</v>
      </c>
      <c r="E77" s="331">
        <v>0</v>
      </c>
      <c r="F77" s="331">
        <v>0</v>
      </c>
      <c r="G77" s="331">
        <v>0</v>
      </c>
      <c r="H77" s="331">
        <v>0</v>
      </c>
      <c r="I77" s="331">
        <v>0</v>
      </c>
      <c r="J77" s="152">
        <v>24348</v>
      </c>
      <c r="K77" s="331">
        <v>0</v>
      </c>
      <c r="L77" s="331">
        <v>0</v>
      </c>
      <c r="M77" s="152">
        <v>26760.406732039599</v>
      </c>
      <c r="N77" s="152">
        <v>11292.33963</v>
      </c>
      <c r="O77" s="152">
        <v>0</v>
      </c>
      <c r="P77" s="152">
        <v>0</v>
      </c>
      <c r="Q77" s="152">
        <v>0</v>
      </c>
      <c r="R77" s="152">
        <v>0</v>
      </c>
      <c r="S77" s="152">
        <v>103.36122</v>
      </c>
      <c r="T77" s="152">
        <v>103.36122</v>
      </c>
      <c r="U77" s="152">
        <v>103.36122</v>
      </c>
      <c r="V77" s="152">
        <v>103.36122</v>
      </c>
      <c r="W77" s="152">
        <v>103.36</v>
      </c>
      <c r="X77" s="152">
        <v>103</v>
      </c>
      <c r="Y77" s="152">
        <v>103</v>
      </c>
      <c r="Z77" s="152">
        <v>103</v>
      </c>
      <c r="AA77" s="152">
        <v>103</v>
      </c>
      <c r="AB77" s="152">
        <v>103</v>
      </c>
      <c r="AC77" s="152">
        <v>102</v>
      </c>
      <c r="AD77" s="152">
        <v>103</v>
      </c>
      <c r="AE77" s="152">
        <v>103</v>
      </c>
      <c r="AF77" s="152">
        <v>103</v>
      </c>
      <c r="AG77" s="152">
        <v>104</v>
      </c>
      <c r="AH77" s="152">
        <v>104</v>
      </c>
      <c r="AI77" s="152">
        <v>102</v>
      </c>
      <c r="AJ77" s="152">
        <v>104</v>
      </c>
      <c r="AK77" s="152">
        <v>122</v>
      </c>
      <c r="AL77" s="152">
        <v>121</v>
      </c>
      <c r="AM77" s="152">
        <v>123</v>
      </c>
      <c r="AN77" s="152">
        <v>76</v>
      </c>
      <c r="AO77" s="152">
        <v>76</v>
      </c>
      <c r="AP77" s="152">
        <v>26</v>
      </c>
      <c r="AQ77" s="152">
        <v>0</v>
      </c>
    </row>
    <row r="78" spans="2:43">
      <c r="B78" s="150" t="s">
        <v>57</v>
      </c>
      <c r="C78" s="331">
        <v>0</v>
      </c>
      <c r="D78" s="331">
        <v>0</v>
      </c>
      <c r="E78" s="331">
        <v>0</v>
      </c>
      <c r="F78" s="331">
        <v>0</v>
      </c>
      <c r="G78" s="331">
        <v>0</v>
      </c>
      <c r="H78" s="331">
        <v>0</v>
      </c>
      <c r="I78" s="331">
        <v>0</v>
      </c>
      <c r="J78" s="331">
        <v>0</v>
      </c>
      <c r="K78" s="331">
        <v>0</v>
      </c>
      <c r="L78" s="331">
        <v>0</v>
      </c>
      <c r="M78" s="152">
        <v>0</v>
      </c>
      <c r="N78" s="152">
        <v>0</v>
      </c>
      <c r="O78" s="152">
        <v>0</v>
      </c>
      <c r="P78" s="152">
        <v>0</v>
      </c>
      <c r="Q78" s="152">
        <v>0</v>
      </c>
      <c r="R78" s="152">
        <v>0</v>
      </c>
      <c r="S78" s="152">
        <v>0</v>
      </c>
      <c r="T78" s="152">
        <v>0</v>
      </c>
      <c r="U78" s="152">
        <v>0</v>
      </c>
      <c r="V78" s="152">
        <v>0</v>
      </c>
      <c r="W78" s="152">
        <v>0</v>
      </c>
      <c r="X78" s="152">
        <v>0</v>
      </c>
      <c r="Y78" s="152">
        <v>0</v>
      </c>
      <c r="Z78" s="152">
        <v>0</v>
      </c>
      <c r="AA78" s="152">
        <v>0</v>
      </c>
      <c r="AB78" s="152">
        <v>0</v>
      </c>
      <c r="AC78" s="152">
        <v>0</v>
      </c>
      <c r="AD78" s="152">
        <v>0</v>
      </c>
      <c r="AE78" s="152">
        <v>0</v>
      </c>
      <c r="AF78" s="152">
        <v>0</v>
      </c>
      <c r="AG78" s="152">
        <v>0</v>
      </c>
      <c r="AH78" s="152">
        <v>0</v>
      </c>
      <c r="AI78" s="152">
        <v>0</v>
      </c>
      <c r="AJ78" s="152">
        <v>0</v>
      </c>
      <c r="AK78" s="152">
        <v>0</v>
      </c>
      <c r="AL78" s="152">
        <v>0</v>
      </c>
      <c r="AM78" s="152">
        <v>0</v>
      </c>
      <c r="AN78" s="152">
        <v>0</v>
      </c>
      <c r="AO78" s="152">
        <v>0</v>
      </c>
      <c r="AP78" s="152">
        <v>0</v>
      </c>
      <c r="AQ78" s="152">
        <v>0</v>
      </c>
    </row>
    <row r="79" spans="2:43">
      <c r="B79" s="154" t="s">
        <v>58</v>
      </c>
      <c r="C79" s="210">
        <v>1309176.6643300001</v>
      </c>
      <c r="D79" s="210">
        <v>1317504.6320400001</v>
      </c>
      <c r="E79" s="210">
        <v>1341722.0349400002</v>
      </c>
      <c r="F79" s="210">
        <v>1392069.5028300001</v>
      </c>
      <c r="G79" s="210">
        <v>1377886.7671800004</v>
      </c>
      <c r="H79" s="210">
        <v>1411357.2921199999</v>
      </c>
      <c r="I79" s="210">
        <v>1396213.3088600002</v>
      </c>
      <c r="J79" s="210">
        <v>1349830.5985799998</v>
      </c>
      <c r="K79" s="210">
        <v>1397182.9039799995</v>
      </c>
      <c r="L79" s="210">
        <v>1395597.5690499998</v>
      </c>
      <c r="M79" s="210">
        <v>1311245.0995299998</v>
      </c>
      <c r="N79" s="210">
        <v>1296694.40068</v>
      </c>
      <c r="O79" s="149">
        <v>1295200.7423800002</v>
      </c>
      <c r="P79" s="149">
        <v>1279182.4401700001</v>
      </c>
      <c r="Q79" s="149">
        <v>1273126.76385</v>
      </c>
      <c r="R79" s="149">
        <v>1719281.6384000001</v>
      </c>
      <c r="S79" s="149">
        <v>1710986.52871</v>
      </c>
      <c r="T79" s="149">
        <v>1699839.29054</v>
      </c>
      <c r="U79" s="149">
        <v>1553686.0637999997</v>
      </c>
      <c r="V79" s="149">
        <v>1573494.3800000001</v>
      </c>
      <c r="W79" s="149">
        <v>1580120.76</v>
      </c>
      <c r="X79" s="149">
        <v>1640386</v>
      </c>
      <c r="Y79" s="149">
        <v>1639056</v>
      </c>
      <c r="Z79" s="149">
        <v>1628756</v>
      </c>
      <c r="AA79" s="149">
        <v>1628201</v>
      </c>
      <c r="AB79" s="149">
        <v>1580452</v>
      </c>
      <c r="AC79" s="149">
        <v>1602476</v>
      </c>
      <c r="AD79" s="149">
        <v>1690006</v>
      </c>
      <c r="AE79" s="149">
        <v>1822495</v>
      </c>
      <c r="AF79" s="149">
        <v>1861407</v>
      </c>
      <c r="AG79" s="149">
        <v>1880554</v>
      </c>
      <c r="AH79" s="149">
        <v>1930639</v>
      </c>
      <c r="AI79" s="149">
        <f t="shared" ref="AI79:AL79" si="15">+AI80+AI93</f>
        <v>1956027</v>
      </c>
      <c r="AJ79" s="149">
        <f t="shared" si="15"/>
        <v>2011955</v>
      </c>
      <c r="AK79" s="149">
        <f t="shared" si="15"/>
        <v>2089627</v>
      </c>
      <c r="AL79" s="149">
        <f t="shared" si="15"/>
        <v>2150045</v>
      </c>
      <c r="AM79" s="149">
        <v>2203766</v>
      </c>
      <c r="AN79" s="149">
        <v>2221341</v>
      </c>
      <c r="AO79" s="149">
        <v>2255251</v>
      </c>
      <c r="AP79" s="149">
        <v>464689</v>
      </c>
      <c r="AQ79" s="149">
        <v>0</v>
      </c>
    </row>
    <row r="80" spans="2:43">
      <c r="B80" s="148" t="s">
        <v>59</v>
      </c>
      <c r="C80" s="149">
        <v>71939.962629999995</v>
      </c>
      <c r="D80" s="149">
        <v>66175.83137</v>
      </c>
      <c r="E80" s="149">
        <v>88724.238370000006</v>
      </c>
      <c r="F80" s="149">
        <v>130371.92540000001</v>
      </c>
      <c r="G80" s="149">
        <v>118358.11874000001</v>
      </c>
      <c r="H80" s="149">
        <v>162092.95549999998</v>
      </c>
      <c r="I80" s="149">
        <v>153381.85722000001</v>
      </c>
      <c r="J80" s="149">
        <v>115766.40957</v>
      </c>
      <c r="K80" s="149">
        <v>173658.98176</v>
      </c>
      <c r="L80" s="149">
        <v>182420.57879</v>
      </c>
      <c r="M80" s="149">
        <v>107845.94612000001</v>
      </c>
      <c r="N80" s="149">
        <v>103153.6228</v>
      </c>
      <c r="O80" s="149">
        <v>103331.41820999999</v>
      </c>
      <c r="P80" s="149">
        <v>96850.552230000001</v>
      </c>
      <c r="Q80" s="149">
        <v>101747.06722</v>
      </c>
      <c r="R80" s="149">
        <v>239298.48316999999</v>
      </c>
      <c r="S80" s="149">
        <v>235247.56002999999</v>
      </c>
      <c r="T80" s="149">
        <v>231180.27374999999</v>
      </c>
      <c r="U80" s="149">
        <v>98280.958519999986</v>
      </c>
      <c r="V80" s="149">
        <v>62097.99</v>
      </c>
      <c r="W80" s="149">
        <v>80695.180000000008</v>
      </c>
      <c r="X80" s="149">
        <v>78345</v>
      </c>
      <c r="Y80" s="149">
        <v>78834</v>
      </c>
      <c r="Z80" s="149">
        <v>78555</v>
      </c>
      <c r="AA80" s="149">
        <v>146183</v>
      </c>
      <c r="AB80" s="149">
        <v>75936</v>
      </c>
      <c r="AC80" s="149">
        <v>77419</v>
      </c>
      <c r="AD80" s="149">
        <v>154769</v>
      </c>
      <c r="AE80" s="149">
        <v>209229</v>
      </c>
      <c r="AF80" s="149">
        <v>130311</v>
      </c>
      <c r="AG80" s="149">
        <v>114268</v>
      </c>
      <c r="AH80" s="149">
        <v>97563</v>
      </c>
      <c r="AI80" s="149">
        <f t="shared" ref="AI80:AL80" si="16">SUM(AI81:AI92)</f>
        <v>69393</v>
      </c>
      <c r="AJ80" s="149">
        <f t="shared" si="16"/>
        <v>55995</v>
      </c>
      <c r="AK80" s="149">
        <f t="shared" si="16"/>
        <v>56892</v>
      </c>
      <c r="AL80" s="149">
        <f t="shared" si="16"/>
        <v>53473</v>
      </c>
      <c r="AM80" s="149">
        <v>40047</v>
      </c>
      <c r="AN80" s="149">
        <v>25597</v>
      </c>
      <c r="AO80" s="149">
        <v>22941</v>
      </c>
      <c r="AP80" s="149">
        <v>1928</v>
      </c>
      <c r="AQ80" s="149">
        <v>0</v>
      </c>
    </row>
    <row r="81" spans="2:43">
      <c r="B81" s="150" t="s">
        <v>118</v>
      </c>
      <c r="C81" s="152">
        <v>0</v>
      </c>
      <c r="D81" s="152">
        <v>0</v>
      </c>
      <c r="E81" s="152">
        <v>0</v>
      </c>
      <c r="F81" s="152">
        <v>0</v>
      </c>
      <c r="G81" s="152">
        <v>0</v>
      </c>
      <c r="H81" s="152">
        <v>0</v>
      </c>
      <c r="I81" s="152">
        <v>0</v>
      </c>
      <c r="J81" s="152">
        <v>0</v>
      </c>
      <c r="K81" s="152">
        <v>0</v>
      </c>
      <c r="L81" s="152">
        <v>0</v>
      </c>
      <c r="M81" s="152">
        <v>0</v>
      </c>
      <c r="N81" s="152">
        <v>0</v>
      </c>
      <c r="O81" s="211">
        <v>0</v>
      </c>
      <c r="P81" s="155">
        <v>0</v>
      </c>
      <c r="Q81" s="155">
        <v>0</v>
      </c>
      <c r="R81" s="155">
        <v>0</v>
      </c>
      <c r="S81" s="155">
        <v>0</v>
      </c>
      <c r="T81" s="155">
        <v>0</v>
      </c>
      <c r="U81" s="155">
        <v>0</v>
      </c>
      <c r="V81" s="155">
        <v>0</v>
      </c>
      <c r="W81" s="155">
        <v>0</v>
      </c>
      <c r="X81" s="155">
        <v>0</v>
      </c>
      <c r="Y81" s="155">
        <v>0</v>
      </c>
      <c r="Z81" s="155">
        <v>0</v>
      </c>
      <c r="AA81" s="155">
        <v>74319</v>
      </c>
      <c r="AB81" s="155">
        <v>3455</v>
      </c>
      <c r="AC81" s="155">
        <v>3455</v>
      </c>
      <c r="AD81" s="155">
        <v>83394</v>
      </c>
      <c r="AE81" s="155">
        <v>77351</v>
      </c>
      <c r="AF81" s="155">
        <v>23547</v>
      </c>
      <c r="AG81" s="155">
        <v>24908</v>
      </c>
      <c r="AH81" s="155">
        <v>24908</v>
      </c>
      <c r="AI81" s="155">
        <v>20539</v>
      </c>
      <c r="AJ81" s="155">
        <v>14639</v>
      </c>
      <c r="AK81" s="155">
        <v>14088</v>
      </c>
      <c r="AL81" s="155">
        <v>13793</v>
      </c>
      <c r="AM81" s="155">
        <v>8690</v>
      </c>
      <c r="AN81" s="155">
        <v>4832</v>
      </c>
      <c r="AO81" s="155">
        <v>3733</v>
      </c>
      <c r="AP81" s="155">
        <v>0</v>
      </c>
      <c r="AQ81" s="155">
        <v>0</v>
      </c>
    </row>
    <row r="82" spans="2:43">
      <c r="B82" s="150" t="s">
        <v>98</v>
      </c>
      <c r="C82" s="152">
        <v>0</v>
      </c>
      <c r="D82" s="152">
        <v>0</v>
      </c>
      <c r="E82" s="152">
        <v>0</v>
      </c>
      <c r="F82" s="152">
        <v>0</v>
      </c>
      <c r="G82" s="152">
        <v>0</v>
      </c>
      <c r="H82" s="152">
        <v>0</v>
      </c>
      <c r="I82" s="152">
        <v>0</v>
      </c>
      <c r="J82" s="152">
        <v>0</v>
      </c>
      <c r="K82" s="152">
        <v>0</v>
      </c>
      <c r="L82" s="152">
        <v>0</v>
      </c>
      <c r="M82" s="152">
        <v>0</v>
      </c>
      <c r="N82" s="152">
        <v>0</v>
      </c>
      <c r="O82" s="211">
        <v>0</v>
      </c>
      <c r="P82" s="155">
        <v>0</v>
      </c>
      <c r="Q82" s="155">
        <v>0</v>
      </c>
      <c r="R82" s="155">
        <v>0</v>
      </c>
      <c r="S82" s="155">
        <v>0</v>
      </c>
      <c r="T82" s="155">
        <v>0</v>
      </c>
      <c r="U82" s="155">
        <v>0</v>
      </c>
      <c r="V82" s="155">
        <v>0</v>
      </c>
      <c r="W82" s="155">
        <v>0</v>
      </c>
      <c r="X82" s="155">
        <v>0</v>
      </c>
      <c r="Y82" s="155">
        <v>0</v>
      </c>
      <c r="Z82" s="155">
        <v>0</v>
      </c>
      <c r="AA82" s="155">
        <v>0</v>
      </c>
      <c r="AB82" s="155">
        <v>0</v>
      </c>
      <c r="AC82" s="155">
        <v>0</v>
      </c>
      <c r="AD82" s="155">
        <v>0</v>
      </c>
      <c r="AE82" s="155">
        <v>0</v>
      </c>
      <c r="AF82" s="155">
        <v>0</v>
      </c>
      <c r="AG82" s="155">
        <v>0</v>
      </c>
      <c r="AH82" s="155">
        <v>0</v>
      </c>
      <c r="AI82" s="155">
        <v>0</v>
      </c>
      <c r="AJ82" s="155">
        <v>0</v>
      </c>
      <c r="AK82" s="155">
        <v>0</v>
      </c>
      <c r="AL82" s="155">
        <v>0</v>
      </c>
      <c r="AM82" s="155">
        <v>0</v>
      </c>
      <c r="AN82" s="155">
        <v>0</v>
      </c>
      <c r="AO82" s="155">
        <v>0</v>
      </c>
      <c r="AP82" s="155">
        <v>0</v>
      </c>
      <c r="AQ82" s="155">
        <v>0</v>
      </c>
    </row>
    <row r="83" spans="2:43">
      <c r="B83" s="150" t="s">
        <v>207</v>
      </c>
      <c r="C83" s="152"/>
      <c r="D83" s="152"/>
      <c r="E83" s="152"/>
      <c r="F83" s="152"/>
      <c r="G83" s="152"/>
      <c r="H83" s="152"/>
      <c r="I83" s="152"/>
      <c r="J83" s="152"/>
      <c r="K83" s="152"/>
      <c r="L83" s="152"/>
      <c r="M83" s="152"/>
      <c r="N83" s="152"/>
      <c r="O83" s="211"/>
      <c r="P83" s="155"/>
      <c r="Q83" s="155"/>
      <c r="R83" s="155"/>
      <c r="S83" s="155"/>
      <c r="T83" s="155"/>
      <c r="U83" s="155"/>
      <c r="V83" s="155"/>
      <c r="W83" s="152">
        <v>0</v>
      </c>
      <c r="X83" s="152">
        <v>0</v>
      </c>
      <c r="Y83" s="152">
        <v>0</v>
      </c>
      <c r="Z83" s="152">
        <v>0</v>
      </c>
      <c r="AA83" s="152">
        <v>0</v>
      </c>
      <c r="AB83" s="152">
        <v>0</v>
      </c>
      <c r="AC83" s="152">
        <v>0</v>
      </c>
      <c r="AD83" s="152">
        <v>0</v>
      </c>
      <c r="AE83" s="152">
        <v>0</v>
      </c>
      <c r="AF83" s="152">
        <v>0</v>
      </c>
      <c r="AG83" s="152">
        <v>0</v>
      </c>
      <c r="AH83" s="152">
        <v>0</v>
      </c>
      <c r="AI83" s="152">
        <v>0</v>
      </c>
      <c r="AJ83" s="152">
        <v>0</v>
      </c>
      <c r="AK83" s="152">
        <v>0</v>
      </c>
      <c r="AL83" s="152">
        <v>0</v>
      </c>
      <c r="AM83" s="152">
        <v>0</v>
      </c>
      <c r="AN83" s="152">
        <v>0</v>
      </c>
      <c r="AO83" s="152">
        <v>0</v>
      </c>
      <c r="AP83" s="152">
        <v>0</v>
      </c>
      <c r="AQ83" s="152">
        <v>0</v>
      </c>
    </row>
    <row r="84" spans="2:43">
      <c r="B84" s="150" t="s">
        <v>50</v>
      </c>
      <c r="C84" s="152">
        <v>51748.214200000002</v>
      </c>
      <c r="D84" s="152">
        <v>18345.000640000002</v>
      </c>
      <c r="E84" s="152">
        <v>21264.386510000004</v>
      </c>
      <c r="F84" s="152">
        <v>45048.915650000003</v>
      </c>
      <c r="G84" s="152">
        <v>14836.218489999999</v>
      </c>
      <c r="H84" s="152">
        <v>54257.634890000001</v>
      </c>
      <c r="I84" s="152">
        <v>36984.510470000001</v>
      </c>
      <c r="J84" s="152">
        <v>5092</v>
      </c>
      <c r="K84" s="152">
        <v>4331.0627999999997</v>
      </c>
      <c r="L84" s="152">
        <v>4667.1515599999993</v>
      </c>
      <c r="M84" s="152">
        <v>5582.1232</v>
      </c>
      <c r="N84" s="152">
        <v>4633</v>
      </c>
      <c r="O84" s="211">
        <v>0</v>
      </c>
      <c r="P84" s="155">
        <v>0</v>
      </c>
      <c r="Q84" s="155">
        <v>0</v>
      </c>
      <c r="R84" s="155">
        <v>0</v>
      </c>
      <c r="S84" s="155">
        <v>0</v>
      </c>
      <c r="T84" s="155">
        <v>0</v>
      </c>
      <c r="U84" s="155">
        <v>0</v>
      </c>
      <c r="V84" s="155">
        <v>0</v>
      </c>
      <c r="W84" s="155">
        <v>51</v>
      </c>
      <c r="X84" s="155">
        <v>69</v>
      </c>
      <c r="Y84" s="155">
        <v>89</v>
      </c>
      <c r="Z84" s="155">
        <v>3</v>
      </c>
      <c r="AA84" s="155">
        <v>44</v>
      </c>
      <c r="AB84" s="155">
        <v>79</v>
      </c>
      <c r="AC84" s="155">
        <v>13</v>
      </c>
      <c r="AD84" s="155">
        <v>10</v>
      </c>
      <c r="AE84" s="155">
        <v>68046</v>
      </c>
      <c r="AF84" s="155">
        <v>49834</v>
      </c>
      <c r="AG84" s="155">
        <v>32223</v>
      </c>
      <c r="AH84" s="155">
        <v>15104</v>
      </c>
      <c r="AI84" s="155">
        <v>799</v>
      </c>
      <c r="AJ84" s="155">
        <v>787</v>
      </c>
      <c r="AK84" s="155">
        <v>443</v>
      </c>
      <c r="AL84" s="155">
        <v>204</v>
      </c>
      <c r="AM84" s="155">
        <v>1096</v>
      </c>
      <c r="AN84" s="155">
        <v>1165</v>
      </c>
      <c r="AO84" s="155">
        <v>347</v>
      </c>
      <c r="AP84" s="155">
        <v>4</v>
      </c>
      <c r="AQ84" s="155">
        <v>0</v>
      </c>
    </row>
    <row r="85" spans="2:43">
      <c r="B85" s="156" t="s">
        <v>63</v>
      </c>
      <c r="C85" s="152">
        <v>0</v>
      </c>
      <c r="D85" s="152">
        <v>0</v>
      </c>
      <c r="E85" s="152">
        <v>0</v>
      </c>
      <c r="F85" s="152">
        <v>0</v>
      </c>
      <c r="G85" s="152">
        <v>0</v>
      </c>
      <c r="H85" s="152">
        <v>0</v>
      </c>
      <c r="I85" s="152">
        <v>0</v>
      </c>
      <c r="J85" s="152">
        <v>0</v>
      </c>
      <c r="K85" s="152">
        <v>0</v>
      </c>
      <c r="L85" s="152">
        <v>0</v>
      </c>
      <c r="M85" s="152">
        <v>0</v>
      </c>
      <c r="N85" s="152">
        <v>0</v>
      </c>
      <c r="O85" s="211">
        <v>0</v>
      </c>
      <c r="P85" s="155">
        <v>0</v>
      </c>
      <c r="Q85" s="155">
        <v>0</v>
      </c>
      <c r="R85" s="155">
        <v>0</v>
      </c>
      <c r="S85" s="155">
        <v>0</v>
      </c>
      <c r="T85" s="155">
        <v>0</v>
      </c>
      <c r="U85" s="155">
        <v>0</v>
      </c>
      <c r="V85" s="155">
        <v>86.87</v>
      </c>
      <c r="W85" s="155">
        <v>86.87</v>
      </c>
      <c r="X85" s="155">
        <v>0</v>
      </c>
      <c r="Y85" s="155">
        <v>0</v>
      </c>
      <c r="Z85" s="155">
        <v>0</v>
      </c>
      <c r="AA85" s="155">
        <v>0</v>
      </c>
      <c r="AB85" s="155">
        <v>0</v>
      </c>
      <c r="AC85" s="155">
        <v>0</v>
      </c>
      <c r="AD85" s="155">
        <v>0</v>
      </c>
      <c r="AE85" s="155">
        <v>0</v>
      </c>
      <c r="AF85" s="155">
        <v>0</v>
      </c>
      <c r="AG85" s="155">
        <v>0</v>
      </c>
      <c r="AH85" s="155">
        <v>0</v>
      </c>
      <c r="AI85" s="155">
        <v>0</v>
      </c>
      <c r="AJ85" s="155">
        <v>0</v>
      </c>
      <c r="AK85" s="155">
        <v>0</v>
      </c>
      <c r="AL85" s="155">
        <v>0</v>
      </c>
      <c r="AM85" s="155">
        <v>0</v>
      </c>
      <c r="AN85" s="155">
        <v>0</v>
      </c>
      <c r="AO85" s="155">
        <v>0</v>
      </c>
      <c r="AP85" s="155">
        <v>0</v>
      </c>
      <c r="AQ85" s="155">
        <v>0</v>
      </c>
    </row>
    <row r="86" spans="2:43">
      <c r="B86" s="150" t="s">
        <v>119</v>
      </c>
      <c r="C86" s="152">
        <v>0</v>
      </c>
      <c r="D86" s="152">
        <v>0</v>
      </c>
      <c r="E86" s="152">
        <v>0</v>
      </c>
      <c r="F86" s="152">
        <v>0</v>
      </c>
      <c r="G86" s="152">
        <v>0</v>
      </c>
      <c r="H86" s="152">
        <v>0</v>
      </c>
      <c r="I86" s="152">
        <v>0</v>
      </c>
      <c r="J86" s="152">
        <v>0</v>
      </c>
      <c r="K86" s="152">
        <v>0</v>
      </c>
      <c r="L86" s="152">
        <v>0</v>
      </c>
      <c r="M86" s="152">
        <v>0</v>
      </c>
      <c r="N86" s="152">
        <v>0</v>
      </c>
      <c r="O86" s="211">
        <v>0</v>
      </c>
      <c r="P86" s="155">
        <v>0</v>
      </c>
      <c r="Q86" s="155">
        <v>0</v>
      </c>
      <c r="R86" s="155">
        <v>0</v>
      </c>
      <c r="S86" s="155">
        <v>0</v>
      </c>
      <c r="T86" s="155">
        <v>0</v>
      </c>
      <c r="U86" s="155">
        <v>0</v>
      </c>
      <c r="V86" s="155">
        <v>0</v>
      </c>
      <c r="W86" s="155">
        <v>0</v>
      </c>
      <c r="X86" s="155">
        <v>0</v>
      </c>
      <c r="Y86" s="155">
        <v>0</v>
      </c>
      <c r="Z86" s="155">
        <v>0</v>
      </c>
      <c r="AA86" s="155">
        <v>1068</v>
      </c>
      <c r="AB86" s="155">
        <v>1406</v>
      </c>
      <c r="AC86" s="155">
        <v>1398</v>
      </c>
      <c r="AD86" s="155">
        <v>1476</v>
      </c>
      <c r="AE86" s="155">
        <v>1932</v>
      </c>
      <c r="AF86" s="155">
        <v>1997</v>
      </c>
      <c r="AG86" s="155">
        <v>2201</v>
      </c>
      <c r="AH86" s="155">
        <v>2249</v>
      </c>
      <c r="AI86" s="155">
        <v>2311</v>
      </c>
      <c r="AJ86" s="155">
        <v>2311</v>
      </c>
      <c r="AK86" s="155">
        <v>2311</v>
      </c>
      <c r="AL86" s="155">
        <v>2276</v>
      </c>
      <c r="AM86" s="155">
        <v>2276</v>
      </c>
      <c r="AN86" s="155">
        <v>3212</v>
      </c>
      <c r="AO86" s="155">
        <v>3212</v>
      </c>
      <c r="AP86" s="155">
        <v>0</v>
      </c>
      <c r="AQ86" s="155">
        <v>0</v>
      </c>
    </row>
    <row r="87" spans="2:43">
      <c r="B87" s="156" t="s">
        <v>61</v>
      </c>
      <c r="C87" s="152">
        <v>0</v>
      </c>
      <c r="D87" s="152">
        <v>0</v>
      </c>
      <c r="E87" s="152">
        <v>0</v>
      </c>
      <c r="F87" s="152">
        <v>0</v>
      </c>
      <c r="G87" s="152">
        <v>0</v>
      </c>
      <c r="H87" s="152">
        <v>0</v>
      </c>
      <c r="I87" s="152">
        <v>12048.89393</v>
      </c>
      <c r="J87" s="152">
        <v>0</v>
      </c>
      <c r="K87" s="152">
        <v>61762.071189999995</v>
      </c>
      <c r="L87" s="152">
        <v>73371.816529999996</v>
      </c>
      <c r="M87" s="152">
        <v>0</v>
      </c>
      <c r="N87" s="152">
        <v>2.0999999999999998E-4</v>
      </c>
      <c r="O87" s="211">
        <v>6689.2691500000001</v>
      </c>
      <c r="P87" s="155">
        <v>7692.0056100000002</v>
      </c>
      <c r="Q87" s="155">
        <v>14231.229579999999</v>
      </c>
      <c r="R87" s="155">
        <v>26842.046489999997</v>
      </c>
      <c r="S87" s="155">
        <v>28584.037059999999</v>
      </c>
      <c r="T87" s="155">
        <v>29748.753350000003</v>
      </c>
      <c r="U87" s="155">
        <v>39952.118479999997</v>
      </c>
      <c r="V87" s="155">
        <v>177.7</v>
      </c>
      <c r="W87" s="155">
        <v>177.7</v>
      </c>
      <c r="X87" s="155">
        <v>121</v>
      </c>
      <c r="Y87" s="155">
        <v>121</v>
      </c>
      <c r="Z87" s="155">
        <v>121</v>
      </c>
      <c r="AA87" s="155">
        <v>121</v>
      </c>
      <c r="AB87" s="155">
        <v>121</v>
      </c>
      <c r="AC87" s="155">
        <v>121</v>
      </c>
      <c r="AD87" s="155">
        <v>121</v>
      </c>
      <c r="AE87" s="155">
        <v>121</v>
      </c>
      <c r="AF87" s="155">
        <v>121</v>
      </c>
      <c r="AG87" s="155">
        <v>121</v>
      </c>
      <c r="AH87" s="155">
        <v>121</v>
      </c>
      <c r="AI87" s="155">
        <v>121</v>
      </c>
      <c r="AJ87" s="155">
        <v>121</v>
      </c>
      <c r="AK87" s="155">
        <v>121</v>
      </c>
      <c r="AL87" s="155">
        <v>121</v>
      </c>
      <c r="AM87" s="155">
        <v>121</v>
      </c>
      <c r="AN87" s="155">
        <v>121</v>
      </c>
      <c r="AO87" s="155">
        <v>121</v>
      </c>
      <c r="AP87" s="155">
        <v>0</v>
      </c>
      <c r="AQ87" s="155">
        <v>0</v>
      </c>
    </row>
    <row r="88" spans="2:43">
      <c r="B88" s="150" t="s">
        <v>120</v>
      </c>
      <c r="C88" s="152">
        <v>0</v>
      </c>
      <c r="D88" s="152">
        <v>0</v>
      </c>
      <c r="E88" s="152">
        <v>0</v>
      </c>
      <c r="F88" s="152">
        <v>0</v>
      </c>
      <c r="G88" s="152">
        <v>0</v>
      </c>
      <c r="H88" s="152">
        <v>0</v>
      </c>
      <c r="I88" s="152">
        <v>0</v>
      </c>
      <c r="J88" s="152">
        <v>0</v>
      </c>
      <c r="K88" s="152">
        <v>0</v>
      </c>
      <c r="L88" s="152">
        <v>0</v>
      </c>
      <c r="M88" s="152">
        <v>0</v>
      </c>
      <c r="N88" s="152">
        <v>0</v>
      </c>
      <c r="O88" s="211">
        <v>4350.5524599999999</v>
      </c>
      <c r="P88" s="155">
        <v>4354.0939699999999</v>
      </c>
      <c r="Q88" s="155">
        <v>4837.4295899999997</v>
      </c>
      <c r="R88" s="155">
        <v>148323.10240999999</v>
      </c>
      <c r="S88" s="155">
        <v>152922.45538999999</v>
      </c>
      <c r="T88" s="155">
        <v>154529.80528</v>
      </c>
      <c r="U88" s="155">
        <v>12778.28615</v>
      </c>
      <c r="V88" s="155">
        <v>16258</v>
      </c>
      <c r="W88" s="155">
        <v>12870.53</v>
      </c>
      <c r="X88" s="155">
        <v>14277</v>
      </c>
      <c r="Y88" s="155">
        <v>14943</v>
      </c>
      <c r="Z88" s="155">
        <v>14905</v>
      </c>
      <c r="AA88" s="155">
        <v>15101</v>
      </c>
      <c r="AB88" s="155">
        <v>15031</v>
      </c>
      <c r="AC88" s="155">
        <v>15165</v>
      </c>
      <c r="AD88" s="155">
        <v>15288</v>
      </c>
      <c r="AE88" s="155">
        <v>15267</v>
      </c>
      <c r="AF88" s="155">
        <v>15369</v>
      </c>
      <c r="AG88" s="155">
        <v>15553</v>
      </c>
      <c r="AH88" s="155">
        <v>15716</v>
      </c>
      <c r="AI88" s="155">
        <v>15771</v>
      </c>
      <c r="AJ88" s="155">
        <v>15831</v>
      </c>
      <c r="AK88" s="155">
        <v>16478</v>
      </c>
      <c r="AL88" s="155">
        <v>15814</v>
      </c>
      <c r="AM88" s="155">
        <v>16636</v>
      </c>
      <c r="AN88" s="155">
        <v>12678</v>
      </c>
      <c r="AO88" s="155">
        <v>12681</v>
      </c>
      <c r="AP88" s="155">
        <v>0</v>
      </c>
      <c r="AQ88" s="155">
        <v>0</v>
      </c>
    </row>
    <row r="89" spans="2:43">
      <c r="B89" s="156" t="s">
        <v>62</v>
      </c>
      <c r="C89" s="152">
        <v>20191.74843</v>
      </c>
      <c r="D89" s="152">
        <v>47830.830729999994</v>
      </c>
      <c r="E89" s="152">
        <v>67459.851859999995</v>
      </c>
      <c r="F89" s="152">
        <v>85323.009749999997</v>
      </c>
      <c r="G89" s="152">
        <v>103521.90025000001</v>
      </c>
      <c r="H89" s="152">
        <v>107835.32061</v>
      </c>
      <c r="I89" s="152">
        <v>104348.45282000002</v>
      </c>
      <c r="J89" s="152">
        <v>110674.40957</v>
      </c>
      <c r="K89" s="152">
        <v>107565.84776999999</v>
      </c>
      <c r="L89" s="152">
        <v>104381.6107</v>
      </c>
      <c r="M89" s="152">
        <v>102263.82292000001</v>
      </c>
      <c r="N89" s="152">
        <v>98520.622589999999</v>
      </c>
      <c r="O89" s="211">
        <v>92291.59659999999</v>
      </c>
      <c r="P89" s="155">
        <v>84804.452650000007</v>
      </c>
      <c r="Q89" s="155">
        <v>82678.408049999998</v>
      </c>
      <c r="R89" s="155">
        <v>64133.334269999992</v>
      </c>
      <c r="S89" s="155">
        <v>53741.067580000003</v>
      </c>
      <c r="T89" s="155">
        <v>46901.715119999993</v>
      </c>
      <c r="U89" s="155">
        <v>45550.553889999996</v>
      </c>
      <c r="V89" s="155">
        <v>45575.42</v>
      </c>
      <c r="W89" s="155">
        <v>67509.08</v>
      </c>
      <c r="X89" s="155">
        <v>63878</v>
      </c>
      <c r="Y89" s="155">
        <v>63681</v>
      </c>
      <c r="Z89" s="155">
        <v>63526</v>
      </c>
      <c r="AA89" s="155">
        <v>55530</v>
      </c>
      <c r="AB89" s="155">
        <v>55844</v>
      </c>
      <c r="AC89" s="155">
        <v>57267</v>
      </c>
      <c r="AD89" s="155">
        <v>54480</v>
      </c>
      <c r="AE89" s="155">
        <v>46512</v>
      </c>
      <c r="AF89" s="155">
        <v>39443</v>
      </c>
      <c r="AG89" s="155">
        <v>39263</v>
      </c>
      <c r="AH89" s="155">
        <v>39466</v>
      </c>
      <c r="AI89" s="155">
        <v>29852</v>
      </c>
      <c r="AJ89" s="155">
        <v>22306</v>
      </c>
      <c r="AK89" s="155">
        <v>23451</v>
      </c>
      <c r="AL89" s="155">
        <v>21265</v>
      </c>
      <c r="AM89" s="155">
        <v>11228</v>
      </c>
      <c r="AN89" s="155">
        <v>3589</v>
      </c>
      <c r="AO89" s="155">
        <v>2847</v>
      </c>
      <c r="AP89" s="155">
        <v>1924</v>
      </c>
      <c r="AQ89" s="155">
        <v>0</v>
      </c>
    </row>
    <row r="90" spans="2:43">
      <c r="B90" s="150" t="s">
        <v>93</v>
      </c>
      <c r="C90" s="152">
        <v>0</v>
      </c>
      <c r="D90" s="152">
        <v>0</v>
      </c>
      <c r="E90" s="152">
        <v>0</v>
      </c>
      <c r="F90" s="152">
        <v>0</v>
      </c>
      <c r="G90" s="152">
        <v>0</v>
      </c>
      <c r="H90" s="152">
        <v>0</v>
      </c>
      <c r="I90" s="152">
        <v>0</v>
      </c>
      <c r="J90" s="152">
        <v>0</v>
      </c>
      <c r="K90" s="152">
        <v>0</v>
      </c>
      <c r="L90" s="152">
        <v>0</v>
      </c>
      <c r="M90" s="152">
        <v>0</v>
      </c>
      <c r="N90" s="152">
        <v>0</v>
      </c>
      <c r="O90" s="211">
        <v>0</v>
      </c>
      <c r="P90" s="155">
        <v>0</v>
      </c>
      <c r="Q90" s="155">
        <v>0</v>
      </c>
      <c r="R90" s="155">
        <v>0</v>
      </c>
      <c r="S90" s="155">
        <v>0</v>
      </c>
      <c r="T90" s="155">
        <v>0</v>
      </c>
      <c r="U90" s="155">
        <v>0</v>
      </c>
      <c r="V90" s="155">
        <v>0</v>
      </c>
      <c r="W90" s="155">
        <v>0</v>
      </c>
      <c r="X90" s="155">
        <v>0</v>
      </c>
      <c r="Y90" s="155">
        <v>0</v>
      </c>
      <c r="Z90" s="155">
        <v>0</v>
      </c>
      <c r="AA90" s="155">
        <v>0</v>
      </c>
      <c r="AB90" s="155">
        <v>0</v>
      </c>
      <c r="AC90" s="155">
        <v>0</v>
      </c>
      <c r="AD90" s="155">
        <v>0</v>
      </c>
      <c r="AE90" s="155">
        <v>0</v>
      </c>
      <c r="AF90" s="155">
        <v>0</v>
      </c>
      <c r="AG90" s="155">
        <v>0</v>
      </c>
      <c r="AH90" s="155">
        <v>0</v>
      </c>
      <c r="AI90" s="155">
        <v>0</v>
      </c>
      <c r="AJ90" s="155">
        <v>0</v>
      </c>
      <c r="AK90" s="155">
        <v>0</v>
      </c>
      <c r="AL90" s="155">
        <v>0</v>
      </c>
      <c r="AM90" s="155">
        <v>0</v>
      </c>
      <c r="AN90" s="155">
        <v>0</v>
      </c>
      <c r="AO90" s="155">
        <v>0</v>
      </c>
      <c r="AP90" s="155">
        <v>0</v>
      </c>
      <c r="AQ90" s="155">
        <v>0</v>
      </c>
    </row>
    <row r="91" spans="2:43">
      <c r="B91" s="150" t="s">
        <v>53</v>
      </c>
      <c r="C91" s="152">
        <v>0</v>
      </c>
      <c r="D91" s="152">
        <v>0</v>
      </c>
      <c r="E91" s="152">
        <v>0</v>
      </c>
      <c r="F91" s="152">
        <v>0</v>
      </c>
      <c r="G91" s="152">
        <v>0</v>
      </c>
      <c r="H91" s="152">
        <v>0</v>
      </c>
      <c r="I91" s="152">
        <v>0</v>
      </c>
      <c r="J91" s="152">
        <v>0</v>
      </c>
      <c r="K91" s="152">
        <v>0</v>
      </c>
      <c r="L91" s="152">
        <v>0</v>
      </c>
      <c r="M91" s="152">
        <v>0</v>
      </c>
      <c r="N91" s="152">
        <v>0</v>
      </c>
      <c r="O91" s="211">
        <v>0</v>
      </c>
      <c r="P91" s="155">
        <v>0</v>
      </c>
      <c r="Q91" s="155">
        <v>0</v>
      </c>
      <c r="R91" s="155">
        <v>0</v>
      </c>
      <c r="S91" s="155">
        <v>0</v>
      </c>
      <c r="T91" s="155">
        <v>0</v>
      </c>
      <c r="U91" s="155">
        <v>0</v>
      </c>
      <c r="V91" s="155">
        <v>0</v>
      </c>
      <c r="W91" s="155">
        <v>0</v>
      </c>
      <c r="X91" s="155">
        <v>0</v>
      </c>
      <c r="Y91" s="155">
        <v>0</v>
      </c>
      <c r="Z91" s="155">
        <v>0</v>
      </c>
      <c r="AA91" s="155">
        <v>0</v>
      </c>
      <c r="AB91" s="155">
        <v>0</v>
      </c>
      <c r="AC91" s="155">
        <v>0</v>
      </c>
      <c r="AD91" s="155">
        <v>0</v>
      </c>
      <c r="AE91" s="155">
        <v>0</v>
      </c>
      <c r="AF91" s="155">
        <v>0</v>
      </c>
      <c r="AG91" s="155">
        <v>-1</v>
      </c>
      <c r="AH91" s="155">
        <v>-1</v>
      </c>
      <c r="AI91" s="155">
        <v>0</v>
      </c>
      <c r="AJ91" s="155">
        <v>0</v>
      </c>
      <c r="AK91" s="155">
        <v>0</v>
      </c>
      <c r="AL91" s="155">
        <v>0</v>
      </c>
      <c r="AM91" s="155">
        <v>0</v>
      </c>
      <c r="AN91" s="155">
        <v>0</v>
      </c>
      <c r="AO91" s="155">
        <v>0</v>
      </c>
      <c r="AP91" s="155">
        <v>0</v>
      </c>
      <c r="AQ91" s="155">
        <v>0</v>
      </c>
    </row>
    <row r="92" spans="2:43">
      <c r="B92" s="150" t="s">
        <v>60</v>
      </c>
      <c r="C92" s="152">
        <v>0</v>
      </c>
      <c r="D92" s="152">
        <v>0</v>
      </c>
      <c r="E92" s="152">
        <v>0</v>
      </c>
      <c r="F92" s="152">
        <v>0</v>
      </c>
      <c r="G92" s="152">
        <v>0</v>
      </c>
      <c r="H92" s="152">
        <v>0</v>
      </c>
      <c r="I92" s="152">
        <v>0</v>
      </c>
      <c r="J92" s="152">
        <v>0</v>
      </c>
      <c r="K92" s="152">
        <v>0</v>
      </c>
      <c r="L92" s="152">
        <v>0</v>
      </c>
      <c r="M92" s="152">
        <v>0</v>
      </c>
      <c r="N92" s="152">
        <v>0</v>
      </c>
      <c r="O92" s="211">
        <v>0</v>
      </c>
      <c r="P92" s="155">
        <v>0</v>
      </c>
      <c r="Q92" s="155">
        <v>0</v>
      </c>
      <c r="R92" s="155">
        <v>0</v>
      </c>
      <c r="S92" s="155">
        <v>0</v>
      </c>
      <c r="T92" s="155">
        <v>0</v>
      </c>
      <c r="U92" s="155">
        <v>0</v>
      </c>
      <c r="V92" s="155">
        <v>0</v>
      </c>
      <c r="W92" s="155">
        <v>0</v>
      </c>
      <c r="X92" s="155">
        <v>0</v>
      </c>
      <c r="Y92" s="155">
        <v>0</v>
      </c>
      <c r="Z92" s="155">
        <v>0</v>
      </c>
      <c r="AA92" s="155">
        <v>0</v>
      </c>
      <c r="AB92" s="155">
        <v>0</v>
      </c>
      <c r="AC92" s="155">
        <v>0</v>
      </c>
      <c r="AD92" s="155">
        <v>0</v>
      </c>
      <c r="AE92" s="155">
        <v>0</v>
      </c>
      <c r="AF92" s="155">
        <v>0</v>
      </c>
      <c r="AG92" s="155">
        <v>0</v>
      </c>
      <c r="AH92" s="155">
        <v>0</v>
      </c>
      <c r="AI92" s="155">
        <v>0</v>
      </c>
      <c r="AJ92" s="155">
        <v>0</v>
      </c>
      <c r="AK92" s="155">
        <v>0</v>
      </c>
      <c r="AL92" s="155">
        <v>0</v>
      </c>
      <c r="AM92" s="155">
        <v>0</v>
      </c>
      <c r="AN92" s="155">
        <v>0</v>
      </c>
      <c r="AO92" s="155">
        <v>0</v>
      </c>
      <c r="AP92" s="155">
        <v>0</v>
      </c>
      <c r="AQ92" s="155">
        <v>0</v>
      </c>
    </row>
    <row r="93" spans="2:43">
      <c r="B93" s="154" t="s">
        <v>64</v>
      </c>
      <c r="C93" s="149">
        <v>1237236.7017000001</v>
      </c>
      <c r="D93" s="149">
        <v>1251328.80067</v>
      </c>
      <c r="E93" s="149">
        <v>1252997.7965700002</v>
      </c>
      <c r="F93" s="149">
        <v>1261697.5774300001</v>
      </c>
      <c r="G93" s="149">
        <v>1259528.6484400004</v>
      </c>
      <c r="H93" s="149">
        <v>1249264.33662</v>
      </c>
      <c r="I93" s="149">
        <v>1242831.4516400001</v>
      </c>
      <c r="J93" s="149">
        <v>1234064.1890099999</v>
      </c>
      <c r="K93" s="149">
        <v>1223523.9222199996</v>
      </c>
      <c r="L93" s="149">
        <v>1213176.9902599999</v>
      </c>
      <c r="M93" s="149">
        <v>1203399.1534099998</v>
      </c>
      <c r="N93" s="149">
        <v>1193540.77788</v>
      </c>
      <c r="O93" s="149">
        <v>1191869.3241700002</v>
      </c>
      <c r="P93" s="149">
        <v>1182331.88794</v>
      </c>
      <c r="Q93" s="149">
        <v>1171379.6966299999</v>
      </c>
      <c r="R93" s="149">
        <v>1479983.1552300001</v>
      </c>
      <c r="S93" s="149">
        <v>1475738.9686799999</v>
      </c>
      <c r="T93" s="149">
        <v>1468659.01679</v>
      </c>
      <c r="U93" s="149">
        <v>1455405.1052799998</v>
      </c>
      <c r="V93" s="149">
        <v>1511396.3900000001</v>
      </c>
      <c r="W93" s="149">
        <v>1499425.58</v>
      </c>
      <c r="X93" s="149">
        <v>1562041</v>
      </c>
      <c r="Y93" s="149">
        <v>1560222</v>
      </c>
      <c r="Z93" s="149">
        <v>1550201</v>
      </c>
      <c r="AA93" s="149">
        <v>1482018</v>
      </c>
      <c r="AB93" s="149">
        <v>1504516</v>
      </c>
      <c r="AC93" s="149">
        <v>1525057</v>
      </c>
      <c r="AD93" s="149">
        <v>1535237</v>
      </c>
      <c r="AE93" s="149">
        <v>1613266</v>
      </c>
      <c r="AF93" s="149">
        <v>1731096</v>
      </c>
      <c r="AG93" s="149">
        <v>1766286</v>
      </c>
      <c r="AH93" s="149">
        <v>1833076</v>
      </c>
      <c r="AI93" s="149">
        <f t="shared" ref="AI93:AL93" si="17">SUM(AI94:AI97)</f>
        <v>1886634</v>
      </c>
      <c r="AJ93" s="149">
        <f t="shared" si="17"/>
        <v>1955960</v>
      </c>
      <c r="AK93" s="149">
        <f t="shared" si="17"/>
        <v>2032735</v>
      </c>
      <c r="AL93" s="149">
        <f t="shared" si="17"/>
        <v>2096572</v>
      </c>
      <c r="AM93" s="149">
        <v>2163719</v>
      </c>
      <c r="AN93" s="149">
        <v>2195744</v>
      </c>
      <c r="AO93" s="149">
        <v>2232310</v>
      </c>
      <c r="AP93" s="149">
        <v>462761</v>
      </c>
      <c r="AQ93" s="149">
        <v>0</v>
      </c>
    </row>
    <row r="94" spans="2:43">
      <c r="B94" s="156" t="s">
        <v>65</v>
      </c>
      <c r="C94" s="152">
        <v>0</v>
      </c>
      <c r="D94" s="152">
        <v>0</v>
      </c>
      <c r="E94" s="152">
        <v>0</v>
      </c>
      <c r="F94" s="152">
        <v>0</v>
      </c>
      <c r="G94" s="152">
        <v>0</v>
      </c>
      <c r="H94" s="152">
        <v>0</v>
      </c>
      <c r="I94" s="152">
        <v>0</v>
      </c>
      <c r="J94" s="152">
        <v>0</v>
      </c>
      <c r="K94" s="152">
        <v>0</v>
      </c>
      <c r="L94" s="152">
        <v>0</v>
      </c>
      <c r="M94" s="152">
        <v>0</v>
      </c>
      <c r="N94" s="152">
        <v>0</v>
      </c>
      <c r="O94" s="152">
        <v>0</v>
      </c>
      <c r="P94" s="152">
        <v>0</v>
      </c>
      <c r="Q94" s="152">
        <v>0</v>
      </c>
      <c r="R94" s="152">
        <v>0</v>
      </c>
      <c r="S94" s="152">
        <v>0</v>
      </c>
      <c r="T94" s="152">
        <v>0</v>
      </c>
      <c r="U94" s="152">
        <v>0</v>
      </c>
      <c r="V94" s="152">
        <v>0</v>
      </c>
      <c r="W94" s="152">
        <v>0</v>
      </c>
      <c r="X94" s="152">
        <v>0</v>
      </c>
      <c r="Y94" s="152">
        <v>0</v>
      </c>
      <c r="Z94" s="152">
        <v>0</v>
      </c>
      <c r="AA94" s="152">
        <v>0</v>
      </c>
      <c r="AB94" s="152">
        <v>0</v>
      </c>
      <c r="AC94" s="152">
        <v>0</v>
      </c>
      <c r="AD94" s="152">
        <v>0</v>
      </c>
      <c r="AE94" s="152">
        <v>0</v>
      </c>
      <c r="AF94" s="152">
        <v>28</v>
      </c>
      <c r="AG94" s="152">
        <v>461</v>
      </c>
      <c r="AH94" s="152">
        <v>0</v>
      </c>
      <c r="AI94" s="152">
        <v>0</v>
      </c>
      <c r="AJ94" s="152">
        <v>0</v>
      </c>
      <c r="AK94" s="152">
        <v>0</v>
      </c>
      <c r="AL94" s="152">
        <v>0</v>
      </c>
      <c r="AM94" s="152">
        <v>0</v>
      </c>
      <c r="AN94" s="152">
        <v>0</v>
      </c>
      <c r="AO94" s="152">
        <v>0</v>
      </c>
      <c r="AP94" s="152">
        <v>0</v>
      </c>
      <c r="AQ94" s="152">
        <v>0</v>
      </c>
    </row>
    <row r="95" spans="2:43">
      <c r="B95" s="156" t="s">
        <v>66</v>
      </c>
      <c r="C95" s="152">
        <v>1232140.15121</v>
      </c>
      <c r="D95" s="152">
        <v>1246287.1159399999</v>
      </c>
      <c r="E95" s="152">
        <v>1248044.7192700002</v>
      </c>
      <c r="F95" s="152">
        <v>1256852.6179500001</v>
      </c>
      <c r="G95" s="152">
        <v>1254761.8334000004</v>
      </c>
      <c r="H95" s="152">
        <v>1244585.94979</v>
      </c>
      <c r="I95" s="152">
        <v>1238165.4980400002</v>
      </c>
      <c r="J95" s="152">
        <v>1229482.8634899999</v>
      </c>
      <c r="K95" s="152">
        <v>1219035.3579199996</v>
      </c>
      <c r="L95" s="152">
        <v>1208766.3673599998</v>
      </c>
      <c r="M95" s="152">
        <v>1199084.9966899997</v>
      </c>
      <c r="N95" s="152">
        <v>1189287.8100099999</v>
      </c>
      <c r="O95" s="152">
        <v>1187714.6471600002</v>
      </c>
      <c r="P95" s="152">
        <v>1178275.50177</v>
      </c>
      <c r="Q95" s="152">
        <v>1167417.31247</v>
      </c>
      <c r="R95" s="152">
        <v>1476091.0134400001</v>
      </c>
      <c r="S95" s="152">
        <v>1462043.66353</v>
      </c>
      <c r="T95" s="152">
        <v>1455450.9299300001</v>
      </c>
      <c r="U95" s="152">
        <v>1451780.6826199999</v>
      </c>
      <c r="V95" s="152">
        <v>1507863.58</v>
      </c>
      <c r="W95" s="152">
        <v>1495988.37</v>
      </c>
      <c r="X95" s="152">
        <v>1558699</v>
      </c>
      <c r="Y95" s="152">
        <v>1556943</v>
      </c>
      <c r="Z95" s="152">
        <v>1549286</v>
      </c>
      <c r="AA95" s="152">
        <v>1481128</v>
      </c>
      <c r="AB95" s="152">
        <v>1503650</v>
      </c>
      <c r="AC95" s="152">
        <v>1524212</v>
      </c>
      <c r="AD95" s="152">
        <v>1534412</v>
      </c>
      <c r="AE95" s="152">
        <v>1612461</v>
      </c>
      <c r="AF95" s="152">
        <v>1730282</v>
      </c>
      <c r="AG95" s="152">
        <v>1765059</v>
      </c>
      <c r="AH95" s="152">
        <v>1832329</v>
      </c>
      <c r="AI95" s="152">
        <v>1885905</v>
      </c>
      <c r="AJ95" s="152">
        <v>1955249</v>
      </c>
      <c r="AK95" s="152">
        <v>2032041</v>
      </c>
      <c r="AL95" s="152">
        <v>2095895</v>
      </c>
      <c r="AM95" s="152">
        <v>2163059</v>
      </c>
      <c r="AN95" s="152">
        <v>2195100</v>
      </c>
      <c r="AO95" s="152">
        <v>2231682</v>
      </c>
      <c r="AP95" s="152">
        <v>439069</v>
      </c>
      <c r="AQ95" s="152">
        <v>0</v>
      </c>
    </row>
    <row r="96" spans="2:43">
      <c r="B96" s="156" t="s">
        <v>67</v>
      </c>
      <c r="C96" s="152">
        <v>5096.5504899999996</v>
      </c>
      <c r="D96" s="152">
        <v>5041.6847299999999</v>
      </c>
      <c r="E96" s="152">
        <v>4953.0772999999999</v>
      </c>
      <c r="F96" s="152">
        <v>4844.9594799999995</v>
      </c>
      <c r="G96" s="152">
        <v>4766.8150400000004</v>
      </c>
      <c r="H96" s="152">
        <v>4678.3868300000004</v>
      </c>
      <c r="I96" s="152">
        <v>4665.9536000000007</v>
      </c>
      <c r="J96" s="152">
        <v>4581.3255200000003</v>
      </c>
      <c r="K96" s="152">
        <v>4488.5643000000009</v>
      </c>
      <c r="L96" s="152">
        <v>4410.6229000000012</v>
      </c>
      <c r="M96" s="152">
        <v>4314.15672</v>
      </c>
      <c r="N96" s="152">
        <v>4252.9678700000004</v>
      </c>
      <c r="O96" s="152">
        <v>4154.6770099999994</v>
      </c>
      <c r="P96" s="152">
        <v>4056.3861699999998</v>
      </c>
      <c r="Q96" s="152">
        <v>3962.3841600000001</v>
      </c>
      <c r="R96" s="152">
        <v>3892.1417900000001</v>
      </c>
      <c r="S96" s="152">
        <v>13695.30515</v>
      </c>
      <c r="T96" s="152">
        <v>13208.086859999999</v>
      </c>
      <c r="U96" s="152">
        <v>3624.4226600000002</v>
      </c>
      <c r="V96" s="152">
        <v>3532.81</v>
      </c>
      <c r="W96" s="152">
        <v>3437.21</v>
      </c>
      <c r="X96" s="152">
        <v>3342</v>
      </c>
      <c r="Y96" s="152">
        <v>3279</v>
      </c>
      <c r="Z96" s="152">
        <v>915</v>
      </c>
      <c r="AA96" s="152">
        <v>890</v>
      </c>
      <c r="AB96" s="152">
        <v>866</v>
      </c>
      <c r="AC96" s="152">
        <v>845</v>
      </c>
      <c r="AD96" s="152">
        <v>825</v>
      </c>
      <c r="AE96" s="152">
        <v>805</v>
      </c>
      <c r="AF96" s="152">
        <v>786</v>
      </c>
      <c r="AG96" s="152">
        <v>766</v>
      </c>
      <c r="AH96" s="152">
        <v>747</v>
      </c>
      <c r="AI96" s="152">
        <v>729</v>
      </c>
      <c r="AJ96" s="152">
        <v>711</v>
      </c>
      <c r="AK96" s="152">
        <v>694</v>
      </c>
      <c r="AL96" s="152">
        <v>677</v>
      </c>
      <c r="AM96" s="152">
        <v>660</v>
      </c>
      <c r="AN96" s="152">
        <v>644</v>
      </c>
      <c r="AO96" s="152">
        <v>628</v>
      </c>
      <c r="AP96" s="152">
        <v>23692</v>
      </c>
      <c r="AQ96" s="152">
        <v>0</v>
      </c>
    </row>
    <row r="97" spans="1:43">
      <c r="B97" s="150" t="s">
        <v>68</v>
      </c>
      <c r="C97" s="152">
        <v>0</v>
      </c>
      <c r="D97" s="152">
        <v>0</v>
      </c>
      <c r="E97" s="152">
        <v>0</v>
      </c>
      <c r="F97" s="152">
        <v>0</v>
      </c>
      <c r="G97" s="152">
        <v>0</v>
      </c>
      <c r="H97" s="152">
        <v>0</v>
      </c>
      <c r="I97" s="152">
        <v>0</v>
      </c>
      <c r="J97" s="152">
        <v>0</v>
      </c>
      <c r="K97" s="152">
        <v>0</v>
      </c>
      <c r="L97" s="152">
        <v>0</v>
      </c>
      <c r="M97" s="152">
        <v>0</v>
      </c>
      <c r="N97" s="152">
        <v>0</v>
      </c>
      <c r="O97" s="152">
        <v>0</v>
      </c>
      <c r="P97" s="152">
        <v>0</v>
      </c>
      <c r="Q97" s="152">
        <v>0</v>
      </c>
      <c r="R97" s="212">
        <v>0</v>
      </c>
      <c r="S97" s="152">
        <v>0</v>
      </c>
      <c r="T97" s="152">
        <v>0</v>
      </c>
      <c r="U97" s="152">
        <v>0</v>
      </c>
      <c r="V97" s="152">
        <v>0</v>
      </c>
      <c r="W97" s="152">
        <v>0</v>
      </c>
      <c r="X97" s="152">
        <v>0</v>
      </c>
      <c r="Y97" s="152">
        <v>0</v>
      </c>
      <c r="Z97" s="212">
        <v>0</v>
      </c>
      <c r="AA97" s="212">
        <v>0</v>
      </c>
      <c r="AB97" s="152">
        <v>0</v>
      </c>
      <c r="AC97" s="152">
        <v>0</v>
      </c>
      <c r="AD97" s="212">
        <v>0</v>
      </c>
      <c r="AE97" s="212">
        <v>0</v>
      </c>
      <c r="AF97" s="212">
        <v>0</v>
      </c>
      <c r="AG97" s="212">
        <v>0</v>
      </c>
      <c r="AH97" s="212">
        <v>0</v>
      </c>
      <c r="AI97" s="212">
        <v>0</v>
      </c>
      <c r="AJ97" s="212">
        <v>0</v>
      </c>
      <c r="AK97" s="212">
        <v>0</v>
      </c>
      <c r="AL97" s="212">
        <v>0</v>
      </c>
      <c r="AM97" s="212">
        <v>0</v>
      </c>
      <c r="AN97" s="212">
        <v>0</v>
      </c>
      <c r="AO97" s="152">
        <v>0</v>
      </c>
      <c r="AP97" s="212">
        <v>0</v>
      </c>
      <c r="AQ97" s="212">
        <v>0</v>
      </c>
    </row>
    <row r="98" spans="1:43">
      <c r="B98" s="160" t="s">
        <v>69</v>
      </c>
      <c r="C98" s="162">
        <v>1388805.87729</v>
      </c>
      <c r="D98" s="162">
        <v>1360951.1371900002</v>
      </c>
      <c r="E98" s="162">
        <v>1421598.6110600003</v>
      </c>
      <c r="F98" s="162">
        <v>1461841.3711100002</v>
      </c>
      <c r="G98" s="162">
        <v>1460653.8419900003</v>
      </c>
      <c r="H98" s="162">
        <v>1499670.9545499999</v>
      </c>
      <c r="I98" s="162">
        <f>+I63+I79</f>
        <v>1582329.8937000001</v>
      </c>
      <c r="J98" s="162">
        <v>1543953.5905999998</v>
      </c>
      <c r="K98" s="162">
        <v>1545197.5235499996</v>
      </c>
      <c r="L98" s="162">
        <v>1577112.4832999997</v>
      </c>
      <c r="M98" s="162">
        <v>1530763.1282399998</v>
      </c>
      <c r="N98" s="162">
        <v>1459840.9847899999</v>
      </c>
      <c r="O98" s="162">
        <v>1487212.4215300002</v>
      </c>
      <c r="P98" s="162">
        <v>1555924.5824200001</v>
      </c>
      <c r="Q98" s="162">
        <v>1571830.3301299999</v>
      </c>
      <c r="R98" s="162">
        <v>2209231.7660699999</v>
      </c>
      <c r="S98" s="162">
        <v>2225094.3305500001</v>
      </c>
      <c r="T98" s="162">
        <v>2242973.2299100002</v>
      </c>
      <c r="U98" s="162">
        <v>2291252.1598399999</v>
      </c>
      <c r="V98" s="162">
        <v>2019370.8512200001</v>
      </c>
      <c r="W98" s="162">
        <v>2117587.62</v>
      </c>
      <c r="X98" s="162">
        <v>2123246</v>
      </c>
      <c r="Y98" s="162">
        <v>2113232</v>
      </c>
      <c r="Z98" s="162">
        <v>2254813</v>
      </c>
      <c r="AA98" s="162">
        <v>2202978</v>
      </c>
      <c r="AB98" s="162">
        <v>2032410</v>
      </c>
      <c r="AC98" s="162">
        <v>2047131</v>
      </c>
      <c r="AD98" s="162">
        <v>2084339</v>
      </c>
      <c r="AE98" s="162">
        <v>2120761</v>
      </c>
      <c r="AF98" s="162">
        <v>2268618</v>
      </c>
      <c r="AG98" s="162">
        <v>2385613</v>
      </c>
      <c r="AH98" s="162">
        <v>2334184</v>
      </c>
      <c r="AI98" s="162">
        <f t="shared" ref="AI98:AL98" si="18">+AI63+AI79</f>
        <v>2251876</v>
      </c>
      <c r="AJ98" s="162">
        <f t="shared" si="18"/>
        <v>2340735</v>
      </c>
      <c r="AK98" s="162">
        <f t="shared" si="18"/>
        <v>2496351</v>
      </c>
      <c r="AL98" s="162">
        <f t="shared" si="18"/>
        <v>2445319</v>
      </c>
      <c r="AM98" s="162">
        <v>2466000</v>
      </c>
      <c r="AN98" s="162">
        <v>2532862</v>
      </c>
      <c r="AO98" s="162">
        <v>2636803</v>
      </c>
      <c r="AP98" s="162">
        <v>755022</v>
      </c>
      <c r="AQ98" s="162">
        <v>0</v>
      </c>
    </row>
    <row r="99" spans="1:43" ht="15" thickBot="1">
      <c r="C99" s="116"/>
      <c r="D99" s="116"/>
      <c r="E99" s="116"/>
      <c r="F99" s="116"/>
      <c r="G99" s="116"/>
      <c r="H99" s="116"/>
      <c r="I99" s="116">
        <v>1582329.8937000001</v>
      </c>
      <c r="J99" s="116">
        <v>-1543953.5905999998</v>
      </c>
      <c r="K99" s="116"/>
      <c r="L99" s="116"/>
      <c r="M99" s="116">
        <v>-1530763.1282399998</v>
      </c>
      <c r="Q99" s="116"/>
      <c r="R99" s="116"/>
      <c r="W99" s="116">
        <v>1.06500000692904E-2</v>
      </c>
      <c r="X99" s="116">
        <v>5.1389999687671661E-2</v>
      </c>
      <c r="Y99" s="116">
        <v>-0.8174200002104044</v>
      </c>
      <c r="Z99" s="116">
        <v>-0.19540999969467521</v>
      </c>
      <c r="AA99" s="116">
        <v>0.16270000021904707</v>
      </c>
      <c r="AB99" s="116">
        <v>-0.44021000014618039</v>
      </c>
      <c r="AC99" s="116">
        <v>-0.431770000141114</v>
      </c>
      <c r="AD99" s="116">
        <v>-0.37280000024475157</v>
      </c>
      <c r="AE99" s="116">
        <v>0.15444000018760562</v>
      </c>
      <c r="AF99" s="116">
        <v>-0.409769999794662</v>
      </c>
      <c r="AG99" s="116">
        <v>0.31371999997645617</v>
      </c>
      <c r="AH99" s="116">
        <v>-0.43839999940246344</v>
      </c>
      <c r="AI99" s="116">
        <v>-0.38953000027686357</v>
      </c>
      <c r="AJ99" s="116">
        <v>-0.47672000015154481</v>
      </c>
      <c r="AK99" s="116">
        <v>0.433980000205338</v>
      </c>
      <c r="AL99" s="116">
        <v>-0.16422000015154481</v>
      </c>
      <c r="AM99" s="116">
        <v>-0.21859999978914857</v>
      </c>
      <c r="AN99" s="116">
        <v>0</v>
      </c>
      <c r="AO99" s="116">
        <v>0</v>
      </c>
      <c r="AP99" s="254"/>
      <c r="AQ99" s="254"/>
    </row>
    <row r="100" spans="1:43" ht="16" customHeight="1" thickTop="1" thickBot="1">
      <c r="A100" s="178"/>
      <c r="B100" s="27" t="s">
        <v>95</v>
      </c>
      <c r="C100" s="391" t="s">
        <v>310</v>
      </c>
      <c r="D100" s="391"/>
      <c r="E100" s="391"/>
      <c r="F100" s="391"/>
      <c r="G100" s="392"/>
      <c r="H100" s="391"/>
      <c r="I100" s="391"/>
      <c r="J100" s="391"/>
      <c r="K100" s="392"/>
      <c r="L100" s="391"/>
      <c r="M100" s="391"/>
      <c r="N100" s="391"/>
      <c r="O100" s="392"/>
      <c r="P100" s="391"/>
      <c r="Q100" s="391"/>
      <c r="R100" s="391"/>
      <c r="S100" s="392"/>
      <c r="T100" s="391"/>
      <c r="U100" s="391"/>
      <c r="V100" s="391"/>
      <c r="W100" s="392"/>
      <c r="X100" s="391"/>
      <c r="Y100" s="391"/>
      <c r="Z100" s="391"/>
      <c r="AA100" s="392"/>
      <c r="AB100" s="391"/>
      <c r="AC100" s="391"/>
      <c r="AD100" s="391"/>
      <c r="AE100" s="392"/>
      <c r="AF100" s="391"/>
      <c r="AG100" s="391"/>
      <c r="AH100" s="391"/>
      <c r="AI100" s="392"/>
      <c r="AJ100" s="391"/>
      <c r="AK100" s="391"/>
      <c r="AL100" s="391"/>
      <c r="AM100" s="30"/>
      <c r="AN100" s="30"/>
      <c r="AO100" s="30"/>
      <c r="AP100" s="30">
        <v>2024</v>
      </c>
      <c r="AQ100" s="30">
        <v>2025</v>
      </c>
    </row>
    <row r="101" spans="1:43" ht="16" customHeight="1" thickTop="1" thickBot="1">
      <c r="B101" s="28" t="s">
        <v>97</v>
      </c>
      <c r="C101" s="29" t="s">
        <v>0</v>
      </c>
      <c r="D101" s="29" t="s">
        <v>1</v>
      </c>
      <c r="E101" s="29" t="s">
        <v>2</v>
      </c>
      <c r="F101" s="29" t="s">
        <v>3</v>
      </c>
      <c r="G101" s="29" t="s">
        <v>4</v>
      </c>
      <c r="H101" s="29" t="s">
        <v>5</v>
      </c>
      <c r="I101" s="29" t="s">
        <v>6</v>
      </c>
      <c r="J101" s="29" t="s">
        <v>7</v>
      </c>
      <c r="K101" s="29" t="s">
        <v>8</v>
      </c>
      <c r="L101" s="29" t="s">
        <v>90</v>
      </c>
      <c r="M101" s="29" t="s">
        <v>102</v>
      </c>
      <c r="N101" s="29" t="s">
        <v>103</v>
      </c>
      <c r="O101" s="29" t="s">
        <v>104</v>
      </c>
      <c r="P101" s="29" t="s">
        <v>106</v>
      </c>
      <c r="Q101" s="29" t="s">
        <v>107</v>
      </c>
      <c r="R101" s="29" t="s">
        <v>108</v>
      </c>
      <c r="S101" s="29" t="s">
        <v>109</v>
      </c>
      <c r="T101" s="29" t="s">
        <v>111</v>
      </c>
      <c r="U101" s="29" t="s">
        <v>116</v>
      </c>
      <c r="V101" s="29" t="s">
        <v>117</v>
      </c>
      <c r="W101" s="29" t="s">
        <v>159</v>
      </c>
      <c r="X101" s="29" t="s">
        <v>178</v>
      </c>
      <c r="Y101" s="29" t="s">
        <v>181</v>
      </c>
      <c r="Z101" s="29" t="s">
        <v>197</v>
      </c>
      <c r="AA101" s="29" t="s">
        <v>199</v>
      </c>
      <c r="AB101" s="29" t="s">
        <v>201</v>
      </c>
      <c r="AC101" s="29" t="s">
        <v>204</v>
      </c>
      <c r="AD101" s="29" t="s">
        <v>206</v>
      </c>
      <c r="AE101" s="29" t="s">
        <v>209</v>
      </c>
      <c r="AF101" s="29" t="s">
        <v>214</v>
      </c>
      <c r="AG101" s="29" t="s">
        <v>222</v>
      </c>
      <c r="AH101" s="29" t="s">
        <v>226</v>
      </c>
      <c r="AI101" s="29" t="str">
        <f t="shared" ref="AI101:AL101" si="19">AI62</f>
        <v>1T23</v>
      </c>
      <c r="AJ101" s="29" t="str">
        <f t="shared" si="19"/>
        <v>2T23</v>
      </c>
      <c r="AK101" s="29" t="str">
        <f t="shared" si="19"/>
        <v>3T23</v>
      </c>
      <c r="AL101" s="29" t="str">
        <f t="shared" si="19"/>
        <v>4T23</v>
      </c>
      <c r="AM101" s="29" t="s">
        <v>287</v>
      </c>
      <c r="AN101" s="29" t="s">
        <v>291</v>
      </c>
      <c r="AO101" s="29" t="s">
        <v>303</v>
      </c>
      <c r="AP101" s="351" t="s">
        <v>306</v>
      </c>
      <c r="AQ101" s="351" t="s">
        <v>341</v>
      </c>
    </row>
    <row r="102" spans="1:43">
      <c r="B102" s="154" t="s">
        <v>71</v>
      </c>
      <c r="C102" s="149">
        <v>923287.69065</v>
      </c>
      <c r="D102" s="149">
        <v>948405.79681000009</v>
      </c>
      <c r="E102" s="149">
        <v>721451.7588500001</v>
      </c>
      <c r="F102" s="149">
        <v>745431.65778000013</v>
      </c>
      <c r="G102" s="149">
        <v>783561.30774999992</v>
      </c>
      <c r="H102" s="149">
        <v>824711.0557400001</v>
      </c>
      <c r="I102" s="149">
        <v>899195.75598999998</v>
      </c>
      <c r="J102" s="149">
        <v>920265.56822000002</v>
      </c>
      <c r="K102" s="149">
        <v>159405.24434999999</v>
      </c>
      <c r="L102" s="149">
        <v>138324.96729</v>
      </c>
      <c r="M102" s="149">
        <v>139216.86254999999</v>
      </c>
      <c r="N102" s="149">
        <v>111762.19434</v>
      </c>
      <c r="O102" s="149">
        <v>358374.06457000005</v>
      </c>
      <c r="P102" s="149">
        <v>430457.15479</v>
      </c>
      <c r="Q102" s="149">
        <v>439579.35139999999</v>
      </c>
      <c r="R102" s="149">
        <v>169915.12828</v>
      </c>
      <c r="S102" s="149">
        <v>105916.85347999999</v>
      </c>
      <c r="T102" s="149">
        <v>154291.84492999999</v>
      </c>
      <c r="U102" s="149">
        <v>203845.31899</v>
      </c>
      <c r="V102" s="149">
        <v>201189.95</v>
      </c>
      <c r="W102" s="149">
        <v>235836.71000000002</v>
      </c>
      <c r="X102" s="149">
        <v>213346</v>
      </c>
      <c r="Y102" s="327">
        <v>278357</v>
      </c>
      <c r="Z102" s="149">
        <v>330657</v>
      </c>
      <c r="AA102" s="149">
        <v>212846</v>
      </c>
      <c r="AB102" s="149">
        <v>238659</v>
      </c>
      <c r="AC102" s="149">
        <v>279442</v>
      </c>
      <c r="AD102" s="149">
        <v>315645</v>
      </c>
      <c r="AE102" s="149">
        <v>282683</v>
      </c>
      <c r="AF102" s="149">
        <v>297768</v>
      </c>
      <c r="AG102" s="149">
        <v>409285</v>
      </c>
      <c r="AH102" s="149">
        <v>449625</v>
      </c>
      <c r="AI102" s="149">
        <f t="shared" ref="AI102:AL102" si="20">SUM(AI103:AI120)</f>
        <v>279168</v>
      </c>
      <c r="AJ102" s="149">
        <f t="shared" si="20"/>
        <v>419220</v>
      </c>
      <c r="AK102" s="149">
        <f t="shared" si="20"/>
        <v>489772</v>
      </c>
      <c r="AL102" s="149">
        <f t="shared" si="20"/>
        <v>420995</v>
      </c>
      <c r="AM102" s="149">
        <v>349989</v>
      </c>
      <c r="AN102" s="149">
        <v>443816.99737</v>
      </c>
      <c r="AO102" s="149">
        <v>623730.26341999997</v>
      </c>
      <c r="AP102" s="149">
        <v>287691.62192000001</v>
      </c>
      <c r="AQ102" s="149">
        <v>0</v>
      </c>
    </row>
    <row r="103" spans="1:43">
      <c r="B103" s="150" t="s">
        <v>72</v>
      </c>
      <c r="C103" s="152">
        <v>29232.923160000002</v>
      </c>
      <c r="D103" s="152">
        <v>19913.285480000002</v>
      </c>
      <c r="E103" s="152">
        <v>23328.597729999998</v>
      </c>
      <c r="F103" s="152">
        <v>15780.413330000001</v>
      </c>
      <c r="G103" s="152">
        <v>13384.364820000001</v>
      </c>
      <c r="H103" s="152">
        <v>14264.18973</v>
      </c>
      <c r="I103" s="152">
        <v>19151.763279999999</v>
      </c>
      <c r="J103" s="152">
        <v>21075.43087</v>
      </c>
      <c r="K103" s="152">
        <v>56355.381990000002</v>
      </c>
      <c r="L103" s="152">
        <v>69572.443880000006</v>
      </c>
      <c r="M103" s="152">
        <v>61278.642689999993</v>
      </c>
      <c r="N103" s="152">
        <v>57246</v>
      </c>
      <c r="O103" s="152">
        <v>48490.330909999997</v>
      </c>
      <c r="P103" s="152">
        <v>62407.774709999998</v>
      </c>
      <c r="Q103" s="152">
        <v>61622.371049999994</v>
      </c>
      <c r="R103" s="152">
        <v>69661.755309999993</v>
      </c>
      <c r="S103" s="152">
        <v>71937.087379999997</v>
      </c>
      <c r="T103" s="152">
        <v>81613.984319999989</v>
      </c>
      <c r="U103" s="152">
        <v>65786.526389999999</v>
      </c>
      <c r="V103" s="152">
        <v>148342.45000000001</v>
      </c>
      <c r="W103" s="152">
        <v>127695.83</v>
      </c>
      <c r="X103" s="152">
        <v>133284</v>
      </c>
      <c r="Y103" s="152">
        <v>112830</v>
      </c>
      <c r="Z103" s="152">
        <v>106726</v>
      </c>
      <c r="AA103" s="152">
        <v>46456</v>
      </c>
      <c r="AB103" s="152">
        <v>43162</v>
      </c>
      <c r="AC103" s="152">
        <v>57130</v>
      </c>
      <c r="AD103" s="152">
        <v>52247</v>
      </c>
      <c r="AE103" s="152">
        <v>50342</v>
      </c>
      <c r="AF103" s="152">
        <v>43933</v>
      </c>
      <c r="AG103" s="152">
        <v>71835</v>
      </c>
      <c r="AH103" s="152">
        <v>56518</v>
      </c>
      <c r="AI103" s="152">
        <v>35057</v>
      </c>
      <c r="AJ103" s="152">
        <v>76823</v>
      </c>
      <c r="AK103" s="152">
        <v>54056</v>
      </c>
      <c r="AL103" s="152">
        <v>49310</v>
      </c>
      <c r="AM103" s="152">
        <v>46708</v>
      </c>
      <c r="AN103" s="152">
        <v>65748</v>
      </c>
      <c r="AO103" s="152">
        <v>48056</v>
      </c>
      <c r="AP103" s="152">
        <v>27161</v>
      </c>
      <c r="AQ103" s="152">
        <v>0</v>
      </c>
    </row>
    <row r="104" spans="1:43">
      <c r="B104" s="150" t="s">
        <v>207</v>
      </c>
      <c r="C104" s="152"/>
      <c r="D104" s="152"/>
      <c r="E104" s="152"/>
      <c r="F104" s="152"/>
      <c r="G104" s="152"/>
      <c r="H104" s="152"/>
      <c r="I104" s="152"/>
      <c r="J104" s="152"/>
      <c r="K104" s="152"/>
      <c r="L104" s="152"/>
      <c r="M104" s="152"/>
      <c r="N104" s="152"/>
      <c r="O104" s="152"/>
      <c r="P104" s="152"/>
      <c r="Q104" s="152"/>
      <c r="R104" s="152"/>
      <c r="S104" s="152"/>
      <c r="T104" s="152"/>
      <c r="U104" s="152"/>
      <c r="V104" s="152"/>
      <c r="W104" s="152">
        <v>0</v>
      </c>
      <c r="X104" s="152">
        <v>0</v>
      </c>
      <c r="Y104" s="152">
        <v>0</v>
      </c>
      <c r="Z104" s="152">
        <v>0</v>
      </c>
      <c r="AA104" s="152">
        <v>0</v>
      </c>
      <c r="AB104" s="152">
        <v>0</v>
      </c>
      <c r="AC104" s="152">
        <v>0</v>
      </c>
      <c r="AD104" s="152">
        <v>0</v>
      </c>
      <c r="AE104" s="152">
        <v>0</v>
      </c>
      <c r="AF104" s="152">
        <v>0</v>
      </c>
      <c r="AG104" s="152">
        <v>0</v>
      </c>
      <c r="AH104" s="152">
        <v>0</v>
      </c>
      <c r="AI104" s="152">
        <v>0</v>
      </c>
      <c r="AJ104" s="152">
        <v>0</v>
      </c>
      <c r="AK104" s="152">
        <v>0</v>
      </c>
      <c r="AL104" s="152">
        <v>0</v>
      </c>
      <c r="AM104" s="152">
        <v>0</v>
      </c>
      <c r="AN104" s="152">
        <v>0</v>
      </c>
      <c r="AO104" s="152">
        <v>0</v>
      </c>
      <c r="AP104" s="152">
        <v>0</v>
      </c>
      <c r="AQ104" s="152">
        <v>0</v>
      </c>
    </row>
    <row r="105" spans="1:43">
      <c r="B105" s="150" t="s">
        <v>74</v>
      </c>
      <c r="C105" s="152">
        <v>2286.1817200000005</v>
      </c>
      <c r="D105" s="152">
        <v>463.14566000000002</v>
      </c>
      <c r="E105" s="152">
        <v>772.31358999999975</v>
      </c>
      <c r="F105" s="152">
        <v>1560.7204699999998</v>
      </c>
      <c r="G105" s="152">
        <v>885.39429000000007</v>
      </c>
      <c r="H105" s="152">
        <v>5960.8129500000014</v>
      </c>
      <c r="I105" s="152">
        <v>2679.2981600000003</v>
      </c>
      <c r="J105" s="152">
        <v>2271.9671099999996</v>
      </c>
      <c r="K105" s="152">
        <v>8706.1044800000018</v>
      </c>
      <c r="L105" s="152">
        <v>13568.58016</v>
      </c>
      <c r="M105" s="152">
        <v>18263.672310000009</v>
      </c>
      <c r="N105" s="152">
        <v>11770</v>
      </c>
      <c r="O105" s="152">
        <v>7743.3743400000003</v>
      </c>
      <c r="P105" s="152">
        <v>7586.7080400000004</v>
      </c>
      <c r="Q105" s="152">
        <v>8697.7103200000001</v>
      </c>
      <c r="R105" s="152">
        <v>18924.023359999999</v>
      </c>
      <c r="S105" s="152">
        <v>9193.3610900000003</v>
      </c>
      <c r="T105" s="152">
        <v>10125.31263</v>
      </c>
      <c r="U105" s="152">
        <v>12280.143830000001</v>
      </c>
      <c r="V105" s="152">
        <v>10455.16</v>
      </c>
      <c r="W105" s="152">
        <v>17595.580000000002</v>
      </c>
      <c r="X105" s="152">
        <v>23545</v>
      </c>
      <c r="Y105" s="152">
        <v>20037</v>
      </c>
      <c r="Z105" s="152">
        <v>19032</v>
      </c>
      <c r="AA105" s="152">
        <v>6892</v>
      </c>
      <c r="AB105" s="152">
        <v>6839</v>
      </c>
      <c r="AC105" s="152">
        <v>4605</v>
      </c>
      <c r="AD105" s="152">
        <v>6628</v>
      </c>
      <c r="AE105" s="152">
        <v>4456</v>
      </c>
      <c r="AF105" s="152">
        <v>15628</v>
      </c>
      <c r="AG105" s="152">
        <v>11667</v>
      </c>
      <c r="AH105" s="152">
        <v>14468</v>
      </c>
      <c r="AI105" s="152">
        <v>7701</v>
      </c>
      <c r="AJ105" s="152">
        <v>9842</v>
      </c>
      <c r="AK105" s="152">
        <v>9551</v>
      </c>
      <c r="AL105" s="152">
        <v>14742</v>
      </c>
      <c r="AM105" s="152">
        <v>12463</v>
      </c>
      <c r="AN105" s="152">
        <v>11958</v>
      </c>
      <c r="AO105" s="152">
        <v>16274</v>
      </c>
      <c r="AP105" s="152">
        <v>12102</v>
      </c>
      <c r="AQ105" s="152">
        <v>0</v>
      </c>
    </row>
    <row r="106" spans="1:43">
      <c r="B106" s="164" t="s">
        <v>73</v>
      </c>
      <c r="C106" s="152">
        <v>1626.72702</v>
      </c>
      <c r="D106" s="152">
        <v>997.64149999999995</v>
      </c>
      <c r="E106" s="152">
        <v>983.93717000000015</v>
      </c>
      <c r="F106" s="152">
        <v>1293.2883400000001</v>
      </c>
      <c r="G106" s="152">
        <v>1960.8028700000002</v>
      </c>
      <c r="H106" s="152">
        <v>1004.2263999999999</v>
      </c>
      <c r="I106" s="152">
        <v>879.63116000000002</v>
      </c>
      <c r="J106" s="152">
        <v>826.35451999999987</v>
      </c>
      <c r="K106" s="152">
        <v>544.13459</v>
      </c>
      <c r="L106" s="152">
        <v>591.95507000000009</v>
      </c>
      <c r="M106" s="152">
        <v>745.28986999999995</v>
      </c>
      <c r="N106" s="152">
        <v>323</v>
      </c>
      <c r="O106" s="152">
        <v>566.05534</v>
      </c>
      <c r="P106" s="152">
        <v>1994.7358200000003</v>
      </c>
      <c r="Q106" s="152">
        <v>1811.9852999999998</v>
      </c>
      <c r="R106" s="152">
        <v>1107.9503099999999</v>
      </c>
      <c r="S106" s="152">
        <v>1254.9103700000001</v>
      </c>
      <c r="T106" s="152">
        <v>1838.2297700000001</v>
      </c>
      <c r="U106" s="152">
        <v>1847.3339500000002</v>
      </c>
      <c r="V106" s="152">
        <v>1702.75</v>
      </c>
      <c r="W106" s="152">
        <v>1961.24</v>
      </c>
      <c r="X106" s="152">
        <v>2268</v>
      </c>
      <c r="Y106" s="152">
        <v>2500</v>
      </c>
      <c r="Z106" s="152">
        <v>2065</v>
      </c>
      <c r="AA106" s="152">
        <v>1995</v>
      </c>
      <c r="AB106" s="152">
        <v>1980</v>
      </c>
      <c r="AC106" s="152">
        <v>2230</v>
      </c>
      <c r="AD106" s="152">
        <v>1431</v>
      </c>
      <c r="AE106" s="152">
        <v>2656</v>
      </c>
      <c r="AF106" s="152">
        <v>3836</v>
      </c>
      <c r="AG106" s="152">
        <v>6065</v>
      </c>
      <c r="AH106" s="152">
        <v>7628</v>
      </c>
      <c r="AI106" s="152">
        <v>5274</v>
      </c>
      <c r="AJ106" s="152">
        <v>6592</v>
      </c>
      <c r="AK106" s="152">
        <v>9059</v>
      </c>
      <c r="AL106" s="152">
        <v>9793</v>
      </c>
      <c r="AM106" s="152">
        <v>5712</v>
      </c>
      <c r="AN106" s="152">
        <v>8474</v>
      </c>
      <c r="AO106" s="152">
        <v>11576</v>
      </c>
      <c r="AP106" s="152">
        <v>3859</v>
      </c>
      <c r="AQ106" s="152">
        <v>0</v>
      </c>
    </row>
    <row r="107" spans="1:43">
      <c r="B107" s="150" t="s">
        <v>122</v>
      </c>
      <c r="C107" s="152">
        <v>0</v>
      </c>
      <c r="D107" s="152">
        <v>0</v>
      </c>
      <c r="E107" s="152">
        <v>0</v>
      </c>
      <c r="F107" s="152">
        <v>0</v>
      </c>
      <c r="G107" s="152">
        <v>0</v>
      </c>
      <c r="H107" s="152">
        <v>0</v>
      </c>
      <c r="I107" s="152">
        <v>0</v>
      </c>
      <c r="J107" s="152">
        <v>0</v>
      </c>
      <c r="K107" s="152">
        <v>0</v>
      </c>
      <c r="L107" s="152">
        <v>0</v>
      </c>
      <c r="M107" s="152">
        <v>0</v>
      </c>
      <c r="N107" s="152">
        <v>0</v>
      </c>
      <c r="O107" s="152">
        <v>123.23363999999999</v>
      </c>
      <c r="P107" s="152">
        <v>239.28860999999998</v>
      </c>
      <c r="Q107" s="152">
        <v>1903.5298700000001</v>
      </c>
      <c r="R107" s="152">
        <v>3290.7693399999998</v>
      </c>
      <c r="S107" s="152">
        <v>713.56736999999998</v>
      </c>
      <c r="T107" s="152">
        <v>1427.1347000000001</v>
      </c>
      <c r="U107" s="152">
        <v>2163.8650699999998</v>
      </c>
      <c r="V107" s="152">
        <v>4291.75</v>
      </c>
      <c r="W107" s="152">
        <v>937.88</v>
      </c>
      <c r="X107" s="152">
        <v>1674</v>
      </c>
      <c r="Y107" s="152">
        <v>2446</v>
      </c>
      <c r="Z107" s="152">
        <v>4097</v>
      </c>
      <c r="AA107" s="152">
        <v>1053</v>
      </c>
      <c r="AB107" s="152">
        <v>2086</v>
      </c>
      <c r="AC107" s="152">
        <v>2297</v>
      </c>
      <c r="AD107" s="152">
        <v>3543</v>
      </c>
      <c r="AE107" s="152">
        <v>0</v>
      </c>
      <c r="AF107" s="152">
        <v>0</v>
      </c>
      <c r="AG107" s="152">
        <v>0</v>
      </c>
      <c r="AH107" s="152">
        <v>0</v>
      </c>
      <c r="AI107" s="152">
        <v>0</v>
      </c>
      <c r="AJ107" s="152">
        <v>0</v>
      </c>
      <c r="AK107" s="152">
        <v>0</v>
      </c>
      <c r="AL107" s="152">
        <v>0</v>
      </c>
      <c r="AM107" s="152">
        <v>0</v>
      </c>
      <c r="AN107" s="152">
        <v>0</v>
      </c>
      <c r="AO107" s="152">
        <v>0</v>
      </c>
      <c r="AP107" s="152">
        <v>0</v>
      </c>
      <c r="AQ107" s="152">
        <v>0</v>
      </c>
    </row>
    <row r="108" spans="1:43">
      <c r="B108" s="150" t="s">
        <v>124</v>
      </c>
      <c r="C108" s="152">
        <v>813288.88777999999</v>
      </c>
      <c r="D108" s="152">
        <v>831260.86597000004</v>
      </c>
      <c r="E108" s="152">
        <v>614116.25247000006</v>
      </c>
      <c r="F108" s="152">
        <v>614116.25247000006</v>
      </c>
      <c r="G108" s="152">
        <v>620151.12978999992</v>
      </c>
      <c r="H108" s="152">
        <v>667824.28568000009</v>
      </c>
      <c r="I108" s="152">
        <v>669859.64656999998</v>
      </c>
      <c r="J108" s="152">
        <v>649389.82969000004</v>
      </c>
      <c r="K108" s="152">
        <v>70769.576319999993</v>
      </c>
      <c r="L108" s="152">
        <v>41682.194280000003</v>
      </c>
      <c r="M108" s="152">
        <v>45112.843119999998</v>
      </c>
      <c r="N108" s="152">
        <v>15554.85644</v>
      </c>
      <c r="O108" s="152">
        <v>390004.61056</v>
      </c>
      <c r="P108" s="152">
        <v>390319.38987000001</v>
      </c>
      <c r="Q108" s="152">
        <v>390849.82006</v>
      </c>
      <c r="R108" s="152">
        <v>17224.16936</v>
      </c>
      <c r="S108" s="152">
        <v>17728.214179999999</v>
      </c>
      <c r="T108" s="152">
        <v>18281.689829999999</v>
      </c>
      <c r="U108" s="152">
        <v>18813.936899999997</v>
      </c>
      <c r="V108" s="152">
        <v>0</v>
      </c>
      <c r="W108" s="152">
        <v>0</v>
      </c>
      <c r="X108" s="152">
        <v>0</v>
      </c>
      <c r="Y108" s="152">
        <v>0</v>
      </c>
      <c r="Z108" s="152">
        <v>0</v>
      </c>
      <c r="AA108" s="152">
        <v>0</v>
      </c>
      <c r="AB108" s="152">
        <v>0</v>
      </c>
      <c r="AC108" s="152">
        <v>0</v>
      </c>
      <c r="AD108" s="152">
        <v>0</v>
      </c>
      <c r="AE108" s="152">
        <v>0</v>
      </c>
      <c r="AF108" s="152">
        <v>0</v>
      </c>
      <c r="AG108" s="152">
        <v>0</v>
      </c>
      <c r="AH108" s="152">
        <v>0</v>
      </c>
      <c r="AI108" s="152">
        <v>0</v>
      </c>
      <c r="AJ108" s="152">
        <v>0</v>
      </c>
      <c r="AK108" s="152">
        <v>0</v>
      </c>
      <c r="AL108" s="152">
        <v>0</v>
      </c>
      <c r="AM108" s="152">
        <v>0</v>
      </c>
      <c r="AN108" s="152">
        <v>0</v>
      </c>
      <c r="AO108" s="152">
        <v>0</v>
      </c>
      <c r="AP108" s="152">
        <v>18482</v>
      </c>
      <c r="AQ108" s="152">
        <v>0</v>
      </c>
    </row>
    <row r="109" spans="1:43">
      <c r="B109" s="150" t="s">
        <v>125</v>
      </c>
      <c r="C109" s="152">
        <v>60057.053400000004</v>
      </c>
      <c r="D109" s="152">
        <v>83419.991699999999</v>
      </c>
      <c r="E109" s="152">
        <v>82250.657889999988</v>
      </c>
      <c r="F109" s="152">
        <v>111045.77306000001</v>
      </c>
      <c r="G109" s="152">
        <v>141337.13378</v>
      </c>
      <c r="H109" s="152">
        <v>129935.60876</v>
      </c>
      <c r="I109" s="152">
        <v>162417.25987000001</v>
      </c>
      <c r="J109" s="152">
        <v>194345.61661000003</v>
      </c>
      <c r="K109" s="152">
        <v>23030.046969999999</v>
      </c>
      <c r="L109" s="152">
        <v>12533.54916</v>
      </c>
      <c r="M109" s="152">
        <v>11591.29099</v>
      </c>
      <c r="N109" s="152">
        <v>8249.2336200000009</v>
      </c>
      <c r="O109" s="152">
        <v>7719.6898799999999</v>
      </c>
      <c r="P109" s="152">
        <v>7744.5266300000003</v>
      </c>
      <c r="Q109" s="152">
        <v>7853.4174999999996</v>
      </c>
      <c r="R109" s="152">
        <v>1042.02836</v>
      </c>
      <c r="S109" s="152">
        <v>1026.1669100000001</v>
      </c>
      <c r="T109" s="152">
        <v>1007.9390100000001</v>
      </c>
      <c r="U109" s="152">
        <v>918.55525</v>
      </c>
      <c r="V109" s="152">
        <v>0</v>
      </c>
      <c r="W109" s="152">
        <v>0</v>
      </c>
      <c r="X109" s="152">
        <v>0</v>
      </c>
      <c r="Y109" s="152">
        <v>0</v>
      </c>
      <c r="Z109" s="152">
        <v>0</v>
      </c>
      <c r="AA109" s="152">
        <v>0</v>
      </c>
      <c r="AB109" s="152">
        <v>0</v>
      </c>
      <c r="AC109" s="152">
        <v>0</v>
      </c>
      <c r="AD109" s="152">
        <v>0</v>
      </c>
      <c r="AE109" s="152">
        <v>0</v>
      </c>
      <c r="AF109" s="152">
        <v>0</v>
      </c>
      <c r="AG109" s="152">
        <v>0</v>
      </c>
      <c r="AH109" s="152">
        <v>0</v>
      </c>
      <c r="AI109" s="152">
        <v>0</v>
      </c>
      <c r="AJ109" s="152">
        <v>0</v>
      </c>
      <c r="AK109" s="152">
        <v>0</v>
      </c>
      <c r="AL109" s="152">
        <v>0</v>
      </c>
      <c r="AM109" s="152">
        <v>0</v>
      </c>
      <c r="AN109" s="152">
        <v>0</v>
      </c>
      <c r="AO109" s="152">
        <v>0</v>
      </c>
      <c r="AP109" s="152">
        <v>0</v>
      </c>
      <c r="AQ109" s="152">
        <v>0</v>
      </c>
    </row>
    <row r="110" spans="1:43">
      <c r="B110" s="150" t="s">
        <v>126</v>
      </c>
      <c r="C110" s="152">
        <v>0</v>
      </c>
      <c r="D110" s="152">
        <v>0</v>
      </c>
      <c r="E110" s="152">
        <v>0</v>
      </c>
      <c r="F110" s="152">
        <v>0</v>
      </c>
      <c r="G110" s="152">
        <v>0</v>
      </c>
      <c r="H110" s="152">
        <v>0</v>
      </c>
      <c r="I110" s="152">
        <v>0</v>
      </c>
      <c r="J110" s="152">
        <v>0</v>
      </c>
      <c r="K110" s="152">
        <v>0</v>
      </c>
      <c r="L110" s="152">
        <v>0</v>
      </c>
      <c r="M110" s="152">
        <v>0</v>
      </c>
      <c r="N110" s="152">
        <v>0</v>
      </c>
      <c r="O110" s="152">
        <v>0</v>
      </c>
      <c r="P110" s="152">
        <v>0</v>
      </c>
      <c r="Q110" s="152">
        <v>0</v>
      </c>
      <c r="R110" s="152">
        <v>0</v>
      </c>
      <c r="S110" s="152">
        <v>-4931.90524</v>
      </c>
      <c r="T110" s="152">
        <v>0</v>
      </c>
      <c r="U110" s="152">
        <v>0</v>
      </c>
      <c r="V110" s="152">
        <v>0</v>
      </c>
      <c r="W110" s="152">
        <v>0</v>
      </c>
      <c r="X110" s="152">
        <v>0</v>
      </c>
      <c r="Y110" s="152">
        <v>0</v>
      </c>
      <c r="Z110" s="152">
        <v>0</v>
      </c>
      <c r="AA110" s="152">
        <v>0</v>
      </c>
      <c r="AB110" s="152">
        <v>0</v>
      </c>
      <c r="AC110" s="152">
        <v>0</v>
      </c>
      <c r="AD110" s="152">
        <v>0</v>
      </c>
      <c r="AE110" s="152">
        <v>0</v>
      </c>
      <c r="AF110" s="152">
        <v>-96</v>
      </c>
      <c r="AG110" s="152">
        <v>-96</v>
      </c>
      <c r="AH110" s="152">
        <v>-96</v>
      </c>
      <c r="AI110" s="152">
        <v>-97</v>
      </c>
      <c r="AJ110" s="152">
        <v>-97</v>
      </c>
      <c r="AK110" s="152">
        <v>-97</v>
      </c>
      <c r="AL110" s="152">
        <v>-97</v>
      </c>
      <c r="AM110" s="152">
        <v>-433</v>
      </c>
      <c r="AN110" s="152">
        <v>-430</v>
      </c>
      <c r="AO110" s="152">
        <v>-431</v>
      </c>
      <c r="AP110" s="152">
        <v>0</v>
      </c>
      <c r="AQ110" s="152">
        <v>0</v>
      </c>
    </row>
    <row r="111" spans="1:43">
      <c r="B111" s="150" t="s">
        <v>127</v>
      </c>
      <c r="C111" s="152">
        <v>0</v>
      </c>
      <c r="D111" s="152">
        <v>0</v>
      </c>
      <c r="E111" s="152">
        <v>0</v>
      </c>
      <c r="F111" s="152">
        <v>0</v>
      </c>
      <c r="G111" s="152">
        <v>0</v>
      </c>
      <c r="H111" s="152">
        <v>0</v>
      </c>
      <c r="I111" s="152">
        <v>0</v>
      </c>
      <c r="J111" s="152">
        <v>0</v>
      </c>
      <c r="K111" s="152">
        <v>0</v>
      </c>
      <c r="L111" s="152">
        <v>0</v>
      </c>
      <c r="M111" s="152">
        <v>0</v>
      </c>
      <c r="N111" s="152">
        <v>0</v>
      </c>
      <c r="O111" s="152">
        <v>-35103.488210000003</v>
      </c>
      <c r="P111" s="152">
        <v>0</v>
      </c>
      <c r="Q111" s="152">
        <v>0</v>
      </c>
      <c r="R111" s="152">
        <v>0</v>
      </c>
      <c r="S111" s="152">
        <v>0</v>
      </c>
      <c r="T111" s="152">
        <v>0</v>
      </c>
      <c r="U111" s="152">
        <v>0</v>
      </c>
      <c r="V111" s="152">
        <v>0</v>
      </c>
      <c r="W111" s="152">
        <v>0</v>
      </c>
      <c r="X111" s="152">
        <v>0</v>
      </c>
      <c r="Y111" s="152">
        <v>0</v>
      </c>
      <c r="Z111" s="152">
        <v>0</v>
      </c>
      <c r="AA111" s="152">
        <v>0</v>
      </c>
      <c r="AB111" s="152">
        <v>0</v>
      </c>
      <c r="AC111" s="152">
        <v>0</v>
      </c>
      <c r="AD111" s="152">
        <v>0</v>
      </c>
      <c r="AE111" s="152">
        <v>0</v>
      </c>
      <c r="AF111" s="152">
        <v>0</v>
      </c>
      <c r="AG111" s="152">
        <v>0</v>
      </c>
      <c r="AH111" s="152">
        <v>0</v>
      </c>
      <c r="AI111" s="152">
        <v>0</v>
      </c>
      <c r="AJ111" s="152">
        <v>0</v>
      </c>
      <c r="AK111" s="152">
        <v>0</v>
      </c>
      <c r="AL111" s="152">
        <v>0</v>
      </c>
      <c r="AM111" s="152">
        <v>0</v>
      </c>
      <c r="AN111" s="152">
        <v>0</v>
      </c>
      <c r="AO111" s="152">
        <v>0</v>
      </c>
      <c r="AP111" s="152">
        <v>0</v>
      </c>
      <c r="AQ111" s="152">
        <v>0</v>
      </c>
    </row>
    <row r="112" spans="1:43">
      <c r="B112" s="150" t="s">
        <v>128</v>
      </c>
      <c r="C112" s="152">
        <v>0</v>
      </c>
      <c r="D112" s="152">
        <v>0</v>
      </c>
      <c r="E112" s="152">
        <v>0</v>
      </c>
      <c r="F112" s="152">
        <v>0</v>
      </c>
      <c r="G112" s="152">
        <v>0</v>
      </c>
      <c r="H112" s="152">
        <v>0</v>
      </c>
      <c r="I112" s="152">
        <v>0</v>
      </c>
      <c r="J112" s="152">
        <v>0</v>
      </c>
      <c r="K112" s="152">
        <v>0</v>
      </c>
      <c r="L112" s="152">
        <v>0</v>
      </c>
      <c r="M112" s="152">
        <v>0</v>
      </c>
      <c r="N112" s="152">
        <v>0</v>
      </c>
      <c r="O112" s="152">
        <v>0</v>
      </c>
      <c r="P112" s="152">
        <v>0</v>
      </c>
      <c r="Q112" s="152">
        <v>0</v>
      </c>
      <c r="R112" s="152">
        <v>45527.432240000002</v>
      </c>
      <c r="S112" s="152">
        <v>43333.16</v>
      </c>
      <c r="T112" s="152">
        <v>83643.16</v>
      </c>
      <c r="U112" s="152">
        <v>83643.16</v>
      </c>
      <c r="V112" s="152">
        <v>0</v>
      </c>
      <c r="W112" s="152">
        <v>0</v>
      </c>
      <c r="X112" s="152">
        <v>0</v>
      </c>
      <c r="Y112" s="152">
        <v>0</v>
      </c>
      <c r="Z112" s="152">
        <v>0</v>
      </c>
      <c r="AA112" s="152">
        <v>0</v>
      </c>
      <c r="AB112" s="152">
        <v>0</v>
      </c>
      <c r="AC112" s="152">
        <v>0</v>
      </c>
      <c r="AD112" s="152">
        <v>100000</v>
      </c>
      <c r="AE112" s="152">
        <v>100000</v>
      </c>
      <c r="AF112" s="152">
        <v>100000</v>
      </c>
      <c r="AG112" s="152">
        <v>100000</v>
      </c>
      <c r="AH112" s="152">
        <v>145000</v>
      </c>
      <c r="AI112" s="152">
        <v>145000</v>
      </c>
      <c r="AJ112" s="152">
        <v>145000</v>
      </c>
      <c r="AK112" s="152">
        <v>145000</v>
      </c>
      <c r="AL112" s="152">
        <v>145000</v>
      </c>
      <c r="AM112" s="152">
        <v>145000</v>
      </c>
      <c r="AN112" s="152">
        <v>145000</v>
      </c>
      <c r="AO112" s="152">
        <v>145000</v>
      </c>
      <c r="AP112" s="152">
        <v>216683</v>
      </c>
      <c r="AQ112" s="152">
        <v>0</v>
      </c>
    </row>
    <row r="113" spans="2:43">
      <c r="B113" s="150" t="s">
        <v>129</v>
      </c>
      <c r="C113" s="152">
        <v>0</v>
      </c>
      <c r="D113" s="152">
        <v>0</v>
      </c>
      <c r="E113" s="152">
        <v>0</v>
      </c>
      <c r="F113" s="152">
        <v>0</v>
      </c>
      <c r="G113" s="152">
        <v>0</v>
      </c>
      <c r="H113" s="152">
        <v>0</v>
      </c>
      <c r="I113" s="152">
        <v>0</v>
      </c>
      <c r="J113" s="152">
        <v>0</v>
      </c>
      <c r="K113" s="152">
        <v>0</v>
      </c>
      <c r="L113" s="152">
        <v>0</v>
      </c>
      <c r="M113" s="152">
        <v>0</v>
      </c>
      <c r="N113" s="152">
        <v>0</v>
      </c>
      <c r="O113" s="152">
        <v>0</v>
      </c>
      <c r="P113" s="152">
        <v>0</v>
      </c>
      <c r="Q113" s="152">
        <v>0</v>
      </c>
      <c r="R113" s="152">
        <v>0</v>
      </c>
      <c r="S113" s="152">
        <v>24141.66128</v>
      </c>
      <c r="T113" s="152">
        <v>5220.23585</v>
      </c>
      <c r="U113" s="152">
        <v>26185.535449999999</v>
      </c>
      <c r="V113" s="152">
        <v>9394.8799999999992</v>
      </c>
      <c r="W113" s="152">
        <v>19249.599999999999</v>
      </c>
      <c r="X113" s="152">
        <v>7351</v>
      </c>
      <c r="Y113" s="152">
        <v>13471</v>
      </c>
      <c r="Z113" s="152">
        <v>5499</v>
      </c>
      <c r="AA113" s="152">
        <v>11238</v>
      </c>
      <c r="AB113" s="152">
        <v>7755</v>
      </c>
      <c r="AC113" s="152">
        <v>19273</v>
      </c>
      <c r="AD113" s="152">
        <v>15553</v>
      </c>
      <c r="AE113" s="152">
        <v>36308</v>
      </c>
      <c r="AF113" s="152">
        <v>23212</v>
      </c>
      <c r="AG113" s="152">
        <v>51151</v>
      </c>
      <c r="AH113" s="152">
        <v>22428</v>
      </c>
      <c r="AI113" s="152">
        <v>46403</v>
      </c>
      <c r="AJ113" s="152">
        <v>22502</v>
      </c>
      <c r="AK113" s="152">
        <v>46803</v>
      </c>
      <c r="AL113" s="152">
        <v>16051</v>
      </c>
      <c r="AM113" s="152">
        <v>31785</v>
      </c>
      <c r="AN113" s="152">
        <v>14352</v>
      </c>
      <c r="AO113" s="152">
        <v>30239</v>
      </c>
      <c r="AP113" s="152">
        <v>3196</v>
      </c>
      <c r="AQ113" s="152">
        <v>0</v>
      </c>
    </row>
    <row r="114" spans="2:43">
      <c r="B114" s="150" t="s">
        <v>130</v>
      </c>
      <c r="C114" s="152">
        <v>0</v>
      </c>
      <c r="D114" s="152">
        <v>0</v>
      </c>
      <c r="E114" s="152">
        <v>0</v>
      </c>
      <c r="F114" s="152">
        <v>0</v>
      </c>
      <c r="G114" s="152">
        <v>0</v>
      </c>
      <c r="H114" s="152">
        <v>0</v>
      </c>
      <c r="I114" s="152">
        <v>0</v>
      </c>
      <c r="J114" s="152">
        <v>0</v>
      </c>
      <c r="K114" s="152">
        <v>0</v>
      </c>
      <c r="L114" s="152">
        <v>0</v>
      </c>
      <c r="M114" s="152">
        <v>0</v>
      </c>
      <c r="N114" s="152">
        <v>0</v>
      </c>
      <c r="O114" s="152">
        <v>0</v>
      </c>
      <c r="P114" s="152">
        <v>0</v>
      </c>
      <c r="Q114" s="152">
        <v>0</v>
      </c>
      <c r="R114" s="152">
        <v>0</v>
      </c>
      <c r="S114" s="152">
        <v>-1172.6736599999999</v>
      </c>
      <c r="T114" s="152">
        <v>-6503.2555199999997</v>
      </c>
      <c r="U114" s="152">
        <v>-6515.9722000000002</v>
      </c>
      <c r="V114" s="152">
        <v>-794.81</v>
      </c>
      <c r="W114" s="152">
        <v>-792.86</v>
      </c>
      <c r="X114" s="152">
        <v>-793</v>
      </c>
      <c r="Y114" s="152">
        <v>-793</v>
      </c>
      <c r="Z114" s="152">
        <v>-794</v>
      </c>
      <c r="AA114" s="152">
        <v>-794</v>
      </c>
      <c r="AB114" s="152">
        <v>-794</v>
      </c>
      <c r="AC114" s="152">
        <v>-794</v>
      </c>
      <c r="AD114" s="152">
        <v>-752</v>
      </c>
      <c r="AE114" s="152">
        <v>-709</v>
      </c>
      <c r="AF114" s="152">
        <v>-666</v>
      </c>
      <c r="AG114" s="152">
        <v>-623</v>
      </c>
      <c r="AH114" s="152">
        <v>-580</v>
      </c>
      <c r="AI114" s="152">
        <v>-540</v>
      </c>
      <c r="AJ114" s="152">
        <v>-498</v>
      </c>
      <c r="AK114" s="152">
        <v>-458</v>
      </c>
      <c r="AL114" s="152">
        <v>-414</v>
      </c>
      <c r="AM114" s="152">
        <v>-376</v>
      </c>
      <c r="AN114" s="152">
        <v>-344</v>
      </c>
      <c r="AO114" s="152">
        <v>-288</v>
      </c>
      <c r="AP114" s="152">
        <v>0</v>
      </c>
      <c r="AQ114" s="152">
        <v>0</v>
      </c>
    </row>
    <row r="115" spans="2:43">
      <c r="B115" s="150" t="s">
        <v>110</v>
      </c>
      <c r="C115" s="152">
        <v>0</v>
      </c>
      <c r="D115" s="152">
        <v>0</v>
      </c>
      <c r="E115" s="152">
        <v>0</v>
      </c>
      <c r="F115" s="152">
        <v>0</v>
      </c>
      <c r="G115" s="152">
        <v>0</v>
      </c>
      <c r="H115" s="152">
        <v>0</v>
      </c>
      <c r="I115" s="152">
        <v>0</v>
      </c>
      <c r="J115" s="152">
        <v>0</v>
      </c>
      <c r="K115" s="152">
        <v>0</v>
      </c>
      <c r="L115" s="152">
        <v>0</v>
      </c>
      <c r="M115" s="152">
        <v>0</v>
      </c>
      <c r="N115" s="152">
        <v>0</v>
      </c>
      <c r="O115" s="168">
        <v>0</v>
      </c>
      <c r="P115" s="152">
        <v>0</v>
      </c>
      <c r="Q115" s="152">
        <v>0</v>
      </c>
      <c r="R115" s="214">
        <v>0</v>
      </c>
      <c r="S115" s="214">
        <v>1606.22234</v>
      </c>
      <c r="T115" s="214">
        <v>1395.72478</v>
      </c>
      <c r="U115" s="214">
        <v>907.40069999999992</v>
      </c>
      <c r="V115" s="214">
        <v>1300.78</v>
      </c>
      <c r="W115" s="214">
        <v>1329.31</v>
      </c>
      <c r="X115" s="214">
        <v>1601</v>
      </c>
      <c r="Y115" s="214">
        <v>1482</v>
      </c>
      <c r="Z115" s="214">
        <v>1530</v>
      </c>
      <c r="AA115" s="214">
        <v>1624</v>
      </c>
      <c r="AB115" s="214">
        <v>1353</v>
      </c>
      <c r="AC115" s="214">
        <v>1409</v>
      </c>
      <c r="AD115" s="214">
        <v>1477</v>
      </c>
      <c r="AE115" s="214">
        <v>1532</v>
      </c>
      <c r="AF115" s="214">
        <v>1781</v>
      </c>
      <c r="AG115" s="214">
        <v>1844</v>
      </c>
      <c r="AH115" s="214">
        <v>1904</v>
      </c>
      <c r="AI115" s="214">
        <v>2622</v>
      </c>
      <c r="AJ115" s="214">
        <v>0</v>
      </c>
      <c r="AK115" s="214">
        <v>0</v>
      </c>
      <c r="AL115" s="214">
        <v>0</v>
      </c>
      <c r="AM115" s="214">
        <v>0</v>
      </c>
      <c r="AN115" s="214">
        <v>0</v>
      </c>
      <c r="AO115" s="214">
        <v>0</v>
      </c>
      <c r="AP115" s="214">
        <v>100</v>
      </c>
      <c r="AQ115" s="214">
        <v>0</v>
      </c>
    </row>
    <row r="116" spans="2:43">
      <c r="B116" s="150" t="s">
        <v>176</v>
      </c>
      <c r="C116" s="152">
        <v>0</v>
      </c>
      <c r="D116" s="152">
        <v>0</v>
      </c>
      <c r="E116" s="152">
        <v>0</v>
      </c>
      <c r="F116" s="152">
        <v>0</v>
      </c>
      <c r="G116" s="152">
        <v>0</v>
      </c>
      <c r="H116" s="152">
        <v>0</v>
      </c>
      <c r="I116" s="152">
        <v>0</v>
      </c>
      <c r="J116" s="152">
        <v>0</v>
      </c>
      <c r="K116" s="152">
        <v>0</v>
      </c>
      <c r="L116" s="152">
        <v>0</v>
      </c>
      <c r="M116" s="152">
        <v>0</v>
      </c>
      <c r="N116" s="152">
        <v>0</v>
      </c>
      <c r="O116" s="119">
        <v>0</v>
      </c>
      <c r="P116" s="152">
        <v>0</v>
      </c>
      <c r="Q116" s="152">
        <v>0</v>
      </c>
      <c r="R116" s="152">
        <v>0</v>
      </c>
      <c r="S116" s="152">
        <v>0</v>
      </c>
      <c r="T116" s="152">
        <v>0</v>
      </c>
      <c r="U116" s="152">
        <v>0</v>
      </c>
      <c r="V116" s="152">
        <v>0</v>
      </c>
      <c r="W116" s="152">
        <v>0</v>
      </c>
      <c r="X116" s="152">
        <v>0</v>
      </c>
      <c r="Y116" s="119">
        <v>0</v>
      </c>
      <c r="Z116" s="119">
        <v>0</v>
      </c>
      <c r="AA116" s="119">
        <v>0</v>
      </c>
      <c r="AB116" s="119">
        <v>0</v>
      </c>
      <c r="AC116" s="119">
        <v>0</v>
      </c>
      <c r="AD116" s="119">
        <v>3182</v>
      </c>
      <c r="AE116" s="119">
        <v>14503</v>
      </c>
      <c r="AF116" s="119">
        <v>8942</v>
      </c>
      <c r="AG116" s="119">
        <v>8010</v>
      </c>
      <c r="AH116" s="119">
        <v>5814</v>
      </c>
      <c r="AI116" s="119">
        <v>5368</v>
      </c>
      <c r="AJ116" s="119">
        <v>2365</v>
      </c>
      <c r="AK116" s="119">
        <v>728</v>
      </c>
      <c r="AL116" s="119">
        <v>191</v>
      </c>
      <c r="AM116" s="119">
        <v>0</v>
      </c>
      <c r="AN116" s="119">
        <v>0</v>
      </c>
      <c r="AO116" s="119">
        <v>0</v>
      </c>
      <c r="AP116" s="348">
        <v>0</v>
      </c>
      <c r="AQ116" s="348">
        <v>0</v>
      </c>
    </row>
    <row r="117" spans="2:43">
      <c r="B117" s="150" t="s">
        <v>120</v>
      </c>
      <c r="C117" s="168">
        <v>0</v>
      </c>
      <c r="D117" s="168">
        <v>0</v>
      </c>
      <c r="E117" s="168">
        <v>0</v>
      </c>
      <c r="F117" s="168">
        <v>0</v>
      </c>
      <c r="G117" s="168">
        <v>0</v>
      </c>
      <c r="H117" s="168">
        <v>0</v>
      </c>
      <c r="I117" s="168">
        <v>0</v>
      </c>
      <c r="J117" s="168">
        <v>0</v>
      </c>
      <c r="K117" s="168">
        <v>0</v>
      </c>
      <c r="L117" s="168">
        <v>0</v>
      </c>
      <c r="M117" s="152">
        <v>0</v>
      </c>
      <c r="N117" s="152">
        <v>0</v>
      </c>
      <c r="O117" s="168">
        <v>-65558.207890000005</v>
      </c>
      <c r="P117" s="168">
        <v>-44824.268889999999</v>
      </c>
      <c r="Q117" s="168">
        <v>-38976.4827</v>
      </c>
      <c r="R117" s="214">
        <v>0</v>
      </c>
      <c r="S117" s="214">
        <v>-72690.918540000013</v>
      </c>
      <c r="T117" s="214">
        <v>-58341.310440000001</v>
      </c>
      <c r="U117" s="214">
        <v>-17732.166350000003</v>
      </c>
      <c r="V117" s="214">
        <v>0</v>
      </c>
      <c r="W117" s="214">
        <v>45713.13</v>
      </c>
      <c r="X117" s="214">
        <v>21436</v>
      </c>
      <c r="Y117" s="214">
        <v>102706</v>
      </c>
      <c r="Z117" s="214">
        <v>130411</v>
      </c>
      <c r="AA117" s="214">
        <v>81919</v>
      </c>
      <c r="AB117" s="214">
        <v>155446</v>
      </c>
      <c r="AC117" s="214">
        <v>176598</v>
      </c>
      <c r="AD117" s="214">
        <v>124388</v>
      </c>
      <c r="AE117" s="214">
        <v>64818</v>
      </c>
      <c r="AF117" s="214">
        <v>91528</v>
      </c>
      <c r="AG117" s="214">
        <v>149298</v>
      </c>
      <c r="AH117" s="214">
        <v>188355</v>
      </c>
      <c r="AI117" s="214">
        <v>21734</v>
      </c>
      <c r="AJ117" s="214">
        <v>62067</v>
      </c>
      <c r="AK117" s="214">
        <v>129948</v>
      </c>
      <c r="AL117" s="214">
        <v>88724</v>
      </c>
      <c r="AM117" s="214">
        <v>10802</v>
      </c>
      <c r="AN117" s="214">
        <v>15140</v>
      </c>
      <c r="AO117" s="214">
        <v>83234</v>
      </c>
      <c r="AP117" s="214">
        <v>0</v>
      </c>
      <c r="AQ117" s="214">
        <v>0</v>
      </c>
    </row>
    <row r="118" spans="2:43">
      <c r="B118" s="150" t="s">
        <v>75</v>
      </c>
      <c r="C118" s="168">
        <v>0</v>
      </c>
      <c r="D118" s="168">
        <v>0</v>
      </c>
      <c r="E118" s="168">
        <v>0</v>
      </c>
      <c r="F118" s="168">
        <v>0</v>
      </c>
      <c r="G118" s="168">
        <v>0</v>
      </c>
      <c r="H118" s="168">
        <v>0</v>
      </c>
      <c r="I118" s="168">
        <v>0</v>
      </c>
      <c r="J118" s="168">
        <v>0</v>
      </c>
      <c r="K118" s="168">
        <v>0</v>
      </c>
      <c r="L118" s="168">
        <v>0</v>
      </c>
      <c r="M118" s="152">
        <v>0</v>
      </c>
      <c r="N118" s="152">
        <v>0</v>
      </c>
      <c r="O118" s="168">
        <v>0</v>
      </c>
      <c r="P118" s="168">
        <v>0</v>
      </c>
      <c r="Q118" s="168">
        <v>0</v>
      </c>
      <c r="R118" s="214">
        <v>0</v>
      </c>
      <c r="S118" s="214">
        <v>0</v>
      </c>
      <c r="T118" s="214">
        <v>0</v>
      </c>
      <c r="U118" s="214">
        <v>0</v>
      </c>
      <c r="V118" s="214">
        <v>0</v>
      </c>
      <c r="W118" s="214">
        <v>0</v>
      </c>
      <c r="X118" s="214">
        <v>4737</v>
      </c>
      <c r="Y118" s="214">
        <v>4737</v>
      </c>
      <c r="Z118" s="214">
        <v>42539</v>
      </c>
      <c r="AA118" s="214">
        <v>42539</v>
      </c>
      <c r="AB118" s="214">
        <v>4736</v>
      </c>
      <c r="AC118" s="214">
        <v>4736</v>
      </c>
      <c r="AD118" s="214">
        <v>0</v>
      </c>
      <c r="AE118" s="214">
        <v>0</v>
      </c>
      <c r="AF118" s="214">
        <v>0</v>
      </c>
      <c r="AG118" s="214">
        <v>-2</v>
      </c>
      <c r="AH118" s="214">
        <v>0</v>
      </c>
      <c r="AI118" s="214">
        <v>0</v>
      </c>
      <c r="AJ118" s="214">
        <v>84764</v>
      </c>
      <c r="AK118" s="214">
        <v>84764</v>
      </c>
      <c r="AL118" s="214">
        <v>84764</v>
      </c>
      <c r="AM118" s="214">
        <v>84762</v>
      </c>
      <c r="AN118" s="214">
        <v>160346</v>
      </c>
      <c r="AO118" s="214">
        <v>266849</v>
      </c>
      <c r="AP118" s="214">
        <v>0</v>
      </c>
      <c r="AQ118" s="214">
        <v>0</v>
      </c>
    </row>
    <row r="119" spans="2:43">
      <c r="B119" s="150" t="s">
        <v>10</v>
      </c>
      <c r="C119" s="152">
        <v>14546.508169999999</v>
      </c>
      <c r="D119" s="152">
        <v>12350.8665</v>
      </c>
      <c r="E119" s="152">
        <v>0</v>
      </c>
      <c r="F119" s="152">
        <v>56.788690000000003</v>
      </c>
      <c r="G119" s="152">
        <v>4264.0607799999998</v>
      </c>
      <c r="H119" s="152">
        <v>4875.4749000000002</v>
      </c>
      <c r="I119" s="152">
        <v>42996.930890000003</v>
      </c>
      <c r="J119" s="152">
        <v>50732.542050000004</v>
      </c>
      <c r="K119" s="152">
        <v>0</v>
      </c>
      <c r="L119" s="152">
        <v>376.24473999999998</v>
      </c>
      <c r="M119" s="152">
        <v>2225.1235699999997</v>
      </c>
      <c r="N119" s="152">
        <v>18619.111960000002</v>
      </c>
      <c r="O119" s="152">
        <v>4388.4660000000003</v>
      </c>
      <c r="P119" s="152">
        <v>4989</v>
      </c>
      <c r="Q119" s="152">
        <v>5817</v>
      </c>
      <c r="R119" s="152">
        <v>13137</v>
      </c>
      <c r="S119" s="152">
        <v>13778</v>
      </c>
      <c r="T119" s="152">
        <v>14583</v>
      </c>
      <c r="U119" s="152">
        <v>15547</v>
      </c>
      <c r="V119" s="152">
        <v>26496.99</v>
      </c>
      <c r="W119" s="152">
        <v>22147</v>
      </c>
      <c r="X119" s="152">
        <v>18243</v>
      </c>
      <c r="Y119" s="152">
        <v>18941</v>
      </c>
      <c r="Z119" s="152">
        <v>19552</v>
      </c>
      <c r="AA119" s="152">
        <v>19924</v>
      </c>
      <c r="AB119" s="152">
        <v>16096</v>
      </c>
      <c r="AC119" s="152">
        <v>11958</v>
      </c>
      <c r="AD119" s="152">
        <v>7948</v>
      </c>
      <c r="AE119" s="152">
        <v>8777</v>
      </c>
      <c r="AF119" s="152">
        <v>9670</v>
      </c>
      <c r="AG119" s="152">
        <v>10136</v>
      </c>
      <c r="AH119" s="152">
        <v>8186</v>
      </c>
      <c r="AI119" s="152">
        <v>10646</v>
      </c>
      <c r="AJ119" s="152">
        <v>9860</v>
      </c>
      <c r="AK119" s="152">
        <v>10418</v>
      </c>
      <c r="AL119" s="152">
        <v>12931</v>
      </c>
      <c r="AM119" s="152">
        <v>13566</v>
      </c>
      <c r="AN119" s="152">
        <v>23572.997370000001</v>
      </c>
      <c r="AO119" s="152">
        <v>23221.263419999999</v>
      </c>
      <c r="AP119" s="152">
        <v>6108.6219199999996</v>
      </c>
      <c r="AQ119" s="152">
        <v>0</v>
      </c>
    </row>
    <row r="120" spans="2:43">
      <c r="B120" s="150" t="s">
        <v>76</v>
      </c>
      <c r="C120" s="168">
        <v>2249.4094</v>
      </c>
      <c r="D120" s="168">
        <v>0</v>
      </c>
      <c r="E120" s="168">
        <v>0</v>
      </c>
      <c r="F120" s="168">
        <v>1578.4214199999999</v>
      </c>
      <c r="G120" s="168">
        <v>1578.4214199999999</v>
      </c>
      <c r="H120" s="168">
        <v>846.4573200000001</v>
      </c>
      <c r="I120" s="168">
        <v>1211.22606</v>
      </c>
      <c r="J120" s="168">
        <v>1623.8273700000002</v>
      </c>
      <c r="K120" s="168">
        <v>0</v>
      </c>
      <c r="L120" s="168">
        <v>0</v>
      </c>
      <c r="M120" s="152">
        <v>0</v>
      </c>
      <c r="N120" s="152">
        <v>-7.6800000000503132E-3</v>
      </c>
      <c r="O120" s="168">
        <v>0</v>
      </c>
      <c r="P120" s="168">
        <v>0</v>
      </c>
      <c r="Q120" s="168">
        <v>0</v>
      </c>
      <c r="R120" s="214">
        <v>0</v>
      </c>
      <c r="S120" s="214">
        <v>0</v>
      </c>
      <c r="T120" s="214">
        <v>0</v>
      </c>
      <c r="U120" s="214">
        <v>0</v>
      </c>
      <c r="V120" s="214">
        <v>0</v>
      </c>
      <c r="W120" s="214">
        <v>0</v>
      </c>
      <c r="X120" s="214">
        <v>0</v>
      </c>
      <c r="Y120" s="214">
        <v>0</v>
      </c>
      <c r="Z120" s="214">
        <v>0</v>
      </c>
      <c r="AA120" s="214">
        <v>0</v>
      </c>
      <c r="AB120" s="214">
        <v>0</v>
      </c>
      <c r="AC120" s="214">
        <v>0</v>
      </c>
      <c r="AD120" s="214">
        <v>0</v>
      </c>
      <c r="AE120" s="214">
        <v>0</v>
      </c>
      <c r="AF120" s="214">
        <v>0</v>
      </c>
      <c r="AG120" s="214">
        <v>0</v>
      </c>
      <c r="AH120" s="214">
        <v>0</v>
      </c>
      <c r="AI120" s="214">
        <v>0</v>
      </c>
      <c r="AJ120" s="214">
        <v>0</v>
      </c>
      <c r="AK120" s="214">
        <v>0</v>
      </c>
      <c r="AL120" s="214">
        <v>0</v>
      </c>
      <c r="AM120" s="214">
        <v>0</v>
      </c>
      <c r="AN120" s="214">
        <v>0</v>
      </c>
      <c r="AO120" s="214">
        <v>0</v>
      </c>
      <c r="AP120" s="214">
        <v>0</v>
      </c>
      <c r="AQ120" s="214">
        <v>0</v>
      </c>
    </row>
    <row r="121" spans="2:43">
      <c r="B121" s="167" t="s">
        <v>77</v>
      </c>
      <c r="C121" s="216">
        <v>12157.437290000002</v>
      </c>
      <c r="D121" s="216">
        <v>12846.24152</v>
      </c>
      <c r="E121" s="216">
        <v>269574.34594999999</v>
      </c>
      <c r="F121" s="216">
        <v>280556.81318</v>
      </c>
      <c r="G121" s="216">
        <v>276660.23535000003</v>
      </c>
      <c r="H121" s="216">
        <v>246517.80770999999</v>
      </c>
      <c r="I121" s="216">
        <v>247923.42094000001</v>
      </c>
      <c r="J121" s="216">
        <v>200757</v>
      </c>
      <c r="K121" s="216">
        <v>947035.18618000008</v>
      </c>
      <c r="L121" s="216">
        <v>980728.60658000002</v>
      </c>
      <c r="M121" s="216">
        <v>921517.50815000013</v>
      </c>
      <c r="N121" s="216">
        <v>560220.58904999995</v>
      </c>
      <c r="O121" s="216">
        <v>282702.35453000001</v>
      </c>
      <c r="P121" s="216">
        <v>241019.91962</v>
      </c>
      <c r="Q121" s="216">
        <v>240292.69487000001</v>
      </c>
      <c r="R121" s="218">
        <v>1178618.5009399999</v>
      </c>
      <c r="S121" s="218">
        <v>1194044.17304</v>
      </c>
      <c r="T121" s="218">
        <v>1124115.7962200001</v>
      </c>
      <c r="U121" s="218">
        <v>1127274.0316699999</v>
      </c>
      <c r="V121" s="218">
        <v>877838.72</v>
      </c>
      <c r="W121" s="218">
        <v>870754.48</v>
      </c>
      <c r="X121" s="218">
        <v>868722</v>
      </c>
      <c r="Y121" s="218">
        <v>786837</v>
      </c>
      <c r="Z121" s="218">
        <v>796994</v>
      </c>
      <c r="AA121" s="218">
        <v>793080</v>
      </c>
      <c r="AB121" s="218">
        <v>792883</v>
      </c>
      <c r="AC121" s="218">
        <v>795667</v>
      </c>
      <c r="AD121" s="218">
        <v>688483</v>
      </c>
      <c r="AE121" s="218">
        <v>712347</v>
      </c>
      <c r="AF121" s="218">
        <v>825505</v>
      </c>
      <c r="AG121" s="218">
        <v>818561</v>
      </c>
      <c r="AH121" s="218">
        <v>702349</v>
      </c>
      <c r="AI121" s="218">
        <f t="shared" ref="AI121:AL121" si="21">+AI122</f>
        <v>754207</v>
      </c>
      <c r="AJ121" s="218">
        <f t="shared" si="21"/>
        <v>739798</v>
      </c>
      <c r="AK121" s="218">
        <f t="shared" si="21"/>
        <v>823476</v>
      </c>
      <c r="AL121" s="218">
        <f t="shared" si="21"/>
        <v>768804</v>
      </c>
      <c r="AM121" s="218">
        <v>792572</v>
      </c>
      <c r="AN121" s="218">
        <v>807352</v>
      </c>
      <c r="AO121" s="218">
        <v>815583</v>
      </c>
      <c r="AP121" s="218">
        <v>99543</v>
      </c>
      <c r="AQ121" s="218">
        <v>0</v>
      </c>
    </row>
    <row r="122" spans="2:43">
      <c r="B122" s="154" t="s">
        <v>78</v>
      </c>
      <c r="C122" s="149">
        <v>12157.437290000002</v>
      </c>
      <c r="D122" s="149">
        <v>12846.24152</v>
      </c>
      <c r="E122" s="149">
        <v>269574.34594999999</v>
      </c>
      <c r="F122" s="149">
        <v>280556.81318</v>
      </c>
      <c r="G122" s="149">
        <v>276660.23535000003</v>
      </c>
      <c r="H122" s="149">
        <v>246517.80770999999</v>
      </c>
      <c r="I122" s="149">
        <v>247923.42094000001</v>
      </c>
      <c r="J122" s="149">
        <v>200757</v>
      </c>
      <c r="K122" s="149">
        <v>947035.18618000008</v>
      </c>
      <c r="L122" s="149">
        <v>980728.60658000002</v>
      </c>
      <c r="M122" s="149">
        <v>921517.50815000013</v>
      </c>
      <c r="N122" s="149">
        <v>560220.58904999995</v>
      </c>
      <c r="O122" s="149">
        <v>282702.35453000001</v>
      </c>
      <c r="P122" s="149">
        <v>241019.91962</v>
      </c>
      <c r="Q122" s="149">
        <v>240292.69487000001</v>
      </c>
      <c r="R122" s="149">
        <v>1178618.5009399999</v>
      </c>
      <c r="S122" s="149">
        <v>1194044.17304</v>
      </c>
      <c r="T122" s="149">
        <v>1124115.7962200001</v>
      </c>
      <c r="U122" s="149">
        <v>1127274.0316699999</v>
      </c>
      <c r="V122" s="149">
        <v>877838.72</v>
      </c>
      <c r="W122" s="149">
        <v>870754.48</v>
      </c>
      <c r="X122" s="149">
        <v>868722</v>
      </c>
      <c r="Y122" s="149">
        <v>786837</v>
      </c>
      <c r="Z122" s="149">
        <v>796994</v>
      </c>
      <c r="AA122" s="149">
        <v>793080</v>
      </c>
      <c r="AB122" s="149">
        <v>792883</v>
      </c>
      <c r="AC122" s="149">
        <v>795667</v>
      </c>
      <c r="AD122" s="149">
        <v>688483</v>
      </c>
      <c r="AE122" s="149">
        <v>712347</v>
      </c>
      <c r="AF122" s="149">
        <v>825505</v>
      </c>
      <c r="AG122" s="149">
        <v>818561</v>
      </c>
      <c r="AH122" s="149">
        <v>702349</v>
      </c>
      <c r="AI122" s="149">
        <f t="shared" ref="AI122:AL122" si="22">SUM(AI123:AI138)</f>
        <v>754207</v>
      </c>
      <c r="AJ122" s="149">
        <f t="shared" si="22"/>
        <v>739798</v>
      </c>
      <c r="AK122" s="149">
        <f t="shared" si="22"/>
        <v>823476</v>
      </c>
      <c r="AL122" s="149">
        <f t="shared" si="22"/>
        <v>768804</v>
      </c>
      <c r="AM122" s="149">
        <v>792572</v>
      </c>
      <c r="AN122" s="149">
        <v>807352</v>
      </c>
      <c r="AO122" s="149">
        <v>815583</v>
      </c>
      <c r="AP122" s="149">
        <v>99543</v>
      </c>
      <c r="AQ122" s="149">
        <v>0</v>
      </c>
    </row>
    <row r="123" spans="2:43">
      <c r="B123" s="150" t="s">
        <v>72</v>
      </c>
      <c r="C123" s="152">
        <v>0</v>
      </c>
      <c r="D123" s="152">
        <v>0</v>
      </c>
      <c r="E123" s="152">
        <v>0</v>
      </c>
      <c r="F123" s="152">
        <v>0</v>
      </c>
      <c r="G123" s="152">
        <v>0</v>
      </c>
      <c r="H123" s="152">
        <v>0</v>
      </c>
      <c r="I123" s="152">
        <v>0</v>
      </c>
      <c r="J123" s="152">
        <v>0</v>
      </c>
      <c r="K123" s="152">
        <v>0</v>
      </c>
      <c r="L123" s="152">
        <v>0</v>
      </c>
      <c r="M123" s="152">
        <v>-3.8E-3</v>
      </c>
      <c r="N123" s="152">
        <v>-7.4000000000000003E-3</v>
      </c>
      <c r="O123" s="152">
        <v>-7.4000000000000003E-3</v>
      </c>
      <c r="P123" s="152">
        <v>-7.4000000000000003E-3</v>
      </c>
      <c r="Q123" s="152">
        <v>-7.4000000000000003E-3</v>
      </c>
      <c r="R123" s="152">
        <v>-0.20261000000000001</v>
      </c>
      <c r="S123" s="152">
        <v>-0.20261000000000001</v>
      </c>
      <c r="T123" s="152">
        <v>-0.20261000000000001</v>
      </c>
      <c r="U123" s="152">
        <v>173.77068</v>
      </c>
      <c r="V123" s="152">
        <v>1805.87</v>
      </c>
      <c r="W123" s="152">
        <v>678.68</v>
      </c>
      <c r="X123" s="152">
        <v>308</v>
      </c>
      <c r="Y123" s="152">
        <v>2415</v>
      </c>
      <c r="Z123" s="152">
        <v>3478</v>
      </c>
      <c r="AA123" s="152">
        <v>2060</v>
      </c>
      <c r="AB123" s="152">
        <v>3843</v>
      </c>
      <c r="AC123" s="152">
        <v>3628</v>
      </c>
      <c r="AD123" s="152">
        <v>3027</v>
      </c>
      <c r="AE123" s="152">
        <v>26462</v>
      </c>
      <c r="AF123" s="152">
        <v>11667</v>
      </c>
      <c r="AG123" s="152">
        <v>4452</v>
      </c>
      <c r="AH123" s="152">
        <v>2859</v>
      </c>
      <c r="AI123" s="152">
        <v>21840</v>
      </c>
      <c r="AJ123" s="152">
        <v>3882</v>
      </c>
      <c r="AK123" s="152">
        <v>37846</v>
      </c>
      <c r="AL123" s="152">
        <v>38246</v>
      </c>
      <c r="AM123" s="152">
        <v>37718</v>
      </c>
      <c r="AN123" s="152">
        <v>45328</v>
      </c>
      <c r="AO123" s="152">
        <v>48045</v>
      </c>
      <c r="AP123" s="152">
        <v>0</v>
      </c>
      <c r="AQ123" s="152">
        <v>0</v>
      </c>
    </row>
    <row r="124" spans="2:43">
      <c r="B124" s="150" t="s">
        <v>207</v>
      </c>
      <c r="C124" s="152"/>
      <c r="D124" s="152"/>
      <c r="E124" s="152"/>
      <c r="F124" s="152"/>
      <c r="G124" s="152"/>
      <c r="H124" s="152"/>
      <c r="I124" s="152"/>
      <c r="J124" s="152"/>
      <c r="K124" s="152"/>
      <c r="L124" s="152"/>
      <c r="M124" s="152"/>
      <c r="N124" s="152"/>
      <c r="O124" s="152"/>
      <c r="P124" s="152"/>
      <c r="Q124" s="152"/>
      <c r="R124" s="152"/>
      <c r="S124" s="152"/>
      <c r="T124" s="152"/>
      <c r="U124" s="152"/>
      <c r="V124" s="152"/>
      <c r="W124" s="152">
        <v>0</v>
      </c>
      <c r="X124" s="152">
        <v>0</v>
      </c>
      <c r="Y124" s="152">
        <v>0</v>
      </c>
      <c r="Z124" s="152">
        <v>0</v>
      </c>
      <c r="AA124" s="152">
        <v>0</v>
      </c>
      <c r="AB124" s="152">
        <v>0</v>
      </c>
      <c r="AC124" s="152">
        <v>0</v>
      </c>
      <c r="AD124" s="152">
        <v>0</v>
      </c>
      <c r="AE124" s="152">
        <v>0</v>
      </c>
      <c r="AF124" s="152">
        <v>0</v>
      </c>
      <c r="AG124" s="152">
        <v>0</v>
      </c>
      <c r="AH124" s="152">
        <v>0</v>
      </c>
      <c r="AI124" s="152">
        <v>0</v>
      </c>
      <c r="AJ124" s="152">
        <v>0</v>
      </c>
      <c r="AK124" s="152">
        <v>0</v>
      </c>
      <c r="AL124" s="152">
        <v>0</v>
      </c>
      <c r="AM124" s="152">
        <v>0</v>
      </c>
      <c r="AN124" s="152">
        <v>0</v>
      </c>
      <c r="AO124" s="152">
        <v>0</v>
      </c>
      <c r="AP124" s="152">
        <v>0</v>
      </c>
      <c r="AQ124" s="152">
        <v>0</v>
      </c>
    </row>
    <row r="125" spans="2:43">
      <c r="B125" s="150" t="s">
        <v>131</v>
      </c>
      <c r="C125" s="152">
        <v>0</v>
      </c>
      <c r="D125" s="152">
        <v>0</v>
      </c>
      <c r="E125" s="152">
        <v>0</v>
      </c>
      <c r="F125" s="152">
        <v>0</v>
      </c>
      <c r="G125" s="152">
        <v>0</v>
      </c>
      <c r="H125" s="152">
        <v>0</v>
      </c>
      <c r="I125" s="152">
        <v>0</v>
      </c>
      <c r="J125" s="152">
        <v>0</v>
      </c>
      <c r="K125" s="152">
        <v>0</v>
      </c>
      <c r="L125" s="152">
        <v>0</v>
      </c>
      <c r="M125" s="152">
        <v>0</v>
      </c>
      <c r="N125" s="152">
        <v>0</v>
      </c>
      <c r="O125" s="152">
        <v>0</v>
      </c>
      <c r="P125" s="152">
        <v>0</v>
      </c>
      <c r="Q125" s="152">
        <v>0</v>
      </c>
      <c r="R125" s="152">
        <v>0</v>
      </c>
      <c r="S125" s="152">
        <v>0</v>
      </c>
      <c r="T125" s="152">
        <v>0</v>
      </c>
      <c r="U125" s="152">
        <v>0</v>
      </c>
      <c r="V125" s="152">
        <v>0</v>
      </c>
      <c r="W125" s="152">
        <v>0</v>
      </c>
      <c r="X125" s="152">
        <v>0</v>
      </c>
      <c r="Y125" s="152">
        <v>0</v>
      </c>
      <c r="Z125" s="152">
        <v>0</v>
      </c>
      <c r="AA125" s="152">
        <v>0</v>
      </c>
      <c r="AB125" s="152">
        <v>0</v>
      </c>
      <c r="AC125" s="152">
        <v>0</v>
      </c>
      <c r="AD125" s="152">
        <v>0</v>
      </c>
      <c r="AE125" s="152">
        <v>0</v>
      </c>
      <c r="AF125" s="152">
        <v>0</v>
      </c>
      <c r="AG125" s="152">
        <v>0</v>
      </c>
      <c r="AH125" s="152">
        <v>0</v>
      </c>
      <c r="AI125" s="152">
        <v>0</v>
      </c>
      <c r="AJ125" s="152">
        <v>0</v>
      </c>
      <c r="AK125" s="152">
        <v>0</v>
      </c>
      <c r="AL125" s="152">
        <v>0</v>
      </c>
      <c r="AM125" s="152">
        <v>0</v>
      </c>
      <c r="AN125" s="152">
        <v>0</v>
      </c>
      <c r="AO125" s="152">
        <v>0</v>
      </c>
      <c r="AP125" s="152">
        <v>0</v>
      </c>
      <c r="AQ125" s="152">
        <v>0</v>
      </c>
    </row>
    <row r="126" spans="2:43">
      <c r="B126" s="150" t="s">
        <v>132</v>
      </c>
      <c r="C126" s="152">
        <v>0</v>
      </c>
      <c r="D126" s="152">
        <v>0</v>
      </c>
      <c r="E126" s="152">
        <v>0</v>
      </c>
      <c r="F126" s="152">
        <v>0</v>
      </c>
      <c r="G126" s="152">
        <v>0</v>
      </c>
      <c r="H126" s="152">
        <v>0</v>
      </c>
      <c r="I126" s="152">
        <v>0</v>
      </c>
      <c r="J126" s="152">
        <v>0</v>
      </c>
      <c r="K126" s="152">
        <v>0</v>
      </c>
      <c r="L126" s="152">
        <v>0</v>
      </c>
      <c r="M126" s="152">
        <v>0</v>
      </c>
      <c r="N126" s="152">
        <v>0</v>
      </c>
      <c r="O126" s="152">
        <v>0</v>
      </c>
      <c r="P126" s="152">
        <v>0</v>
      </c>
      <c r="Q126" s="152">
        <v>0</v>
      </c>
      <c r="R126" s="152">
        <v>0</v>
      </c>
      <c r="S126" s="152">
        <v>0</v>
      </c>
      <c r="T126" s="152">
        <v>0</v>
      </c>
      <c r="U126" s="152">
        <v>0</v>
      </c>
      <c r="V126" s="152">
        <v>0</v>
      </c>
      <c r="W126" s="152">
        <v>32769.18</v>
      </c>
      <c r="X126" s="152">
        <v>34991</v>
      </c>
      <c r="Y126" s="152">
        <v>37212</v>
      </c>
      <c r="Z126" s="152">
        <v>39434</v>
      </c>
      <c r="AA126" s="152">
        <v>41655</v>
      </c>
      <c r="AB126" s="152">
        <v>43877</v>
      </c>
      <c r="AC126" s="152">
        <v>46098</v>
      </c>
      <c r="AD126" s="152">
        <v>48320</v>
      </c>
      <c r="AE126" s="152">
        <v>50542</v>
      </c>
      <c r="AF126" s="152">
        <v>52763</v>
      </c>
      <c r="AG126" s="152">
        <v>54985</v>
      </c>
      <c r="AH126" s="152">
        <v>59011</v>
      </c>
      <c r="AI126" s="152">
        <v>61162</v>
      </c>
      <c r="AJ126" s="152">
        <v>61649</v>
      </c>
      <c r="AK126" s="152">
        <v>63871</v>
      </c>
      <c r="AL126" s="152">
        <v>66092</v>
      </c>
      <c r="AM126" s="152">
        <v>68314</v>
      </c>
      <c r="AN126" s="152">
        <v>70535</v>
      </c>
      <c r="AO126" s="152">
        <v>72757</v>
      </c>
      <c r="AP126" s="152">
        <v>90614</v>
      </c>
      <c r="AQ126" s="152">
        <v>0</v>
      </c>
    </row>
    <row r="127" spans="2:43">
      <c r="B127" s="150" t="s">
        <v>123</v>
      </c>
      <c r="C127" s="152">
        <v>0</v>
      </c>
      <c r="D127" s="152">
        <v>0</v>
      </c>
      <c r="E127" s="152">
        <v>252715.88900999998</v>
      </c>
      <c r="F127" s="152">
        <v>262149.40863999998</v>
      </c>
      <c r="G127" s="152">
        <v>263607.69387000002</v>
      </c>
      <c r="H127" s="152">
        <v>229955.37568</v>
      </c>
      <c r="I127" s="152">
        <v>235544.79236000002</v>
      </c>
      <c r="J127" s="152">
        <v>192107</v>
      </c>
      <c r="K127" s="152">
        <v>953997.96819000004</v>
      </c>
      <c r="L127" s="152">
        <v>981283.43062</v>
      </c>
      <c r="M127" s="152">
        <v>896940.78104000003</v>
      </c>
      <c r="N127" s="152">
        <v>534406.59644999995</v>
      </c>
      <c r="O127" s="152">
        <v>230725.85167999999</v>
      </c>
      <c r="P127" s="152">
        <v>226941.62789999999</v>
      </c>
      <c r="Q127" s="152">
        <v>222809.71515999999</v>
      </c>
      <c r="R127" s="152">
        <v>218832.38954</v>
      </c>
      <c r="S127" s="152">
        <v>214735.16156000001</v>
      </c>
      <c r="T127" s="152">
        <v>210052.41596000001</v>
      </c>
      <c r="U127" s="152">
        <v>205122.67905000001</v>
      </c>
      <c r="V127" s="152">
        <v>0</v>
      </c>
      <c r="W127" s="152">
        <v>0</v>
      </c>
      <c r="X127" s="152">
        <v>0</v>
      </c>
      <c r="Y127" s="152">
        <v>0</v>
      </c>
      <c r="Z127" s="152">
        <v>0</v>
      </c>
      <c r="AA127" s="152">
        <v>0</v>
      </c>
      <c r="AB127" s="152">
        <v>0</v>
      </c>
      <c r="AC127" s="152">
        <v>0</v>
      </c>
      <c r="AD127" s="152">
        <v>0</v>
      </c>
      <c r="AE127" s="152">
        <v>0</v>
      </c>
      <c r="AF127" s="152">
        <v>77953</v>
      </c>
      <c r="AG127" s="152">
        <v>77953</v>
      </c>
      <c r="AH127" s="152">
        <v>100057</v>
      </c>
      <c r="AI127" s="152">
        <v>130736</v>
      </c>
      <c r="AJ127" s="152">
        <v>130736</v>
      </c>
      <c r="AK127" s="152">
        <v>172351</v>
      </c>
      <c r="AL127" s="152">
        <v>246553</v>
      </c>
      <c r="AM127" s="152">
        <v>274180</v>
      </c>
      <c r="AN127" s="152">
        <v>274180</v>
      </c>
      <c r="AO127" s="152">
        <v>274180</v>
      </c>
      <c r="AP127" s="152">
        <v>0</v>
      </c>
      <c r="AQ127" s="152">
        <v>0</v>
      </c>
    </row>
    <row r="128" spans="2:43">
      <c r="B128" s="150" t="s">
        <v>139</v>
      </c>
      <c r="C128" s="152">
        <v>0</v>
      </c>
      <c r="D128" s="152">
        <v>0</v>
      </c>
      <c r="E128" s="152">
        <v>3100.3846100000001</v>
      </c>
      <c r="F128" s="152">
        <v>2330.5452999999998</v>
      </c>
      <c r="G128" s="152">
        <v>2479.8396099999995</v>
      </c>
      <c r="H128" s="152">
        <v>3882.3694399999999</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52">
        <v>0</v>
      </c>
      <c r="AF128" s="152">
        <v>28</v>
      </c>
      <c r="AG128" s="152">
        <v>436</v>
      </c>
      <c r="AH128" s="152">
        <v>1961</v>
      </c>
      <c r="AI128" s="152">
        <v>4988</v>
      </c>
      <c r="AJ128" s="152">
        <v>8449</v>
      </c>
      <c r="AK128" s="152">
        <v>10268</v>
      </c>
      <c r="AL128" s="152">
        <v>13117</v>
      </c>
      <c r="AM128" s="152">
        <v>19540</v>
      </c>
      <c r="AN128" s="152">
        <v>25295</v>
      </c>
      <c r="AO128" s="152">
        <v>30310</v>
      </c>
      <c r="AP128" s="152">
        <v>0</v>
      </c>
      <c r="AQ128" s="152">
        <v>0</v>
      </c>
    </row>
    <row r="129" spans="2:43">
      <c r="B129" s="150" t="s">
        <v>133</v>
      </c>
      <c r="C129" s="152">
        <v>0</v>
      </c>
      <c r="D129" s="152">
        <v>0</v>
      </c>
      <c r="E129" s="152">
        <v>0</v>
      </c>
      <c r="F129" s="152">
        <v>0</v>
      </c>
      <c r="G129" s="152">
        <v>0</v>
      </c>
      <c r="H129" s="152">
        <v>0</v>
      </c>
      <c r="I129" s="152">
        <v>0</v>
      </c>
      <c r="J129" s="152">
        <v>0</v>
      </c>
      <c r="K129" s="152">
        <v>0</v>
      </c>
      <c r="L129" s="152">
        <v>0</v>
      </c>
      <c r="M129" s="152">
        <v>0</v>
      </c>
      <c r="N129" s="152">
        <v>0</v>
      </c>
      <c r="O129" s="152">
        <v>-10859.937610000001</v>
      </c>
      <c r="P129" s="152">
        <v>-44710.659479999995</v>
      </c>
      <c r="Q129" s="152">
        <v>-44931.653109999999</v>
      </c>
      <c r="R129" s="152">
        <v>0</v>
      </c>
      <c r="S129" s="152">
        <v>0</v>
      </c>
      <c r="T129" s="152">
        <v>0</v>
      </c>
      <c r="U129" s="152">
        <v>0</v>
      </c>
      <c r="V129" s="152">
        <v>0</v>
      </c>
      <c r="W129" s="152">
        <v>0</v>
      </c>
      <c r="X129" s="152">
        <v>0</v>
      </c>
      <c r="Y129" s="152">
        <v>0</v>
      </c>
      <c r="Z129" s="152">
        <v>0</v>
      </c>
      <c r="AA129" s="152">
        <v>0</v>
      </c>
      <c r="AB129" s="152">
        <v>0</v>
      </c>
      <c r="AC129" s="152">
        <v>0</v>
      </c>
      <c r="AD129" s="152">
        <v>0</v>
      </c>
      <c r="AE129" s="152">
        <v>0</v>
      </c>
      <c r="AF129" s="152">
        <v>-1019</v>
      </c>
      <c r="AG129" s="152">
        <v>-4939</v>
      </c>
      <c r="AH129" s="152">
        <v>-4915</v>
      </c>
      <c r="AI129" s="152">
        <v>-4891</v>
      </c>
      <c r="AJ129" s="152">
        <v>-4867</v>
      </c>
      <c r="AK129" s="152">
        <v>-4843</v>
      </c>
      <c r="AL129" s="152">
        <v>-4818</v>
      </c>
      <c r="AM129" s="152">
        <v>-3846</v>
      </c>
      <c r="AN129" s="152">
        <v>-3741</v>
      </c>
      <c r="AO129" s="152">
        <v>-3629</v>
      </c>
      <c r="AP129" s="152">
        <v>0</v>
      </c>
      <c r="AQ129" s="152">
        <v>0</v>
      </c>
    </row>
    <row r="130" spans="2:43">
      <c r="B130" s="150" t="s">
        <v>134</v>
      </c>
      <c r="C130" s="152">
        <v>0</v>
      </c>
      <c r="D130" s="152">
        <v>0</v>
      </c>
      <c r="E130" s="152">
        <v>0</v>
      </c>
      <c r="F130" s="152">
        <v>0</v>
      </c>
      <c r="G130" s="152">
        <v>0</v>
      </c>
      <c r="H130" s="152">
        <v>0</v>
      </c>
      <c r="I130" s="152">
        <v>0</v>
      </c>
      <c r="J130" s="152">
        <v>0</v>
      </c>
      <c r="K130" s="152">
        <v>0</v>
      </c>
      <c r="L130" s="152">
        <v>0</v>
      </c>
      <c r="M130" s="152">
        <v>0</v>
      </c>
      <c r="N130" s="152">
        <v>0</v>
      </c>
      <c r="O130" s="152">
        <v>0</v>
      </c>
      <c r="P130" s="152">
        <v>0</v>
      </c>
      <c r="Q130" s="152">
        <v>0</v>
      </c>
      <c r="R130" s="152">
        <v>-11312.822109999999</v>
      </c>
      <c r="S130" s="152">
        <v>-11456.13515</v>
      </c>
      <c r="T130" s="152">
        <v>-11649.044230000001</v>
      </c>
      <c r="U130" s="152">
        <v>-11804.880060000001</v>
      </c>
      <c r="V130" s="152">
        <v>0</v>
      </c>
      <c r="W130" s="152">
        <v>0</v>
      </c>
      <c r="X130" s="152">
        <v>0</v>
      </c>
      <c r="Y130" s="152">
        <v>0</v>
      </c>
      <c r="Z130" s="152">
        <v>0</v>
      </c>
      <c r="AA130" s="152">
        <v>0</v>
      </c>
      <c r="AB130" s="152">
        <v>0</v>
      </c>
      <c r="AC130" s="152">
        <v>0</v>
      </c>
      <c r="AD130" s="152">
        <v>0</v>
      </c>
      <c r="AE130" s="152">
        <v>0</v>
      </c>
      <c r="AF130" s="152">
        <v>0</v>
      </c>
      <c r="AG130" s="152">
        <v>0</v>
      </c>
      <c r="AH130" s="152">
        <v>0</v>
      </c>
      <c r="AI130" s="152">
        <v>0</v>
      </c>
      <c r="AJ130" s="152">
        <v>0</v>
      </c>
      <c r="AK130" s="152">
        <v>0</v>
      </c>
      <c r="AL130" s="152">
        <v>0</v>
      </c>
      <c r="AM130" s="152">
        <v>0</v>
      </c>
      <c r="AN130" s="152">
        <v>0</v>
      </c>
      <c r="AO130" s="152">
        <v>0</v>
      </c>
      <c r="AP130" s="152">
        <v>0</v>
      </c>
      <c r="AQ130" s="152">
        <v>0</v>
      </c>
    </row>
    <row r="131" spans="2:43">
      <c r="B131" s="150" t="s">
        <v>135</v>
      </c>
      <c r="C131" s="152">
        <v>0</v>
      </c>
      <c r="D131" s="152">
        <v>0</v>
      </c>
      <c r="E131" s="152">
        <v>0</v>
      </c>
      <c r="F131" s="152">
        <v>0</v>
      </c>
      <c r="G131" s="152">
        <v>0</v>
      </c>
      <c r="H131" s="152">
        <v>0</v>
      </c>
      <c r="I131" s="152">
        <v>0</v>
      </c>
      <c r="J131" s="152">
        <v>0</v>
      </c>
      <c r="K131" s="152">
        <v>0</v>
      </c>
      <c r="L131" s="152">
        <v>0</v>
      </c>
      <c r="M131" s="152">
        <v>0</v>
      </c>
      <c r="N131" s="152">
        <v>0</v>
      </c>
      <c r="O131" s="152">
        <v>0</v>
      </c>
      <c r="P131" s="152">
        <v>0</v>
      </c>
      <c r="Q131" s="152">
        <v>0</v>
      </c>
      <c r="R131" s="152">
        <v>911666.84</v>
      </c>
      <c r="S131" s="152">
        <v>911666.84</v>
      </c>
      <c r="T131" s="152">
        <v>849690.26</v>
      </c>
      <c r="U131" s="152">
        <v>849690.26</v>
      </c>
      <c r="V131" s="152">
        <v>750000</v>
      </c>
      <c r="W131" s="152">
        <v>750000</v>
      </c>
      <c r="X131" s="152">
        <v>750000</v>
      </c>
      <c r="Y131" s="152">
        <v>750000</v>
      </c>
      <c r="Z131" s="152">
        <v>750000</v>
      </c>
      <c r="AA131" s="152">
        <v>750000</v>
      </c>
      <c r="AB131" s="152">
        <v>750000</v>
      </c>
      <c r="AC131" s="152">
        <v>750000</v>
      </c>
      <c r="AD131" s="152">
        <v>650000</v>
      </c>
      <c r="AE131" s="152">
        <v>650000</v>
      </c>
      <c r="AF131" s="152">
        <v>650000</v>
      </c>
      <c r="AG131" s="152">
        <v>650000</v>
      </c>
      <c r="AH131" s="152">
        <v>505000</v>
      </c>
      <c r="AI131" s="152">
        <v>505000</v>
      </c>
      <c r="AJ131" s="152">
        <v>505000</v>
      </c>
      <c r="AK131" s="152">
        <v>505000</v>
      </c>
      <c r="AL131" s="152">
        <v>360000</v>
      </c>
      <c r="AM131" s="152">
        <v>360000</v>
      </c>
      <c r="AN131" s="152">
        <v>360000</v>
      </c>
      <c r="AO131" s="152">
        <v>360000</v>
      </c>
      <c r="AP131" s="152">
        <v>0</v>
      </c>
      <c r="AQ131" s="152">
        <v>0</v>
      </c>
    </row>
    <row r="132" spans="2:43">
      <c r="B132" s="150" t="s">
        <v>136</v>
      </c>
      <c r="C132" s="152">
        <v>0</v>
      </c>
      <c r="D132" s="152">
        <v>0</v>
      </c>
      <c r="E132" s="152">
        <v>0</v>
      </c>
      <c r="F132" s="152">
        <v>0</v>
      </c>
      <c r="G132" s="152">
        <v>0</v>
      </c>
      <c r="H132" s="152">
        <v>0</v>
      </c>
      <c r="I132" s="152">
        <v>0</v>
      </c>
      <c r="J132" s="152">
        <v>0</v>
      </c>
      <c r="K132" s="152">
        <v>0</v>
      </c>
      <c r="L132" s="152">
        <v>0</v>
      </c>
      <c r="M132" s="152">
        <v>0</v>
      </c>
      <c r="N132" s="152">
        <v>0</v>
      </c>
      <c r="O132" s="152">
        <v>0</v>
      </c>
      <c r="P132" s="152">
        <v>0</v>
      </c>
      <c r="Q132" s="152">
        <v>0</v>
      </c>
      <c r="R132" s="152">
        <v>-22660.703879999997</v>
      </c>
      <c r="S132" s="152">
        <v>-23825.148590000001</v>
      </c>
      <c r="T132" s="152">
        <v>-22290.591059999999</v>
      </c>
      <c r="U132" s="152">
        <v>-20651.645359999999</v>
      </c>
      <c r="V132" s="152">
        <v>-2899.72</v>
      </c>
      <c r="W132" s="152">
        <v>-2704.14</v>
      </c>
      <c r="X132" s="152">
        <v>-2506</v>
      </c>
      <c r="Y132" s="152">
        <v>-2306</v>
      </c>
      <c r="Z132" s="152">
        <v>-2106</v>
      </c>
      <c r="AA132" s="152">
        <v>-1910</v>
      </c>
      <c r="AB132" s="152">
        <v>-1712</v>
      </c>
      <c r="AC132" s="152">
        <v>-1512</v>
      </c>
      <c r="AD132" s="152">
        <v>-1354</v>
      </c>
      <c r="AE132" s="152">
        <v>-1201</v>
      </c>
      <c r="AF132" s="152">
        <v>-1046</v>
      </c>
      <c r="AG132" s="152">
        <v>-889</v>
      </c>
      <c r="AH132" s="152">
        <v>-774</v>
      </c>
      <c r="AI132" s="152">
        <v>-661</v>
      </c>
      <c r="AJ132" s="152">
        <v>-548</v>
      </c>
      <c r="AK132" s="152">
        <v>-433</v>
      </c>
      <c r="AL132" s="152">
        <v>-360</v>
      </c>
      <c r="AM132" s="152">
        <v>-289</v>
      </c>
      <c r="AN132" s="152">
        <v>-206</v>
      </c>
      <c r="AO132" s="152">
        <v>-145</v>
      </c>
      <c r="AP132" s="152">
        <v>0</v>
      </c>
      <c r="AQ132" s="152">
        <v>0</v>
      </c>
    </row>
    <row r="133" spans="2:43">
      <c r="B133" s="150" t="s">
        <v>137</v>
      </c>
      <c r="C133" s="152">
        <v>0</v>
      </c>
      <c r="D133" s="152">
        <v>0</v>
      </c>
      <c r="E133" s="152">
        <v>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52">
        <v>0</v>
      </c>
      <c r="AF133" s="152">
        <v>0</v>
      </c>
      <c r="AG133" s="152">
        <v>0</v>
      </c>
      <c r="AH133" s="152">
        <v>0</v>
      </c>
      <c r="AI133" s="152">
        <v>0</v>
      </c>
      <c r="AJ133" s="152">
        <v>0</v>
      </c>
      <c r="AK133" s="152">
        <v>0</v>
      </c>
      <c r="AL133" s="152">
        <v>0</v>
      </c>
      <c r="AM133" s="152">
        <v>0</v>
      </c>
      <c r="AN133" s="152">
        <v>0</v>
      </c>
      <c r="AO133" s="152">
        <v>0</v>
      </c>
      <c r="AP133" s="152">
        <v>0</v>
      </c>
      <c r="AQ133" s="152">
        <v>0</v>
      </c>
    </row>
    <row r="134" spans="2:43">
      <c r="B134" s="150" t="s">
        <v>138</v>
      </c>
      <c r="C134" s="152">
        <v>0</v>
      </c>
      <c r="D134" s="152">
        <v>0</v>
      </c>
      <c r="E134" s="152">
        <v>0</v>
      </c>
      <c r="F134" s="152">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52">
        <v>0</v>
      </c>
      <c r="AF134" s="152">
        <v>0</v>
      </c>
      <c r="AG134" s="152">
        <v>0</v>
      </c>
      <c r="AH134" s="152">
        <v>0</v>
      </c>
      <c r="AI134" s="152">
        <v>0</v>
      </c>
      <c r="AJ134" s="152">
        <v>0</v>
      </c>
      <c r="AK134" s="152">
        <v>0</v>
      </c>
      <c r="AL134" s="152">
        <v>0</v>
      </c>
      <c r="AM134" s="152">
        <v>0</v>
      </c>
      <c r="AN134" s="152">
        <v>0</v>
      </c>
      <c r="AO134" s="152">
        <v>0</v>
      </c>
      <c r="AP134" s="152">
        <v>0</v>
      </c>
      <c r="AQ134" s="152">
        <v>0</v>
      </c>
    </row>
    <row r="135" spans="2:43">
      <c r="B135" s="150" t="s">
        <v>110</v>
      </c>
      <c r="C135" s="152">
        <v>0</v>
      </c>
      <c r="D135" s="152">
        <v>0</v>
      </c>
      <c r="E135" s="152">
        <v>0</v>
      </c>
      <c r="F135" s="152">
        <v>0</v>
      </c>
      <c r="G135" s="152">
        <v>0</v>
      </c>
      <c r="H135" s="152">
        <v>0</v>
      </c>
      <c r="I135" s="152">
        <v>0</v>
      </c>
      <c r="J135" s="152">
        <v>0</v>
      </c>
      <c r="K135" s="152">
        <v>0</v>
      </c>
      <c r="L135" s="152">
        <v>0</v>
      </c>
      <c r="M135" s="152">
        <v>0</v>
      </c>
      <c r="N135" s="152">
        <v>0</v>
      </c>
      <c r="O135" s="168">
        <v>0</v>
      </c>
      <c r="P135" s="168">
        <v>0</v>
      </c>
      <c r="Q135" s="152">
        <v>0</v>
      </c>
      <c r="R135" s="152">
        <v>0</v>
      </c>
      <c r="S135" s="152">
        <v>8495.1314899999998</v>
      </c>
      <c r="T135" s="152">
        <v>8513.7658300000003</v>
      </c>
      <c r="U135" s="152">
        <v>8191.2163600000003</v>
      </c>
      <c r="V135" s="152">
        <v>8775.01</v>
      </c>
      <c r="W135" s="152">
        <v>8381.69</v>
      </c>
      <c r="X135" s="152">
        <v>8297</v>
      </c>
      <c r="Y135" s="152">
        <v>7870</v>
      </c>
      <c r="Z135" s="152">
        <v>7431</v>
      </c>
      <c r="AA135" s="152">
        <v>7212</v>
      </c>
      <c r="AB135" s="152">
        <v>6721</v>
      </c>
      <c r="AC135" s="152">
        <v>6389</v>
      </c>
      <c r="AD135" s="152">
        <v>5888</v>
      </c>
      <c r="AE135" s="152">
        <v>5370</v>
      </c>
      <c r="AF135" s="152">
        <v>5240</v>
      </c>
      <c r="AG135" s="152">
        <v>4647</v>
      </c>
      <c r="AH135" s="152">
        <v>4042</v>
      </c>
      <c r="AI135" s="152">
        <v>3603</v>
      </c>
      <c r="AJ135" s="152">
        <v>0</v>
      </c>
      <c r="AK135" s="152">
        <v>0</v>
      </c>
      <c r="AL135" s="152">
        <v>0</v>
      </c>
      <c r="AM135" s="152">
        <v>0</v>
      </c>
      <c r="AN135" s="152">
        <v>0</v>
      </c>
      <c r="AO135" s="152">
        <v>0</v>
      </c>
      <c r="AP135" s="152">
        <v>93</v>
      </c>
      <c r="AQ135" s="152">
        <v>0</v>
      </c>
    </row>
    <row r="136" spans="2:43">
      <c r="B136" s="150" t="s">
        <v>120</v>
      </c>
      <c r="C136" s="152">
        <v>12157.437290000002</v>
      </c>
      <c r="D136" s="152">
        <v>12846.24152</v>
      </c>
      <c r="E136" s="152">
        <v>13758.072330000003</v>
      </c>
      <c r="F136" s="152">
        <v>16076.859239999998</v>
      </c>
      <c r="G136" s="152">
        <v>10572.701869999999</v>
      </c>
      <c r="H136" s="152">
        <v>12680.062589999998</v>
      </c>
      <c r="I136" s="152">
        <v>12378.628579999999</v>
      </c>
      <c r="J136" s="152">
        <v>8650</v>
      </c>
      <c r="K136" s="152">
        <v>-6962.7820099999981</v>
      </c>
      <c r="L136" s="152">
        <v>-554.82404000000656</v>
      </c>
      <c r="M136" s="152">
        <v>24576.730910000006</v>
      </c>
      <c r="N136" s="152">
        <v>25814</v>
      </c>
      <c r="O136" s="152">
        <v>62686.44786</v>
      </c>
      <c r="P136" s="152">
        <v>58638.958599999998</v>
      </c>
      <c r="Q136" s="152">
        <v>62264.640220000001</v>
      </c>
      <c r="R136" s="152">
        <v>82093</v>
      </c>
      <c r="S136" s="152">
        <v>94278.526339999997</v>
      </c>
      <c r="T136" s="152">
        <v>89649.192330000005</v>
      </c>
      <c r="U136" s="152">
        <v>96402.630999999994</v>
      </c>
      <c r="V136" s="152">
        <v>120007.56</v>
      </c>
      <c r="W136" s="152">
        <v>81479.070000000007</v>
      </c>
      <c r="X136" s="152">
        <v>77632</v>
      </c>
      <c r="Y136" s="152">
        <v>-8354</v>
      </c>
      <c r="Z136" s="152">
        <v>-1243</v>
      </c>
      <c r="AA136" s="152">
        <v>-5937</v>
      </c>
      <c r="AB136" s="152">
        <v>-9846</v>
      </c>
      <c r="AC136" s="152">
        <v>-8936</v>
      </c>
      <c r="AD136" s="152">
        <v>-17398</v>
      </c>
      <c r="AE136" s="152">
        <v>-18826</v>
      </c>
      <c r="AF136" s="152">
        <v>29919</v>
      </c>
      <c r="AG136" s="152">
        <v>31916</v>
      </c>
      <c r="AH136" s="152">
        <v>35108</v>
      </c>
      <c r="AI136" s="152">
        <v>32430</v>
      </c>
      <c r="AJ136" s="152">
        <v>35497</v>
      </c>
      <c r="AK136" s="152">
        <v>39416</v>
      </c>
      <c r="AL136" s="152">
        <v>49974</v>
      </c>
      <c r="AM136" s="152">
        <v>36955</v>
      </c>
      <c r="AN136" s="152">
        <v>35959</v>
      </c>
      <c r="AO136" s="152">
        <v>34065</v>
      </c>
      <c r="AP136" s="152">
        <v>0</v>
      </c>
      <c r="AQ136" s="152">
        <v>0</v>
      </c>
    </row>
    <row r="137" spans="2:43">
      <c r="B137" s="150" t="s">
        <v>79</v>
      </c>
      <c r="C137" s="152">
        <v>0</v>
      </c>
      <c r="D137" s="152">
        <v>0</v>
      </c>
      <c r="E137" s="152">
        <v>0</v>
      </c>
      <c r="F137" s="152">
        <v>0</v>
      </c>
      <c r="G137" s="152">
        <v>0</v>
      </c>
      <c r="H137" s="152">
        <v>0</v>
      </c>
      <c r="I137" s="152">
        <v>0</v>
      </c>
      <c r="J137" s="152">
        <v>0</v>
      </c>
      <c r="K137" s="152">
        <v>0</v>
      </c>
      <c r="L137" s="152">
        <v>0</v>
      </c>
      <c r="M137" s="152">
        <v>0</v>
      </c>
      <c r="N137" s="152">
        <v>0</v>
      </c>
      <c r="O137" s="152">
        <v>150</v>
      </c>
      <c r="P137" s="152">
        <v>150</v>
      </c>
      <c r="Q137" s="152">
        <v>150</v>
      </c>
      <c r="R137" s="152">
        <v>0</v>
      </c>
      <c r="S137" s="152">
        <v>150</v>
      </c>
      <c r="T137" s="152">
        <v>150</v>
      </c>
      <c r="U137" s="152">
        <v>150</v>
      </c>
      <c r="V137" s="152">
        <v>150</v>
      </c>
      <c r="W137" s="152">
        <v>150</v>
      </c>
      <c r="X137" s="152">
        <v>0</v>
      </c>
      <c r="Y137" s="152">
        <v>0</v>
      </c>
      <c r="Z137" s="152">
        <v>0</v>
      </c>
      <c r="AA137" s="152">
        <v>0</v>
      </c>
      <c r="AB137" s="152">
        <v>0</v>
      </c>
      <c r="AC137" s="152">
        <v>0</v>
      </c>
      <c r="AD137" s="152">
        <v>0</v>
      </c>
      <c r="AE137" s="152">
        <v>0</v>
      </c>
      <c r="AF137" s="152">
        <v>0</v>
      </c>
      <c r="AG137" s="152">
        <v>0</v>
      </c>
      <c r="AH137" s="152">
        <v>0</v>
      </c>
      <c r="AI137" s="152">
        <v>0</v>
      </c>
      <c r="AJ137" s="152">
        <v>0</v>
      </c>
      <c r="AK137" s="152">
        <v>0</v>
      </c>
      <c r="AL137" s="152">
        <v>0</v>
      </c>
      <c r="AM137" s="152">
        <v>0</v>
      </c>
      <c r="AN137" s="152">
        <v>2</v>
      </c>
      <c r="AO137" s="152">
        <v>0</v>
      </c>
      <c r="AP137" s="152">
        <v>46</v>
      </c>
      <c r="AQ137" s="152">
        <v>0</v>
      </c>
    </row>
    <row r="138" spans="2:43">
      <c r="B138" s="150" t="s">
        <v>10</v>
      </c>
      <c r="C138" s="152">
        <v>0</v>
      </c>
      <c r="D138" s="152">
        <v>0</v>
      </c>
      <c r="E138" s="152">
        <v>0</v>
      </c>
      <c r="F138" s="152">
        <v>0</v>
      </c>
      <c r="G138" s="152">
        <v>0</v>
      </c>
      <c r="H138" s="152">
        <v>0</v>
      </c>
      <c r="I138" s="152">
        <v>0</v>
      </c>
      <c r="J138" s="152">
        <v>0</v>
      </c>
      <c r="K138" s="152">
        <v>0</v>
      </c>
      <c r="L138" s="152">
        <v>0</v>
      </c>
      <c r="M138" s="152">
        <v>0</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52">
        <v>0</v>
      </c>
      <c r="AF138" s="152">
        <v>0</v>
      </c>
      <c r="AG138" s="152">
        <v>0</v>
      </c>
      <c r="AH138" s="152">
        <v>0</v>
      </c>
      <c r="AI138" s="152">
        <v>0</v>
      </c>
      <c r="AJ138" s="152">
        <v>0</v>
      </c>
      <c r="AK138" s="152">
        <v>0</v>
      </c>
      <c r="AL138" s="152">
        <v>0</v>
      </c>
      <c r="AM138" s="152">
        <v>0</v>
      </c>
      <c r="AN138" s="152">
        <v>0</v>
      </c>
      <c r="AO138" s="152">
        <v>0</v>
      </c>
      <c r="AP138" s="152">
        <v>8790</v>
      </c>
      <c r="AQ138" s="152">
        <v>0</v>
      </c>
    </row>
    <row r="139" spans="2:43">
      <c r="B139" s="148" t="s">
        <v>80</v>
      </c>
      <c r="C139" s="149">
        <v>0</v>
      </c>
      <c r="D139" s="149">
        <v>0</v>
      </c>
      <c r="E139" s="149">
        <v>0</v>
      </c>
      <c r="F139" s="149">
        <v>0</v>
      </c>
      <c r="G139" s="149">
        <v>0</v>
      </c>
      <c r="H139" s="149">
        <v>0</v>
      </c>
      <c r="I139" s="149">
        <v>0</v>
      </c>
      <c r="J139" s="149">
        <v>0</v>
      </c>
      <c r="K139" s="149">
        <v>0</v>
      </c>
      <c r="L139" s="149">
        <v>0</v>
      </c>
      <c r="M139" s="152">
        <v>0</v>
      </c>
      <c r="N139" s="152">
        <v>0</v>
      </c>
      <c r="O139" s="149">
        <v>0</v>
      </c>
      <c r="P139" s="149">
        <v>0</v>
      </c>
      <c r="Q139" s="149">
        <v>0</v>
      </c>
      <c r="R139" s="149">
        <v>0</v>
      </c>
      <c r="S139" s="149">
        <v>0</v>
      </c>
      <c r="T139" s="149">
        <v>0</v>
      </c>
      <c r="U139" s="149">
        <v>0</v>
      </c>
      <c r="V139" s="149">
        <v>0</v>
      </c>
      <c r="W139" s="149">
        <v>0</v>
      </c>
      <c r="X139" s="149">
        <v>0</v>
      </c>
      <c r="Y139" s="149">
        <v>0</v>
      </c>
      <c r="Z139" s="149">
        <v>0</v>
      </c>
      <c r="AA139" s="149">
        <v>0</v>
      </c>
      <c r="AB139" s="149">
        <v>0</v>
      </c>
      <c r="AC139" s="149">
        <v>0</v>
      </c>
      <c r="AD139" s="149">
        <v>0</v>
      </c>
      <c r="AE139" s="149">
        <v>0</v>
      </c>
      <c r="AF139" s="149">
        <v>0</v>
      </c>
      <c r="AG139" s="149">
        <v>0</v>
      </c>
      <c r="AH139" s="149">
        <v>0</v>
      </c>
      <c r="AI139" s="149">
        <v>0</v>
      </c>
      <c r="AJ139" s="149">
        <v>0</v>
      </c>
      <c r="AK139" s="149">
        <v>0</v>
      </c>
      <c r="AL139" s="149">
        <v>0</v>
      </c>
      <c r="AM139" s="149">
        <v>0</v>
      </c>
      <c r="AN139" s="149">
        <v>0</v>
      </c>
      <c r="AO139" s="149">
        <v>0</v>
      </c>
      <c r="AP139" s="149">
        <v>0</v>
      </c>
      <c r="AQ139" s="149">
        <v>0</v>
      </c>
    </row>
    <row r="140" spans="2:43">
      <c r="B140" s="154" t="s">
        <v>81</v>
      </c>
      <c r="C140" s="149">
        <v>453360.74935000006</v>
      </c>
      <c r="D140" s="149">
        <v>399699.09886000003</v>
      </c>
      <c r="E140" s="149">
        <v>430572.50625999982</v>
      </c>
      <c r="F140" s="149">
        <v>435852.90014999988</v>
      </c>
      <c r="G140" s="149">
        <v>400432.29888999986</v>
      </c>
      <c r="H140" s="149">
        <v>428442.0910999999</v>
      </c>
      <c r="I140" s="149">
        <v>435210.71676999988</v>
      </c>
      <c r="J140" s="149">
        <v>422931.14472999994</v>
      </c>
      <c r="K140" s="149">
        <v>438757.09301999985</v>
      </c>
      <c r="L140" s="149">
        <v>458058.90942999994</v>
      </c>
      <c r="M140" s="149">
        <v>470028.7575399999</v>
      </c>
      <c r="N140" s="149">
        <v>787857.89662999974</v>
      </c>
      <c r="O140" s="149">
        <v>846136.0021899998</v>
      </c>
      <c r="P140" s="149">
        <v>884447.07041999977</v>
      </c>
      <c r="Q140" s="149">
        <v>891958.14544999995</v>
      </c>
      <c r="R140" s="149">
        <v>860698.49146000005</v>
      </c>
      <c r="S140" s="149">
        <v>925133.02606999979</v>
      </c>
      <c r="T140" s="149">
        <v>964565.96175000002</v>
      </c>
      <c r="U140" s="149">
        <v>960132.36754999985</v>
      </c>
      <c r="V140" s="149">
        <v>940342.37999999989</v>
      </c>
      <c r="W140" s="149">
        <v>1010996.3699999999</v>
      </c>
      <c r="X140" s="149">
        <v>1041178</v>
      </c>
      <c r="Y140" s="149">
        <v>1048038</v>
      </c>
      <c r="Z140" s="149">
        <v>1127161</v>
      </c>
      <c r="AA140" s="149">
        <v>1197052</v>
      </c>
      <c r="AB140" s="149">
        <v>1000868</v>
      </c>
      <c r="AC140" s="149">
        <v>972022</v>
      </c>
      <c r="AD140" s="149">
        <v>1080211</v>
      </c>
      <c r="AE140" s="149">
        <v>1125731</v>
      </c>
      <c r="AF140" s="149">
        <v>1145345</v>
      </c>
      <c r="AG140" s="149">
        <v>1157767</v>
      </c>
      <c r="AH140" s="149">
        <v>1182210</v>
      </c>
      <c r="AI140" s="149">
        <f t="shared" ref="AI140:AL140" si="23">SUM(AI141:AI150)</f>
        <v>1218499</v>
      </c>
      <c r="AJ140" s="149">
        <f t="shared" si="23"/>
        <v>1181715</v>
      </c>
      <c r="AK140" s="149">
        <f t="shared" si="23"/>
        <v>1183101</v>
      </c>
      <c r="AL140" s="149">
        <f t="shared" si="23"/>
        <v>1255518</v>
      </c>
      <c r="AM140" s="149">
        <v>1323437</v>
      </c>
      <c r="AN140" s="149">
        <v>1281691</v>
      </c>
      <c r="AO140" s="149">
        <v>1197488</v>
      </c>
      <c r="AP140" s="149">
        <v>367784.89006000001</v>
      </c>
      <c r="AQ140" s="149">
        <v>0</v>
      </c>
    </row>
    <row r="141" spans="2:43">
      <c r="B141" s="150" t="s">
        <v>82</v>
      </c>
      <c r="C141" s="152">
        <v>492965.71500000003</v>
      </c>
      <c r="D141" s="152">
        <v>492965.71500000003</v>
      </c>
      <c r="E141" s="152">
        <v>561965.71499999997</v>
      </c>
      <c r="F141" s="152">
        <v>561965.71499999997</v>
      </c>
      <c r="G141" s="152">
        <v>561965.71499999997</v>
      </c>
      <c r="H141" s="152">
        <v>638349.72383999999</v>
      </c>
      <c r="I141" s="152">
        <v>638349.72383999999</v>
      </c>
      <c r="J141" s="152">
        <v>638349.72383999999</v>
      </c>
      <c r="K141" s="152">
        <v>638349.72379999992</v>
      </c>
      <c r="L141" s="152">
        <v>638349.72379999992</v>
      </c>
      <c r="M141" s="152">
        <v>638349.72379999992</v>
      </c>
      <c r="N141" s="152">
        <v>928349.72379999992</v>
      </c>
      <c r="O141" s="152">
        <v>928349.72379999992</v>
      </c>
      <c r="P141" s="152">
        <v>928349.72379999992</v>
      </c>
      <c r="Q141" s="152">
        <v>928349.723</v>
      </c>
      <c r="R141" s="152">
        <v>865133.95035000006</v>
      </c>
      <c r="S141" s="152">
        <v>865133.95</v>
      </c>
      <c r="T141" s="152">
        <v>865133.95</v>
      </c>
      <c r="U141" s="152">
        <v>865133.95</v>
      </c>
      <c r="V141" s="152">
        <v>865133.95</v>
      </c>
      <c r="W141" s="152">
        <v>865134</v>
      </c>
      <c r="X141" s="152">
        <v>865134</v>
      </c>
      <c r="Y141" s="152">
        <v>865134</v>
      </c>
      <c r="Z141" s="152">
        <v>866134</v>
      </c>
      <c r="AA141" s="152">
        <v>867134</v>
      </c>
      <c r="AB141" s="152">
        <v>867134</v>
      </c>
      <c r="AC141" s="152">
        <v>867134</v>
      </c>
      <c r="AD141" s="152">
        <v>868134</v>
      </c>
      <c r="AE141" s="152">
        <v>868134</v>
      </c>
      <c r="AF141" s="152">
        <v>868134</v>
      </c>
      <c r="AG141" s="152">
        <v>868134</v>
      </c>
      <c r="AH141" s="152">
        <v>868134</v>
      </c>
      <c r="AI141" s="152">
        <v>868134</v>
      </c>
      <c r="AJ141" s="152">
        <v>872444</v>
      </c>
      <c r="AK141" s="152">
        <v>872444</v>
      </c>
      <c r="AL141" s="152">
        <v>922444</v>
      </c>
      <c r="AM141" s="152">
        <v>922444</v>
      </c>
      <c r="AN141" s="152">
        <v>922444</v>
      </c>
      <c r="AO141" s="152">
        <v>922444</v>
      </c>
      <c r="AP141" s="152">
        <v>70558</v>
      </c>
      <c r="AQ141" s="152">
        <v>0</v>
      </c>
    </row>
    <row r="142" spans="2:43">
      <c r="B142" s="150" t="s">
        <v>83</v>
      </c>
      <c r="C142" s="152">
        <v>0</v>
      </c>
      <c r="D142" s="152">
        <v>0</v>
      </c>
      <c r="E142" s="152">
        <v>0</v>
      </c>
      <c r="F142" s="152">
        <v>699.42088999999999</v>
      </c>
      <c r="G142" s="152">
        <v>699.42088999999999</v>
      </c>
      <c r="H142" s="152">
        <v>699.42088999999999</v>
      </c>
      <c r="I142" s="152">
        <v>699.42088999999999</v>
      </c>
      <c r="J142" s="152">
        <v>699.42088999999999</v>
      </c>
      <c r="K142" s="152">
        <v>699.42088999999999</v>
      </c>
      <c r="L142" s="152">
        <v>699.42088999999999</v>
      </c>
      <c r="M142" s="152">
        <v>699.42088999999999</v>
      </c>
      <c r="N142" s="152">
        <v>699</v>
      </c>
      <c r="O142" s="152">
        <v>0</v>
      </c>
      <c r="P142" s="152">
        <v>0</v>
      </c>
      <c r="Q142" s="152">
        <v>0</v>
      </c>
      <c r="R142" s="152">
        <v>2.2799999999999999E-3</v>
      </c>
      <c r="S142" s="152">
        <v>2.2799999999999999E-3</v>
      </c>
      <c r="T142" s="152">
        <v>2.2799999999999999E-3</v>
      </c>
      <c r="U142" s="152">
        <v>0</v>
      </c>
      <c r="V142" s="152">
        <v>699</v>
      </c>
      <c r="W142" s="152">
        <v>0</v>
      </c>
      <c r="X142" s="152">
        <v>0</v>
      </c>
      <c r="Y142" s="152">
        <v>0</v>
      </c>
      <c r="Z142" s="152">
        <v>65000</v>
      </c>
      <c r="AA142" s="152">
        <v>72319</v>
      </c>
      <c r="AB142" s="152">
        <v>1455</v>
      </c>
      <c r="AC142" s="152">
        <v>1455</v>
      </c>
      <c r="AD142" s="152">
        <v>81455</v>
      </c>
      <c r="AE142" s="152">
        <v>75412</v>
      </c>
      <c r="AF142" s="152">
        <v>21608</v>
      </c>
      <c r="AG142" s="152">
        <v>22969</v>
      </c>
      <c r="AH142" s="152">
        <v>22969</v>
      </c>
      <c r="AI142" s="152">
        <v>18600</v>
      </c>
      <c r="AJ142" s="152">
        <v>12700</v>
      </c>
      <c r="AK142" s="152">
        <v>12148</v>
      </c>
      <c r="AL142" s="152">
        <v>11854</v>
      </c>
      <c r="AM142" s="152">
        <v>6751</v>
      </c>
      <c r="AN142" s="152">
        <v>2893</v>
      </c>
      <c r="AO142" s="152">
        <v>1794</v>
      </c>
      <c r="AP142" s="152">
        <v>10600</v>
      </c>
      <c r="AQ142" s="152">
        <v>0</v>
      </c>
    </row>
    <row r="143" spans="2:43">
      <c r="B143" s="150" t="s">
        <v>85</v>
      </c>
      <c r="C143" s="152">
        <v>699.42088999999999</v>
      </c>
      <c r="D143" s="152">
        <v>699.42088999999999</v>
      </c>
      <c r="E143" s="152">
        <v>699.42088999999999</v>
      </c>
      <c r="F143" s="152">
        <v>0</v>
      </c>
      <c r="G143" s="152">
        <v>0</v>
      </c>
      <c r="H143" s="152">
        <v>0</v>
      </c>
      <c r="I143" s="152">
        <v>0</v>
      </c>
      <c r="J143" s="152">
        <v>0</v>
      </c>
      <c r="K143" s="152">
        <v>0</v>
      </c>
      <c r="L143" s="152">
        <v>0</v>
      </c>
      <c r="M143" s="152">
        <v>0</v>
      </c>
      <c r="N143" s="152">
        <v>0</v>
      </c>
      <c r="O143" s="152">
        <v>699.42088999999999</v>
      </c>
      <c r="P143" s="152">
        <v>699.42088999999999</v>
      </c>
      <c r="Q143" s="152">
        <v>699.42088999999999</v>
      </c>
      <c r="R143" s="152">
        <v>699.42088999999999</v>
      </c>
      <c r="S143" s="152">
        <v>16555.439999999999</v>
      </c>
      <c r="T143" s="152">
        <v>16555.439999999999</v>
      </c>
      <c r="U143" s="152">
        <v>16555.439999999999</v>
      </c>
      <c r="V143" s="152">
        <v>3970.8700000000026</v>
      </c>
      <c r="W143" s="152">
        <v>37555</v>
      </c>
      <c r="X143" s="152">
        <v>70323</v>
      </c>
      <c r="Y143" s="152">
        <v>70323</v>
      </c>
      <c r="Z143" s="152">
        <v>73870</v>
      </c>
      <c r="AA143" s="152">
        <v>69833</v>
      </c>
      <c r="AB143" s="152">
        <v>84053</v>
      </c>
      <c r="AC143" s="152">
        <v>84053</v>
      </c>
      <c r="AD143" s="152">
        <v>95036</v>
      </c>
      <c r="AE143" s="152">
        <v>13172</v>
      </c>
      <c r="AF143" s="152">
        <v>47688</v>
      </c>
      <c r="AG143" s="152">
        <v>47688</v>
      </c>
      <c r="AH143" s="152">
        <v>47688</v>
      </c>
      <c r="AI143" s="152">
        <v>47688</v>
      </c>
      <c r="AJ143" s="152">
        <v>85260</v>
      </c>
      <c r="AK143" s="152">
        <v>85260</v>
      </c>
      <c r="AL143" s="152">
        <v>85260</v>
      </c>
      <c r="AM143" s="152">
        <v>55844</v>
      </c>
      <c r="AN143" s="152">
        <v>63723</v>
      </c>
      <c r="AO143" s="152">
        <v>64530</v>
      </c>
      <c r="AP143" s="152">
        <v>14978</v>
      </c>
      <c r="AQ143" s="152">
        <v>0</v>
      </c>
    </row>
    <row r="144" spans="2:43">
      <c r="B144" s="150" t="s">
        <v>88</v>
      </c>
      <c r="C144" s="152">
        <v>-31349.694829999997</v>
      </c>
      <c r="D144" s="152">
        <v>-31349.694829999997</v>
      </c>
      <c r="E144" s="152">
        <v>-31349.694829999997</v>
      </c>
      <c r="F144" s="152">
        <v>-31349.694829999997</v>
      </c>
      <c r="G144" s="152">
        <v>-166812.23574</v>
      </c>
      <c r="H144" s="152">
        <v>-166812.23574</v>
      </c>
      <c r="I144" s="152">
        <v>-166812.23574</v>
      </c>
      <c r="J144" s="152">
        <v>-166813</v>
      </c>
      <c r="K144" s="152">
        <v>-216118.22717</v>
      </c>
      <c r="L144" s="152">
        <v>-216118.22717</v>
      </c>
      <c r="M144" s="152">
        <v>-216118.22717</v>
      </c>
      <c r="N144" s="152">
        <v>-216118.22717000014</v>
      </c>
      <c r="O144" s="152">
        <v>-129944.90357999998</v>
      </c>
      <c r="P144" s="152">
        <v>-129944.90357999998</v>
      </c>
      <c r="Q144" s="152">
        <v>-129944.90277999986</v>
      </c>
      <c r="R144" s="152">
        <v>-141190.68617999984</v>
      </c>
      <c r="S144" s="152">
        <v>-24679.946210000075</v>
      </c>
      <c r="T144" s="152">
        <v>-24679.960529999968</v>
      </c>
      <c r="U144" s="152">
        <v>-24679.982449999952</v>
      </c>
      <c r="V144" s="152">
        <v>-60345.440000000017</v>
      </c>
      <c r="W144" s="152">
        <v>5713.9900000000052</v>
      </c>
      <c r="X144" s="152">
        <v>-46171.81</v>
      </c>
      <c r="Y144" s="152">
        <v>-46171.81</v>
      </c>
      <c r="Z144" s="152">
        <v>-94190.81</v>
      </c>
      <c r="AA144" s="152">
        <v>-29150</v>
      </c>
      <c r="AB144" s="152">
        <v>-109173</v>
      </c>
      <c r="AC144" s="152">
        <v>-109173</v>
      </c>
      <c r="AD144" s="152">
        <v>-130178</v>
      </c>
      <c r="AE144" s="152">
        <v>34515</v>
      </c>
      <c r="AF144" s="152">
        <v>-4395</v>
      </c>
      <c r="AG144" s="152">
        <v>62884</v>
      </c>
      <c r="AH144" s="152">
        <v>0</v>
      </c>
      <c r="AI144" s="152">
        <v>122336</v>
      </c>
      <c r="AJ144" s="152">
        <v>0</v>
      </c>
      <c r="AK144" s="152">
        <v>0</v>
      </c>
      <c r="AL144" s="152">
        <v>-9000</v>
      </c>
      <c r="AM144" s="152">
        <v>38061</v>
      </c>
      <c r="AN144" s="152">
        <v>-30032</v>
      </c>
      <c r="AO144" s="152">
        <v>-141345</v>
      </c>
      <c r="AP144" s="152">
        <v>65095.890060000005</v>
      </c>
      <c r="AQ144" s="152">
        <v>0</v>
      </c>
    </row>
    <row r="145" spans="2:43">
      <c r="B145" s="150" t="s">
        <v>140</v>
      </c>
      <c r="C145" s="152">
        <v>0</v>
      </c>
      <c r="D145" s="152">
        <v>0</v>
      </c>
      <c r="E145" s="152">
        <v>0</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36855</v>
      </c>
      <c r="W145" s="152">
        <v>36855.449999999997</v>
      </c>
      <c r="X145" s="152">
        <v>51718</v>
      </c>
      <c r="Y145" s="152">
        <v>51718</v>
      </c>
      <c r="Z145" s="152">
        <v>55265</v>
      </c>
      <c r="AA145" s="152">
        <v>51228</v>
      </c>
      <c r="AB145" s="152">
        <v>71363</v>
      </c>
      <c r="AC145" s="152">
        <v>71363</v>
      </c>
      <c r="AD145" s="152">
        <v>81865</v>
      </c>
      <c r="AE145" s="152">
        <v>81865</v>
      </c>
      <c r="AF145" s="152">
        <v>81865</v>
      </c>
      <c r="AG145" s="152">
        <v>81865</v>
      </c>
      <c r="AH145" s="152">
        <v>81865</v>
      </c>
      <c r="AI145" s="152">
        <v>81865</v>
      </c>
      <c r="AJ145" s="152">
        <v>81865</v>
      </c>
      <c r="AK145" s="152">
        <v>81865</v>
      </c>
      <c r="AL145" s="152">
        <v>81865</v>
      </c>
      <c r="AM145" s="152">
        <v>140902</v>
      </c>
      <c r="AN145" s="152">
        <v>140902</v>
      </c>
      <c r="AO145" s="152">
        <v>140095</v>
      </c>
      <c r="AP145" s="152">
        <v>136763</v>
      </c>
      <c r="AQ145" s="152">
        <v>0</v>
      </c>
    </row>
    <row r="146" spans="2:43">
      <c r="B146" s="170" t="s">
        <v>84</v>
      </c>
      <c r="C146" s="152">
        <v>0</v>
      </c>
      <c r="D146" s="152">
        <v>0</v>
      </c>
      <c r="E146" s="152">
        <v>0</v>
      </c>
      <c r="F146" s="152">
        <v>0</v>
      </c>
      <c r="G146" s="152">
        <v>0</v>
      </c>
      <c r="H146" s="152">
        <v>0</v>
      </c>
      <c r="I146" s="152">
        <v>0</v>
      </c>
      <c r="J146" s="152">
        <v>0</v>
      </c>
      <c r="K146" s="152">
        <v>0</v>
      </c>
      <c r="L146" s="152">
        <v>0</v>
      </c>
      <c r="M146" s="152">
        <v>0</v>
      </c>
      <c r="N146" s="152">
        <v>0</v>
      </c>
      <c r="O146" s="152">
        <v>0</v>
      </c>
      <c r="P146" s="152">
        <v>0</v>
      </c>
      <c r="Q146" s="152">
        <v>0</v>
      </c>
      <c r="R146" s="152">
        <v>4734.1179400000001</v>
      </c>
      <c r="S146" s="152">
        <v>4734.12</v>
      </c>
      <c r="T146" s="152">
        <v>4734.12</v>
      </c>
      <c r="U146" s="152">
        <v>4734.12</v>
      </c>
      <c r="V146" s="152">
        <v>4734.12</v>
      </c>
      <c r="W146" s="152">
        <v>4734.12</v>
      </c>
      <c r="X146" s="152">
        <v>4252</v>
      </c>
      <c r="Y146" s="152">
        <v>4252</v>
      </c>
      <c r="Z146" s="152">
        <v>698</v>
      </c>
      <c r="AA146" s="152">
        <v>4734</v>
      </c>
      <c r="AB146" s="152">
        <v>4734</v>
      </c>
      <c r="AC146" s="152">
        <v>4734</v>
      </c>
      <c r="AD146" s="152">
        <v>1070</v>
      </c>
      <c r="AE146" s="152">
        <v>-10251</v>
      </c>
      <c r="AF146" s="152">
        <v>-4690</v>
      </c>
      <c r="AG146" s="152">
        <v>-3758</v>
      </c>
      <c r="AH146" s="152">
        <v>-1557</v>
      </c>
      <c r="AI146" s="152">
        <v>-1116</v>
      </c>
      <c r="AJ146" s="152">
        <v>1887</v>
      </c>
      <c r="AK146" s="152">
        <v>3618</v>
      </c>
      <c r="AL146" s="152">
        <v>5504</v>
      </c>
      <c r="AM146" s="152">
        <v>5504</v>
      </c>
      <c r="AN146" s="152">
        <v>5504</v>
      </c>
      <c r="AO146" s="152">
        <v>5504</v>
      </c>
      <c r="AP146" s="152">
        <v>9086</v>
      </c>
      <c r="AQ146" s="152">
        <v>0</v>
      </c>
    </row>
    <row r="147" spans="2:43">
      <c r="B147" s="170" t="s">
        <v>86</v>
      </c>
      <c r="C147" s="152">
        <v>0</v>
      </c>
      <c r="D147" s="152">
        <v>0</v>
      </c>
      <c r="E147" s="152">
        <v>0</v>
      </c>
      <c r="F147" s="152">
        <v>40000</v>
      </c>
      <c r="G147" s="152">
        <v>40000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52">
        <v>0</v>
      </c>
      <c r="AF147" s="152">
        <v>0</v>
      </c>
      <c r="AG147" s="152">
        <v>0</v>
      </c>
      <c r="AH147" s="152">
        <v>0</v>
      </c>
      <c r="AI147" s="152">
        <v>4310</v>
      </c>
      <c r="AJ147" s="152">
        <v>0</v>
      </c>
      <c r="AK147" s="152">
        <v>0</v>
      </c>
      <c r="AL147" s="152">
        <v>0</v>
      </c>
      <c r="AM147" s="152">
        <v>0</v>
      </c>
      <c r="AN147" s="152">
        <v>0</v>
      </c>
      <c r="AO147" s="152">
        <v>0</v>
      </c>
      <c r="AP147" s="152">
        <v>0</v>
      </c>
      <c r="AQ147" s="152">
        <v>0</v>
      </c>
    </row>
    <row r="148" spans="2:43">
      <c r="B148" s="150" t="s">
        <v>89</v>
      </c>
      <c r="C148" s="152">
        <v>-8954.6917099999919</v>
      </c>
      <c r="D148" s="152">
        <v>-62616.342199999999</v>
      </c>
      <c r="E148" s="152">
        <v>-100742.93480000002</v>
      </c>
      <c r="F148" s="152">
        <v>-135462.54090999995</v>
      </c>
      <c r="G148" s="152">
        <v>-35420.601260000003</v>
      </c>
      <c r="H148" s="152">
        <v>-43794.817890000013</v>
      </c>
      <c r="I148" s="152">
        <v>-37026.192220000004</v>
      </c>
      <c r="J148" s="152">
        <v>-49305</v>
      </c>
      <c r="K148" s="152">
        <v>15826.175499999981</v>
      </c>
      <c r="L148" s="152">
        <v>35127.991910000033</v>
      </c>
      <c r="M148" s="152">
        <v>47097.840020000003</v>
      </c>
      <c r="N148" s="152">
        <v>74927.399999999994</v>
      </c>
      <c r="O148" s="152">
        <v>47031.761079999982</v>
      </c>
      <c r="P148" s="152">
        <v>85342.829309999972</v>
      </c>
      <c r="Q148" s="152">
        <v>92853.90433999995</v>
      </c>
      <c r="R148" s="152">
        <v>131321.68617999984</v>
      </c>
      <c r="S148" s="152">
        <v>63389.459999999977</v>
      </c>
      <c r="T148" s="152">
        <v>102822.40999999997</v>
      </c>
      <c r="U148" s="152">
        <v>98388.839999999953</v>
      </c>
      <c r="V148" s="152">
        <v>89294.880000000019</v>
      </c>
      <c r="W148" s="152">
        <v>61003.81</v>
      </c>
      <c r="X148" s="152">
        <v>95922.81</v>
      </c>
      <c r="Y148" s="152">
        <v>102782.81</v>
      </c>
      <c r="Z148" s="152">
        <v>160384.81</v>
      </c>
      <c r="AA148" s="152">
        <v>160954</v>
      </c>
      <c r="AB148" s="152">
        <v>81302</v>
      </c>
      <c r="AC148" s="152">
        <v>52456</v>
      </c>
      <c r="AD148" s="152">
        <v>82829</v>
      </c>
      <c r="AE148" s="152">
        <v>62884</v>
      </c>
      <c r="AF148" s="152">
        <v>135135</v>
      </c>
      <c r="AG148" s="152">
        <v>77985</v>
      </c>
      <c r="AH148" s="152">
        <v>163111</v>
      </c>
      <c r="AI148" s="152">
        <f>SUM(AI53)</f>
        <v>76682</v>
      </c>
      <c r="AJ148" s="152">
        <f>SUM(AI53:AJ53)</f>
        <v>127559</v>
      </c>
      <c r="AK148" s="152">
        <f>SUM(AI53:AK53)</f>
        <v>127766</v>
      </c>
      <c r="AL148" s="152">
        <f>SUM(AI53:AL53)</f>
        <v>157591</v>
      </c>
      <c r="AM148" s="152">
        <v>153931</v>
      </c>
      <c r="AN148" s="152">
        <v>176257</v>
      </c>
      <c r="AO148" s="152">
        <v>204466</v>
      </c>
      <c r="AP148" s="152">
        <v>60704</v>
      </c>
      <c r="AQ148" s="152">
        <v>0</v>
      </c>
    </row>
    <row r="149" spans="2:43">
      <c r="B149" s="150" t="s">
        <v>87</v>
      </c>
      <c r="C149" s="152">
        <v>0</v>
      </c>
      <c r="D149" s="152">
        <v>0</v>
      </c>
      <c r="E149" s="152">
        <v>0</v>
      </c>
      <c r="F149" s="152">
        <v>0</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0</v>
      </c>
      <c r="X149" s="152">
        <v>0</v>
      </c>
      <c r="Y149" s="152">
        <v>0</v>
      </c>
      <c r="Z149" s="152">
        <v>0</v>
      </c>
      <c r="AA149" s="152">
        <v>0</v>
      </c>
      <c r="AB149" s="152">
        <v>0</v>
      </c>
      <c r="AC149" s="152">
        <v>0</v>
      </c>
      <c r="AD149" s="152">
        <v>0</v>
      </c>
      <c r="AE149" s="152">
        <v>0</v>
      </c>
      <c r="AF149" s="152">
        <v>0</v>
      </c>
      <c r="AG149" s="152">
        <v>0</v>
      </c>
      <c r="AH149" s="152">
        <v>0</v>
      </c>
      <c r="AI149" s="152">
        <v>0</v>
      </c>
      <c r="AJ149" s="152">
        <v>0</v>
      </c>
      <c r="AK149" s="152">
        <v>0</v>
      </c>
      <c r="AL149" s="152">
        <v>0</v>
      </c>
      <c r="AM149" s="152">
        <v>0</v>
      </c>
      <c r="AN149" s="152">
        <v>0</v>
      </c>
      <c r="AO149" s="152">
        <v>0</v>
      </c>
      <c r="AP149" s="152">
        <v>0</v>
      </c>
      <c r="AQ149" s="152">
        <v>0</v>
      </c>
    </row>
    <row r="150" spans="2:43">
      <c r="B150" s="150" t="s">
        <v>91</v>
      </c>
      <c r="C150" s="152">
        <v>0</v>
      </c>
      <c r="D150" s="152">
        <v>0</v>
      </c>
      <c r="E150" s="152">
        <v>0</v>
      </c>
      <c r="F150" s="152">
        <v>0</v>
      </c>
      <c r="G150" s="152">
        <v>0</v>
      </c>
      <c r="H150" s="152">
        <v>0</v>
      </c>
      <c r="I150" s="152">
        <v>0</v>
      </c>
      <c r="J150" s="152">
        <v>0</v>
      </c>
      <c r="K150" s="152">
        <v>0</v>
      </c>
      <c r="L150" s="152">
        <v>0</v>
      </c>
      <c r="M150" s="152">
        <v>0</v>
      </c>
      <c r="N150" s="152">
        <v>0</v>
      </c>
      <c r="O150" s="152">
        <v>0</v>
      </c>
      <c r="P150" s="152">
        <v>0</v>
      </c>
      <c r="Q150" s="152">
        <v>0</v>
      </c>
      <c r="R150" s="212">
        <v>0</v>
      </c>
      <c r="S150" s="152">
        <v>0</v>
      </c>
      <c r="T150" s="152">
        <v>0</v>
      </c>
      <c r="U150" s="152">
        <v>0</v>
      </c>
      <c r="V150" s="152">
        <v>0</v>
      </c>
      <c r="W150" s="152">
        <v>0</v>
      </c>
      <c r="X150" s="152">
        <v>0</v>
      </c>
      <c r="Y150" s="212">
        <v>0</v>
      </c>
      <c r="Z150" s="152">
        <v>0</v>
      </c>
      <c r="AA150" s="152">
        <v>0</v>
      </c>
      <c r="AB150" s="212">
        <v>0</v>
      </c>
      <c r="AC150" s="212">
        <v>0</v>
      </c>
      <c r="AD150" s="152">
        <v>0</v>
      </c>
      <c r="AE150" s="152">
        <v>0</v>
      </c>
      <c r="AF150" s="152">
        <v>0</v>
      </c>
      <c r="AG150" s="152">
        <v>0</v>
      </c>
      <c r="AH150" s="152">
        <v>0</v>
      </c>
      <c r="AI150" s="152">
        <v>0</v>
      </c>
      <c r="AJ150" s="152">
        <v>0</v>
      </c>
      <c r="AK150" s="152">
        <v>0</v>
      </c>
      <c r="AL150" s="152">
        <v>0</v>
      </c>
      <c r="AM150" s="152">
        <v>0</v>
      </c>
      <c r="AN150" s="152">
        <v>0</v>
      </c>
      <c r="AO150" s="152">
        <v>0</v>
      </c>
      <c r="AP150" s="152">
        <v>0</v>
      </c>
      <c r="AQ150" s="152">
        <v>0</v>
      </c>
    </row>
    <row r="151" spans="2:43">
      <c r="B151" s="161" t="s">
        <v>344</v>
      </c>
      <c r="C151" s="162">
        <v>1388805.8772900002</v>
      </c>
      <c r="D151" s="162">
        <v>1360951.1371900002</v>
      </c>
      <c r="E151" s="162">
        <v>1421598.61106</v>
      </c>
      <c r="F151" s="162">
        <v>1461841.3711099999</v>
      </c>
      <c r="G151" s="162">
        <v>1460653.8419899996</v>
      </c>
      <c r="H151" s="162">
        <v>1499670.9545499999</v>
      </c>
      <c r="I151" s="162">
        <v>1582329.8936999999</v>
      </c>
      <c r="J151" s="162">
        <v>1543953.7129500001</v>
      </c>
      <c r="K151" s="162">
        <v>1545197.5235499998</v>
      </c>
      <c r="L151" s="162">
        <v>1577112.4833</v>
      </c>
      <c r="M151" s="162">
        <v>1530763.12824</v>
      </c>
      <c r="N151" s="162">
        <v>1459840.6800199999</v>
      </c>
      <c r="O151" s="162">
        <v>1487212.42129</v>
      </c>
      <c r="P151" s="162">
        <v>1555924.1448299997</v>
      </c>
      <c r="Q151" s="162">
        <v>1571830.19172</v>
      </c>
      <c r="R151" s="162">
        <v>2209232.1206800002</v>
      </c>
      <c r="S151" s="162">
        <v>2225094.05259</v>
      </c>
      <c r="T151" s="162">
        <v>2242973.6029000003</v>
      </c>
      <c r="U151" s="162">
        <v>2291251.7182099996</v>
      </c>
      <c r="V151" s="162">
        <v>2019371.0499999998</v>
      </c>
      <c r="W151" s="162">
        <v>2117587.5599999996</v>
      </c>
      <c r="X151" s="162">
        <v>2123246</v>
      </c>
      <c r="Y151" s="162">
        <v>2113232</v>
      </c>
      <c r="Z151" s="162">
        <v>2254812</v>
      </c>
      <c r="AA151" s="162">
        <v>2202978</v>
      </c>
      <c r="AB151" s="162">
        <v>2032410</v>
      </c>
      <c r="AC151" s="162">
        <v>2047131</v>
      </c>
      <c r="AD151" s="162">
        <v>2084339</v>
      </c>
      <c r="AE151" s="162">
        <v>2120761</v>
      </c>
      <c r="AF151" s="162">
        <v>2268618</v>
      </c>
      <c r="AG151" s="162">
        <v>2385613</v>
      </c>
      <c r="AH151" s="162">
        <v>2334184</v>
      </c>
      <c r="AI151" s="162">
        <f t="shared" ref="AI151:AL151" si="24">+AI102+AI121+AI139+AI140+2</f>
        <v>2251876</v>
      </c>
      <c r="AJ151" s="162">
        <f t="shared" si="24"/>
        <v>2340735</v>
      </c>
      <c r="AK151" s="162">
        <f t="shared" si="24"/>
        <v>2496351</v>
      </c>
      <c r="AL151" s="162">
        <f t="shared" si="24"/>
        <v>2445319</v>
      </c>
      <c r="AM151" s="162">
        <v>2466000</v>
      </c>
      <c r="AN151" s="162">
        <v>2532861.99737</v>
      </c>
      <c r="AO151" s="149">
        <v>2636803.2634199997</v>
      </c>
      <c r="AP151" s="162">
        <v>755021.51197999995</v>
      </c>
      <c r="AQ151" s="162">
        <v>0</v>
      </c>
    </row>
    <row r="152" spans="2:43">
      <c r="W152" s="116"/>
      <c r="X152" s="116"/>
      <c r="Y152" s="116"/>
      <c r="Z152" s="116"/>
      <c r="AA152" s="116"/>
      <c r="AB152" s="116"/>
      <c r="AC152" s="116"/>
      <c r="AD152" s="116"/>
      <c r="AE152" s="116"/>
      <c r="AF152" s="116"/>
      <c r="AG152" s="116"/>
      <c r="AH152" s="116"/>
      <c r="AI152" s="116"/>
      <c r="AJ152" s="116"/>
      <c r="AK152" s="116"/>
      <c r="AL152" s="116"/>
      <c r="AM152" s="116"/>
      <c r="AN152" s="116"/>
      <c r="AO152" s="116"/>
      <c r="AP152" s="254"/>
      <c r="AQ152" s="254"/>
    </row>
    <row r="153" spans="2:43">
      <c r="C153" s="116"/>
      <c r="D153" s="116"/>
      <c r="E153" s="116"/>
      <c r="F153" s="116"/>
      <c r="G153" s="116"/>
      <c r="H153" s="116"/>
      <c r="I153" s="116"/>
      <c r="J153" s="116"/>
      <c r="K153" s="116"/>
      <c r="L153" s="116"/>
      <c r="S153" s="116"/>
      <c r="T153" s="116"/>
      <c r="U153" s="116"/>
      <c r="V153" s="116"/>
      <c r="X153" s="116"/>
      <c r="Y153" s="116"/>
      <c r="Z153" s="116"/>
      <c r="AA153" s="116"/>
      <c r="AB153" s="116"/>
      <c r="AC153" s="116"/>
      <c r="AD153" s="116"/>
      <c r="AE153" s="116"/>
      <c r="AF153" s="116"/>
      <c r="AG153" s="116"/>
      <c r="AH153" s="116"/>
      <c r="AI153" s="116"/>
      <c r="AJ153" s="116"/>
      <c r="AK153" s="116"/>
      <c r="AL153" s="116"/>
      <c r="AM153" s="116"/>
      <c r="AN153" s="116"/>
      <c r="AO153" s="116"/>
      <c r="AP153" s="254"/>
      <c r="AQ153" s="254"/>
    </row>
    <row r="154" spans="2:43">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254"/>
      <c r="AQ154" s="254"/>
    </row>
    <row r="155" spans="2:43">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254"/>
      <c r="AQ155" s="254"/>
    </row>
    <row r="156" spans="2:43">
      <c r="I156" s="116"/>
    </row>
    <row r="157" spans="2:43"/>
    <row r="158" spans="2:43"/>
    <row r="159" spans="2:43"/>
    <row r="160" spans="2:43"/>
  </sheetData>
  <mergeCells count="27">
    <mergeCell ref="W100:Z100"/>
    <mergeCell ref="AA100:AD100"/>
    <mergeCell ref="AE100:AH100"/>
    <mergeCell ref="AI100:AL100"/>
    <mergeCell ref="C61:F61"/>
    <mergeCell ref="G61:J61"/>
    <mergeCell ref="K61:N61"/>
    <mergeCell ref="C100:F100"/>
    <mergeCell ref="G100:J100"/>
    <mergeCell ref="K100:N100"/>
    <mergeCell ref="O100:R100"/>
    <mergeCell ref="S100:V100"/>
    <mergeCell ref="O61:R61"/>
    <mergeCell ref="S61:V61"/>
    <mergeCell ref="W61:Z61"/>
    <mergeCell ref="AA61:AD61"/>
    <mergeCell ref="AE61:AH61"/>
    <mergeCell ref="AI61:AL61"/>
    <mergeCell ref="C7:F7"/>
    <mergeCell ref="G7:J7"/>
    <mergeCell ref="K7:N7"/>
    <mergeCell ref="AA7:AD7"/>
    <mergeCell ref="AE7:AH7"/>
    <mergeCell ref="AI7:AL7"/>
    <mergeCell ref="O7:R7"/>
    <mergeCell ref="S7:V7"/>
    <mergeCell ref="W7:Z7"/>
  </mergeCells>
  <pageMargins left="0.511811024" right="0.511811024" top="0.78740157499999996" bottom="0.78740157499999996" header="0.31496062000000002" footer="0.31496062000000002"/>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D5249-6873-4472-A82A-E848369B7BCE}">
  <sheetPr>
    <tabColor theme="0" tint="-0.14999847407452621"/>
  </sheetPr>
  <dimension ref="A1:AS160"/>
  <sheetViews>
    <sheetView showGridLines="0" zoomScale="80" zoomScaleNormal="80" workbookViewId="0">
      <pane xSplit="41" ySplit="8" topLeftCell="AP9" activePane="bottomRight" state="frozen"/>
      <selection pane="topRight" activeCell="AQ1" sqref="AQ1"/>
      <selection pane="bottomLeft" activeCell="A10" sqref="A10"/>
      <selection pane="bottomRight" activeCell="B5" sqref="B5"/>
    </sheetView>
  </sheetViews>
  <sheetFormatPr defaultColWidth="9.1796875" defaultRowHeight="14.5" zeroHeight="1"/>
  <cols>
    <col min="1" max="1" width="1.81640625" style="31" customWidth="1"/>
    <col min="2" max="2" width="61" style="31" bestFit="1" customWidth="1"/>
    <col min="3" max="22" width="16.1796875" style="31" hidden="1" customWidth="1"/>
    <col min="23" max="41" width="16" style="31" hidden="1" customWidth="1"/>
    <col min="42" max="43" width="16" style="31" customWidth="1"/>
    <col min="44" max="47" width="9.1796875" style="31"/>
    <col min="48" max="48" width="10.1796875" style="31" customWidth="1"/>
    <col min="49" max="51" width="9.1796875" style="31"/>
    <col min="52" max="52" width="10.1796875" style="31" customWidth="1"/>
    <col min="53" max="60" width="9.1796875" style="31"/>
    <col min="61" max="61" width="14.54296875" style="31" bestFit="1" customWidth="1"/>
    <col min="62" max="16384" width="9.1796875" style="31"/>
  </cols>
  <sheetData>
    <row r="1" spans="1:43"/>
    <row r="2" spans="1:43"/>
    <row r="3" spans="1:43"/>
    <row r="4" spans="1:43" ht="11.25" customHeight="1">
      <c r="AP4" s="199"/>
      <c r="AQ4" s="199"/>
    </row>
    <row r="5" spans="1:43" s="119" customFormat="1" ht="22.5" customHeight="1" thickBot="1">
      <c r="A5" s="243" t="s">
        <v>317</v>
      </c>
      <c r="B5" s="236" t="s">
        <v>318</v>
      </c>
      <c r="C5" s="237"/>
      <c r="D5" s="237"/>
      <c r="E5" s="237"/>
      <c r="F5" s="237"/>
      <c r="G5" s="237"/>
      <c r="H5" s="237"/>
      <c r="I5" s="237" t="e">
        <f>HLOOKUP(A5,#REF!,722,0)</f>
        <v>#REF!</v>
      </c>
      <c r="J5" s="237">
        <v>0</v>
      </c>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c r="AP5" s="238"/>
      <c r="AQ5" s="238"/>
    </row>
    <row r="6" spans="1:43" s="182" customFormat="1" ht="22.5" customHeight="1" thickBot="1">
      <c r="A6" s="179"/>
      <c r="B6" s="180"/>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row>
    <row r="7" spans="1:43" ht="16" customHeight="1" thickTop="1" thickBot="1">
      <c r="A7" s="178"/>
      <c r="B7" s="27" t="s">
        <v>96</v>
      </c>
      <c r="C7" s="391">
        <v>2015</v>
      </c>
      <c r="D7" s="391"/>
      <c r="E7" s="391"/>
      <c r="F7" s="391"/>
      <c r="G7" s="392">
        <v>2016</v>
      </c>
      <c r="H7" s="391"/>
      <c r="I7" s="391"/>
      <c r="J7" s="391"/>
      <c r="K7" s="391">
        <v>2017</v>
      </c>
      <c r="L7" s="391"/>
      <c r="M7" s="391"/>
      <c r="N7" s="391"/>
      <c r="O7" s="392">
        <v>2018</v>
      </c>
      <c r="P7" s="391"/>
      <c r="Q7" s="391"/>
      <c r="R7" s="391"/>
      <c r="S7" s="391">
        <v>2019</v>
      </c>
      <c r="T7" s="391"/>
      <c r="U7" s="391"/>
      <c r="V7" s="391"/>
      <c r="W7" s="392">
        <v>2020</v>
      </c>
      <c r="X7" s="391"/>
      <c r="Y7" s="391"/>
      <c r="Z7" s="391"/>
      <c r="AA7" s="391">
        <v>2021</v>
      </c>
      <c r="AB7" s="391"/>
      <c r="AC7" s="391"/>
      <c r="AD7" s="391"/>
      <c r="AE7" s="392">
        <v>2022</v>
      </c>
      <c r="AF7" s="391"/>
      <c r="AG7" s="391"/>
      <c r="AH7" s="391"/>
      <c r="AI7" s="392">
        <v>2023</v>
      </c>
      <c r="AJ7" s="391"/>
      <c r="AK7" s="391"/>
      <c r="AL7" s="391"/>
      <c r="AM7" s="244">
        <v>2024</v>
      </c>
      <c r="AN7" s="245"/>
      <c r="AO7" s="245"/>
      <c r="AP7" s="30">
        <v>2024</v>
      </c>
      <c r="AQ7" s="30">
        <v>2025</v>
      </c>
    </row>
    <row r="8" spans="1:43" ht="16" customHeight="1" thickTop="1">
      <c r="A8" s="178"/>
      <c r="B8" s="276" t="s">
        <v>97</v>
      </c>
      <c r="C8" s="320" t="s">
        <v>0</v>
      </c>
      <c r="D8" s="320" t="s">
        <v>1</v>
      </c>
      <c r="E8" s="320" t="s">
        <v>2</v>
      </c>
      <c r="F8" s="320" t="s">
        <v>3</v>
      </c>
      <c r="G8" s="320" t="s">
        <v>4</v>
      </c>
      <c r="H8" s="320" t="s">
        <v>5</v>
      </c>
      <c r="I8" s="320" t="s">
        <v>6</v>
      </c>
      <c r="J8" s="320" t="s">
        <v>7</v>
      </c>
      <c r="K8" s="320" t="s">
        <v>8</v>
      </c>
      <c r="L8" s="320" t="s">
        <v>90</v>
      </c>
      <c r="M8" s="320" t="s">
        <v>102</v>
      </c>
      <c r="N8" s="320" t="s">
        <v>103</v>
      </c>
      <c r="O8" s="320" t="s">
        <v>104</v>
      </c>
      <c r="P8" s="320" t="s">
        <v>106</v>
      </c>
      <c r="Q8" s="320" t="s">
        <v>107</v>
      </c>
      <c r="R8" s="320" t="s">
        <v>108</v>
      </c>
      <c r="S8" s="320" t="s">
        <v>109</v>
      </c>
      <c r="T8" s="320" t="s">
        <v>111</v>
      </c>
      <c r="U8" s="320" t="s">
        <v>116</v>
      </c>
      <c r="V8" s="320" t="s">
        <v>117</v>
      </c>
      <c r="W8" s="320" t="s">
        <v>159</v>
      </c>
      <c r="X8" s="320" t="s">
        <v>178</v>
      </c>
      <c r="Y8" s="320" t="s">
        <v>181</v>
      </c>
      <c r="Z8" s="320" t="s">
        <v>197</v>
      </c>
      <c r="AA8" s="320" t="s">
        <v>199</v>
      </c>
      <c r="AB8" s="320" t="s">
        <v>201</v>
      </c>
      <c r="AC8" s="320" t="s">
        <v>204</v>
      </c>
      <c r="AD8" s="320" t="s">
        <v>206</v>
      </c>
      <c r="AE8" s="320" t="s">
        <v>209</v>
      </c>
      <c r="AF8" s="320" t="s">
        <v>214</v>
      </c>
      <c r="AG8" s="320" t="s">
        <v>222</v>
      </c>
      <c r="AH8" s="320" t="s">
        <v>226</v>
      </c>
      <c r="AI8" s="320" t="s">
        <v>244</v>
      </c>
      <c r="AJ8" s="320" t="s">
        <v>248</v>
      </c>
      <c r="AK8" s="320" t="s">
        <v>266</v>
      </c>
      <c r="AL8" s="320" t="s">
        <v>275</v>
      </c>
      <c r="AM8" s="320" t="s">
        <v>287</v>
      </c>
      <c r="AN8" s="320" t="s">
        <v>291</v>
      </c>
      <c r="AO8" s="320" t="s">
        <v>303</v>
      </c>
      <c r="AP8" s="320" t="s">
        <v>306</v>
      </c>
      <c r="AQ8" s="320" t="s">
        <v>341</v>
      </c>
    </row>
    <row r="9" spans="1:43">
      <c r="A9" s="189"/>
      <c r="B9" s="123" t="s">
        <v>9</v>
      </c>
      <c r="C9" s="323">
        <v>36311.210050000009</v>
      </c>
      <c r="D9" s="323">
        <v>-9672.7020500000108</v>
      </c>
      <c r="E9" s="323">
        <v>21988.11435</v>
      </c>
      <c r="F9" s="323">
        <v>26770.484330000014</v>
      </c>
      <c r="G9" s="323">
        <v>19758.191879999998</v>
      </c>
      <c r="H9" s="323">
        <v>72763.242639999997</v>
      </c>
      <c r="I9" s="323">
        <v>158134.83042999997</v>
      </c>
      <c r="J9" s="323">
        <v>168879.29341000004</v>
      </c>
      <c r="K9" s="323">
        <v>157573.21235999998</v>
      </c>
      <c r="L9" s="323">
        <v>132881.68086000005</v>
      </c>
      <c r="M9" s="323">
        <v>171596.86372999998</v>
      </c>
      <c r="N9" s="323">
        <v>177864.47096000012</v>
      </c>
      <c r="O9" s="200">
        <v>151664.82722000001</v>
      </c>
      <c r="P9" s="201">
        <v>146490.78035000002</v>
      </c>
      <c r="Q9" s="201">
        <v>138228.19445999997</v>
      </c>
      <c r="R9" s="201">
        <v>200048.28523999994</v>
      </c>
      <c r="S9" s="201">
        <v>179797.05</v>
      </c>
      <c r="T9" s="201">
        <v>166872.79999999999</v>
      </c>
      <c r="U9" s="201">
        <v>185288.84</v>
      </c>
      <c r="V9" s="201">
        <v>363716.27</v>
      </c>
      <c r="W9" s="201">
        <v>343841.55</v>
      </c>
      <c r="X9" s="201">
        <v>166343</v>
      </c>
      <c r="Y9" s="201">
        <v>169635</v>
      </c>
      <c r="Z9" s="201">
        <v>325869</v>
      </c>
      <c r="AA9" s="201">
        <v>310229</v>
      </c>
      <c r="AB9" s="201">
        <v>283787</v>
      </c>
      <c r="AC9" s="201">
        <v>313765</v>
      </c>
      <c r="AD9" s="201">
        <v>281280</v>
      </c>
      <c r="AE9" s="201">
        <v>187758</v>
      </c>
      <c r="AF9" s="201">
        <v>249555</v>
      </c>
      <c r="AG9" s="201">
        <v>336446</v>
      </c>
      <c r="AH9" s="201">
        <v>217746</v>
      </c>
      <c r="AI9" s="201">
        <v>244500</v>
      </c>
      <c r="AJ9" s="201">
        <v>239873</v>
      </c>
      <c r="AK9" s="201">
        <v>195770</v>
      </c>
      <c r="AL9" s="201">
        <v>244124</v>
      </c>
      <c r="AM9" s="201"/>
      <c r="AN9" s="201"/>
      <c r="AO9" s="201"/>
      <c r="AP9" s="201">
        <v>222986</v>
      </c>
      <c r="AQ9" s="201">
        <v>0</v>
      </c>
    </row>
    <row r="10" spans="1:43">
      <c r="A10" s="189"/>
      <c r="B10" s="123" t="s">
        <v>11</v>
      </c>
      <c r="C10" s="323">
        <v>-3358.7869299999998</v>
      </c>
      <c r="D10" s="323">
        <v>894.72494000000006</v>
      </c>
      <c r="E10" s="323">
        <v>-2033.9005699999998</v>
      </c>
      <c r="F10" s="323">
        <v>-2476.2698000000005</v>
      </c>
      <c r="G10" s="323">
        <v>-1832.82053</v>
      </c>
      <c r="H10" s="323">
        <v>-6725.4121299999988</v>
      </c>
      <c r="I10" s="323">
        <v>-15923.011910000003</v>
      </c>
      <c r="J10" s="323">
        <v>-14326.273659999999</v>
      </c>
      <c r="K10" s="323">
        <v>-15991.340969999999</v>
      </c>
      <c r="L10" s="323">
        <v>-13485.19297</v>
      </c>
      <c r="M10" s="323">
        <v>-17414.533220000005</v>
      </c>
      <c r="N10" s="323">
        <v>-18050.926399999982</v>
      </c>
      <c r="O10" s="200">
        <v>-15396.898740000001</v>
      </c>
      <c r="P10" s="201">
        <v>-15425.989439999999</v>
      </c>
      <c r="Q10" s="201">
        <v>-14027.78125</v>
      </c>
      <c r="R10" s="201">
        <v>-20573.507530000003</v>
      </c>
      <c r="S10" s="201">
        <v>-18246.73</v>
      </c>
      <c r="T10" s="204">
        <v>-16917.990000000002</v>
      </c>
      <c r="U10" s="201">
        <v>-18805.13</v>
      </c>
      <c r="V10" s="201">
        <v>-37883.54</v>
      </c>
      <c r="W10" s="201">
        <v>-35000.300000000003</v>
      </c>
      <c r="X10" s="201">
        <v>-16750</v>
      </c>
      <c r="Y10" s="201">
        <v>-17215</v>
      </c>
      <c r="Z10" s="201">
        <v>-33071</v>
      </c>
      <c r="AA10" s="201">
        <v>-31484</v>
      </c>
      <c r="AB10" s="201">
        <v>-28800</v>
      </c>
      <c r="AC10" s="201">
        <v>-40303</v>
      </c>
      <c r="AD10" s="201">
        <v>-27446</v>
      </c>
      <c r="AE10" s="201">
        <v>-18201</v>
      </c>
      <c r="AF10" s="201">
        <v>-24534</v>
      </c>
      <c r="AG10" s="201">
        <v>-33354</v>
      </c>
      <c r="AH10" s="201">
        <v>-21287</v>
      </c>
      <c r="AI10" s="201">
        <v>-23977</v>
      </c>
      <c r="AJ10" s="201">
        <v>-23530</v>
      </c>
      <c r="AK10" s="201">
        <v>-19055</v>
      </c>
      <c r="AL10" s="201">
        <v>-23923</v>
      </c>
      <c r="AM10" s="201"/>
      <c r="AN10" s="201"/>
      <c r="AO10" s="201"/>
      <c r="AP10" s="201">
        <v>-32553</v>
      </c>
      <c r="AQ10" s="201">
        <v>0</v>
      </c>
    </row>
    <row r="11" spans="1:43">
      <c r="A11" s="189"/>
      <c r="B11" s="123" t="s">
        <v>12</v>
      </c>
      <c r="C11" s="323">
        <v>32952.423120000007</v>
      </c>
      <c r="D11" s="323">
        <v>-8777.9771100000107</v>
      </c>
      <c r="E11" s="323">
        <v>19954.213779999998</v>
      </c>
      <c r="F11" s="323">
        <v>24294.214530000012</v>
      </c>
      <c r="G11" s="323">
        <v>17925.371349999998</v>
      </c>
      <c r="H11" s="323">
        <v>66037.83051</v>
      </c>
      <c r="I11" s="323">
        <v>142211.81851999997</v>
      </c>
      <c r="J11" s="323">
        <v>154553.01975000004</v>
      </c>
      <c r="K11" s="323">
        <v>141581.87138999999</v>
      </c>
      <c r="L11" s="323">
        <v>119396.48789000005</v>
      </c>
      <c r="M11" s="323">
        <v>154182.33050999997</v>
      </c>
      <c r="N11" s="323">
        <v>159813.54456000013</v>
      </c>
      <c r="O11" s="323">
        <v>136267.92848</v>
      </c>
      <c r="P11" s="201">
        <v>131064.79091000001</v>
      </c>
      <c r="Q11" s="201">
        <v>124200.41320999997</v>
      </c>
      <c r="R11" s="201">
        <v>179474.77770999994</v>
      </c>
      <c r="S11" s="201">
        <v>161550.31999999998</v>
      </c>
      <c r="T11" s="204">
        <v>149954.81</v>
      </c>
      <c r="U11" s="201">
        <v>166483.71</v>
      </c>
      <c r="V11" s="201">
        <v>325832.73000000004</v>
      </c>
      <c r="W11" s="201">
        <v>308841.25</v>
      </c>
      <c r="X11" s="201">
        <v>149593</v>
      </c>
      <c r="Y11" s="201">
        <v>152420</v>
      </c>
      <c r="Z11" s="201">
        <v>292798</v>
      </c>
      <c r="AA11" s="201">
        <v>278745</v>
      </c>
      <c r="AB11" s="201">
        <v>254987</v>
      </c>
      <c r="AC11" s="201">
        <v>273462</v>
      </c>
      <c r="AD11" s="201">
        <v>253834</v>
      </c>
      <c r="AE11" s="201">
        <v>169557</v>
      </c>
      <c r="AF11" s="201">
        <v>225021</v>
      </c>
      <c r="AG11" s="201">
        <v>303092</v>
      </c>
      <c r="AH11" s="201">
        <v>196459</v>
      </c>
      <c r="AI11" s="201">
        <f t="shared" ref="AI11:AJ11" si="0">SUM(AI9:AI10)</f>
        <v>220523</v>
      </c>
      <c r="AJ11" s="201">
        <f t="shared" si="0"/>
        <v>216343</v>
      </c>
      <c r="AK11" s="201">
        <f t="shared" ref="AK11:AL11" si="1">SUM(AK9:AK10)</f>
        <v>176715</v>
      </c>
      <c r="AL11" s="201">
        <f t="shared" si="1"/>
        <v>220201</v>
      </c>
      <c r="AM11" s="201"/>
      <c r="AN11" s="201"/>
      <c r="AO11" s="201"/>
      <c r="AP11" s="201">
        <v>190433</v>
      </c>
      <c r="AQ11" s="201">
        <v>0</v>
      </c>
    </row>
    <row r="12" spans="1:43">
      <c r="A12" s="134"/>
      <c r="B12" s="127" t="s">
        <v>13</v>
      </c>
      <c r="C12" s="323">
        <v>-14235.307339999999</v>
      </c>
      <c r="D12" s="323">
        <v>-10305.146730000002</v>
      </c>
      <c r="E12" s="323">
        <v>-15469.865429999998</v>
      </c>
      <c r="F12" s="323">
        <v>-16197.456829999999</v>
      </c>
      <c r="G12" s="323">
        <v>-16940.665150000001</v>
      </c>
      <c r="H12" s="323">
        <v>-18673.23605</v>
      </c>
      <c r="I12" s="323">
        <v>-76267.01496</v>
      </c>
      <c r="J12" s="323">
        <v>-92731.024359999981</v>
      </c>
      <c r="K12" s="323">
        <v>-54625</v>
      </c>
      <c r="L12" s="323">
        <v>-45454</v>
      </c>
      <c r="M12" s="323">
        <v>-86202.028480000023</v>
      </c>
      <c r="N12" s="323">
        <v>-88689.324110000016</v>
      </c>
      <c r="O12" s="323">
        <v>-40420.895160000015</v>
      </c>
      <c r="P12" s="323">
        <v>-56441.54985000001</v>
      </c>
      <c r="Q12" s="323">
        <v>-86566.657689999993</v>
      </c>
      <c r="R12" s="323">
        <v>-110582.25234000002</v>
      </c>
      <c r="S12" s="201">
        <v>-45581.74</v>
      </c>
      <c r="T12" s="204">
        <v>-62114.090000000011</v>
      </c>
      <c r="U12" s="201">
        <v>-151211.16</v>
      </c>
      <c r="V12" s="201">
        <v>-257245.43999999997</v>
      </c>
      <c r="W12" s="201">
        <v>-199902.9</v>
      </c>
      <c r="X12" s="201">
        <v>-76565</v>
      </c>
      <c r="Y12" s="201">
        <v>-119099</v>
      </c>
      <c r="Z12" s="201">
        <v>-213582</v>
      </c>
      <c r="AA12" s="201">
        <v>-177432</v>
      </c>
      <c r="AB12" s="201">
        <v>-201933</v>
      </c>
      <c r="AC12" s="201">
        <v>-277339</v>
      </c>
      <c r="AD12" s="201">
        <v>-190185</v>
      </c>
      <c r="AE12" s="201">
        <v>-50448</v>
      </c>
      <c r="AF12" s="201">
        <v>-120451</v>
      </c>
      <c r="AG12" s="201">
        <v>-250048</v>
      </c>
      <c r="AH12" s="201">
        <v>-127892</v>
      </c>
      <c r="AI12" s="201">
        <f t="shared" ref="AI12:AL12" si="2">SUM(AI13:AI24)</f>
        <v>-87475</v>
      </c>
      <c r="AJ12" s="201">
        <f t="shared" si="2"/>
        <v>-115197</v>
      </c>
      <c r="AK12" s="201">
        <f t="shared" si="2"/>
        <v>-138658</v>
      </c>
      <c r="AL12" s="201">
        <f t="shared" si="2"/>
        <v>-149769</v>
      </c>
      <c r="AM12" s="201"/>
      <c r="AN12" s="201"/>
      <c r="AO12" s="201"/>
      <c r="AP12" s="201">
        <v>-27549</v>
      </c>
      <c r="AQ12" s="201">
        <v>0</v>
      </c>
    </row>
    <row r="13" spans="1:43">
      <c r="A13" s="118"/>
      <c r="B13" s="130" t="s">
        <v>14</v>
      </c>
      <c r="C13" s="324">
        <v>-2236.8239100000001</v>
      </c>
      <c r="D13" s="324">
        <v>1173.56638</v>
      </c>
      <c r="E13" s="324">
        <v>-366.95372999999972</v>
      </c>
      <c r="F13" s="324">
        <v>-295.8595499999999</v>
      </c>
      <c r="G13" s="324">
        <v>-158.88694000000001</v>
      </c>
      <c r="H13" s="324">
        <v>-838.76416000000017</v>
      </c>
      <c r="I13" s="324">
        <v>-90.864469999999415</v>
      </c>
      <c r="J13" s="324">
        <v>-427.3107100000002</v>
      </c>
      <c r="K13" s="324">
        <v>-453</v>
      </c>
      <c r="L13" s="324">
        <v>-693</v>
      </c>
      <c r="M13" s="324">
        <v>-1616.8103499999997</v>
      </c>
      <c r="N13" s="324">
        <v>-794.37476999999853</v>
      </c>
      <c r="O13" s="205">
        <v>-889.19896999999992</v>
      </c>
      <c r="P13" s="206">
        <v>-3139.9577300000005</v>
      </c>
      <c r="Q13" s="206">
        <v>-5407.7784899999997</v>
      </c>
      <c r="R13" s="206">
        <v>-5444.657220000001</v>
      </c>
      <c r="S13" s="206">
        <v>-4972.58</v>
      </c>
      <c r="T13" s="208">
        <v>-5465.58</v>
      </c>
      <c r="U13" s="206">
        <v>-5675.16</v>
      </c>
      <c r="V13" s="206">
        <v>-8003.77</v>
      </c>
      <c r="W13" s="206">
        <v>-5824.12</v>
      </c>
      <c r="X13" s="206">
        <v>-5652</v>
      </c>
      <c r="Y13" s="206">
        <v>-5202</v>
      </c>
      <c r="Z13" s="206">
        <v>0</v>
      </c>
      <c r="AA13" s="206">
        <v>0</v>
      </c>
      <c r="AB13" s="206">
        <v>0</v>
      </c>
      <c r="AC13" s="206">
        <v>0</v>
      </c>
      <c r="AD13" s="206">
        <v>0</v>
      </c>
      <c r="AE13" s="206">
        <v>0</v>
      </c>
      <c r="AF13" s="206">
        <v>0</v>
      </c>
      <c r="AG13" s="206">
        <v>0</v>
      </c>
      <c r="AH13" s="206">
        <v>0</v>
      </c>
      <c r="AI13" s="206">
        <v>0</v>
      </c>
      <c r="AJ13" s="206">
        <v>0</v>
      </c>
      <c r="AK13" s="206">
        <v>0</v>
      </c>
      <c r="AL13" s="206">
        <v>0</v>
      </c>
      <c r="AM13" s="206"/>
      <c r="AN13" s="206"/>
      <c r="AO13" s="206"/>
      <c r="AP13" s="206">
        <v>-542</v>
      </c>
      <c r="AQ13" s="206">
        <v>0</v>
      </c>
    </row>
    <row r="14" spans="1:43">
      <c r="A14" s="118"/>
      <c r="B14" s="130" t="s">
        <v>15</v>
      </c>
      <c r="C14" s="324">
        <v>0</v>
      </c>
      <c r="D14" s="324">
        <v>0</v>
      </c>
      <c r="E14" s="324">
        <v>0</v>
      </c>
      <c r="F14" s="324">
        <v>0</v>
      </c>
      <c r="G14" s="324">
        <v>-97.822199999999995</v>
      </c>
      <c r="H14" s="324">
        <v>-60.872380000000035</v>
      </c>
      <c r="I14" s="324">
        <v>-53324.735170000007</v>
      </c>
      <c r="J14" s="324">
        <v>-54630.912839999975</v>
      </c>
      <c r="K14" s="324">
        <v>-27471</v>
      </c>
      <c r="L14" s="324">
        <v>-19988</v>
      </c>
      <c r="M14" s="324">
        <v>-54682.994850000017</v>
      </c>
      <c r="N14" s="324">
        <v>-60975.400800000032</v>
      </c>
      <c r="O14" s="205">
        <v>-23213.612980000002</v>
      </c>
      <c r="P14" s="206">
        <v>-26393.485400000001</v>
      </c>
      <c r="Q14" s="206">
        <v>-64217.918989999998</v>
      </c>
      <c r="R14" s="206">
        <v>-54275.666190000018</v>
      </c>
      <c r="S14" s="206">
        <v>-14146.78</v>
      </c>
      <c r="T14" s="208">
        <v>-22599.82</v>
      </c>
      <c r="U14" s="206">
        <v>-71661.56</v>
      </c>
      <c r="V14" s="206">
        <v>-109934.69</v>
      </c>
      <c r="W14" s="206">
        <v>-61281.03</v>
      </c>
      <c r="X14" s="206">
        <v>-21442</v>
      </c>
      <c r="Y14" s="206">
        <v>-65132</v>
      </c>
      <c r="Z14" s="206">
        <v>-99587</v>
      </c>
      <c r="AA14" s="206">
        <v>-49920</v>
      </c>
      <c r="AB14" s="206">
        <v>-65674</v>
      </c>
      <c r="AC14" s="206">
        <v>-111711</v>
      </c>
      <c r="AD14" s="206">
        <v>-96258</v>
      </c>
      <c r="AE14" s="206">
        <v>-440</v>
      </c>
      <c r="AF14" s="206">
        <v>-39554</v>
      </c>
      <c r="AG14" s="206">
        <v>-109918</v>
      </c>
      <c r="AH14" s="206">
        <v>-56350</v>
      </c>
      <c r="AI14" s="206">
        <v>-14296</v>
      </c>
      <c r="AJ14" s="206">
        <v>-34297</v>
      </c>
      <c r="AK14" s="206">
        <v>-75587</v>
      </c>
      <c r="AL14" s="206">
        <v>-79494</v>
      </c>
      <c r="AM14" s="206"/>
      <c r="AN14" s="206"/>
      <c r="AO14" s="206"/>
      <c r="AP14" s="206">
        <v>-706</v>
      </c>
      <c r="AQ14" s="206">
        <v>0</v>
      </c>
    </row>
    <row r="15" spans="1:43">
      <c r="A15" s="118"/>
      <c r="B15" s="130" t="s">
        <v>16</v>
      </c>
      <c r="C15" s="324">
        <v>-1268.04024</v>
      </c>
      <c r="D15" s="324">
        <v>-1380.2615699999999</v>
      </c>
      <c r="E15" s="324">
        <v>-1704.2400200000011</v>
      </c>
      <c r="F15" s="324">
        <v>-2672.0875900000001</v>
      </c>
      <c r="G15" s="324">
        <v>-3014.9273599999992</v>
      </c>
      <c r="H15" s="324">
        <v>-3722.9394100000013</v>
      </c>
      <c r="I15" s="324">
        <v>-9816.7363799999985</v>
      </c>
      <c r="J15" s="324">
        <v>-5992.4195899999977</v>
      </c>
      <c r="K15" s="324">
        <v>-3557</v>
      </c>
      <c r="L15" s="324">
        <v>-3427</v>
      </c>
      <c r="M15" s="324">
        <v>-1761.2795000000042</v>
      </c>
      <c r="N15" s="324">
        <v>-1542.0664500000003</v>
      </c>
      <c r="O15" s="205">
        <v>-2317.3899799999999</v>
      </c>
      <c r="P15" s="206">
        <v>-1310.1773900000001</v>
      </c>
      <c r="Q15" s="206">
        <v>-3021.7626799999998</v>
      </c>
      <c r="R15" s="206">
        <v>-6185.9454100000012</v>
      </c>
      <c r="S15" s="206">
        <v>-2076.7600000000002</v>
      </c>
      <c r="T15" s="208">
        <v>-4080.99</v>
      </c>
      <c r="U15" s="206">
        <v>-3003.6</v>
      </c>
      <c r="V15" s="206">
        <v>-5049.9399999999996</v>
      </c>
      <c r="W15" s="206">
        <v>-3394.81</v>
      </c>
      <c r="X15" s="206">
        <v>-4340</v>
      </c>
      <c r="Y15" s="206">
        <v>-3380</v>
      </c>
      <c r="Z15" s="206">
        <v>-3241</v>
      </c>
      <c r="AA15" s="206">
        <v>-3385</v>
      </c>
      <c r="AB15" s="206">
        <v>-5445</v>
      </c>
      <c r="AC15" s="206">
        <v>-10002</v>
      </c>
      <c r="AD15" s="206">
        <v>457</v>
      </c>
      <c r="AE15" s="206">
        <v>-3144</v>
      </c>
      <c r="AF15" s="206">
        <v>-3450</v>
      </c>
      <c r="AG15" s="206">
        <v>-3505</v>
      </c>
      <c r="AH15" s="206">
        <v>-4515</v>
      </c>
      <c r="AI15" s="206">
        <v>-3306</v>
      </c>
      <c r="AJ15" s="206">
        <v>-3520</v>
      </c>
      <c r="AK15" s="206">
        <v>-3064</v>
      </c>
      <c r="AL15" s="206">
        <v>1516</v>
      </c>
      <c r="AM15" s="206"/>
      <c r="AN15" s="206"/>
      <c r="AO15" s="206"/>
      <c r="AP15" s="206">
        <v>-1171</v>
      </c>
      <c r="AQ15" s="206">
        <v>0</v>
      </c>
    </row>
    <row r="16" spans="1:43">
      <c r="A16" s="118"/>
      <c r="B16" s="130" t="s">
        <v>17</v>
      </c>
      <c r="C16" s="324">
        <v>-10.231999999999999</v>
      </c>
      <c r="D16" s="324">
        <v>3.323999999999999</v>
      </c>
      <c r="E16" s="324">
        <v>-33.836099999999995</v>
      </c>
      <c r="F16" s="324">
        <v>-451.50492999999994</v>
      </c>
      <c r="G16" s="324">
        <v>-781.02413999999999</v>
      </c>
      <c r="H16" s="324">
        <v>-576.97054000000003</v>
      </c>
      <c r="I16" s="324">
        <v>-1490.5056999999999</v>
      </c>
      <c r="J16" s="324">
        <v>-778.83656000000019</v>
      </c>
      <c r="K16" s="324">
        <v>-6758</v>
      </c>
      <c r="L16" s="324">
        <v>-2306</v>
      </c>
      <c r="M16" s="324">
        <v>-4913.0932600000015</v>
      </c>
      <c r="N16" s="324">
        <v>-2271.6287900000002</v>
      </c>
      <c r="O16" s="205">
        <v>-2705.4685899999999</v>
      </c>
      <c r="P16" s="206">
        <v>-43.847490000000001</v>
      </c>
      <c r="Q16" s="206">
        <v>517.8684300000001</v>
      </c>
      <c r="R16" s="206">
        <v>-19561.095140000001</v>
      </c>
      <c r="S16" s="206">
        <v>-8865.7000000000007</v>
      </c>
      <c r="T16" s="208">
        <v>-9052.6299999999992</v>
      </c>
      <c r="U16" s="206">
        <v>-50457.66</v>
      </c>
      <c r="V16" s="206">
        <v>-47285.96</v>
      </c>
      <c r="W16" s="206">
        <v>-34471.93</v>
      </c>
      <c r="X16" s="206">
        <v>-27842</v>
      </c>
      <c r="Y16" s="206">
        <v>-20014</v>
      </c>
      <c r="Z16" s="206">
        <v>-44344</v>
      </c>
      <c r="AA16" s="206">
        <v>-42148</v>
      </c>
      <c r="AB16" s="206">
        <v>-35455</v>
      </c>
      <c r="AC16" s="206">
        <v>-54132</v>
      </c>
      <c r="AD16" s="206">
        <v>-52512</v>
      </c>
      <c r="AE16" s="206">
        <v>-20030</v>
      </c>
      <c r="AF16" s="206">
        <v>-39952</v>
      </c>
      <c r="AG16" s="206">
        <v>-67914</v>
      </c>
      <c r="AH16" s="206">
        <v>-23067</v>
      </c>
      <c r="AI16" s="206">
        <v>-26771</v>
      </c>
      <c r="AJ16" s="206">
        <v>-26778</v>
      </c>
      <c r="AK16" s="206">
        <v>-20068</v>
      </c>
      <c r="AL16" s="206">
        <v>-27243</v>
      </c>
      <c r="AM16" s="206"/>
      <c r="AN16" s="206"/>
      <c r="AO16" s="206"/>
      <c r="AP16" s="206">
        <v>-18</v>
      </c>
      <c r="AQ16" s="206">
        <v>0</v>
      </c>
    </row>
    <row r="17" spans="2:43">
      <c r="B17" s="130" t="s">
        <v>18</v>
      </c>
      <c r="C17" s="324">
        <v>0</v>
      </c>
      <c r="D17" s="324">
        <v>-215.21875</v>
      </c>
      <c r="E17" s="324">
        <v>-220.03353999999996</v>
      </c>
      <c r="F17" s="324">
        <v>-107.57575000000003</v>
      </c>
      <c r="G17" s="324">
        <v>-130.02023</v>
      </c>
      <c r="H17" s="324">
        <v>2.4099999999975807E-3</v>
      </c>
      <c r="I17" s="324">
        <v>-460.29037999999991</v>
      </c>
      <c r="J17" s="324">
        <v>-13670.40849</v>
      </c>
      <c r="K17" s="324">
        <v>-4795</v>
      </c>
      <c r="L17" s="324">
        <v>-9105</v>
      </c>
      <c r="M17" s="324">
        <v>-10157.342660000009</v>
      </c>
      <c r="N17" s="324">
        <v>-10698.410279999989</v>
      </c>
      <c r="O17" s="205">
        <v>-36.879980000000003</v>
      </c>
      <c r="P17" s="206">
        <v>-13741.16798</v>
      </c>
      <c r="Q17" s="206">
        <v>-3331.7733099999987</v>
      </c>
      <c r="R17" s="206">
        <v>-12171.098600000001</v>
      </c>
      <c r="S17" s="206">
        <v>-23.35</v>
      </c>
      <c r="T17" s="208">
        <v>-6110.76</v>
      </c>
      <c r="U17" s="206">
        <v>-3667.6</v>
      </c>
      <c r="V17" s="206">
        <v>-69558.080000000002</v>
      </c>
      <c r="W17" s="206">
        <v>-79125.97</v>
      </c>
      <c r="X17" s="206">
        <v>-159</v>
      </c>
      <c r="Y17" s="206">
        <v>-7817</v>
      </c>
      <c r="Z17" s="206">
        <v>-31879</v>
      </c>
      <c r="AA17" s="206">
        <v>-52840</v>
      </c>
      <c r="AB17" s="206">
        <v>-64438</v>
      </c>
      <c r="AC17" s="206">
        <v>-72769</v>
      </c>
      <c r="AD17" s="206">
        <v>-9851</v>
      </c>
      <c r="AE17" s="206">
        <v>-1595</v>
      </c>
      <c r="AF17" s="206">
        <v>-1944</v>
      </c>
      <c r="AG17" s="206">
        <v>-1653</v>
      </c>
      <c r="AH17" s="206">
        <v>-1121</v>
      </c>
      <c r="AI17" s="206">
        <v>-1060</v>
      </c>
      <c r="AJ17" s="206">
        <v>-15517</v>
      </c>
      <c r="AK17" s="206">
        <v>-2382</v>
      </c>
      <c r="AL17" s="206">
        <v>-3063</v>
      </c>
      <c r="AM17" s="206"/>
      <c r="AN17" s="206"/>
      <c r="AO17" s="206"/>
      <c r="AP17" s="206">
        <v>0</v>
      </c>
      <c r="AQ17" s="206">
        <v>0</v>
      </c>
    </row>
    <row r="18" spans="2:43">
      <c r="B18" s="130" t="s">
        <v>10</v>
      </c>
      <c r="C18" s="324">
        <v>-10720.211189999998</v>
      </c>
      <c r="D18" s="324">
        <v>-9886.5567900000024</v>
      </c>
      <c r="E18" s="324">
        <v>-13144.802039999997</v>
      </c>
      <c r="F18" s="324">
        <v>-12670.42901</v>
      </c>
      <c r="G18" s="324">
        <v>-12757.984280000001</v>
      </c>
      <c r="H18" s="324">
        <v>-13473.69197</v>
      </c>
      <c r="I18" s="324">
        <v>-11083.882860000002</v>
      </c>
      <c r="J18" s="324">
        <v>-17231.136170000005</v>
      </c>
      <c r="K18" s="324">
        <v>-11591</v>
      </c>
      <c r="L18" s="324">
        <v>-9935</v>
      </c>
      <c r="M18" s="324">
        <v>-13070.507859999994</v>
      </c>
      <c r="N18" s="324">
        <v>-12407.443020000001</v>
      </c>
      <c r="O18" s="205">
        <v>-11258.344660000008</v>
      </c>
      <c r="P18" s="206">
        <v>-11812.913860000008</v>
      </c>
      <c r="Q18" s="206">
        <v>-11105.292649999981</v>
      </c>
      <c r="R18" s="206">
        <v>-12943.789779999992</v>
      </c>
      <c r="S18" s="206">
        <v>-15496.569999999996</v>
      </c>
      <c r="T18" s="208">
        <v>-14804.310000000012</v>
      </c>
      <c r="U18" s="206">
        <v>-16745.57999999998</v>
      </c>
      <c r="V18" s="206">
        <v>-17412.999999999964</v>
      </c>
      <c r="W18" s="206">
        <v>-15805.040000000014</v>
      </c>
      <c r="X18" s="206">
        <v>-17130</v>
      </c>
      <c r="Y18" s="206">
        <v>-17554</v>
      </c>
      <c r="Z18" s="206">
        <v>-34531</v>
      </c>
      <c r="AA18" s="206">
        <v>-29139</v>
      </c>
      <c r="AB18" s="206">
        <v>-30921</v>
      </c>
      <c r="AC18" s="206">
        <v>-28725</v>
      </c>
      <c r="AD18" s="206">
        <v>-32021</v>
      </c>
      <c r="AE18" s="206">
        <v>-25239</v>
      </c>
      <c r="AF18" s="206">
        <v>-35551</v>
      </c>
      <c r="AG18" s="206">
        <v>-67058</v>
      </c>
      <c r="AH18" s="206">
        <v>-42839</v>
      </c>
      <c r="AI18" s="206">
        <v>-42042</v>
      </c>
      <c r="AJ18" s="206">
        <v>-35085</v>
      </c>
      <c r="AK18" s="206">
        <v>-37557</v>
      </c>
      <c r="AL18" s="206">
        <v>-41485</v>
      </c>
      <c r="AM18" s="206"/>
      <c r="AN18" s="206"/>
      <c r="AO18" s="206"/>
      <c r="AP18" s="206">
        <v>-25112</v>
      </c>
      <c r="AQ18" s="206">
        <v>0</v>
      </c>
    </row>
    <row r="19" spans="2:43">
      <c r="B19" s="130" t="s">
        <v>38</v>
      </c>
      <c r="C19" s="324">
        <v>0</v>
      </c>
      <c r="D19" s="324">
        <v>0</v>
      </c>
      <c r="E19" s="324">
        <v>0</v>
      </c>
      <c r="F19" s="324">
        <v>0</v>
      </c>
      <c r="G19" s="324">
        <v>0</v>
      </c>
      <c r="H19" s="324">
        <v>0</v>
      </c>
      <c r="I19" s="324">
        <v>0</v>
      </c>
      <c r="J19" s="324">
        <v>0</v>
      </c>
      <c r="K19" s="324">
        <v>0</v>
      </c>
      <c r="L19" s="324">
        <v>0</v>
      </c>
      <c r="M19" s="324">
        <v>0</v>
      </c>
      <c r="N19" s="324">
        <v>0</v>
      </c>
      <c r="O19" s="205"/>
      <c r="P19" s="206">
        <v>0</v>
      </c>
      <c r="Q19" s="206">
        <v>0</v>
      </c>
      <c r="R19" s="206">
        <v>0</v>
      </c>
      <c r="S19" s="206">
        <v>0</v>
      </c>
      <c r="T19" s="208">
        <v>0</v>
      </c>
      <c r="U19" s="206">
        <v>0</v>
      </c>
      <c r="V19" s="206">
        <v>0</v>
      </c>
      <c r="W19" s="206">
        <v>0</v>
      </c>
      <c r="X19" s="206">
        <v>0</v>
      </c>
      <c r="Y19" s="206">
        <v>0</v>
      </c>
      <c r="Z19" s="206">
        <v>0</v>
      </c>
      <c r="AA19" s="206">
        <v>0</v>
      </c>
      <c r="AB19" s="206">
        <v>0</v>
      </c>
      <c r="AC19" s="206">
        <v>0</v>
      </c>
      <c r="AD19" s="206">
        <v>0</v>
      </c>
      <c r="AE19" s="206">
        <v>0</v>
      </c>
      <c r="AF19" s="206">
        <v>0</v>
      </c>
      <c r="AG19" s="206">
        <v>0</v>
      </c>
      <c r="AH19" s="206">
        <v>0</v>
      </c>
      <c r="AI19" s="206">
        <v>0</v>
      </c>
      <c r="AJ19" s="206">
        <v>0</v>
      </c>
      <c r="AK19" s="206">
        <v>0</v>
      </c>
      <c r="AL19" s="206">
        <v>0</v>
      </c>
      <c r="AM19" s="206"/>
      <c r="AN19" s="206"/>
      <c r="AO19" s="206"/>
      <c r="AP19" s="206">
        <v>0</v>
      </c>
      <c r="AQ19" s="206">
        <v>0</v>
      </c>
    </row>
    <row r="20" spans="2:43">
      <c r="B20" s="130" t="s">
        <v>39</v>
      </c>
      <c r="C20" s="324">
        <v>0</v>
      </c>
      <c r="D20" s="324">
        <v>0</v>
      </c>
      <c r="E20" s="324">
        <v>0</v>
      </c>
      <c r="F20" s="324">
        <v>0</v>
      </c>
      <c r="G20" s="324">
        <v>0</v>
      </c>
      <c r="H20" s="324">
        <v>0</v>
      </c>
      <c r="I20" s="324">
        <v>0</v>
      </c>
      <c r="J20" s="324">
        <v>0</v>
      </c>
      <c r="K20" s="324">
        <v>0</v>
      </c>
      <c r="L20" s="324">
        <v>0</v>
      </c>
      <c r="M20" s="324">
        <v>0</v>
      </c>
      <c r="N20" s="324">
        <v>0</v>
      </c>
      <c r="O20" s="205"/>
      <c r="P20" s="206">
        <v>0</v>
      </c>
      <c r="Q20" s="206">
        <v>0</v>
      </c>
      <c r="R20" s="206">
        <v>0</v>
      </c>
      <c r="S20" s="206">
        <v>0</v>
      </c>
      <c r="T20" s="208">
        <v>0</v>
      </c>
      <c r="U20" s="206">
        <v>0</v>
      </c>
      <c r="V20" s="206">
        <v>0</v>
      </c>
      <c r="W20" s="206">
        <v>0</v>
      </c>
      <c r="X20" s="206">
        <v>0</v>
      </c>
      <c r="Y20" s="206">
        <v>0</v>
      </c>
      <c r="Z20" s="206">
        <v>0</v>
      </c>
      <c r="AA20" s="206">
        <v>0</v>
      </c>
      <c r="AB20" s="206">
        <v>0</v>
      </c>
      <c r="AC20" s="206">
        <v>0</v>
      </c>
      <c r="AD20" s="206">
        <v>0</v>
      </c>
      <c r="AE20" s="206">
        <v>0</v>
      </c>
      <c r="AF20" s="206">
        <v>0</v>
      </c>
      <c r="AG20" s="206">
        <v>0</v>
      </c>
      <c r="AH20" s="206">
        <v>0</v>
      </c>
      <c r="AI20" s="206">
        <v>0</v>
      </c>
      <c r="AJ20" s="206">
        <v>0</v>
      </c>
      <c r="AK20" s="206">
        <v>0</v>
      </c>
      <c r="AL20" s="206">
        <v>0</v>
      </c>
      <c r="AM20" s="206"/>
      <c r="AN20" s="206"/>
      <c r="AO20" s="206"/>
      <c r="AP20" s="206">
        <v>0</v>
      </c>
      <c r="AQ20" s="206">
        <v>0</v>
      </c>
    </row>
    <row r="21" spans="2:43">
      <c r="B21" s="130" t="s">
        <v>40</v>
      </c>
      <c r="C21" s="324">
        <v>0</v>
      </c>
      <c r="D21" s="324">
        <v>0</v>
      </c>
      <c r="E21" s="324">
        <v>0</v>
      </c>
      <c r="F21" s="324">
        <v>0</v>
      </c>
      <c r="G21" s="324">
        <v>0</v>
      </c>
      <c r="H21" s="324">
        <v>0</v>
      </c>
      <c r="I21" s="324">
        <v>0</v>
      </c>
      <c r="J21" s="324">
        <v>0</v>
      </c>
      <c r="K21" s="324">
        <v>0</v>
      </c>
      <c r="L21" s="324">
        <v>0</v>
      </c>
      <c r="M21" s="324">
        <v>0</v>
      </c>
      <c r="N21" s="324">
        <v>0</v>
      </c>
      <c r="O21" s="205">
        <v>0</v>
      </c>
      <c r="P21" s="206">
        <v>0</v>
      </c>
      <c r="Q21" s="206">
        <v>0</v>
      </c>
      <c r="R21" s="206">
        <v>0</v>
      </c>
      <c r="S21" s="206">
        <v>0</v>
      </c>
      <c r="T21" s="208">
        <v>0</v>
      </c>
      <c r="U21" s="206">
        <v>0</v>
      </c>
      <c r="V21" s="206">
        <v>0</v>
      </c>
      <c r="W21" s="206">
        <v>0</v>
      </c>
      <c r="X21" s="206">
        <v>0</v>
      </c>
      <c r="Y21" s="206">
        <v>0</v>
      </c>
      <c r="Z21" s="206">
        <v>0</v>
      </c>
      <c r="AA21" s="206">
        <v>0</v>
      </c>
      <c r="AB21" s="206">
        <v>0</v>
      </c>
      <c r="AC21" s="206">
        <v>0</v>
      </c>
      <c r="AD21" s="206">
        <v>0</v>
      </c>
      <c r="AE21" s="206">
        <v>0</v>
      </c>
      <c r="AF21" s="206">
        <v>0</v>
      </c>
      <c r="AG21" s="206">
        <v>0</v>
      </c>
      <c r="AH21" s="206">
        <v>0</v>
      </c>
      <c r="AI21" s="206">
        <v>0</v>
      </c>
      <c r="AJ21" s="206">
        <v>0</v>
      </c>
      <c r="AK21" s="206">
        <v>0</v>
      </c>
      <c r="AL21" s="206">
        <v>0</v>
      </c>
      <c r="AM21" s="206"/>
      <c r="AN21" s="206"/>
      <c r="AO21" s="206"/>
      <c r="AP21" s="206">
        <v>0</v>
      </c>
      <c r="AQ21" s="206">
        <v>0</v>
      </c>
    </row>
    <row r="22" spans="2:43">
      <c r="B22" s="130" t="s">
        <v>41</v>
      </c>
      <c r="C22" s="324">
        <v>0</v>
      </c>
      <c r="D22" s="324">
        <v>0</v>
      </c>
      <c r="E22" s="324">
        <v>0</v>
      </c>
      <c r="F22" s="324">
        <v>0</v>
      </c>
      <c r="G22" s="324">
        <v>0</v>
      </c>
      <c r="H22" s="324">
        <v>0</v>
      </c>
      <c r="I22" s="324">
        <v>0</v>
      </c>
      <c r="J22" s="324">
        <v>0</v>
      </c>
      <c r="K22" s="324">
        <v>0</v>
      </c>
      <c r="L22" s="324">
        <v>0</v>
      </c>
      <c r="M22" s="324">
        <v>0</v>
      </c>
      <c r="N22" s="324">
        <v>0</v>
      </c>
      <c r="O22" s="205">
        <v>0</v>
      </c>
      <c r="P22" s="206">
        <v>0</v>
      </c>
      <c r="Q22" s="206">
        <v>0</v>
      </c>
      <c r="R22" s="206">
        <v>0</v>
      </c>
      <c r="S22" s="206">
        <v>0</v>
      </c>
      <c r="T22" s="208">
        <v>0</v>
      </c>
      <c r="U22" s="206">
        <v>0</v>
      </c>
      <c r="V22" s="206">
        <v>0</v>
      </c>
      <c r="W22" s="206">
        <v>0</v>
      </c>
      <c r="X22" s="206">
        <v>0</v>
      </c>
      <c r="Y22" s="206">
        <v>0</v>
      </c>
      <c r="Z22" s="206">
        <v>0</v>
      </c>
      <c r="AA22" s="206">
        <v>0</v>
      </c>
      <c r="AB22" s="206">
        <v>0</v>
      </c>
      <c r="AC22" s="206">
        <v>0</v>
      </c>
      <c r="AD22" s="206">
        <v>0</v>
      </c>
      <c r="AE22" s="206">
        <v>0</v>
      </c>
      <c r="AF22" s="206">
        <v>0</v>
      </c>
      <c r="AG22" s="206">
        <v>0</v>
      </c>
      <c r="AH22" s="206">
        <v>0</v>
      </c>
      <c r="AI22" s="206">
        <v>0</v>
      </c>
      <c r="AJ22" s="206">
        <v>0</v>
      </c>
      <c r="AK22" s="206">
        <v>0</v>
      </c>
      <c r="AL22" s="206">
        <v>0</v>
      </c>
      <c r="AM22" s="206"/>
      <c r="AN22" s="206"/>
      <c r="AO22" s="206"/>
      <c r="AP22" s="206">
        <v>0</v>
      </c>
      <c r="AQ22" s="206">
        <v>0</v>
      </c>
    </row>
    <row r="23" spans="2:43">
      <c r="B23" s="130" t="s">
        <v>42</v>
      </c>
      <c r="C23" s="324">
        <v>0</v>
      </c>
      <c r="D23" s="324">
        <v>0</v>
      </c>
      <c r="E23" s="324">
        <v>0</v>
      </c>
      <c r="F23" s="324">
        <v>0</v>
      </c>
      <c r="G23" s="324">
        <v>0</v>
      </c>
      <c r="H23" s="324">
        <v>0</v>
      </c>
      <c r="I23" s="324">
        <v>0</v>
      </c>
      <c r="J23" s="324">
        <v>0</v>
      </c>
      <c r="K23" s="324">
        <v>0</v>
      </c>
      <c r="L23" s="324">
        <v>0</v>
      </c>
      <c r="M23" s="324">
        <v>0</v>
      </c>
      <c r="N23" s="324">
        <v>0</v>
      </c>
      <c r="O23" s="205">
        <v>0</v>
      </c>
      <c r="P23" s="206">
        <v>0</v>
      </c>
      <c r="Q23" s="206">
        <v>0</v>
      </c>
      <c r="R23" s="206">
        <v>0</v>
      </c>
      <c r="S23" s="206">
        <v>0</v>
      </c>
      <c r="T23" s="208">
        <v>0</v>
      </c>
      <c r="U23" s="206">
        <v>0</v>
      </c>
      <c r="V23" s="206">
        <v>0</v>
      </c>
      <c r="W23" s="206">
        <v>0</v>
      </c>
      <c r="X23" s="206">
        <v>0</v>
      </c>
      <c r="Y23" s="206">
        <v>0</v>
      </c>
      <c r="Z23" s="206">
        <v>0</v>
      </c>
      <c r="AA23" s="206">
        <v>0</v>
      </c>
      <c r="AB23" s="206">
        <v>0</v>
      </c>
      <c r="AC23" s="206">
        <v>0</v>
      </c>
      <c r="AD23" s="206">
        <v>0</v>
      </c>
      <c r="AE23" s="206">
        <v>0</v>
      </c>
      <c r="AF23" s="206">
        <v>0</v>
      </c>
      <c r="AG23" s="206">
        <v>0</v>
      </c>
      <c r="AH23" s="206">
        <v>0</v>
      </c>
      <c r="AI23" s="206">
        <v>0</v>
      </c>
      <c r="AJ23" s="206">
        <v>0</v>
      </c>
      <c r="AK23" s="206">
        <v>0</v>
      </c>
      <c r="AL23" s="206">
        <v>0</v>
      </c>
      <c r="AM23" s="206"/>
      <c r="AN23" s="206"/>
      <c r="AO23" s="206"/>
      <c r="AP23" s="206">
        <v>0</v>
      </c>
      <c r="AQ23" s="206">
        <v>0</v>
      </c>
    </row>
    <row r="24" spans="2:43">
      <c r="B24" s="130" t="s">
        <v>43</v>
      </c>
      <c r="C24" s="324">
        <v>0</v>
      </c>
      <c r="D24" s="324">
        <v>0</v>
      </c>
      <c r="E24" s="324">
        <v>0</v>
      </c>
      <c r="F24" s="324">
        <v>0</v>
      </c>
      <c r="G24" s="324">
        <v>0</v>
      </c>
      <c r="H24" s="324">
        <v>0</v>
      </c>
      <c r="I24" s="324">
        <v>0</v>
      </c>
      <c r="J24" s="324">
        <v>0</v>
      </c>
      <c r="K24" s="324">
        <v>0</v>
      </c>
      <c r="L24" s="324">
        <v>0</v>
      </c>
      <c r="M24" s="324">
        <v>0</v>
      </c>
      <c r="N24" s="324">
        <v>0</v>
      </c>
      <c r="O24" s="205">
        <v>0</v>
      </c>
      <c r="P24" s="206">
        <v>0</v>
      </c>
      <c r="Q24" s="206">
        <v>0</v>
      </c>
      <c r="R24" s="206">
        <v>0</v>
      </c>
      <c r="S24" s="206">
        <v>0</v>
      </c>
      <c r="T24" s="208">
        <v>0</v>
      </c>
      <c r="U24" s="206">
        <v>0</v>
      </c>
      <c r="V24" s="206">
        <v>0</v>
      </c>
      <c r="W24" s="206">
        <v>0</v>
      </c>
      <c r="X24" s="206">
        <v>0</v>
      </c>
      <c r="Y24" s="206">
        <v>0</v>
      </c>
      <c r="Z24" s="206">
        <v>0</v>
      </c>
      <c r="AA24" s="206">
        <v>0</v>
      </c>
      <c r="AB24" s="206">
        <v>0</v>
      </c>
      <c r="AC24" s="206">
        <v>0</v>
      </c>
      <c r="AD24" s="206">
        <v>0</v>
      </c>
      <c r="AE24" s="206">
        <v>0</v>
      </c>
      <c r="AF24" s="206">
        <v>0</v>
      </c>
      <c r="AG24" s="206">
        <v>0</v>
      </c>
      <c r="AH24" s="206">
        <v>0</v>
      </c>
      <c r="AI24" s="206">
        <v>0</v>
      </c>
      <c r="AJ24" s="206">
        <v>0</v>
      </c>
      <c r="AK24" s="206">
        <v>0</v>
      </c>
      <c r="AL24" s="206">
        <v>0</v>
      </c>
      <c r="AM24" s="206"/>
      <c r="AN24" s="206"/>
      <c r="AO24" s="206"/>
      <c r="AP24" s="206">
        <v>0</v>
      </c>
      <c r="AQ24" s="206">
        <v>0</v>
      </c>
    </row>
    <row r="25" spans="2:43">
      <c r="B25" s="127" t="s">
        <v>19</v>
      </c>
      <c r="C25" s="323">
        <v>-2493.92389</v>
      </c>
      <c r="D25" s="323">
        <v>-2396.2893800000006</v>
      </c>
      <c r="E25" s="323">
        <v>-1921.4002499999992</v>
      </c>
      <c r="F25" s="323">
        <v>-5155.2558700000009</v>
      </c>
      <c r="G25" s="323">
        <v>-2805.8184500000002</v>
      </c>
      <c r="H25" s="323">
        <v>-3423.7358400000012</v>
      </c>
      <c r="I25" s="323">
        <v>-3025.6886499999982</v>
      </c>
      <c r="J25" s="323">
        <v>-2346.53577</v>
      </c>
      <c r="K25" s="200">
        <v>-1587.8526300000001</v>
      </c>
      <c r="L25" s="200">
        <v>-2817.0922200000005</v>
      </c>
      <c r="M25" s="200">
        <v>-3893.3112099999994</v>
      </c>
      <c r="N25" s="200">
        <v>-2606.4361499999995</v>
      </c>
      <c r="O25" s="200">
        <v>-2407.6642999999999</v>
      </c>
      <c r="P25" s="201">
        <v>-1917.7086199999999</v>
      </c>
      <c r="Q25" s="201">
        <v>-2723.1319499999986</v>
      </c>
      <c r="R25" s="201">
        <v>-3609.4697000000001</v>
      </c>
      <c r="S25" s="201">
        <v>-2339.64</v>
      </c>
      <c r="T25" s="204">
        <v>-2293.11</v>
      </c>
      <c r="U25" s="201">
        <v>-2898.05</v>
      </c>
      <c r="V25" s="201">
        <v>-2529.7800000000007</v>
      </c>
      <c r="W25" s="201">
        <v>-3122.3599999999997</v>
      </c>
      <c r="X25" s="201">
        <v>-3552</v>
      </c>
      <c r="Y25" s="201">
        <v>-3316</v>
      </c>
      <c r="Z25" s="201">
        <v>-3899</v>
      </c>
      <c r="AA25" s="201">
        <v>-2579</v>
      </c>
      <c r="AB25" s="201">
        <v>-3102</v>
      </c>
      <c r="AC25" s="201">
        <v>-2249</v>
      </c>
      <c r="AD25" s="201">
        <v>-2381</v>
      </c>
      <c r="AE25" s="201">
        <v>-2859</v>
      </c>
      <c r="AF25" s="201">
        <v>-2278</v>
      </c>
      <c r="AG25" s="201">
        <v>-3918</v>
      </c>
      <c r="AH25" s="201">
        <v>-1361</v>
      </c>
      <c r="AI25" s="201">
        <f t="shared" ref="AI25:AL25" si="3">SUM(AI26:AI31)</f>
        <v>-2687</v>
      </c>
      <c r="AJ25" s="201">
        <f t="shared" si="3"/>
        <v>-5655</v>
      </c>
      <c r="AK25" s="201">
        <f t="shared" si="3"/>
        <v>-3258</v>
      </c>
      <c r="AL25" s="201">
        <f t="shared" si="3"/>
        <v>-5756</v>
      </c>
      <c r="AM25" s="201"/>
      <c r="AN25" s="201"/>
      <c r="AO25" s="201"/>
      <c r="AP25" s="201">
        <v>-1268</v>
      </c>
      <c r="AQ25" s="201">
        <v>0</v>
      </c>
    </row>
    <row r="26" spans="2:43">
      <c r="B26" s="130" t="s">
        <v>14</v>
      </c>
      <c r="C26" s="324">
        <v>-1456.8325500000001</v>
      </c>
      <c r="D26" s="324">
        <v>-855.92870000000062</v>
      </c>
      <c r="E26" s="324">
        <v>-345.74243999999953</v>
      </c>
      <c r="F26" s="324">
        <v>-1778.5468699999997</v>
      </c>
      <c r="G26" s="324">
        <v>-972.15221000000008</v>
      </c>
      <c r="H26" s="324">
        <v>-845.80459000000008</v>
      </c>
      <c r="I26" s="324">
        <v>-987.52850999999987</v>
      </c>
      <c r="J26" s="324">
        <v>-1048.5844199999997</v>
      </c>
      <c r="K26" s="324">
        <v>577.08282000000008</v>
      </c>
      <c r="L26" s="324">
        <v>-474.2608799999997</v>
      </c>
      <c r="M26" s="324">
        <v>-459.80710000000056</v>
      </c>
      <c r="N26" s="324">
        <v>-7047.6081999999997</v>
      </c>
      <c r="O26" s="205">
        <v>-639.13556000000005</v>
      </c>
      <c r="P26" s="206">
        <v>-207.24710999999999</v>
      </c>
      <c r="Q26" s="206">
        <v>-411.96518000000003</v>
      </c>
      <c r="R26" s="206">
        <v>-932.25023999999974</v>
      </c>
      <c r="S26" s="206">
        <v>86.9</v>
      </c>
      <c r="T26" s="208">
        <v>-499.38</v>
      </c>
      <c r="U26" s="206">
        <v>-421.16</v>
      </c>
      <c r="V26" s="206">
        <v>-678.78</v>
      </c>
      <c r="W26" s="206">
        <v>-545.36</v>
      </c>
      <c r="X26" s="206">
        <v>-575</v>
      </c>
      <c r="Y26" s="206">
        <v>-602</v>
      </c>
      <c r="Z26" s="206">
        <v>-657</v>
      </c>
      <c r="AA26" s="206">
        <v>-618</v>
      </c>
      <c r="AB26" s="206">
        <v>-589</v>
      </c>
      <c r="AC26" s="206">
        <v>-541</v>
      </c>
      <c r="AD26" s="206">
        <v>-994</v>
      </c>
      <c r="AE26" s="206">
        <v>-437</v>
      </c>
      <c r="AF26" s="206">
        <v>-614</v>
      </c>
      <c r="AG26" s="206">
        <v>-1898</v>
      </c>
      <c r="AH26" s="206">
        <v>856</v>
      </c>
      <c r="AI26" s="206">
        <v>-159</v>
      </c>
      <c r="AJ26" s="206">
        <v>-369</v>
      </c>
      <c r="AK26" s="206">
        <v>56</v>
      </c>
      <c r="AL26" s="206">
        <v>390</v>
      </c>
      <c r="AM26" s="206"/>
      <c r="AN26" s="206"/>
      <c r="AO26" s="206"/>
      <c r="AP26" s="206">
        <v>-976</v>
      </c>
      <c r="AQ26" s="206">
        <v>0</v>
      </c>
    </row>
    <row r="27" spans="2:43">
      <c r="B27" s="130" t="s">
        <v>16</v>
      </c>
      <c r="C27" s="324">
        <v>-903.37501999999995</v>
      </c>
      <c r="D27" s="324">
        <v>-1426.8102600000002</v>
      </c>
      <c r="E27" s="324">
        <v>-1362.1613399999997</v>
      </c>
      <c r="F27" s="324">
        <v>-3215.2838300000008</v>
      </c>
      <c r="G27" s="324">
        <v>-1673.44922</v>
      </c>
      <c r="H27" s="324">
        <v>-2402.2690800000009</v>
      </c>
      <c r="I27" s="324">
        <v>-1784.8383199999985</v>
      </c>
      <c r="J27" s="324">
        <v>-1189.6092200000003</v>
      </c>
      <c r="K27" s="324">
        <v>-1915.6491700000001</v>
      </c>
      <c r="L27" s="324">
        <v>-2397.4599300000004</v>
      </c>
      <c r="M27" s="324">
        <v>-1473.0480199999993</v>
      </c>
      <c r="N27" s="324">
        <v>3863.3035599999998</v>
      </c>
      <c r="O27" s="205">
        <v>-1820.15714</v>
      </c>
      <c r="P27" s="206">
        <v>-1729.9272699999999</v>
      </c>
      <c r="Q27" s="206">
        <v>-2288.6243799999997</v>
      </c>
      <c r="R27" s="206">
        <v>-2852.4415900000008</v>
      </c>
      <c r="S27" s="206">
        <v>-2331.63</v>
      </c>
      <c r="T27" s="208">
        <v>-2279.58</v>
      </c>
      <c r="U27" s="206">
        <v>-2092.52</v>
      </c>
      <c r="V27" s="206">
        <v>-3296.69</v>
      </c>
      <c r="W27" s="206">
        <v>-2194.42</v>
      </c>
      <c r="X27" s="206">
        <v>-2317</v>
      </c>
      <c r="Y27" s="206">
        <v>-2477</v>
      </c>
      <c r="Z27" s="206">
        <v>-3089</v>
      </c>
      <c r="AA27" s="206">
        <v>-1818</v>
      </c>
      <c r="AB27" s="206">
        <v>-1581</v>
      </c>
      <c r="AC27" s="206">
        <v>-1707</v>
      </c>
      <c r="AD27" s="206">
        <v>-2581</v>
      </c>
      <c r="AE27" s="206">
        <v>-1929</v>
      </c>
      <c r="AF27" s="206">
        <v>-1519</v>
      </c>
      <c r="AG27" s="206">
        <v>-2037</v>
      </c>
      <c r="AH27" s="206">
        <v>-2840</v>
      </c>
      <c r="AI27" s="206">
        <v>-2607</v>
      </c>
      <c r="AJ27" s="206">
        <v>-5136</v>
      </c>
      <c r="AK27" s="206">
        <v>-3492</v>
      </c>
      <c r="AL27" s="206">
        <v>-6301</v>
      </c>
      <c r="AM27" s="206"/>
      <c r="AN27" s="206"/>
      <c r="AO27" s="206"/>
      <c r="AP27" s="206">
        <v>110</v>
      </c>
      <c r="AQ27" s="206">
        <v>0</v>
      </c>
    </row>
    <row r="28" spans="2:43">
      <c r="B28" s="130" t="s">
        <v>252</v>
      </c>
      <c r="C28" s="324">
        <v>-133.71632000000002</v>
      </c>
      <c r="D28" s="324">
        <v>-113.55042</v>
      </c>
      <c r="E28" s="324">
        <v>-213.49646999999999</v>
      </c>
      <c r="F28" s="324">
        <v>-161.42516999999998</v>
      </c>
      <c r="G28" s="324">
        <v>-160.21701999999999</v>
      </c>
      <c r="H28" s="324">
        <v>-175.66217000000003</v>
      </c>
      <c r="I28" s="324">
        <f>IFERROR(ROUND((VLOOKUP("BPC 27",#REF!,$I$5,0)+VLOOKUP("BPC 549",#REF!,$I$5,0)+VLOOKUP("BPC 28",#REF!,$I$5,0)+VLOOKUP("BPC 545",#REF!,$I$5,0))/1000,0),0)-I26-I27-I29-I30-I31-I34-I46-I47</f>
        <v>2801.9197499999982</v>
      </c>
      <c r="J28" s="324">
        <v>-108.34212999999994</v>
      </c>
      <c r="K28" s="324">
        <v>-249.28628</v>
      </c>
      <c r="L28" s="324">
        <v>54.628589999999804</v>
      </c>
      <c r="M28" s="324">
        <v>-1960.4560899999997</v>
      </c>
      <c r="N28" s="324">
        <v>577.86849000000007</v>
      </c>
      <c r="O28" s="205">
        <v>51.628400000000013</v>
      </c>
      <c r="P28" s="206">
        <v>19.465759999999985</v>
      </c>
      <c r="Q28" s="206">
        <v>-22.542389999998804</v>
      </c>
      <c r="R28" s="206">
        <v>175.22213000000045</v>
      </c>
      <c r="S28" s="206">
        <v>-94.909999999999769</v>
      </c>
      <c r="T28" s="208">
        <v>485.84999999999997</v>
      </c>
      <c r="U28" s="206">
        <v>-384.37000000000029</v>
      </c>
      <c r="V28" s="206">
        <v>1445.6899999999996</v>
      </c>
      <c r="W28" s="206">
        <v>-490.57999999999959</v>
      </c>
      <c r="X28" s="206">
        <v>-937.00781000000006</v>
      </c>
      <c r="Y28" s="206">
        <v>-237</v>
      </c>
      <c r="Z28" s="206">
        <v>-153</v>
      </c>
      <c r="AA28" s="206">
        <v>-143</v>
      </c>
      <c r="AB28" s="206">
        <v>-932</v>
      </c>
      <c r="AC28" s="206">
        <v>-7149</v>
      </c>
      <c r="AD28" s="206">
        <v>1161</v>
      </c>
      <c r="AE28" s="206">
        <v>-493</v>
      </c>
      <c r="AF28" s="206">
        <v>-145</v>
      </c>
      <c r="AG28" s="206">
        <v>17</v>
      </c>
      <c r="AH28" s="206">
        <v>623</v>
      </c>
      <c r="AI28" s="206">
        <v>79</v>
      </c>
      <c r="AJ28" s="206">
        <v>-150</v>
      </c>
      <c r="AK28" s="206">
        <v>178</v>
      </c>
      <c r="AL28" s="206">
        <v>155</v>
      </c>
      <c r="AM28" s="206"/>
      <c r="AN28" s="206"/>
      <c r="AO28" s="206"/>
      <c r="AP28" s="206">
        <v>-402</v>
      </c>
      <c r="AQ28" s="206">
        <v>0</v>
      </c>
    </row>
    <row r="29" spans="2:43">
      <c r="B29" s="130" t="s">
        <v>311</v>
      </c>
      <c r="C29" s="324">
        <v>0</v>
      </c>
      <c r="D29" s="324">
        <v>0</v>
      </c>
      <c r="E29" s="324">
        <v>0</v>
      </c>
      <c r="F29" s="324">
        <v>0</v>
      </c>
      <c r="G29" s="324">
        <v>0</v>
      </c>
      <c r="H29" s="324">
        <v>0</v>
      </c>
      <c r="I29" s="324">
        <v>0</v>
      </c>
      <c r="J29" s="324">
        <v>0</v>
      </c>
      <c r="K29" s="324">
        <v>0</v>
      </c>
      <c r="L29" s="324">
        <v>0</v>
      </c>
      <c r="M29" s="324">
        <v>0</v>
      </c>
      <c r="N29" s="324">
        <v>0</v>
      </c>
      <c r="O29" s="205">
        <v>0</v>
      </c>
      <c r="P29" s="206">
        <v>0</v>
      </c>
      <c r="Q29" s="206">
        <v>0</v>
      </c>
      <c r="R29" s="206">
        <v>0</v>
      </c>
      <c r="S29" s="206">
        <v>0</v>
      </c>
      <c r="T29" s="208">
        <v>0</v>
      </c>
      <c r="U29" s="206">
        <v>0</v>
      </c>
      <c r="V29" s="206">
        <v>0</v>
      </c>
      <c r="W29" s="206">
        <v>108</v>
      </c>
      <c r="X29" s="206">
        <v>0</v>
      </c>
      <c r="Y29" s="206">
        <v>0</v>
      </c>
      <c r="Z29" s="206">
        <v>0</v>
      </c>
      <c r="AA29" s="206">
        <v>0</v>
      </c>
      <c r="AB29" s="206">
        <v>0</v>
      </c>
      <c r="AC29" s="206">
        <v>0</v>
      </c>
      <c r="AD29" s="206">
        <v>0</v>
      </c>
      <c r="AE29" s="206">
        <v>0</v>
      </c>
      <c r="AF29" s="206">
        <v>0</v>
      </c>
      <c r="AG29" s="206">
        <v>0</v>
      </c>
      <c r="AH29" s="206">
        <v>0</v>
      </c>
      <c r="AI29" s="206">
        <v>0</v>
      </c>
      <c r="AJ29" s="206">
        <v>0</v>
      </c>
      <c r="AK29" s="206">
        <v>0</v>
      </c>
      <c r="AL29" s="206">
        <v>0</v>
      </c>
      <c r="AM29" s="206"/>
      <c r="AN29" s="206"/>
      <c r="AO29" s="206"/>
      <c r="AP29" s="206">
        <v>0</v>
      </c>
      <c r="AQ29" s="206">
        <v>0</v>
      </c>
    </row>
    <row r="30" spans="2:43">
      <c r="B30" s="130" t="s">
        <v>312</v>
      </c>
      <c r="C30" s="324">
        <v>0</v>
      </c>
      <c r="D30" s="324">
        <v>0</v>
      </c>
      <c r="E30" s="324">
        <v>0</v>
      </c>
      <c r="F30" s="324">
        <v>0</v>
      </c>
      <c r="G30" s="324">
        <v>0</v>
      </c>
      <c r="H30" s="324">
        <v>0</v>
      </c>
      <c r="I30" s="324">
        <v>0</v>
      </c>
      <c r="J30" s="324">
        <v>0</v>
      </c>
      <c r="K30" s="324">
        <v>0</v>
      </c>
      <c r="L30" s="324">
        <v>0</v>
      </c>
      <c r="M30" s="324">
        <v>0</v>
      </c>
      <c r="N30" s="324">
        <v>0</v>
      </c>
      <c r="O30" s="205">
        <v>0</v>
      </c>
      <c r="P30" s="206">
        <v>0</v>
      </c>
      <c r="Q30" s="206">
        <v>0</v>
      </c>
      <c r="R30" s="206">
        <v>0</v>
      </c>
      <c r="S30" s="206">
        <v>0</v>
      </c>
      <c r="T30" s="208">
        <v>0</v>
      </c>
      <c r="U30" s="206">
        <v>0</v>
      </c>
      <c r="V30" s="206">
        <v>0</v>
      </c>
      <c r="W30" s="206">
        <v>0</v>
      </c>
      <c r="X30" s="206">
        <v>0</v>
      </c>
      <c r="Y30" s="206">
        <v>0</v>
      </c>
      <c r="Z30" s="206">
        <v>0</v>
      </c>
      <c r="AA30" s="206">
        <v>0</v>
      </c>
      <c r="AB30" s="206">
        <v>0</v>
      </c>
      <c r="AC30" s="206">
        <v>0</v>
      </c>
      <c r="AD30" s="206">
        <v>0</v>
      </c>
      <c r="AE30" s="206">
        <v>0</v>
      </c>
      <c r="AF30" s="206">
        <v>0</v>
      </c>
      <c r="AG30" s="206">
        <v>0</v>
      </c>
      <c r="AH30" s="206">
        <v>0</v>
      </c>
      <c r="AI30" s="206">
        <v>0</v>
      </c>
      <c r="AJ30" s="206">
        <v>0</v>
      </c>
      <c r="AK30" s="206">
        <v>0</v>
      </c>
      <c r="AL30" s="206">
        <v>0</v>
      </c>
      <c r="AM30" s="206"/>
      <c r="AN30" s="206"/>
      <c r="AO30" s="206"/>
      <c r="AP30" s="206">
        <v>0</v>
      </c>
      <c r="AQ30" s="206">
        <v>0</v>
      </c>
    </row>
    <row r="31" spans="2:43">
      <c r="B31" s="130" t="s">
        <v>313</v>
      </c>
      <c r="C31" s="324">
        <v>0</v>
      </c>
      <c r="D31" s="324">
        <v>0</v>
      </c>
      <c r="E31" s="324">
        <v>0</v>
      </c>
      <c r="F31" s="324">
        <v>0</v>
      </c>
      <c r="G31" s="324">
        <v>0</v>
      </c>
      <c r="H31" s="324">
        <v>0</v>
      </c>
      <c r="I31" s="324">
        <v>0</v>
      </c>
      <c r="J31" s="324">
        <v>0</v>
      </c>
      <c r="K31" s="324">
        <v>0</v>
      </c>
      <c r="L31" s="324">
        <v>0</v>
      </c>
      <c r="M31" s="324">
        <v>0</v>
      </c>
      <c r="N31" s="324">
        <v>0</v>
      </c>
      <c r="O31" s="205">
        <v>0</v>
      </c>
      <c r="P31" s="205">
        <v>0</v>
      </c>
      <c r="Q31" s="205">
        <v>0</v>
      </c>
      <c r="R31" s="206">
        <v>0</v>
      </c>
      <c r="S31" s="206">
        <v>0</v>
      </c>
      <c r="T31" s="208">
        <v>0</v>
      </c>
      <c r="U31" s="206">
        <v>0</v>
      </c>
      <c r="V31" s="206">
        <v>0</v>
      </c>
      <c r="W31" s="206">
        <v>0</v>
      </c>
      <c r="X31" s="206">
        <v>277.00781000000001</v>
      </c>
      <c r="Y31" s="206">
        <v>0</v>
      </c>
      <c r="Z31" s="206">
        <v>0</v>
      </c>
      <c r="AA31" s="206">
        <v>0</v>
      </c>
      <c r="AB31" s="206">
        <v>0</v>
      </c>
      <c r="AC31" s="206">
        <v>7148</v>
      </c>
      <c r="AD31" s="206">
        <v>33</v>
      </c>
      <c r="AE31" s="206">
        <v>0</v>
      </c>
      <c r="AF31" s="206">
        <v>0</v>
      </c>
      <c r="AG31" s="206">
        <v>0</v>
      </c>
      <c r="AH31" s="206">
        <v>0</v>
      </c>
      <c r="AI31" s="206">
        <v>0</v>
      </c>
      <c r="AJ31" s="206">
        <v>0</v>
      </c>
      <c r="AK31" s="206">
        <v>0</v>
      </c>
      <c r="AL31" s="206">
        <v>0</v>
      </c>
      <c r="AM31" s="206"/>
      <c r="AN31" s="206"/>
      <c r="AO31" s="206"/>
      <c r="AP31" s="206">
        <v>0</v>
      </c>
      <c r="AQ31" s="206">
        <v>0</v>
      </c>
    </row>
    <row r="32" spans="2:43">
      <c r="B32" s="123" t="s">
        <v>20</v>
      </c>
      <c r="C32" s="323">
        <v>-11586.514469999998</v>
      </c>
      <c r="D32" s="323">
        <v>-11780.176929999998</v>
      </c>
      <c r="E32" s="323">
        <v>-11955.226980000009</v>
      </c>
      <c r="F32" s="323">
        <v>-12131.622139999999</v>
      </c>
      <c r="G32" s="323">
        <v>-12127.420899999999</v>
      </c>
      <c r="H32" s="323">
        <v>-12100.422570000001</v>
      </c>
      <c r="I32" s="323">
        <v>-12120.9233</v>
      </c>
      <c r="J32" s="323">
        <v>-13133.601949999995</v>
      </c>
      <c r="K32" s="200">
        <v>-12242.37925</v>
      </c>
      <c r="L32" s="200">
        <v>-12241.63003</v>
      </c>
      <c r="M32" s="200">
        <v>-12244.61774000002</v>
      </c>
      <c r="N32" s="200">
        <v>-12275.977070000001</v>
      </c>
      <c r="O32" s="200">
        <v>-12348.002919999999</v>
      </c>
      <c r="P32" s="201">
        <v>-12348.34923</v>
      </c>
      <c r="Q32" s="201">
        <v>-12344.209560000003</v>
      </c>
      <c r="R32" s="201">
        <v>-15455.507519999999</v>
      </c>
      <c r="S32" s="201">
        <v>-15858.650000000001</v>
      </c>
      <c r="T32" s="204">
        <v>-15861.250000000002</v>
      </c>
      <c r="U32" s="201">
        <v>-15864.18</v>
      </c>
      <c r="V32" s="201">
        <v>-16057.17</v>
      </c>
      <c r="W32" s="201">
        <v>-15827.19</v>
      </c>
      <c r="X32" s="201">
        <v>-15845</v>
      </c>
      <c r="Y32" s="201">
        <v>-15867</v>
      </c>
      <c r="Z32" s="201">
        <v>-15636</v>
      </c>
      <c r="AA32" s="201">
        <v>-21130</v>
      </c>
      <c r="AB32" s="201">
        <v>-21140</v>
      </c>
      <c r="AC32" s="201">
        <v>-21151</v>
      </c>
      <c r="AD32" s="201">
        <v>-21302</v>
      </c>
      <c r="AE32" s="201">
        <v>-21551</v>
      </c>
      <c r="AF32" s="201">
        <v>-21618</v>
      </c>
      <c r="AG32" s="201">
        <v>-21576</v>
      </c>
      <c r="AH32" s="201">
        <v>-19968</v>
      </c>
      <c r="AI32" s="201">
        <f t="shared" ref="AI32:AL32" si="4">SUM(AI33:AI34)</f>
        <v>-16764</v>
      </c>
      <c r="AJ32" s="201">
        <f t="shared" si="4"/>
        <v>-15175</v>
      </c>
      <c r="AK32" s="201">
        <f t="shared" si="4"/>
        <v>-16359</v>
      </c>
      <c r="AL32" s="201">
        <f t="shared" si="4"/>
        <v>-16247</v>
      </c>
      <c r="AM32" s="201"/>
      <c r="AN32" s="201"/>
      <c r="AO32" s="201"/>
      <c r="AP32" s="201">
        <v>-1826</v>
      </c>
      <c r="AQ32" s="201">
        <v>0</v>
      </c>
    </row>
    <row r="33" spans="2:43">
      <c r="B33" s="130" t="s">
        <v>21</v>
      </c>
      <c r="C33" s="324">
        <v>-11562.729239999999</v>
      </c>
      <c r="D33" s="324">
        <v>-11756.391699999998</v>
      </c>
      <c r="E33" s="324">
        <v>-11931.392250000008</v>
      </c>
      <c r="F33" s="324">
        <v>-12106.383399999999</v>
      </c>
      <c r="G33" s="324">
        <v>-12101.58829</v>
      </c>
      <c r="H33" s="324">
        <v>-12074.20794</v>
      </c>
      <c r="I33" s="324">
        <v>-12091.944800000001</v>
      </c>
      <c r="J33" s="324">
        <v>-13104.623449999996</v>
      </c>
      <c r="K33" s="324">
        <v>-12242</v>
      </c>
      <c r="L33" s="324">
        <v>-12240</v>
      </c>
      <c r="M33" s="324">
        <v>-12239.036550000019</v>
      </c>
      <c r="N33" s="324">
        <v>-12269.172710000001</v>
      </c>
      <c r="O33" s="205">
        <v>-12333.41383</v>
      </c>
      <c r="P33" s="206">
        <v>-12333.7601</v>
      </c>
      <c r="Q33" s="206">
        <v>-12333.325200000003</v>
      </c>
      <c r="R33" s="206">
        <v>-15443.470829999998</v>
      </c>
      <c r="S33" s="206">
        <v>-15579.7</v>
      </c>
      <c r="T33" s="208">
        <v>-16509.400000000001</v>
      </c>
      <c r="U33" s="206">
        <v>-15849.83</v>
      </c>
      <c r="V33" s="206">
        <v>-15646.04</v>
      </c>
      <c r="W33" s="206">
        <v>-15822.83</v>
      </c>
      <c r="X33" s="206">
        <v>-15835</v>
      </c>
      <c r="Y33" s="206">
        <v>-15856</v>
      </c>
      <c r="Z33" s="206">
        <v>-15620</v>
      </c>
      <c r="AA33" s="206">
        <v>-21107</v>
      </c>
      <c r="AB33" s="206">
        <v>-21116</v>
      </c>
      <c r="AC33" s="206">
        <v>-21097</v>
      </c>
      <c r="AD33" s="206">
        <v>-21248</v>
      </c>
      <c r="AE33" s="206">
        <v>-21497</v>
      </c>
      <c r="AF33" s="206">
        <v>-21564</v>
      </c>
      <c r="AG33" s="206">
        <v>-21522</v>
      </c>
      <c r="AH33" s="206">
        <v>-19980</v>
      </c>
      <c r="AI33" s="206">
        <v>-16721</v>
      </c>
      <c r="AJ33" s="206">
        <v>-15124</v>
      </c>
      <c r="AK33" s="206">
        <v>-16326</v>
      </c>
      <c r="AL33" s="206">
        <v>-16206</v>
      </c>
      <c r="AM33" s="206"/>
      <c r="AN33" s="206"/>
      <c r="AO33" s="206"/>
      <c r="AP33" s="206">
        <v>-1790</v>
      </c>
      <c r="AQ33" s="206">
        <v>0</v>
      </c>
    </row>
    <row r="34" spans="2:43">
      <c r="B34" s="130" t="s">
        <v>22</v>
      </c>
      <c r="C34" s="324">
        <v>-23.785229999999995</v>
      </c>
      <c r="D34" s="324">
        <v>-23.785230000000002</v>
      </c>
      <c r="E34" s="324">
        <v>-23.834730000000008</v>
      </c>
      <c r="F34" s="324">
        <v>-25.238739999999993</v>
      </c>
      <c r="G34" s="324">
        <v>-25.832609999999999</v>
      </c>
      <c r="H34" s="324">
        <v>-26.214630000000003</v>
      </c>
      <c r="I34" s="324">
        <v>-28.978500000000007</v>
      </c>
      <c r="J34" s="324">
        <v>-28.978499999999993</v>
      </c>
      <c r="K34" s="324">
        <v>-0.37924999999999998</v>
      </c>
      <c r="L34" s="324">
        <v>-1.6300300000000001</v>
      </c>
      <c r="M34" s="324">
        <v>-5.5811899999999994</v>
      </c>
      <c r="N34" s="324">
        <v>-6.8043600000000009</v>
      </c>
      <c r="O34" s="205">
        <v>-14.589090000000001</v>
      </c>
      <c r="P34" s="206">
        <v>-14.589129999999997</v>
      </c>
      <c r="Q34" s="206">
        <v>-10.884359999999999</v>
      </c>
      <c r="R34" s="206">
        <v>-12.036690000000004</v>
      </c>
      <c r="S34" s="206">
        <v>-278.95</v>
      </c>
      <c r="T34" s="208">
        <v>648.15</v>
      </c>
      <c r="U34" s="206">
        <v>-14.35</v>
      </c>
      <c r="V34" s="206">
        <v>-411.13</v>
      </c>
      <c r="W34" s="206">
        <v>-4.3600000000000003</v>
      </c>
      <c r="X34" s="206">
        <v>-10</v>
      </c>
      <c r="Y34" s="206">
        <v>-11</v>
      </c>
      <c r="Z34" s="206">
        <v>-16</v>
      </c>
      <c r="AA34" s="206">
        <v>-23</v>
      </c>
      <c r="AB34" s="206">
        <v>-24</v>
      </c>
      <c r="AC34" s="206">
        <v>-54</v>
      </c>
      <c r="AD34" s="206">
        <v>-54</v>
      </c>
      <c r="AE34" s="206">
        <v>-54</v>
      </c>
      <c r="AF34" s="206">
        <v>-54</v>
      </c>
      <c r="AG34" s="206">
        <v>-54</v>
      </c>
      <c r="AH34" s="206">
        <v>12</v>
      </c>
      <c r="AI34" s="206">
        <v>-43</v>
      </c>
      <c r="AJ34" s="206">
        <v>-51</v>
      </c>
      <c r="AK34" s="206">
        <v>-33</v>
      </c>
      <c r="AL34" s="206">
        <v>-41</v>
      </c>
      <c r="AM34" s="206"/>
      <c r="AN34" s="206"/>
      <c r="AO34" s="206"/>
      <c r="AP34" s="206">
        <v>-36</v>
      </c>
      <c r="AQ34" s="206">
        <v>0</v>
      </c>
    </row>
    <row r="35" spans="2:43">
      <c r="B35" s="127" t="s">
        <v>23</v>
      </c>
      <c r="C35" s="323">
        <v>-26541.293580000001</v>
      </c>
      <c r="D35" s="323">
        <v>-48041.142640000013</v>
      </c>
      <c r="E35" s="323">
        <v>-48363.460189999983</v>
      </c>
      <c r="F35" s="323">
        <v>-43392.643689999997</v>
      </c>
      <c r="G35" s="323">
        <v>-39668.289359999995</v>
      </c>
      <c r="H35" s="323">
        <v>-44522.885270000013</v>
      </c>
      <c r="I35" s="323">
        <v>-40542.123729999985</v>
      </c>
      <c r="J35" s="323">
        <v>-38056.842249999994</v>
      </c>
      <c r="K35" s="200">
        <v>-49156.650029999997</v>
      </c>
      <c r="L35" s="200">
        <v>-29636.936379999996</v>
      </c>
      <c r="M35" s="200">
        <v>-33713.82329</v>
      </c>
      <c r="N35" s="200">
        <v>-32779.761810000004</v>
      </c>
      <c r="O35" s="200">
        <v>-23576.966520000002</v>
      </c>
      <c r="P35" s="201">
        <v>-12856.891050000006</v>
      </c>
      <c r="Q35" s="201">
        <v>-12313.162059999995</v>
      </c>
      <c r="R35" s="201">
        <v>-3472.9410600000047</v>
      </c>
      <c r="S35" s="201">
        <v>-19789.969999999998</v>
      </c>
      <c r="T35" s="204">
        <v>-21167.659999999996</v>
      </c>
      <c r="U35" s="201">
        <v>-169.84000000000378</v>
      </c>
      <c r="V35" s="201">
        <v>-55996.97</v>
      </c>
      <c r="W35" s="201">
        <v>-8236.1999999999989</v>
      </c>
      <c r="X35" s="201">
        <v>-9650</v>
      </c>
      <c r="Y35" s="201">
        <v>-5513</v>
      </c>
      <c r="Z35" s="201">
        <v>-5156</v>
      </c>
      <c r="AA35" s="201">
        <v>-4002</v>
      </c>
      <c r="AB35" s="201">
        <v>-6976</v>
      </c>
      <c r="AC35" s="201">
        <v>-3002</v>
      </c>
      <c r="AD35" s="201">
        <v>-8181</v>
      </c>
      <c r="AE35" s="201">
        <v>-17356</v>
      </c>
      <c r="AF35" s="201">
        <v>-20184</v>
      </c>
      <c r="AG35" s="201">
        <v>-19778</v>
      </c>
      <c r="AH35" s="201">
        <v>-19705</v>
      </c>
      <c r="AI35" s="201">
        <f t="shared" ref="AI35:AL35" si="5">+AI36+AI42</f>
        <v>-19892</v>
      </c>
      <c r="AJ35" s="201">
        <f t="shared" si="5"/>
        <v>-17561</v>
      </c>
      <c r="AK35" s="201">
        <f t="shared" si="5"/>
        <v>-17314</v>
      </c>
      <c r="AL35" s="201">
        <f t="shared" si="5"/>
        <v>-12511</v>
      </c>
      <c r="AM35" s="201"/>
      <c r="AN35" s="201"/>
      <c r="AO35" s="201"/>
      <c r="AP35" s="201">
        <v>-59208</v>
      </c>
      <c r="AQ35" s="201">
        <v>0</v>
      </c>
    </row>
    <row r="36" spans="2:43">
      <c r="B36" s="137" t="s">
        <v>24</v>
      </c>
      <c r="C36" s="323">
        <v>581.50328000000002</v>
      </c>
      <c r="D36" s="323">
        <v>457.58286999999996</v>
      </c>
      <c r="E36" s="323">
        <v>607.94991000000016</v>
      </c>
      <c r="F36" s="323">
        <v>160.66092999999989</v>
      </c>
      <c r="G36" s="323">
        <v>210.09553</v>
      </c>
      <c r="H36" s="323">
        <v>708.26843000000008</v>
      </c>
      <c r="I36" s="323">
        <v>2055.1913100000002</v>
      </c>
      <c r="J36" s="323">
        <v>4290.0880699999989</v>
      </c>
      <c r="K36" s="200">
        <v>2725.4836100000002</v>
      </c>
      <c r="L36" s="200">
        <v>3975.2629900000002</v>
      </c>
      <c r="M36" s="200">
        <v>3844.1144499999987</v>
      </c>
      <c r="N36" s="200">
        <v>-438.04512000000011</v>
      </c>
      <c r="O36" s="200">
        <v>2602.3957399999999</v>
      </c>
      <c r="P36" s="201">
        <v>3261.4418499999997</v>
      </c>
      <c r="Q36" s="201">
        <v>3703.0876600000001</v>
      </c>
      <c r="R36" s="201">
        <v>10538.543109999999</v>
      </c>
      <c r="S36" s="201">
        <v>11505.95</v>
      </c>
      <c r="T36" s="204">
        <v>8555.7999999999993</v>
      </c>
      <c r="U36" s="201">
        <v>30541.449999999997</v>
      </c>
      <c r="V36" s="201">
        <v>-1891.9399999999996</v>
      </c>
      <c r="W36" s="201">
        <v>3045.17</v>
      </c>
      <c r="X36" s="201">
        <v>3131</v>
      </c>
      <c r="Y36" s="201">
        <v>1836</v>
      </c>
      <c r="Z36" s="201">
        <v>1971</v>
      </c>
      <c r="AA36" s="201">
        <v>2802</v>
      </c>
      <c r="AB36" s="201">
        <v>3715</v>
      </c>
      <c r="AC36" s="201">
        <v>9991</v>
      </c>
      <c r="AD36" s="201">
        <v>9501</v>
      </c>
      <c r="AE36" s="201">
        <v>6178</v>
      </c>
      <c r="AF36" s="201">
        <v>8463</v>
      </c>
      <c r="AG36" s="201">
        <v>9259</v>
      </c>
      <c r="AH36" s="201">
        <v>8029</v>
      </c>
      <c r="AI36" s="201">
        <f t="shared" ref="AI36:AL36" si="6">SUM(AI37:AI41)</f>
        <v>6447</v>
      </c>
      <c r="AJ36" s="201">
        <f t="shared" si="6"/>
        <v>6820</v>
      </c>
      <c r="AK36" s="201">
        <f t="shared" si="6"/>
        <v>9236</v>
      </c>
      <c r="AL36" s="201">
        <f t="shared" si="6"/>
        <v>6147</v>
      </c>
      <c r="AM36" s="201"/>
      <c r="AN36" s="201"/>
      <c r="AO36" s="201"/>
      <c r="AP36" s="201">
        <v>-59040</v>
      </c>
      <c r="AQ36" s="201">
        <v>0</v>
      </c>
    </row>
    <row r="37" spans="2:43">
      <c r="B37" s="138" t="s">
        <v>25</v>
      </c>
      <c r="C37" s="324">
        <v>0</v>
      </c>
      <c r="D37" s="324">
        <v>0</v>
      </c>
      <c r="E37" s="324">
        <v>0.66830000000000001</v>
      </c>
      <c r="F37" s="324">
        <v>46.079509999999999</v>
      </c>
      <c r="G37" s="324">
        <v>68.373509999999996</v>
      </c>
      <c r="H37" s="324">
        <v>7.1515799999999956</v>
      </c>
      <c r="I37" s="324">
        <v>8.8269200000000012</v>
      </c>
      <c r="J37" s="324">
        <v>27.370050000000006</v>
      </c>
      <c r="K37" s="324">
        <v>-917.81996000000004</v>
      </c>
      <c r="L37" s="324">
        <v>917.81996000000004</v>
      </c>
      <c r="M37" s="324">
        <v>0</v>
      </c>
      <c r="N37" s="324">
        <v>-1737.1189199999999</v>
      </c>
      <c r="O37" s="205">
        <v>420.38797</v>
      </c>
      <c r="P37" s="206">
        <v>81.304010000000005</v>
      </c>
      <c r="Q37" s="206">
        <v>9.4957800000000283</v>
      </c>
      <c r="R37" s="206">
        <v>816.27314000000001</v>
      </c>
      <c r="S37" s="206">
        <v>0.87</v>
      </c>
      <c r="T37" s="208">
        <v>5.91</v>
      </c>
      <c r="U37" s="206">
        <v>92.91</v>
      </c>
      <c r="V37" s="206">
        <v>252.38</v>
      </c>
      <c r="W37" s="206">
        <v>117.23</v>
      </c>
      <c r="X37" s="206">
        <v>12</v>
      </c>
      <c r="Y37" s="206">
        <v>0</v>
      </c>
      <c r="Z37" s="206">
        <v>2</v>
      </c>
      <c r="AA37" s="206">
        <v>0</v>
      </c>
      <c r="AB37" s="206">
        <v>0</v>
      </c>
      <c r="AC37" s="206">
        <v>27</v>
      </c>
      <c r="AD37" s="206">
        <v>9</v>
      </c>
      <c r="AE37" s="206">
        <v>43</v>
      </c>
      <c r="AF37" s="206">
        <v>0</v>
      </c>
      <c r="AG37" s="206">
        <v>1</v>
      </c>
      <c r="AH37" s="206">
        <v>25</v>
      </c>
      <c r="AI37" s="206">
        <v>12</v>
      </c>
      <c r="AJ37" s="206">
        <v>39</v>
      </c>
      <c r="AK37" s="206">
        <v>2</v>
      </c>
      <c r="AL37" s="206">
        <v>1</v>
      </c>
      <c r="AM37" s="206"/>
      <c r="AN37" s="206"/>
      <c r="AO37" s="206"/>
      <c r="AP37" s="206">
        <v>0</v>
      </c>
      <c r="AQ37" s="206">
        <v>0</v>
      </c>
    </row>
    <row r="38" spans="2:43">
      <c r="B38" s="138" t="s">
        <v>26</v>
      </c>
      <c r="C38" s="324">
        <v>567.98482999999999</v>
      </c>
      <c r="D38" s="324">
        <v>457.49950999999999</v>
      </c>
      <c r="E38" s="324">
        <v>517.63522000000012</v>
      </c>
      <c r="F38" s="324">
        <v>59.088139999999839</v>
      </c>
      <c r="G38" s="324">
        <v>154.12576999999999</v>
      </c>
      <c r="H38" s="324">
        <v>573.61526000000003</v>
      </c>
      <c r="I38" s="324">
        <f>IFERROR(ROUND(VLOOKUP(5001020001,#REF!,$I$5,0)/1000,0),0)+1</f>
        <v>1</v>
      </c>
      <c r="J38" s="324">
        <v>3180.2720699999991</v>
      </c>
      <c r="K38" s="324">
        <v>3779.81059</v>
      </c>
      <c r="L38" s="324">
        <v>2861.7092700000003</v>
      </c>
      <c r="M38" s="324">
        <v>3512.8813199999986</v>
      </c>
      <c r="N38" s="324">
        <v>1857.2541099999999</v>
      </c>
      <c r="O38" s="205">
        <v>1772.6145300000001</v>
      </c>
      <c r="P38" s="206">
        <v>2619.8200199999997</v>
      </c>
      <c r="Q38" s="206">
        <v>3578.35817</v>
      </c>
      <c r="R38" s="206">
        <v>5600.9640300000001</v>
      </c>
      <c r="S38" s="206">
        <v>5831.68</v>
      </c>
      <c r="T38" s="208">
        <v>6830.06</v>
      </c>
      <c r="U38" s="206">
        <v>9100.65</v>
      </c>
      <c r="V38" s="206">
        <v>3727.86</v>
      </c>
      <c r="W38" s="206">
        <v>2449.21</v>
      </c>
      <c r="X38" s="206">
        <v>2458</v>
      </c>
      <c r="Y38" s="206">
        <v>1761</v>
      </c>
      <c r="Z38" s="206">
        <v>1668</v>
      </c>
      <c r="AA38" s="206">
        <v>2235</v>
      </c>
      <c r="AB38" s="206">
        <v>3240</v>
      </c>
      <c r="AC38" s="206">
        <v>3831</v>
      </c>
      <c r="AD38" s="206">
        <v>5238</v>
      </c>
      <c r="AE38" s="206">
        <v>3492</v>
      </c>
      <c r="AF38" s="206">
        <v>2013</v>
      </c>
      <c r="AG38" s="206">
        <v>4714</v>
      </c>
      <c r="AH38" s="206">
        <v>3091</v>
      </c>
      <c r="AI38" s="206">
        <v>1887</v>
      </c>
      <c r="AJ38" s="206">
        <v>1767</v>
      </c>
      <c r="AK38" s="206">
        <v>4755</v>
      </c>
      <c r="AL38" s="206">
        <v>1139</v>
      </c>
      <c r="AM38" s="206"/>
      <c r="AN38" s="206"/>
      <c r="AO38" s="206"/>
      <c r="AP38" s="206">
        <v>3344</v>
      </c>
      <c r="AQ38" s="206">
        <v>0</v>
      </c>
    </row>
    <row r="39" spans="2:43">
      <c r="B39" s="138" t="s">
        <v>27</v>
      </c>
      <c r="C39" s="324">
        <v>0</v>
      </c>
      <c r="D39" s="324">
        <v>0</v>
      </c>
      <c r="E39" s="324">
        <v>0</v>
      </c>
      <c r="F39" s="324">
        <v>0</v>
      </c>
      <c r="G39" s="324">
        <v>0</v>
      </c>
      <c r="H39" s="324">
        <v>0</v>
      </c>
      <c r="I39" s="324">
        <v>0</v>
      </c>
      <c r="J39" s="324">
        <v>0</v>
      </c>
      <c r="K39" s="324">
        <v>4.0937999999999999</v>
      </c>
      <c r="L39" s="324">
        <v>-0.45086000000000004</v>
      </c>
      <c r="M39" s="324">
        <v>1.6100700000000008</v>
      </c>
      <c r="N39" s="324">
        <v>-5.2530100000000006</v>
      </c>
      <c r="O39" s="205">
        <v>16.401990000000001</v>
      </c>
      <c r="P39" s="206">
        <v>96.978269999999995</v>
      </c>
      <c r="Q39" s="206">
        <v>0</v>
      </c>
      <c r="R39" s="206">
        <v>22.404030000000013</v>
      </c>
      <c r="S39" s="206">
        <v>30.04</v>
      </c>
      <c r="T39" s="208">
        <v>26.46</v>
      </c>
      <c r="U39" s="206">
        <v>10.61</v>
      </c>
      <c r="V39" s="206">
        <v>56.53</v>
      </c>
      <c r="W39" s="206">
        <v>91.95</v>
      </c>
      <c r="X39" s="206">
        <v>564</v>
      </c>
      <c r="Y39" s="206">
        <v>3</v>
      </c>
      <c r="Z39" s="206">
        <v>35</v>
      </c>
      <c r="AA39" s="206">
        <v>36</v>
      </c>
      <c r="AB39" s="206">
        <v>408</v>
      </c>
      <c r="AC39" s="206">
        <v>174</v>
      </c>
      <c r="AD39" s="206">
        <v>5</v>
      </c>
      <c r="AE39" s="206">
        <v>521</v>
      </c>
      <c r="AF39" s="206">
        <v>408</v>
      </c>
      <c r="AG39" s="206">
        <v>97</v>
      </c>
      <c r="AH39" s="206">
        <v>87</v>
      </c>
      <c r="AI39" s="206">
        <v>137</v>
      </c>
      <c r="AJ39" s="206">
        <v>443</v>
      </c>
      <c r="AK39" s="206">
        <v>33</v>
      </c>
      <c r="AL39" s="206">
        <v>52</v>
      </c>
      <c r="AM39" s="206"/>
      <c r="AN39" s="206"/>
      <c r="AO39" s="206"/>
      <c r="AP39" s="206">
        <v>0</v>
      </c>
      <c r="AQ39" s="206">
        <v>0</v>
      </c>
    </row>
    <row r="40" spans="2:43">
      <c r="B40" s="138" t="s">
        <v>28</v>
      </c>
      <c r="C40" s="324">
        <v>0</v>
      </c>
      <c r="D40" s="324">
        <v>0</v>
      </c>
      <c r="E40" s="324">
        <v>0</v>
      </c>
      <c r="F40" s="324">
        <v>0</v>
      </c>
      <c r="G40" s="324">
        <v>0</v>
      </c>
      <c r="H40" s="324">
        <v>0</v>
      </c>
      <c r="I40" s="324">
        <v>0</v>
      </c>
      <c r="J40" s="324">
        <v>0</v>
      </c>
      <c r="K40" s="324">
        <v>0</v>
      </c>
      <c r="L40" s="324">
        <v>0</v>
      </c>
      <c r="M40" s="324">
        <v>0</v>
      </c>
      <c r="N40" s="324">
        <v>0</v>
      </c>
      <c r="O40" s="205">
        <v>0</v>
      </c>
      <c r="P40" s="206">
        <v>0</v>
      </c>
      <c r="Q40" s="206">
        <v>0</v>
      </c>
      <c r="R40" s="206">
        <v>0</v>
      </c>
      <c r="S40" s="206">
        <v>0</v>
      </c>
      <c r="T40" s="208">
        <v>0</v>
      </c>
      <c r="U40" s="206">
        <v>0</v>
      </c>
      <c r="V40" s="206">
        <v>0</v>
      </c>
      <c r="W40" s="206">
        <v>10897</v>
      </c>
      <c r="X40" s="206">
        <v>0</v>
      </c>
      <c r="Y40" s="206">
        <v>0</v>
      </c>
      <c r="Z40" s="206">
        <v>0</v>
      </c>
      <c r="AA40" s="206">
        <v>0</v>
      </c>
      <c r="AB40" s="206">
        <v>0</v>
      </c>
      <c r="AC40" s="206">
        <v>0</v>
      </c>
      <c r="AD40" s="206">
        <v>0</v>
      </c>
      <c r="AE40" s="206">
        <v>0</v>
      </c>
      <c r="AF40" s="206">
        <v>0</v>
      </c>
      <c r="AG40" s="206">
        <v>0</v>
      </c>
      <c r="AH40" s="206">
        <v>0</v>
      </c>
      <c r="AI40" s="206">
        <v>0</v>
      </c>
      <c r="AJ40" s="206">
        <v>0</v>
      </c>
      <c r="AK40" s="206">
        <v>0</v>
      </c>
      <c r="AL40" s="206">
        <v>0</v>
      </c>
      <c r="AM40" s="206"/>
      <c r="AN40" s="206"/>
      <c r="AO40" s="206"/>
      <c r="AP40" s="206">
        <v>0</v>
      </c>
      <c r="AQ40" s="206">
        <v>0</v>
      </c>
    </row>
    <row r="41" spans="2:43">
      <c r="B41" s="138" t="s">
        <v>29</v>
      </c>
      <c r="C41" s="324">
        <v>13.518450000000001</v>
      </c>
      <c r="D41" s="324">
        <v>8.3359999999997214E-2</v>
      </c>
      <c r="E41" s="324">
        <v>89.646389999999982</v>
      </c>
      <c r="F41" s="324">
        <v>55.493280000000041</v>
      </c>
      <c r="G41" s="324">
        <v>-12.40375</v>
      </c>
      <c r="H41" s="324">
        <v>127.50159000000002</v>
      </c>
      <c r="I41" s="324">
        <v>1209.1403500000001</v>
      </c>
      <c r="J41" s="324">
        <v>1082.4459499999998</v>
      </c>
      <c r="K41" s="324">
        <v>-140.60082000000003</v>
      </c>
      <c r="L41" s="324">
        <v>196.18462000000011</v>
      </c>
      <c r="M41" s="324">
        <v>329.62306000000001</v>
      </c>
      <c r="N41" s="324">
        <v>-552.92730000000006</v>
      </c>
      <c r="O41" s="205">
        <v>392.99124999999998</v>
      </c>
      <c r="P41" s="206">
        <v>463.33954999999997</v>
      </c>
      <c r="Q41" s="206">
        <v>115.23371000000002</v>
      </c>
      <c r="R41" s="206">
        <v>4098.9019099999996</v>
      </c>
      <c r="S41" s="206">
        <v>5643.36</v>
      </c>
      <c r="T41" s="208">
        <v>1693.37</v>
      </c>
      <c r="U41" s="206">
        <v>21337.279999999999</v>
      </c>
      <c r="V41" s="206">
        <v>-5928.71</v>
      </c>
      <c r="W41" s="206">
        <v>-10510.22</v>
      </c>
      <c r="X41" s="206">
        <v>97</v>
      </c>
      <c r="Y41" s="206">
        <v>72</v>
      </c>
      <c r="Z41" s="206">
        <v>266</v>
      </c>
      <c r="AA41" s="206">
        <v>531</v>
      </c>
      <c r="AB41" s="206">
        <v>67</v>
      </c>
      <c r="AC41" s="206">
        <v>5959</v>
      </c>
      <c r="AD41" s="206">
        <v>4249</v>
      </c>
      <c r="AE41" s="206">
        <v>2122</v>
      </c>
      <c r="AF41" s="206">
        <v>6042</v>
      </c>
      <c r="AG41" s="206">
        <v>4447</v>
      </c>
      <c r="AH41" s="206">
        <v>4826</v>
      </c>
      <c r="AI41" s="206">
        <v>4411</v>
      </c>
      <c r="AJ41" s="206">
        <v>4571</v>
      </c>
      <c r="AK41" s="206">
        <v>4446</v>
      </c>
      <c r="AL41" s="206">
        <v>4955</v>
      </c>
      <c r="AM41" s="206"/>
      <c r="AN41" s="206"/>
      <c r="AO41" s="206"/>
      <c r="AP41" s="206">
        <v>-62384</v>
      </c>
      <c r="AQ41" s="206">
        <v>0</v>
      </c>
    </row>
    <row r="42" spans="2:43">
      <c r="B42" s="137" t="s">
        <v>30</v>
      </c>
      <c r="C42" s="324">
        <v>-27122.796860000002</v>
      </c>
      <c r="D42" s="324">
        <v>-48498.725510000011</v>
      </c>
      <c r="E42" s="324">
        <v>-48971.410099999986</v>
      </c>
      <c r="F42" s="324">
        <v>-43553.304619999995</v>
      </c>
      <c r="G42" s="324">
        <v>-39878.384889999994</v>
      </c>
      <c r="H42" s="324">
        <v>-45231.153700000017</v>
      </c>
      <c r="I42" s="324">
        <v>-42597.315039999987</v>
      </c>
      <c r="J42" s="324">
        <v>-42346.930319999992</v>
      </c>
      <c r="K42" s="200">
        <v>-51882.13364</v>
      </c>
      <c r="L42" s="200">
        <v>-33612.199369999995</v>
      </c>
      <c r="M42" s="200">
        <v>-37557.937740000001</v>
      </c>
      <c r="N42" s="200">
        <v>-32341.716690000001</v>
      </c>
      <c r="O42" s="200">
        <v>-26179.362260000002</v>
      </c>
      <c r="P42" s="201">
        <v>-16118.332900000005</v>
      </c>
      <c r="Q42" s="201">
        <v>-16016.249719999996</v>
      </c>
      <c r="R42" s="201">
        <v>-14011.484170000003</v>
      </c>
      <c r="S42" s="201">
        <v>-31295.919999999998</v>
      </c>
      <c r="T42" s="204">
        <v>-29723.459999999995</v>
      </c>
      <c r="U42" s="201">
        <v>-30711.29</v>
      </c>
      <c r="V42" s="201">
        <v>-54105.03</v>
      </c>
      <c r="W42" s="201">
        <v>-11281.369999999999</v>
      </c>
      <c r="X42" s="201">
        <v>-12781</v>
      </c>
      <c r="Y42" s="201">
        <v>-7349</v>
      </c>
      <c r="Z42" s="201">
        <v>-7127</v>
      </c>
      <c r="AA42" s="201">
        <v>-6804</v>
      </c>
      <c r="AB42" s="201">
        <v>-10691</v>
      </c>
      <c r="AC42" s="201">
        <v>-12993</v>
      </c>
      <c r="AD42" s="201">
        <v>-17682</v>
      </c>
      <c r="AE42" s="201">
        <v>-23534</v>
      </c>
      <c r="AF42" s="201">
        <v>-28647</v>
      </c>
      <c r="AG42" s="201">
        <v>-29037</v>
      </c>
      <c r="AH42" s="201">
        <v>-27734</v>
      </c>
      <c r="AI42" s="201">
        <f t="shared" ref="AI42:AJ42" si="7">SUM(AI43:AI45)</f>
        <v>-26339</v>
      </c>
      <c r="AJ42" s="201">
        <f t="shared" si="7"/>
        <v>-24381</v>
      </c>
      <c r="AK42" s="201">
        <f t="shared" ref="AK42:AL42" si="8">SUM(AK43:AK45)</f>
        <v>-26550</v>
      </c>
      <c r="AL42" s="201">
        <f t="shared" si="8"/>
        <v>-18658</v>
      </c>
      <c r="AM42" s="201"/>
      <c r="AN42" s="201"/>
      <c r="AO42" s="201"/>
      <c r="AP42" s="201">
        <v>-168</v>
      </c>
      <c r="AQ42" s="201">
        <v>0</v>
      </c>
    </row>
    <row r="43" spans="2:43">
      <c r="B43" s="138" t="s">
        <v>25</v>
      </c>
      <c r="C43" s="324">
        <v>0</v>
      </c>
      <c r="D43" s="324">
        <v>-0.19549</v>
      </c>
      <c r="E43" s="324">
        <v>-0.48815000000000003</v>
      </c>
      <c r="F43" s="324">
        <v>-84.255380000000002</v>
      </c>
      <c r="G43" s="324">
        <v>-109.8306</v>
      </c>
      <c r="H43" s="324">
        <v>0</v>
      </c>
      <c r="I43" s="324">
        <v>-0.23920999999999992</v>
      </c>
      <c r="J43" s="324">
        <v>-941.16012999999998</v>
      </c>
      <c r="K43" s="324">
        <v>0</v>
      </c>
      <c r="L43" s="324">
        <v>-1549.51413</v>
      </c>
      <c r="M43" s="324">
        <v>-656.36628000000019</v>
      </c>
      <c r="N43" s="324">
        <v>1134.3872800000004</v>
      </c>
      <c r="O43" s="205">
        <v>-291.30720000000002</v>
      </c>
      <c r="P43" s="206">
        <v>-351.17536999999993</v>
      </c>
      <c r="Q43" s="206">
        <v>-334.88749000000013</v>
      </c>
      <c r="R43" s="206">
        <v>-574.97370000000001</v>
      </c>
      <c r="S43" s="206">
        <v>-567.27</v>
      </c>
      <c r="T43" s="208">
        <v>-166.65</v>
      </c>
      <c r="U43" s="206">
        <v>-3.31</v>
      </c>
      <c r="V43" s="206">
        <v>-162.31</v>
      </c>
      <c r="W43" s="206">
        <v>-66.45</v>
      </c>
      <c r="X43" s="206">
        <v>-6</v>
      </c>
      <c r="Y43" s="206">
        <v>0</v>
      </c>
      <c r="Z43" s="206">
        <v>0</v>
      </c>
      <c r="AA43" s="206">
        <v>0</v>
      </c>
      <c r="AB43" s="206">
        <v>-1</v>
      </c>
      <c r="AC43" s="206">
        <v>0</v>
      </c>
      <c r="AD43" s="206">
        <v>-19</v>
      </c>
      <c r="AE43" s="206">
        <v>-14</v>
      </c>
      <c r="AF43" s="206">
        <v>0</v>
      </c>
      <c r="AG43" s="206">
        <v>-17</v>
      </c>
      <c r="AH43" s="206">
        <v>-34</v>
      </c>
      <c r="AI43" s="206">
        <v>-1</v>
      </c>
      <c r="AJ43" s="206">
        <v>0</v>
      </c>
      <c r="AK43" s="206">
        <v>-2</v>
      </c>
      <c r="AL43" s="206">
        <v>-476</v>
      </c>
      <c r="AM43" s="206"/>
      <c r="AN43" s="206"/>
      <c r="AO43" s="206"/>
      <c r="AP43" s="206">
        <v>0</v>
      </c>
      <c r="AQ43" s="206">
        <v>0</v>
      </c>
    </row>
    <row r="44" spans="2:43">
      <c r="B44" s="138" t="s">
        <v>31</v>
      </c>
      <c r="C44" s="324">
        <v>-26926.797780000001</v>
      </c>
      <c r="D44" s="324">
        <v>-41334.916490000011</v>
      </c>
      <c r="E44" s="324">
        <v>-37502.326309999989</v>
      </c>
      <c r="F44" s="324">
        <v>-37458.79548999999</v>
      </c>
      <c r="G44" s="324">
        <v>-37933.817579999995</v>
      </c>
      <c r="H44" s="324">
        <v>-40405.851350000019</v>
      </c>
      <c r="I44" s="324">
        <v>-41034.829699999987</v>
      </c>
      <c r="J44" s="324">
        <v>-40149.747149999996</v>
      </c>
      <c r="K44" s="324">
        <v>-37023.325579999997</v>
      </c>
      <c r="L44" s="324">
        <v>-31981.241959999992</v>
      </c>
      <c r="M44" s="324">
        <v>-30024.155859999999</v>
      </c>
      <c r="N44" s="324">
        <v>-20067.276959999999</v>
      </c>
      <c r="O44" s="205">
        <v>-15368.290210000001</v>
      </c>
      <c r="P44" s="206">
        <v>-15379.009749999999</v>
      </c>
      <c r="Q44" s="206">
        <v>-15259.001139999998</v>
      </c>
      <c r="R44" s="206">
        <v>-13367.136219999999</v>
      </c>
      <c r="S44" s="206">
        <v>-6221.2</v>
      </c>
      <c r="T44" s="208">
        <v>-6116.65</v>
      </c>
      <c r="U44" s="206">
        <v>-7546.37</v>
      </c>
      <c r="V44" s="206">
        <v>-39576.589999999997</v>
      </c>
      <c r="W44" s="206">
        <v>851.47</v>
      </c>
      <c r="X44" s="206">
        <v>-198</v>
      </c>
      <c r="Y44" s="206">
        <v>-200</v>
      </c>
      <c r="Z44" s="206">
        <v>-200</v>
      </c>
      <c r="AA44" s="206">
        <v>-196</v>
      </c>
      <c r="AB44" s="206">
        <v>-198</v>
      </c>
      <c r="AC44" s="206">
        <v>-200</v>
      </c>
      <c r="AD44" s="206">
        <v>-200</v>
      </c>
      <c r="AE44" s="206">
        <v>-196</v>
      </c>
      <c r="AF44" s="206">
        <v>-198</v>
      </c>
      <c r="AG44" s="206">
        <v>-200</v>
      </c>
      <c r="AH44" s="206">
        <v>-158</v>
      </c>
      <c r="AI44" s="206">
        <v>-153</v>
      </c>
      <c r="AJ44" s="206">
        <v>-155</v>
      </c>
      <c r="AK44" s="206">
        <v>-163</v>
      </c>
      <c r="AL44" s="206">
        <v>-633</v>
      </c>
      <c r="AM44" s="206"/>
      <c r="AN44" s="206"/>
      <c r="AO44" s="206"/>
      <c r="AP44" s="206">
        <v>0</v>
      </c>
      <c r="AQ44" s="206">
        <v>0</v>
      </c>
    </row>
    <row r="45" spans="2:43">
      <c r="B45" s="138" t="s">
        <v>29</v>
      </c>
      <c r="C45" s="324">
        <v>-195.99908000000002</v>
      </c>
      <c r="D45" s="324">
        <v>-7163.6135299999996</v>
      </c>
      <c r="E45" s="324">
        <v>-11468.59564</v>
      </c>
      <c r="F45" s="324">
        <v>-6010.2537499999999</v>
      </c>
      <c r="G45" s="324">
        <v>-1834.7367099999999</v>
      </c>
      <c r="H45" s="324">
        <v>-4825.3023499999981</v>
      </c>
      <c r="I45" s="324">
        <v>-1562.2461300000023</v>
      </c>
      <c r="J45" s="324">
        <v>-1256.02304</v>
      </c>
      <c r="K45" s="324">
        <v>-14858.808060000001</v>
      </c>
      <c r="L45" s="324">
        <v>-81.443279999999021</v>
      </c>
      <c r="M45" s="324">
        <v>-6877.4156000000003</v>
      </c>
      <c r="N45" s="324">
        <v>-13408.827010000001</v>
      </c>
      <c r="O45" s="205">
        <v>-10519.76485</v>
      </c>
      <c r="P45" s="206">
        <v>-388.1477800000057</v>
      </c>
      <c r="Q45" s="206">
        <v>-422.36108999999755</v>
      </c>
      <c r="R45" s="206">
        <v>-69.374250000004395</v>
      </c>
      <c r="S45" s="206">
        <v>-24507.449999999997</v>
      </c>
      <c r="T45" s="208">
        <v>-23440.159999999996</v>
      </c>
      <c r="U45" s="206">
        <v>-23161.61</v>
      </c>
      <c r="V45" s="206">
        <v>-14366.130000000003</v>
      </c>
      <c r="W45" s="206">
        <v>-12066.39</v>
      </c>
      <c r="X45" s="206">
        <v>-12577</v>
      </c>
      <c r="Y45" s="206">
        <v>-7149</v>
      </c>
      <c r="Z45" s="206">
        <v>-6927</v>
      </c>
      <c r="AA45" s="206">
        <v>-6608</v>
      </c>
      <c r="AB45" s="206">
        <v>-10492</v>
      </c>
      <c r="AC45" s="206">
        <v>-12793</v>
      </c>
      <c r="AD45" s="206">
        <v>-17463</v>
      </c>
      <c r="AE45" s="206">
        <v>-23324</v>
      </c>
      <c r="AF45" s="206">
        <v>-28449</v>
      </c>
      <c r="AG45" s="206">
        <v>-28820</v>
      </c>
      <c r="AH45" s="206">
        <v>-27542</v>
      </c>
      <c r="AI45" s="206">
        <v>-26185</v>
      </c>
      <c r="AJ45" s="206">
        <v>-24226</v>
      </c>
      <c r="AK45" s="206">
        <v>-26385</v>
      </c>
      <c r="AL45" s="206">
        <v>-17549</v>
      </c>
      <c r="AM45" s="206"/>
      <c r="AN45" s="206"/>
      <c r="AO45" s="206"/>
      <c r="AP45" s="206">
        <v>-168</v>
      </c>
      <c r="AQ45" s="206">
        <v>0</v>
      </c>
    </row>
    <row r="46" spans="2:43">
      <c r="B46" s="123" t="s">
        <v>32</v>
      </c>
      <c r="C46" s="323">
        <v>8334.8685100000021</v>
      </c>
      <c r="D46" s="323">
        <v>0</v>
      </c>
      <c r="E46" s="323">
        <v>0.12533999999868684</v>
      </c>
      <c r="F46" s="323">
        <v>0</v>
      </c>
      <c r="G46" s="323">
        <v>-2.6692499999999981</v>
      </c>
      <c r="H46" s="323">
        <v>-5.1877700000000004</v>
      </c>
      <c r="I46" s="323">
        <v>-0.57441999999999993</v>
      </c>
      <c r="J46" s="323">
        <v>-26889.77058</v>
      </c>
      <c r="K46" s="323">
        <v>0.31274999999999997</v>
      </c>
      <c r="L46" s="323">
        <v>-10.38997</v>
      </c>
      <c r="M46" s="323">
        <v>-2.200420000000002</v>
      </c>
      <c r="N46" s="323">
        <v>467.55455999999998</v>
      </c>
      <c r="O46" s="200">
        <v>-29.258470000000003</v>
      </c>
      <c r="P46" s="201">
        <v>-21.167330000000003</v>
      </c>
      <c r="Q46" s="201">
        <v>120.76678000000001</v>
      </c>
      <c r="R46" s="201">
        <v>-722.55404999999996</v>
      </c>
      <c r="S46" s="201">
        <v>85.6</v>
      </c>
      <c r="T46" s="204">
        <v>275.04000000000002</v>
      </c>
      <c r="U46" s="201">
        <v>-35.46</v>
      </c>
      <c r="V46" s="201">
        <v>-4078.34</v>
      </c>
      <c r="W46" s="201">
        <v>-73</v>
      </c>
      <c r="X46" s="201">
        <v>-1633</v>
      </c>
      <c r="Y46" s="201">
        <v>-762</v>
      </c>
      <c r="Z46" s="201">
        <v>3095</v>
      </c>
      <c r="AA46" s="201">
        <v>2328</v>
      </c>
      <c r="AB46" s="201">
        <v>-123</v>
      </c>
      <c r="AC46" s="201">
        <v>-100</v>
      </c>
      <c r="AD46" s="201">
        <v>5635</v>
      </c>
      <c r="AE46" s="201">
        <v>-21</v>
      </c>
      <c r="AF46" s="201">
        <v>26481</v>
      </c>
      <c r="AG46" s="201">
        <v>-60</v>
      </c>
      <c r="AH46" s="201">
        <v>-76</v>
      </c>
      <c r="AI46" s="201">
        <v>20</v>
      </c>
      <c r="AJ46" s="201">
        <v>-84</v>
      </c>
      <c r="AK46" s="201">
        <v>-111</v>
      </c>
      <c r="AL46" s="201">
        <v>265</v>
      </c>
      <c r="AM46" s="201"/>
      <c r="AN46" s="201"/>
      <c r="AO46" s="201"/>
      <c r="AP46" s="201">
        <v>0</v>
      </c>
      <c r="AQ46" s="201">
        <v>0</v>
      </c>
    </row>
    <row r="47" spans="2:43">
      <c r="B47" s="123" t="s">
        <v>44</v>
      </c>
      <c r="C47" s="323">
        <v>0</v>
      </c>
      <c r="D47" s="323">
        <v>0</v>
      </c>
      <c r="E47" s="323">
        <v>0</v>
      </c>
      <c r="F47" s="323">
        <v>0</v>
      </c>
      <c r="G47" s="323">
        <v>0</v>
      </c>
      <c r="H47" s="323">
        <v>0</v>
      </c>
      <c r="I47" s="323">
        <v>0</v>
      </c>
      <c r="J47" s="323">
        <v>0</v>
      </c>
      <c r="K47" s="323">
        <v>0</v>
      </c>
      <c r="L47" s="323">
        <v>0</v>
      </c>
      <c r="M47" s="323">
        <v>0</v>
      </c>
      <c r="N47" s="323">
        <v>0</v>
      </c>
      <c r="O47" s="200">
        <v>0</v>
      </c>
      <c r="P47" s="201">
        <v>0</v>
      </c>
      <c r="Q47" s="201">
        <v>0</v>
      </c>
      <c r="R47" s="201">
        <v>0</v>
      </c>
      <c r="S47" s="201">
        <v>0</v>
      </c>
      <c r="T47" s="204">
        <v>0</v>
      </c>
      <c r="U47" s="201">
        <v>0</v>
      </c>
      <c r="V47" s="201">
        <v>0</v>
      </c>
      <c r="W47" s="201">
        <v>115</v>
      </c>
      <c r="X47" s="201">
        <v>0</v>
      </c>
      <c r="Y47" s="201">
        <v>0</v>
      </c>
      <c r="Z47" s="201">
        <v>0</v>
      </c>
      <c r="AA47" s="201">
        <v>0</v>
      </c>
      <c r="AB47" s="201">
        <v>0</v>
      </c>
      <c r="AC47" s="201">
        <v>0</v>
      </c>
      <c r="AD47" s="201">
        <v>0</v>
      </c>
      <c r="AE47" s="201">
        <v>0</v>
      </c>
      <c r="AF47" s="201">
        <v>0</v>
      </c>
      <c r="AG47" s="201">
        <v>0</v>
      </c>
      <c r="AH47" s="201">
        <v>0</v>
      </c>
      <c r="AI47" s="201">
        <v>0</v>
      </c>
      <c r="AJ47" s="201">
        <v>0</v>
      </c>
      <c r="AK47" s="201">
        <v>0</v>
      </c>
      <c r="AL47" s="201">
        <v>0</v>
      </c>
      <c r="AM47" s="201"/>
      <c r="AN47" s="201"/>
      <c r="AO47" s="201"/>
      <c r="AP47" s="201">
        <v>0</v>
      </c>
      <c r="AQ47" s="201">
        <v>0</v>
      </c>
    </row>
    <row r="48" spans="2:43">
      <c r="B48" s="123" t="s">
        <v>33</v>
      </c>
      <c r="C48" s="323">
        <v>-13569.747649999988</v>
      </c>
      <c r="D48" s="323">
        <v>-81300.732790000038</v>
      </c>
      <c r="E48" s="323">
        <v>-57755.61372999999</v>
      </c>
      <c r="F48" s="323">
        <v>-52582.763999999981</v>
      </c>
      <c r="G48" s="323">
        <v>-53619.491759999997</v>
      </c>
      <c r="H48" s="323">
        <v>-12687.636990000017</v>
      </c>
      <c r="I48" s="323">
        <v>10255.493459999987</v>
      </c>
      <c r="J48" s="323">
        <v>-18604.755159999939</v>
      </c>
      <c r="K48" s="200">
        <v>23970.302229999998</v>
      </c>
      <c r="L48" s="200">
        <v>29236.439290000046</v>
      </c>
      <c r="M48" s="200">
        <v>18126.349369999931</v>
      </c>
      <c r="N48" s="200">
        <v>23929.599980000112</v>
      </c>
      <c r="O48" s="200">
        <v>57485.141109999982</v>
      </c>
      <c r="P48" s="201">
        <v>47479.124829999993</v>
      </c>
      <c r="Q48" s="201">
        <v>10374.018729999983</v>
      </c>
      <c r="R48" s="201">
        <v>45632.053039999912</v>
      </c>
      <c r="S48" s="201">
        <v>78065.919999999984</v>
      </c>
      <c r="T48" s="204">
        <v>48793.739999999991</v>
      </c>
      <c r="U48" s="201">
        <v>-3694.980000000015</v>
      </c>
      <c r="V48" s="201">
        <v>-10074.969999999932</v>
      </c>
      <c r="W48" s="201">
        <v>81794.600000000006</v>
      </c>
      <c r="X48" s="201">
        <v>42348</v>
      </c>
      <c r="Y48" s="201">
        <v>7863</v>
      </c>
      <c r="Z48" s="201">
        <v>57620</v>
      </c>
      <c r="AA48" s="201">
        <v>75930</v>
      </c>
      <c r="AB48" s="201">
        <v>21713</v>
      </c>
      <c r="AC48" s="201">
        <v>-30379</v>
      </c>
      <c r="AD48" s="201">
        <v>37420</v>
      </c>
      <c r="AE48" s="201">
        <v>77322</v>
      </c>
      <c r="AF48" s="201">
        <v>86971</v>
      </c>
      <c r="AG48" s="201">
        <v>7712</v>
      </c>
      <c r="AH48" s="201">
        <v>27457</v>
      </c>
      <c r="AI48" s="201">
        <f t="shared" ref="AI48:AL48" si="9">SUM(AI11,AI12,AI25,AI32,AI35,AI46,AI47)</f>
        <v>93725</v>
      </c>
      <c r="AJ48" s="201">
        <f t="shared" si="9"/>
        <v>62671</v>
      </c>
      <c r="AK48" s="201">
        <f t="shared" si="9"/>
        <v>1015</v>
      </c>
      <c r="AL48" s="201">
        <f t="shared" si="9"/>
        <v>36183</v>
      </c>
      <c r="AM48" s="201"/>
      <c r="AN48" s="201"/>
      <c r="AO48" s="201"/>
      <c r="AP48" s="201">
        <v>100582</v>
      </c>
      <c r="AQ48" s="201">
        <v>0</v>
      </c>
    </row>
    <row r="49" spans="1:45">
      <c r="B49" s="123" t="s">
        <v>34</v>
      </c>
      <c r="C49" s="323">
        <v>0</v>
      </c>
      <c r="D49" s="323">
        <v>0</v>
      </c>
      <c r="E49" s="323">
        <v>0</v>
      </c>
      <c r="F49" s="323">
        <v>0</v>
      </c>
      <c r="G49" s="323">
        <v>0</v>
      </c>
      <c r="H49" s="323">
        <v>0</v>
      </c>
      <c r="I49" s="323">
        <v>0</v>
      </c>
      <c r="J49" s="323">
        <v>0</v>
      </c>
      <c r="K49" s="323">
        <v>-5035.2255700000005</v>
      </c>
      <c r="L49" s="323">
        <v>-6750.032009999999</v>
      </c>
      <c r="M49" s="323">
        <v>-4039.4066400000011</v>
      </c>
      <c r="N49" s="323">
        <v>7642</v>
      </c>
      <c r="O49" s="200">
        <v>-4224.3540400000002</v>
      </c>
      <c r="P49" s="201">
        <v>-1680.9126500000002</v>
      </c>
      <c r="Q49" s="201">
        <v>-736.89909999999963</v>
      </c>
      <c r="R49" s="201">
        <v>-1815.0546100000029</v>
      </c>
      <c r="S49" s="201">
        <v>-4284.1899999999987</v>
      </c>
      <c r="T49" s="204">
        <v>-2521.4400000000005</v>
      </c>
      <c r="U49" s="201">
        <v>612.57000000000005</v>
      </c>
      <c r="V49" s="201">
        <v>956.14</v>
      </c>
      <c r="W49" s="201">
        <v>-9955.27</v>
      </c>
      <c r="X49" s="201">
        <v>-1576</v>
      </c>
      <c r="Y49" s="201">
        <v>1415</v>
      </c>
      <c r="Z49" s="201">
        <v>2359</v>
      </c>
      <c r="AA49" s="201">
        <v>-4140</v>
      </c>
      <c r="AB49" s="201">
        <v>-76</v>
      </c>
      <c r="AC49" s="201">
        <v>2331</v>
      </c>
      <c r="AD49" s="201">
        <v>-2038</v>
      </c>
      <c r="AE49" s="201">
        <v>-4248</v>
      </c>
      <c r="AF49" s="201">
        <v>-4893</v>
      </c>
      <c r="AG49" s="201">
        <v>-113</v>
      </c>
      <c r="AH49" s="201">
        <v>-1392</v>
      </c>
      <c r="AI49" s="201">
        <v>-5279</v>
      </c>
      <c r="AJ49" s="201">
        <v>-3762</v>
      </c>
      <c r="AK49" s="201">
        <v>269</v>
      </c>
      <c r="AL49" s="201">
        <v>-1950</v>
      </c>
      <c r="AM49" s="201"/>
      <c r="AN49" s="201"/>
      <c r="AO49" s="201"/>
      <c r="AP49" s="201">
        <v>-18918</v>
      </c>
      <c r="AQ49" s="201">
        <v>0</v>
      </c>
    </row>
    <row r="50" spans="1:45">
      <c r="B50" s="123" t="s">
        <v>35</v>
      </c>
      <c r="C50" s="323">
        <v>4615.0559399999993</v>
      </c>
      <c r="D50" s="323">
        <v>27639.082300000005</v>
      </c>
      <c r="E50" s="323">
        <v>19629.02112999999</v>
      </c>
      <c r="F50" s="323">
        <v>17863.157890000017</v>
      </c>
      <c r="G50" s="323">
        <v>18198.890500000001</v>
      </c>
      <c r="H50" s="323">
        <v>4313.4203599999964</v>
      </c>
      <c r="I50" s="323">
        <v>-3486.8677899999966</v>
      </c>
      <c r="J50" s="323">
        <v>6325.9567499999976</v>
      </c>
      <c r="K50" s="323">
        <v>-3108.5617999999999</v>
      </c>
      <c r="L50" s="323">
        <v>-3184.2370700000006</v>
      </c>
      <c r="M50" s="323">
        <v>-2117.7877799999987</v>
      </c>
      <c r="N50" s="323">
        <v>-3742</v>
      </c>
      <c r="O50" s="200">
        <v>-6229.0259900000001</v>
      </c>
      <c r="P50" s="201">
        <v>-7487.1439499999997</v>
      </c>
      <c r="Q50" s="201">
        <v>-2126.0445999999997</v>
      </c>
      <c r="R50" s="201">
        <v>-5349.21659</v>
      </c>
      <c r="S50" s="201">
        <v>-10392.27</v>
      </c>
      <c r="T50" s="204">
        <v>-6839.35</v>
      </c>
      <c r="U50" s="201">
        <v>-1351.16</v>
      </c>
      <c r="V50" s="201">
        <v>24.87</v>
      </c>
      <c r="W50" s="201">
        <v>-10835.52</v>
      </c>
      <c r="X50" s="201">
        <v>-5853</v>
      </c>
      <c r="Y50" s="201">
        <v>-2418</v>
      </c>
      <c r="Z50" s="201">
        <v>-2377</v>
      </c>
      <c r="AA50" s="201">
        <v>-10217</v>
      </c>
      <c r="AB50" s="201">
        <v>-1908</v>
      </c>
      <c r="AC50" s="201">
        <v>-798</v>
      </c>
      <c r="AD50" s="201">
        <v>-5009</v>
      </c>
      <c r="AE50" s="201">
        <v>-10190</v>
      </c>
      <c r="AF50" s="201">
        <v>-9827</v>
      </c>
      <c r="AG50" s="201">
        <v>-1865</v>
      </c>
      <c r="AH50" s="201">
        <v>-3823</v>
      </c>
      <c r="AI50" s="201">
        <v>-11765</v>
      </c>
      <c r="AJ50" s="201">
        <v>-8033</v>
      </c>
      <c r="AK50" s="201">
        <v>-1077</v>
      </c>
      <c r="AL50" s="201">
        <v>-4408</v>
      </c>
      <c r="AM50" s="201"/>
      <c r="AN50" s="201"/>
      <c r="AO50" s="201"/>
      <c r="AP50" s="201">
        <v>13864</v>
      </c>
      <c r="AQ50" s="201">
        <v>0</v>
      </c>
    </row>
    <row r="51" spans="1:45">
      <c r="B51" s="123" t="s">
        <v>45</v>
      </c>
      <c r="C51" s="323">
        <v>0</v>
      </c>
      <c r="D51" s="323">
        <v>0</v>
      </c>
      <c r="E51" s="323">
        <v>0</v>
      </c>
      <c r="F51" s="323">
        <v>0</v>
      </c>
      <c r="G51" s="323">
        <v>0</v>
      </c>
      <c r="H51" s="323">
        <v>0</v>
      </c>
      <c r="I51" s="323">
        <v>0</v>
      </c>
      <c r="J51" s="323">
        <v>0</v>
      </c>
      <c r="K51" s="323">
        <v>0</v>
      </c>
      <c r="L51" s="323">
        <v>0</v>
      </c>
      <c r="M51" s="323">
        <v>0</v>
      </c>
      <c r="N51" s="323">
        <v>0</v>
      </c>
      <c r="O51" s="200">
        <v>0</v>
      </c>
      <c r="P51" s="201">
        <v>0</v>
      </c>
      <c r="Q51" s="201">
        <v>0</v>
      </c>
      <c r="R51" s="201">
        <v>0</v>
      </c>
      <c r="S51" s="201">
        <v>0</v>
      </c>
      <c r="T51" s="204">
        <v>0</v>
      </c>
      <c r="U51" s="201">
        <v>0</v>
      </c>
      <c r="V51" s="201">
        <v>0</v>
      </c>
      <c r="W51" s="201">
        <v>0</v>
      </c>
      <c r="X51" s="201">
        <v>0</v>
      </c>
      <c r="Y51" s="201">
        <v>0</v>
      </c>
      <c r="Z51" s="201">
        <v>0</v>
      </c>
      <c r="AA51" s="201">
        <v>0</v>
      </c>
      <c r="AB51" s="201">
        <v>0</v>
      </c>
      <c r="AC51" s="201">
        <v>0</v>
      </c>
      <c r="AD51" s="201">
        <v>0</v>
      </c>
      <c r="AE51" s="201">
        <v>0</v>
      </c>
      <c r="AF51" s="201">
        <v>0</v>
      </c>
      <c r="AG51" s="201">
        <v>0</v>
      </c>
      <c r="AH51" s="201">
        <v>0</v>
      </c>
      <c r="AI51" s="201">
        <v>0</v>
      </c>
      <c r="AJ51" s="201">
        <v>0</v>
      </c>
      <c r="AK51" s="201">
        <v>0</v>
      </c>
      <c r="AL51" s="201">
        <v>0</v>
      </c>
      <c r="AM51" s="201"/>
      <c r="AN51" s="201"/>
      <c r="AO51" s="201"/>
      <c r="AP51" s="201">
        <v>0</v>
      </c>
      <c r="AQ51" s="201">
        <v>0</v>
      </c>
    </row>
    <row r="52" spans="1:45">
      <c r="B52" s="123" t="s">
        <v>46</v>
      </c>
      <c r="C52" s="200">
        <v>-8954.6917099999882</v>
      </c>
      <c r="D52" s="200">
        <v>-53661.650490000029</v>
      </c>
      <c r="E52" s="200">
        <v>-38126.592600000004</v>
      </c>
      <c r="F52" s="200">
        <v>-34719.606109999964</v>
      </c>
      <c r="G52" s="200">
        <v>-35420.601259999996</v>
      </c>
      <c r="H52" s="200">
        <v>-8374.2166300000208</v>
      </c>
      <c r="I52" s="200">
        <v>6768.6256699999904</v>
      </c>
      <c r="J52" s="200">
        <v>-12278.798409999941</v>
      </c>
      <c r="K52" s="200">
        <v>15826.514859999999</v>
      </c>
      <c r="L52" s="200">
        <v>19302.170210000048</v>
      </c>
      <c r="M52" s="200">
        <v>11969.154949999931</v>
      </c>
      <c r="N52" s="200">
        <v>27829.599980000112</v>
      </c>
      <c r="O52" s="200">
        <v>47031.761079999982</v>
      </c>
      <c r="P52" s="201">
        <v>38311.068229999997</v>
      </c>
      <c r="Q52" s="201">
        <v>7511.0750299999836</v>
      </c>
      <c r="R52" s="201">
        <v>38467.781839999909</v>
      </c>
      <c r="S52" s="201">
        <v>63389.459999999977</v>
      </c>
      <c r="T52" s="204">
        <v>39432.94999999999</v>
      </c>
      <c r="U52" s="201">
        <v>-4433.5700000000152</v>
      </c>
      <c r="V52" s="201">
        <v>-9093.9599999999318</v>
      </c>
      <c r="W52" s="201">
        <v>61003.81</v>
      </c>
      <c r="X52" s="201">
        <v>34919</v>
      </c>
      <c r="Y52" s="201">
        <v>6860</v>
      </c>
      <c r="Z52" s="201">
        <v>57602</v>
      </c>
      <c r="AA52" s="201">
        <v>61573</v>
      </c>
      <c r="AB52" s="201">
        <v>19729</v>
      </c>
      <c r="AC52" s="201">
        <v>-28846</v>
      </c>
      <c r="AD52" s="201">
        <v>30373</v>
      </c>
      <c r="AE52" s="201">
        <v>62884</v>
      </c>
      <c r="AF52" s="201">
        <v>72251</v>
      </c>
      <c r="AG52" s="201">
        <v>5734</v>
      </c>
      <c r="AH52" s="201">
        <v>22242</v>
      </c>
      <c r="AI52" s="201">
        <f>SUM(AI48:AI50)-AI51+1</f>
        <v>76682</v>
      </c>
      <c r="AJ52" s="201">
        <f>SUM(AJ48:AJ50)-AJ51+1</f>
        <v>50877</v>
      </c>
      <c r="AK52" s="201">
        <f>SUM(AK48:AK50)-AK51</f>
        <v>207</v>
      </c>
      <c r="AL52" s="201">
        <f>SUM(AL48:AL50)-AL51</f>
        <v>29825</v>
      </c>
      <c r="AM52" s="201"/>
      <c r="AN52" s="201"/>
      <c r="AO52" s="201"/>
      <c r="AP52" s="201">
        <v>95528</v>
      </c>
      <c r="AQ52" s="201">
        <v>0</v>
      </c>
    </row>
    <row r="53" spans="1:45">
      <c r="B53" s="139" t="s">
        <v>36</v>
      </c>
      <c r="C53" s="346">
        <v>-8954.6917099999882</v>
      </c>
      <c r="D53" s="346">
        <v>-53661.650490000029</v>
      </c>
      <c r="E53" s="346">
        <v>-38126.592600000004</v>
      </c>
      <c r="F53" s="346">
        <v>-34719.606109999964</v>
      </c>
      <c r="G53" s="346">
        <v>-35420.601259999996</v>
      </c>
      <c r="H53" s="346">
        <v>-8374.2166300000208</v>
      </c>
      <c r="I53" s="346">
        <v>6768.6256699999904</v>
      </c>
      <c r="J53" s="346">
        <v>-12278.798409999941</v>
      </c>
      <c r="K53" s="226">
        <v>15826.514859999999</v>
      </c>
      <c r="L53" s="226">
        <v>19302.170210000048</v>
      </c>
      <c r="M53" s="226">
        <v>11969.154949999931</v>
      </c>
      <c r="N53" s="226">
        <v>27829.599980000112</v>
      </c>
      <c r="O53" s="226">
        <v>47031.761079999982</v>
      </c>
      <c r="P53" s="226">
        <v>38311.068229999997</v>
      </c>
      <c r="Q53" s="226">
        <v>7511.0750299999836</v>
      </c>
      <c r="R53" s="226">
        <v>38467.781839999909</v>
      </c>
      <c r="S53" s="226">
        <v>63389.459999999977</v>
      </c>
      <c r="T53" s="227">
        <v>39432.94999999999</v>
      </c>
      <c r="U53" s="227">
        <v>-4433.5700000000152</v>
      </c>
      <c r="V53" s="226">
        <v>-9093.9599999999318</v>
      </c>
      <c r="W53" s="226">
        <v>61003.81</v>
      </c>
      <c r="X53" s="226">
        <v>34919</v>
      </c>
      <c r="Y53" s="227">
        <v>6860</v>
      </c>
      <c r="Z53" s="227">
        <v>57602</v>
      </c>
      <c r="AA53" s="226">
        <v>61573</v>
      </c>
      <c r="AB53" s="227">
        <v>19729</v>
      </c>
      <c r="AC53" s="227">
        <v>-28846</v>
      </c>
      <c r="AD53" s="226">
        <v>30373</v>
      </c>
      <c r="AE53" s="226">
        <v>62884</v>
      </c>
      <c r="AF53" s="226">
        <v>72251</v>
      </c>
      <c r="AG53" s="226">
        <v>5734</v>
      </c>
      <c r="AH53" s="226">
        <v>22242</v>
      </c>
      <c r="AI53" s="226">
        <f>+SUM(AI48:AI50)+1</f>
        <v>76682</v>
      </c>
      <c r="AJ53" s="226">
        <f>+SUM(AJ48:AJ50)+1</f>
        <v>50877</v>
      </c>
      <c r="AK53" s="226">
        <f>+SUM(AK48:AK50)</f>
        <v>207</v>
      </c>
      <c r="AL53" s="226">
        <f>+SUM(AL48:AL50)</f>
        <v>29825</v>
      </c>
      <c r="AM53" s="226"/>
      <c r="AN53" s="226"/>
      <c r="AO53" s="226"/>
      <c r="AP53" s="226">
        <v>95528</v>
      </c>
      <c r="AQ53" s="226">
        <v>0</v>
      </c>
    </row>
    <row r="54" spans="1:45">
      <c r="B54" s="123"/>
      <c r="C54" s="323"/>
      <c r="D54" s="323"/>
      <c r="E54" s="323"/>
      <c r="F54" s="323"/>
      <c r="G54" s="323"/>
      <c r="H54" s="323"/>
      <c r="I54" s="323"/>
      <c r="J54" s="323"/>
      <c r="K54" s="323"/>
      <c r="L54" s="323"/>
      <c r="M54" s="323"/>
      <c r="N54" s="323"/>
      <c r="O54" s="119"/>
      <c r="P54" s="119"/>
      <c r="Q54" s="119"/>
      <c r="R54" s="119"/>
      <c r="S54" s="347"/>
      <c r="T54" s="347"/>
      <c r="U54" s="347"/>
      <c r="V54" s="347"/>
      <c r="W54" s="119"/>
      <c r="X54" s="119"/>
      <c r="Y54" s="119"/>
      <c r="Z54" s="119"/>
      <c r="AA54" s="119"/>
      <c r="AB54" s="119"/>
      <c r="AC54" s="119"/>
      <c r="AD54" s="119"/>
      <c r="AE54" s="119"/>
      <c r="AF54" s="119"/>
      <c r="AG54" s="119"/>
      <c r="AH54" s="119"/>
      <c r="AI54" s="119"/>
      <c r="AJ54" s="119"/>
      <c r="AK54" s="119"/>
      <c r="AL54" s="119"/>
      <c r="AM54" s="119"/>
      <c r="AN54" s="119"/>
      <c r="AO54" s="119"/>
      <c r="AP54" s="119"/>
      <c r="AQ54" s="119"/>
    </row>
    <row r="55" spans="1:45">
      <c r="A55" s="122"/>
      <c r="B55" s="143" t="s">
        <v>314</v>
      </c>
      <c r="C55" s="143">
        <v>0</v>
      </c>
      <c r="D55" s="187">
        <v>0</v>
      </c>
      <c r="E55" s="187">
        <v>0</v>
      </c>
      <c r="F55" s="187">
        <v>0</v>
      </c>
      <c r="G55" s="187">
        <v>0</v>
      </c>
      <c r="H55" s="187">
        <v>0</v>
      </c>
      <c r="I55" s="187">
        <v>0</v>
      </c>
      <c r="J55" s="187">
        <v>0</v>
      </c>
      <c r="K55" s="187">
        <v>0</v>
      </c>
      <c r="L55" s="187">
        <v>0</v>
      </c>
      <c r="M55" s="187">
        <v>0</v>
      </c>
      <c r="N55" s="187">
        <v>0</v>
      </c>
      <c r="O55" s="187">
        <v>93410.110549999983</v>
      </c>
      <c r="P55" s="187">
        <v>72684.365109999999</v>
      </c>
      <c r="Q55" s="187">
        <v>35031.39034999998</v>
      </c>
      <c r="R55" s="187">
        <v>64560.501619999908</v>
      </c>
      <c r="S55" s="187">
        <v>113714.53999999998</v>
      </c>
      <c r="T55" s="187">
        <v>85822.65</v>
      </c>
      <c r="U55" s="187">
        <v>12339.039999999988</v>
      </c>
      <c r="V55" s="187">
        <v>61979.170000000071</v>
      </c>
      <c r="W55" s="187">
        <v>105857.99</v>
      </c>
      <c r="X55" s="187">
        <v>67843</v>
      </c>
      <c r="Y55" s="187">
        <v>29243</v>
      </c>
      <c r="Z55" s="187">
        <v>78412</v>
      </c>
      <c r="AA55" s="187">
        <v>101062</v>
      </c>
      <c r="AB55" s="187">
        <v>49829</v>
      </c>
      <c r="AC55" s="187">
        <v>-6226</v>
      </c>
      <c r="AD55" s="187">
        <v>66903</v>
      </c>
      <c r="AE55" s="187">
        <v>116229</v>
      </c>
      <c r="AF55" s="187">
        <v>128773</v>
      </c>
      <c r="AG55" s="187">
        <v>49066</v>
      </c>
      <c r="AH55" s="187">
        <v>67130</v>
      </c>
      <c r="AI55" s="187">
        <f t="shared" ref="AI55:AL55" si="10">AI53-AI33-AI34-AI35-AI49-AI50-AI51</f>
        <v>130382</v>
      </c>
      <c r="AJ55" s="187">
        <f t="shared" si="10"/>
        <v>95408</v>
      </c>
      <c r="AK55" s="187">
        <f t="shared" si="10"/>
        <v>34688</v>
      </c>
      <c r="AL55" s="187">
        <f t="shared" si="10"/>
        <v>64941</v>
      </c>
      <c r="AM55" s="187"/>
      <c r="AN55" s="187"/>
      <c r="AO55" s="187"/>
      <c r="AP55" s="187">
        <v>161616</v>
      </c>
      <c r="AQ55" s="187">
        <v>0</v>
      </c>
      <c r="AR55" s="224"/>
      <c r="AS55" s="224"/>
    </row>
    <row r="56" spans="1:45">
      <c r="A56" s="122"/>
      <c r="B56" s="139" t="s">
        <v>315</v>
      </c>
      <c r="C56" s="139">
        <v>0</v>
      </c>
      <c r="D56" s="141">
        <v>0</v>
      </c>
      <c r="E56" s="141">
        <v>0</v>
      </c>
      <c r="F56" s="141">
        <v>0</v>
      </c>
      <c r="G56" s="141">
        <v>0</v>
      </c>
      <c r="H56" s="141">
        <v>0</v>
      </c>
      <c r="I56" s="141">
        <v>0</v>
      </c>
      <c r="J56" s="141">
        <v>0</v>
      </c>
      <c r="K56" s="141">
        <v>0</v>
      </c>
      <c r="L56" s="141">
        <v>0</v>
      </c>
      <c r="M56" s="141">
        <v>0</v>
      </c>
      <c r="N56" s="141">
        <v>0</v>
      </c>
      <c r="O56" s="141">
        <v>93410.110549999983</v>
      </c>
      <c r="P56" s="141">
        <v>72684.365109999999</v>
      </c>
      <c r="Q56" s="141">
        <v>35031.39034999998</v>
      </c>
      <c r="R56" s="141">
        <v>64560.501619999908</v>
      </c>
      <c r="S56" s="141">
        <v>113714.53999999998</v>
      </c>
      <c r="T56" s="141">
        <v>85822.65</v>
      </c>
      <c r="U56" s="141">
        <v>12339.039999999988</v>
      </c>
      <c r="V56" s="141">
        <v>61979.170000000071</v>
      </c>
      <c r="W56" s="141">
        <v>105857.99</v>
      </c>
      <c r="X56" s="141">
        <v>67565.992190000004</v>
      </c>
      <c r="Y56" s="141">
        <v>29243</v>
      </c>
      <c r="Z56" s="141">
        <v>78412</v>
      </c>
      <c r="AA56" s="141">
        <v>101062</v>
      </c>
      <c r="AB56" s="141">
        <v>49829</v>
      </c>
      <c r="AC56" s="141">
        <v>-13374</v>
      </c>
      <c r="AD56" s="141">
        <v>66870</v>
      </c>
      <c r="AE56" s="141">
        <v>116229</v>
      </c>
      <c r="AF56" s="141">
        <v>128773</v>
      </c>
      <c r="AG56" s="141">
        <v>49066</v>
      </c>
      <c r="AH56" s="141">
        <v>67130</v>
      </c>
      <c r="AI56" s="141">
        <f t="shared" ref="AI56:AL56" si="11">AI55-AI30-AI31</f>
        <v>130382</v>
      </c>
      <c r="AJ56" s="141">
        <f t="shared" si="11"/>
        <v>95408</v>
      </c>
      <c r="AK56" s="141">
        <f t="shared" si="11"/>
        <v>34688</v>
      </c>
      <c r="AL56" s="141">
        <f t="shared" si="11"/>
        <v>64941</v>
      </c>
      <c r="AM56" s="141"/>
      <c r="AN56" s="141"/>
      <c r="AO56" s="141"/>
      <c r="AP56" s="141">
        <v>161616</v>
      </c>
      <c r="AQ56" s="141">
        <v>0</v>
      </c>
    </row>
    <row r="57" spans="1:45">
      <c r="B57" s="228"/>
      <c r="C57" s="228"/>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row>
    <row r="58" spans="1:45">
      <c r="B58" s="228"/>
      <c r="C58" s="228"/>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row>
    <row r="59" spans="1:45">
      <c r="A59" s="122"/>
      <c r="B59" s="228"/>
      <c r="C59" s="228"/>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row>
    <row r="60" spans="1:45" ht="15" thickBot="1">
      <c r="C60" s="116"/>
      <c r="D60" s="116"/>
      <c r="E60" s="116"/>
      <c r="F60" s="116"/>
      <c r="G60" s="116"/>
      <c r="H60" s="116"/>
      <c r="I60" s="116"/>
      <c r="J60" s="116"/>
      <c r="K60" s="116"/>
      <c r="L60" s="116"/>
    </row>
    <row r="61" spans="1:45" ht="16" customHeight="1" thickTop="1" thickBot="1">
      <c r="B61" s="27" t="s">
        <v>94</v>
      </c>
      <c r="C61" s="391">
        <v>2015</v>
      </c>
      <c r="D61" s="391"/>
      <c r="E61" s="391"/>
      <c r="F61" s="391"/>
      <c r="G61" s="392">
        <v>2016</v>
      </c>
      <c r="H61" s="391"/>
      <c r="I61" s="391"/>
      <c r="J61" s="391"/>
      <c r="K61" s="391">
        <v>2017</v>
      </c>
      <c r="L61" s="391"/>
      <c r="M61" s="391"/>
      <c r="N61" s="391"/>
      <c r="O61" s="392">
        <v>2018</v>
      </c>
      <c r="P61" s="391"/>
      <c r="Q61" s="391"/>
      <c r="R61" s="391"/>
      <c r="S61" s="391">
        <v>2019</v>
      </c>
      <c r="T61" s="391"/>
      <c r="U61" s="391"/>
      <c r="V61" s="391"/>
      <c r="W61" s="392">
        <v>2020</v>
      </c>
      <c r="X61" s="391"/>
      <c r="Y61" s="391"/>
      <c r="Z61" s="391"/>
      <c r="AA61" s="391">
        <v>2021</v>
      </c>
      <c r="AB61" s="391"/>
      <c r="AC61" s="391"/>
      <c r="AD61" s="391"/>
      <c r="AE61" s="392">
        <v>2022</v>
      </c>
      <c r="AF61" s="391"/>
      <c r="AG61" s="391"/>
      <c r="AH61" s="391"/>
      <c r="AI61" s="392">
        <v>2023</v>
      </c>
      <c r="AJ61" s="391"/>
      <c r="AK61" s="391"/>
      <c r="AL61" s="391"/>
      <c r="AM61" s="392">
        <v>2024</v>
      </c>
      <c r="AN61" s="391"/>
      <c r="AO61" s="391"/>
      <c r="AP61" s="399"/>
      <c r="AQ61" s="30">
        <v>2025</v>
      </c>
    </row>
    <row r="62" spans="1:45" ht="16" customHeight="1" thickTop="1">
      <c r="B62" s="28" t="s">
        <v>97</v>
      </c>
      <c r="C62" s="351" t="s">
        <v>0</v>
      </c>
      <c r="D62" s="351" t="s">
        <v>1</v>
      </c>
      <c r="E62" s="351" t="s">
        <v>2</v>
      </c>
      <c r="F62" s="351" t="s">
        <v>3</v>
      </c>
      <c r="G62" s="351" t="s">
        <v>4</v>
      </c>
      <c r="H62" s="351" t="s">
        <v>5</v>
      </c>
      <c r="I62" s="351" t="s">
        <v>6</v>
      </c>
      <c r="J62" s="351" t="s">
        <v>7</v>
      </c>
      <c r="K62" s="351" t="s">
        <v>8</v>
      </c>
      <c r="L62" s="351" t="s">
        <v>90</v>
      </c>
      <c r="M62" s="351" t="s">
        <v>102</v>
      </c>
      <c r="N62" s="351" t="s">
        <v>103</v>
      </c>
      <c r="O62" s="351" t="s">
        <v>104</v>
      </c>
      <c r="P62" s="351" t="s">
        <v>106</v>
      </c>
      <c r="Q62" s="351" t="s">
        <v>107</v>
      </c>
      <c r="R62" s="351" t="s">
        <v>108</v>
      </c>
      <c r="S62" s="351" t="s">
        <v>109</v>
      </c>
      <c r="T62" s="351" t="s">
        <v>111</v>
      </c>
      <c r="U62" s="351" t="s">
        <v>116</v>
      </c>
      <c r="V62" s="351" t="s">
        <v>117</v>
      </c>
      <c r="W62" s="351" t="s">
        <v>159</v>
      </c>
      <c r="X62" s="351" t="s">
        <v>178</v>
      </c>
      <c r="Y62" s="351" t="s">
        <v>181</v>
      </c>
      <c r="Z62" s="351" t="s">
        <v>197</v>
      </c>
      <c r="AA62" s="351" t="s">
        <v>199</v>
      </c>
      <c r="AB62" s="351" t="s">
        <v>201</v>
      </c>
      <c r="AC62" s="351" t="s">
        <v>204</v>
      </c>
      <c r="AD62" s="351" t="s">
        <v>206</v>
      </c>
      <c r="AE62" s="351" t="s">
        <v>209</v>
      </c>
      <c r="AF62" s="351" t="s">
        <v>214</v>
      </c>
      <c r="AG62" s="351" t="s">
        <v>222</v>
      </c>
      <c r="AH62" s="351" t="s">
        <v>226</v>
      </c>
      <c r="AI62" s="351" t="str">
        <f t="shared" ref="AI62:AL62" si="12">AI8</f>
        <v>1T23</v>
      </c>
      <c r="AJ62" s="351" t="str">
        <f t="shared" si="12"/>
        <v>2T23</v>
      </c>
      <c r="AK62" s="351" t="str">
        <f t="shared" si="12"/>
        <v>3T23</v>
      </c>
      <c r="AL62" s="351" t="str">
        <f t="shared" si="12"/>
        <v>4T23</v>
      </c>
      <c r="AM62" s="351" t="s">
        <v>287</v>
      </c>
      <c r="AN62" s="351" t="s">
        <v>291</v>
      </c>
      <c r="AO62" s="351" t="s">
        <v>303</v>
      </c>
      <c r="AP62" s="351" t="s">
        <v>306</v>
      </c>
      <c r="AQ62" s="351" t="s">
        <v>341</v>
      </c>
    </row>
    <row r="63" spans="1:45">
      <c r="B63" s="148" t="s">
        <v>48</v>
      </c>
      <c r="C63" s="149">
        <v>79629.212960000004</v>
      </c>
      <c r="D63" s="149">
        <v>43446.505149999997</v>
      </c>
      <c r="E63" s="149">
        <v>79876.576120000012</v>
      </c>
      <c r="F63" s="149">
        <v>69771.86828000001</v>
      </c>
      <c r="G63" s="149">
        <v>82767.074809999991</v>
      </c>
      <c r="H63" s="149">
        <v>88313.662430000011</v>
      </c>
      <c r="I63" s="149">
        <v>186116.58484</v>
      </c>
      <c r="J63" s="149">
        <v>194122.99202000003</v>
      </c>
      <c r="K63" s="149">
        <v>148014.61957000001</v>
      </c>
      <c r="L63" s="149">
        <v>181514.91425</v>
      </c>
      <c r="M63" s="149">
        <v>219518.02870999998</v>
      </c>
      <c r="N63" s="149">
        <v>163146.58411000003</v>
      </c>
      <c r="O63" s="149">
        <v>192011.67915000004</v>
      </c>
      <c r="P63" s="149">
        <v>276742.14224999998</v>
      </c>
      <c r="Q63" s="149">
        <v>298703.56627999997</v>
      </c>
      <c r="R63" s="149">
        <v>489950.12766999996</v>
      </c>
      <c r="S63" s="149">
        <v>514107.80183999997</v>
      </c>
      <c r="T63" s="149">
        <v>543133.93937000004</v>
      </c>
      <c r="U63" s="149">
        <v>737566.09603999997</v>
      </c>
      <c r="V63" s="149">
        <v>445876.47122000001</v>
      </c>
      <c r="W63" s="149">
        <v>537466.86</v>
      </c>
      <c r="X63" s="149">
        <v>482860</v>
      </c>
      <c r="Y63" s="149">
        <v>474176</v>
      </c>
      <c r="Z63" s="149">
        <v>626057</v>
      </c>
      <c r="AA63" s="149">
        <v>574777</v>
      </c>
      <c r="AB63" s="149">
        <v>451958</v>
      </c>
      <c r="AC63" s="149">
        <v>444655</v>
      </c>
      <c r="AD63" s="149">
        <v>394333</v>
      </c>
      <c r="AE63" s="149">
        <v>298266</v>
      </c>
      <c r="AF63" s="149">
        <v>407211</v>
      </c>
      <c r="AG63" s="149">
        <v>505059</v>
      </c>
      <c r="AH63" s="149">
        <v>403545</v>
      </c>
      <c r="AI63" s="149">
        <f t="shared" ref="AI63" si="13">SUM(AI64:AI78)</f>
        <v>295849</v>
      </c>
      <c r="AJ63" s="149">
        <f t="shared" ref="AJ63:AL63" si="14">SUM(AJ64:AJ78)</f>
        <v>328780</v>
      </c>
      <c r="AK63" s="149">
        <f t="shared" si="14"/>
        <v>406724</v>
      </c>
      <c r="AL63" s="149">
        <f t="shared" si="14"/>
        <v>295274</v>
      </c>
      <c r="AM63" s="149">
        <v>262234</v>
      </c>
      <c r="AN63" s="149">
        <v>311521</v>
      </c>
      <c r="AO63" s="149">
        <v>381552</v>
      </c>
      <c r="AP63" s="149">
        <v>301635</v>
      </c>
      <c r="AQ63" s="149">
        <v>0</v>
      </c>
    </row>
    <row r="64" spans="1:45">
      <c r="B64" s="150" t="s">
        <v>49</v>
      </c>
      <c r="C64" s="152">
        <v>37509.415000000001</v>
      </c>
      <c r="D64" s="152">
        <v>1539.7252800000001</v>
      </c>
      <c r="E64" s="152">
        <v>18126.252710000001</v>
      </c>
      <c r="F64" s="152">
        <v>404.47866000000147</v>
      </c>
      <c r="G64" s="152">
        <v>18136.4349</v>
      </c>
      <c r="H64" s="152">
        <v>17457.386620000005</v>
      </c>
      <c r="I64" s="152">
        <v>50547.972059999993</v>
      </c>
      <c r="J64" s="152">
        <v>63276.271170000007</v>
      </c>
      <c r="K64" s="152">
        <v>53131.587160000003</v>
      </c>
      <c r="L64" s="152">
        <v>82247.054919999995</v>
      </c>
      <c r="M64" s="152">
        <v>73580.268017960392</v>
      </c>
      <c r="N64" s="152">
        <v>15373.52097</v>
      </c>
      <c r="O64" s="152">
        <v>65127.97825</v>
      </c>
      <c r="P64" s="152">
        <v>132264.10930000001</v>
      </c>
      <c r="Q64" s="152">
        <v>154003.04014</v>
      </c>
      <c r="R64" s="152">
        <v>304409.67290000001</v>
      </c>
      <c r="S64" s="152">
        <v>307875.69844000001</v>
      </c>
      <c r="T64" s="152">
        <v>305247.67381999997</v>
      </c>
      <c r="U64" s="152">
        <v>370540.73119000002</v>
      </c>
      <c r="V64" s="152">
        <v>130544</v>
      </c>
      <c r="W64" s="152">
        <v>174272.58</v>
      </c>
      <c r="X64" s="152">
        <v>294443</v>
      </c>
      <c r="Y64" s="152">
        <v>302811</v>
      </c>
      <c r="Z64" s="152">
        <v>315892</v>
      </c>
      <c r="AA64" s="152">
        <v>368286</v>
      </c>
      <c r="AB64" s="152">
        <v>268308</v>
      </c>
      <c r="AC64" s="152">
        <v>227990</v>
      </c>
      <c r="AD64" s="152">
        <v>181785</v>
      </c>
      <c r="AE64" s="152">
        <v>31529</v>
      </c>
      <c r="AF64" s="152">
        <v>32794</v>
      </c>
      <c r="AG64" s="152">
        <v>172709</v>
      </c>
      <c r="AH64" s="152">
        <v>66172</v>
      </c>
      <c r="AI64" s="152">
        <v>42209</v>
      </c>
      <c r="AJ64" s="152">
        <v>63889</v>
      </c>
      <c r="AK64" s="152">
        <v>208167</v>
      </c>
      <c r="AL64" s="152">
        <v>63095</v>
      </c>
      <c r="AM64" s="152">
        <v>59539</v>
      </c>
      <c r="AN64" s="152">
        <v>80509</v>
      </c>
      <c r="AO64" s="152">
        <v>92657</v>
      </c>
      <c r="AP64" s="152">
        <v>66909</v>
      </c>
      <c r="AQ64" s="152">
        <v>0</v>
      </c>
    </row>
    <row r="65" spans="2:43">
      <c r="B65" s="150" t="s">
        <v>118</v>
      </c>
      <c r="C65" s="152">
        <v>0</v>
      </c>
      <c r="D65" s="152">
        <v>0</v>
      </c>
      <c r="E65" s="152">
        <v>0</v>
      </c>
      <c r="F65" s="152">
        <v>0</v>
      </c>
      <c r="G65" s="152">
        <v>0</v>
      </c>
      <c r="H65" s="152">
        <v>0</v>
      </c>
      <c r="I65" s="152">
        <v>0</v>
      </c>
      <c r="J65" s="152">
        <v>0</v>
      </c>
      <c r="K65" s="152">
        <v>0</v>
      </c>
      <c r="L65" s="152">
        <v>0</v>
      </c>
      <c r="M65" s="152">
        <v>0</v>
      </c>
      <c r="N65" s="152">
        <v>0</v>
      </c>
      <c r="O65" s="152">
        <v>15382.278329999999</v>
      </c>
      <c r="P65" s="152">
        <v>23264.836449999999</v>
      </c>
      <c r="Q65" s="152">
        <v>28848.659940000001</v>
      </c>
      <c r="R65" s="152">
        <v>50271.583960000004</v>
      </c>
      <c r="S65" s="152">
        <v>69837.50609000001</v>
      </c>
      <c r="T65" s="152">
        <v>92493.536219999995</v>
      </c>
      <c r="U65" s="152">
        <v>226470.61742</v>
      </c>
      <c r="V65" s="152">
        <v>68080</v>
      </c>
      <c r="W65" s="152">
        <v>142734.99</v>
      </c>
      <c r="X65" s="152">
        <v>52045</v>
      </c>
      <c r="Y65" s="152">
        <v>37997</v>
      </c>
      <c r="Z65" s="152">
        <v>97048</v>
      </c>
      <c r="AA65" s="152">
        <v>106740</v>
      </c>
      <c r="AB65" s="152">
        <v>81151</v>
      </c>
      <c r="AC65" s="152">
        <v>36599</v>
      </c>
      <c r="AD65" s="152">
        <v>36997</v>
      </c>
      <c r="AE65" s="152">
        <v>74818</v>
      </c>
      <c r="AF65" s="152">
        <v>85759</v>
      </c>
      <c r="AG65" s="152">
        <v>38825</v>
      </c>
      <c r="AH65" s="152">
        <v>78888</v>
      </c>
      <c r="AI65" s="152">
        <v>40173</v>
      </c>
      <c r="AJ65" s="152">
        <v>41506</v>
      </c>
      <c r="AK65" s="152">
        <v>11726</v>
      </c>
      <c r="AL65" s="152">
        <v>13316</v>
      </c>
      <c r="AM65" s="152">
        <v>41909</v>
      </c>
      <c r="AN65" s="152">
        <v>37743</v>
      </c>
      <c r="AO65" s="152">
        <v>68217</v>
      </c>
      <c r="AP65" s="152">
        <v>3</v>
      </c>
      <c r="AQ65" s="152">
        <v>0</v>
      </c>
    </row>
    <row r="66" spans="2:43">
      <c r="B66" s="150" t="s">
        <v>98</v>
      </c>
      <c r="C66" s="152">
        <v>0</v>
      </c>
      <c r="D66" s="152">
        <v>0</v>
      </c>
      <c r="E66" s="152">
        <v>0</v>
      </c>
      <c r="F66" s="152">
        <v>0</v>
      </c>
      <c r="G66" s="152">
        <v>0</v>
      </c>
      <c r="H66" s="152">
        <v>0</v>
      </c>
      <c r="I66" s="152">
        <v>0</v>
      </c>
      <c r="J66" s="152">
        <v>0</v>
      </c>
      <c r="K66" s="152">
        <v>0</v>
      </c>
      <c r="L66" s="152">
        <v>0</v>
      </c>
      <c r="M66" s="152">
        <v>0</v>
      </c>
      <c r="N66" s="152">
        <v>0</v>
      </c>
      <c r="O66" s="152">
        <v>69959.41154999999</v>
      </c>
      <c r="P66" s="152">
        <v>82388.718519999995</v>
      </c>
      <c r="Q66" s="152">
        <v>77706.780969999993</v>
      </c>
      <c r="R66" s="152">
        <v>76948.406990000003</v>
      </c>
      <c r="S66" s="152">
        <v>85934.482690000004</v>
      </c>
      <c r="T66" s="152">
        <v>89748.93637000001</v>
      </c>
      <c r="U66" s="152">
        <v>86309.145980000001</v>
      </c>
      <c r="V66" s="152">
        <v>189751</v>
      </c>
      <c r="W66" s="152">
        <v>115382.06</v>
      </c>
      <c r="X66" s="152">
        <v>66790</v>
      </c>
      <c r="Y66" s="152">
        <v>65640</v>
      </c>
      <c r="Z66" s="152">
        <v>174857</v>
      </c>
      <c r="AA66" s="152">
        <v>55161</v>
      </c>
      <c r="AB66" s="152">
        <v>62961</v>
      </c>
      <c r="AC66" s="152">
        <v>138299</v>
      </c>
      <c r="AD66" s="152">
        <v>130796</v>
      </c>
      <c r="AE66" s="152">
        <v>77347</v>
      </c>
      <c r="AF66" s="152">
        <v>134103</v>
      </c>
      <c r="AG66" s="152">
        <v>143020</v>
      </c>
      <c r="AH66" s="152">
        <v>116446</v>
      </c>
      <c r="AI66" s="152">
        <v>82695</v>
      </c>
      <c r="AJ66" s="152">
        <v>105451</v>
      </c>
      <c r="AK66" s="152">
        <v>102815</v>
      </c>
      <c r="AL66" s="152">
        <v>152513</v>
      </c>
      <c r="AM66" s="152">
        <v>111168</v>
      </c>
      <c r="AN66" s="152">
        <v>116600</v>
      </c>
      <c r="AO66" s="152">
        <v>148478</v>
      </c>
      <c r="AP66" s="152">
        <v>109115</v>
      </c>
      <c r="AQ66" s="152">
        <v>0</v>
      </c>
    </row>
    <row r="67" spans="2:43">
      <c r="B67" s="150" t="s">
        <v>207</v>
      </c>
      <c r="C67" s="152"/>
      <c r="D67" s="152"/>
      <c r="E67" s="152"/>
      <c r="F67" s="152"/>
      <c r="G67" s="152"/>
      <c r="H67" s="152"/>
      <c r="I67" s="152"/>
      <c r="J67" s="152"/>
      <c r="K67" s="152"/>
      <c r="L67" s="152"/>
      <c r="M67" s="152"/>
      <c r="N67" s="152"/>
      <c r="O67" s="152"/>
      <c r="P67" s="152"/>
      <c r="Q67" s="152"/>
      <c r="R67" s="152"/>
      <c r="S67" s="152"/>
      <c r="T67" s="152"/>
      <c r="U67" s="152"/>
      <c r="V67" s="152"/>
      <c r="W67" s="152">
        <v>0</v>
      </c>
      <c r="X67" s="152">
        <v>0</v>
      </c>
      <c r="Y67" s="152">
        <v>0</v>
      </c>
      <c r="Z67" s="152">
        <v>0</v>
      </c>
      <c r="AA67" s="152">
        <v>0</v>
      </c>
      <c r="AB67" s="152">
        <v>0</v>
      </c>
      <c r="AC67" s="152">
        <v>0</v>
      </c>
      <c r="AD67" s="152">
        <v>0</v>
      </c>
      <c r="AE67" s="152">
        <v>0</v>
      </c>
      <c r="AF67" s="152">
        <v>0</v>
      </c>
      <c r="AG67" s="152">
        <v>0</v>
      </c>
      <c r="AH67" s="152">
        <v>0</v>
      </c>
      <c r="AI67" s="152">
        <v>0</v>
      </c>
      <c r="AJ67" s="152">
        <v>0</v>
      </c>
      <c r="AK67" s="152">
        <v>0</v>
      </c>
      <c r="AL67" s="152">
        <v>0</v>
      </c>
      <c r="AM67" s="152">
        <v>0</v>
      </c>
      <c r="AN67" s="152">
        <v>0</v>
      </c>
      <c r="AO67" s="152">
        <v>0</v>
      </c>
      <c r="AP67" s="152">
        <v>0</v>
      </c>
      <c r="AQ67" s="152">
        <v>0</v>
      </c>
    </row>
    <row r="68" spans="2:43">
      <c r="B68" s="150" t="s">
        <v>52</v>
      </c>
      <c r="C68" s="152">
        <v>4515.6745300000002</v>
      </c>
      <c r="D68" s="152">
        <v>5258.5652599999994</v>
      </c>
      <c r="E68" s="152">
        <v>13308.926989999998</v>
      </c>
      <c r="F68" s="152">
        <v>26099.007450000001</v>
      </c>
      <c r="G68" s="152">
        <v>25378.554629999999</v>
      </c>
      <c r="H68" s="152">
        <v>26652.40278</v>
      </c>
      <c r="I68" s="152">
        <v>25828.708869999999</v>
      </c>
      <c r="J68" s="152">
        <v>26472.073069999995</v>
      </c>
      <c r="K68" s="152">
        <v>27523.308239999998</v>
      </c>
      <c r="L68" s="152">
        <v>27314.148679999998</v>
      </c>
      <c r="M68" s="152">
        <v>27374.79293</v>
      </c>
      <c r="N68" s="152">
        <v>30493.53774</v>
      </c>
      <c r="O68" s="152">
        <v>20781.43938</v>
      </c>
      <c r="P68" s="152">
        <v>21896.403309999998</v>
      </c>
      <c r="Q68" s="152">
        <v>22429.320480000002</v>
      </c>
      <c r="R68" s="152">
        <v>24989.404070000001</v>
      </c>
      <c r="S68" s="152">
        <v>25049.596679999999</v>
      </c>
      <c r="T68" s="152">
        <v>24824.797750000002</v>
      </c>
      <c r="U68" s="152">
        <v>24646.58252</v>
      </c>
      <c r="V68" s="152">
        <v>10375.040000000001</v>
      </c>
      <c r="W68" s="152">
        <v>17097.310000000001</v>
      </c>
      <c r="X68" s="152">
        <v>20133</v>
      </c>
      <c r="Y68" s="152">
        <v>20717</v>
      </c>
      <c r="Z68" s="152">
        <v>21036</v>
      </c>
      <c r="AA68" s="152">
        <v>29106</v>
      </c>
      <c r="AB68" s="152">
        <v>24235</v>
      </c>
      <c r="AC68" s="152">
        <v>14377</v>
      </c>
      <c r="AD68" s="152">
        <v>27024</v>
      </c>
      <c r="AE68" s="152">
        <v>29089</v>
      </c>
      <c r="AF68" s="152">
        <v>30143</v>
      </c>
      <c r="AG68" s="152">
        <v>32630</v>
      </c>
      <c r="AH68" s="152">
        <v>35032</v>
      </c>
      <c r="AI68" s="152">
        <v>38145</v>
      </c>
      <c r="AJ68" s="152">
        <v>41189</v>
      </c>
      <c r="AK68" s="152">
        <v>44403</v>
      </c>
      <c r="AL68" s="152">
        <v>43595</v>
      </c>
      <c r="AM68" s="152">
        <v>44842</v>
      </c>
      <c r="AN68" s="152">
        <v>45026</v>
      </c>
      <c r="AO68" s="152">
        <v>46528</v>
      </c>
      <c r="AP68" s="152">
        <v>2558</v>
      </c>
      <c r="AQ68" s="152">
        <v>0</v>
      </c>
    </row>
    <row r="69" spans="2:43">
      <c r="B69" s="150" t="s">
        <v>50</v>
      </c>
      <c r="C69" s="152">
        <v>12306.02117</v>
      </c>
      <c r="D69" s="152">
        <v>12016.326499999999</v>
      </c>
      <c r="E69" s="152">
        <v>12340.051670000001</v>
      </c>
      <c r="F69" s="152">
        <v>11222.075880000002</v>
      </c>
      <c r="G69" s="152">
        <v>10537.917999999998</v>
      </c>
      <c r="H69" s="152">
        <v>18861.168430000002</v>
      </c>
      <c r="I69" s="152">
        <v>84704.668399999995</v>
      </c>
      <c r="J69" s="152">
        <v>77673.235000000015</v>
      </c>
      <c r="K69" s="152">
        <v>65999.347239999988</v>
      </c>
      <c r="L69" s="152">
        <v>71088.929810000001</v>
      </c>
      <c r="M69" s="152">
        <v>88986.414430000004</v>
      </c>
      <c r="N69" s="152">
        <v>104010.5</v>
      </c>
      <c r="O69" s="152">
        <v>4354.1886200000154</v>
      </c>
      <c r="P69" s="152">
        <v>4464.7365099999997</v>
      </c>
      <c r="Q69" s="152">
        <v>2718.0945499999998</v>
      </c>
      <c r="R69" s="152">
        <v>6778.6339099999996</v>
      </c>
      <c r="S69" s="152">
        <v>7006.9639699999998</v>
      </c>
      <c r="T69" s="152">
        <v>7289.6683300000004</v>
      </c>
      <c r="U69" s="152">
        <v>7227.21137</v>
      </c>
      <c r="V69" s="152">
        <v>21874.86</v>
      </c>
      <c r="W69" s="152">
        <v>51585.35</v>
      </c>
      <c r="X69" s="152">
        <v>7427</v>
      </c>
      <c r="Y69" s="152">
        <v>7834</v>
      </c>
      <c r="Z69" s="152">
        <v>-9954</v>
      </c>
      <c r="AA69" s="152">
        <v>-9004</v>
      </c>
      <c r="AB69" s="152">
        <v>-9160</v>
      </c>
      <c r="AC69" s="152">
        <v>-10577</v>
      </c>
      <c r="AD69" s="152">
        <v>-10555</v>
      </c>
      <c r="AE69" s="152">
        <v>66098</v>
      </c>
      <c r="AF69" s="152">
        <v>68042</v>
      </c>
      <c r="AG69" s="152">
        <v>66652</v>
      </c>
      <c r="AH69" s="152">
        <v>61803</v>
      </c>
      <c r="AI69" s="152">
        <v>67054</v>
      </c>
      <c r="AJ69" s="152">
        <v>45666</v>
      </c>
      <c r="AK69" s="152">
        <v>22207</v>
      </c>
      <c r="AL69" s="152">
        <v>7726</v>
      </c>
      <c r="AM69" s="152">
        <v>-4495</v>
      </c>
      <c r="AN69" s="152">
        <v>-2595</v>
      </c>
      <c r="AO69" s="152">
        <v>-1403</v>
      </c>
      <c r="AP69" s="152">
        <v>2362</v>
      </c>
      <c r="AQ69" s="152">
        <v>0</v>
      </c>
    </row>
    <row r="70" spans="2:43">
      <c r="B70" s="150" t="s">
        <v>55</v>
      </c>
      <c r="C70" s="331">
        <v>25298.10226</v>
      </c>
      <c r="D70" s="331">
        <v>24631.88811</v>
      </c>
      <c r="E70" s="331">
        <v>36101.344750000004</v>
      </c>
      <c r="F70" s="331">
        <v>32046.306290000004</v>
      </c>
      <c r="G70" s="331">
        <v>28714.167280000001</v>
      </c>
      <c r="H70" s="331">
        <v>25342.704600000001</v>
      </c>
      <c r="I70" s="331">
        <v>25035.235509999999</v>
      </c>
      <c r="J70" s="331">
        <v>2353.4127800000001</v>
      </c>
      <c r="K70" s="331">
        <v>1360.3769299999999</v>
      </c>
      <c r="L70" s="331">
        <v>864.78084000000013</v>
      </c>
      <c r="M70" s="152">
        <v>2816.1465999999996</v>
      </c>
      <c r="N70" s="152">
        <v>1976.68577</v>
      </c>
      <c r="O70" s="152">
        <v>1158.3523300000002</v>
      </c>
      <c r="P70" s="152">
        <v>769.94557999999995</v>
      </c>
      <c r="Q70" s="152">
        <v>1581.06359</v>
      </c>
      <c r="R70" s="152">
        <v>5876.11816</v>
      </c>
      <c r="S70" s="152">
        <v>5462.2173300000004</v>
      </c>
      <c r="T70" s="152">
        <v>4629.0694100000001</v>
      </c>
      <c r="U70" s="152">
        <v>1637.4245900000001</v>
      </c>
      <c r="V70" s="152">
        <v>108.21</v>
      </c>
      <c r="W70" s="152">
        <v>8565.2800000000007</v>
      </c>
      <c r="X70" s="152">
        <v>7360</v>
      </c>
      <c r="Y70" s="152">
        <v>4985</v>
      </c>
      <c r="Z70" s="152">
        <v>3363</v>
      </c>
      <c r="AA70" s="152">
        <v>2066</v>
      </c>
      <c r="AB70" s="152">
        <v>382</v>
      </c>
      <c r="AC70" s="152">
        <v>8470</v>
      </c>
      <c r="AD70" s="152">
        <v>6731</v>
      </c>
      <c r="AE70" s="152">
        <v>6221</v>
      </c>
      <c r="AF70" s="152">
        <v>7608</v>
      </c>
      <c r="AG70" s="152">
        <v>3773</v>
      </c>
      <c r="AH70" s="152">
        <v>1838</v>
      </c>
      <c r="AI70" s="152">
        <v>1822</v>
      </c>
      <c r="AJ70" s="152">
        <v>6755</v>
      </c>
      <c r="AK70" s="152">
        <v>2993</v>
      </c>
      <c r="AL70" s="152">
        <v>906</v>
      </c>
      <c r="AM70" s="152">
        <v>-576</v>
      </c>
      <c r="AN70" s="152">
        <v>14480</v>
      </c>
      <c r="AO70" s="152">
        <v>10056</v>
      </c>
      <c r="AP70" s="152">
        <v>91622</v>
      </c>
      <c r="AQ70" s="152">
        <v>0</v>
      </c>
    </row>
    <row r="71" spans="2:43">
      <c r="B71" s="150" t="s">
        <v>119</v>
      </c>
      <c r="C71" s="152">
        <v>0</v>
      </c>
      <c r="D71" s="152">
        <v>0</v>
      </c>
      <c r="E71" s="152">
        <v>0</v>
      </c>
      <c r="F71" s="152">
        <v>0</v>
      </c>
      <c r="G71" s="152">
        <v>0</v>
      </c>
      <c r="H71" s="152">
        <v>0</v>
      </c>
      <c r="I71" s="152">
        <v>-1</v>
      </c>
      <c r="J71" s="152">
        <v>0</v>
      </c>
      <c r="K71" s="152">
        <v>0</v>
      </c>
      <c r="L71" s="152">
        <v>0</v>
      </c>
      <c r="M71" s="152">
        <v>0</v>
      </c>
      <c r="N71" s="152">
        <v>0</v>
      </c>
      <c r="O71" s="152">
        <v>15248.03069</v>
      </c>
      <c r="P71" s="152">
        <v>11693.39258</v>
      </c>
      <c r="Q71" s="152">
        <v>11416.606609999999</v>
      </c>
      <c r="R71" s="152">
        <v>20676.307679999998</v>
      </c>
      <c r="S71" s="152">
        <v>12837.975420000001</v>
      </c>
      <c r="T71" s="152">
        <v>18796.896250000002</v>
      </c>
      <c r="U71" s="152">
        <v>20631.02175</v>
      </c>
      <c r="V71" s="152">
        <v>25040</v>
      </c>
      <c r="W71" s="152">
        <v>27725.93</v>
      </c>
      <c r="X71" s="152">
        <v>34559</v>
      </c>
      <c r="Y71" s="152">
        <v>34089</v>
      </c>
      <c r="Z71" s="152">
        <v>18869</v>
      </c>
      <c r="AA71" s="152">
        <v>18838</v>
      </c>
      <c r="AB71" s="152">
        <v>20630</v>
      </c>
      <c r="AC71" s="152">
        <v>24133</v>
      </c>
      <c r="AD71" s="152">
        <v>18317</v>
      </c>
      <c r="AE71" s="152">
        <v>13061</v>
      </c>
      <c r="AF71" s="152">
        <v>48656</v>
      </c>
      <c r="AG71" s="152">
        <v>47328</v>
      </c>
      <c r="AH71" s="152">
        <v>43215</v>
      </c>
      <c r="AI71" s="152">
        <v>23603</v>
      </c>
      <c r="AJ71" s="152">
        <v>18010</v>
      </c>
      <c r="AK71" s="152">
        <v>14179</v>
      </c>
      <c r="AL71" s="152">
        <v>13980</v>
      </c>
      <c r="AM71" s="152">
        <v>6960</v>
      </c>
      <c r="AN71" s="152">
        <v>14406</v>
      </c>
      <c r="AO71" s="152">
        <v>16793</v>
      </c>
      <c r="AP71" s="152">
        <v>318</v>
      </c>
      <c r="AQ71" s="152">
        <v>0</v>
      </c>
    </row>
    <row r="72" spans="2:43">
      <c r="B72" s="150" t="s">
        <v>51</v>
      </c>
      <c r="C72" s="152">
        <v>0</v>
      </c>
      <c r="D72" s="152">
        <v>0</v>
      </c>
      <c r="E72" s="152">
        <v>0</v>
      </c>
      <c r="F72" s="152">
        <v>0</v>
      </c>
      <c r="G72" s="152">
        <v>0</v>
      </c>
      <c r="H72" s="152">
        <v>0</v>
      </c>
      <c r="I72" s="152">
        <v>0</v>
      </c>
      <c r="J72" s="152">
        <v>0</v>
      </c>
      <c r="K72" s="152">
        <v>0</v>
      </c>
      <c r="L72" s="152">
        <v>0</v>
      </c>
      <c r="M72" s="152">
        <v>0</v>
      </c>
      <c r="N72" s="152">
        <v>0</v>
      </c>
      <c r="O72" s="152">
        <v>0</v>
      </c>
      <c r="P72" s="152">
        <v>0</v>
      </c>
      <c r="Q72" s="152">
        <v>0</v>
      </c>
      <c r="R72" s="152">
        <v>0</v>
      </c>
      <c r="S72" s="152">
        <v>0</v>
      </c>
      <c r="T72" s="152">
        <v>0</v>
      </c>
      <c r="U72" s="152">
        <v>0</v>
      </c>
      <c r="V72" s="152">
        <v>0</v>
      </c>
      <c r="W72" s="152">
        <v>0</v>
      </c>
      <c r="X72" s="152">
        <v>0</v>
      </c>
      <c r="Y72" s="152">
        <v>0</v>
      </c>
      <c r="Z72" s="152">
        <v>0</v>
      </c>
      <c r="AA72" s="152">
        <v>0</v>
      </c>
      <c r="AB72" s="152">
        <v>0</v>
      </c>
      <c r="AC72" s="152">
        <v>0</v>
      </c>
      <c r="AD72" s="152">
        <v>0</v>
      </c>
      <c r="AE72" s="152">
        <v>0</v>
      </c>
      <c r="AF72" s="152">
        <v>0</v>
      </c>
      <c r="AG72" s="152">
        <v>0</v>
      </c>
      <c r="AH72" s="152">
        <v>0</v>
      </c>
      <c r="AI72" s="152">
        <v>0</v>
      </c>
      <c r="AJ72" s="152">
        <v>0</v>
      </c>
      <c r="AK72" s="152">
        <v>0</v>
      </c>
      <c r="AL72" s="152">
        <v>0</v>
      </c>
      <c r="AM72" s="152">
        <v>0</v>
      </c>
      <c r="AN72" s="152">
        <v>0</v>
      </c>
      <c r="AO72" s="152">
        <v>0</v>
      </c>
      <c r="AP72" s="152">
        <v>0</v>
      </c>
      <c r="AQ72" s="152">
        <v>0</v>
      </c>
    </row>
    <row r="73" spans="2:43">
      <c r="B73" s="150" t="s">
        <v>54</v>
      </c>
      <c r="C73" s="331">
        <v>0</v>
      </c>
      <c r="D73" s="331">
        <v>0</v>
      </c>
      <c r="E73" s="331">
        <v>0</v>
      </c>
      <c r="F73" s="331">
        <v>0</v>
      </c>
      <c r="G73" s="331">
        <v>0</v>
      </c>
      <c r="H73" s="331">
        <v>0</v>
      </c>
      <c r="I73" s="331">
        <v>0</v>
      </c>
      <c r="J73" s="331">
        <v>0</v>
      </c>
      <c r="K73" s="331">
        <v>0</v>
      </c>
      <c r="L73" s="331">
        <v>0</v>
      </c>
      <c r="M73" s="152">
        <v>0</v>
      </c>
      <c r="N73" s="152">
        <v>0</v>
      </c>
      <c r="O73" s="152">
        <v>0</v>
      </c>
      <c r="P73" s="152">
        <v>0</v>
      </c>
      <c r="Q73" s="152">
        <v>0</v>
      </c>
      <c r="R73" s="152">
        <v>0</v>
      </c>
      <c r="S73" s="152">
        <v>0</v>
      </c>
      <c r="T73" s="152">
        <v>0</v>
      </c>
      <c r="U73" s="152">
        <v>0</v>
      </c>
      <c r="V73" s="152">
        <v>0</v>
      </c>
      <c r="W73" s="152">
        <v>0</v>
      </c>
      <c r="X73" s="152">
        <v>0</v>
      </c>
      <c r="Y73" s="152">
        <v>0</v>
      </c>
      <c r="Z73" s="152">
        <v>0</v>
      </c>
      <c r="AA73" s="152">
        <v>0</v>
      </c>
      <c r="AB73" s="152">
        <v>0</v>
      </c>
      <c r="AC73" s="152">
        <v>0</v>
      </c>
      <c r="AD73" s="152">
        <v>0</v>
      </c>
      <c r="AE73" s="152">
        <v>0</v>
      </c>
      <c r="AF73" s="152">
        <v>0</v>
      </c>
      <c r="AG73" s="152">
        <v>0</v>
      </c>
      <c r="AH73" s="152">
        <v>0</v>
      </c>
      <c r="AI73" s="152">
        <v>0</v>
      </c>
      <c r="AJ73" s="152">
        <v>0</v>
      </c>
      <c r="AK73" s="152">
        <v>0</v>
      </c>
      <c r="AL73" s="152">
        <v>0</v>
      </c>
      <c r="AM73" s="152">
        <v>0</v>
      </c>
      <c r="AN73" s="152">
        <v>0</v>
      </c>
      <c r="AO73" s="152">
        <v>0</v>
      </c>
      <c r="AP73" s="152">
        <v>0</v>
      </c>
      <c r="AQ73" s="152">
        <v>0</v>
      </c>
    </row>
    <row r="74" spans="2:43">
      <c r="B74" s="150" t="s">
        <v>120</v>
      </c>
      <c r="C74" s="152">
        <v>0</v>
      </c>
      <c r="D74" s="152">
        <v>0</v>
      </c>
      <c r="E74" s="152">
        <v>0</v>
      </c>
      <c r="F74" s="152">
        <v>0</v>
      </c>
      <c r="G74" s="152">
        <v>0</v>
      </c>
      <c r="H74" s="152">
        <v>0</v>
      </c>
      <c r="I74" s="152">
        <v>0</v>
      </c>
      <c r="J74" s="152">
        <v>0</v>
      </c>
      <c r="K74" s="152">
        <v>0</v>
      </c>
      <c r="L74" s="152">
        <v>0</v>
      </c>
      <c r="M74" s="152">
        <v>0</v>
      </c>
      <c r="N74" s="152">
        <v>0</v>
      </c>
      <c r="O74" s="152">
        <v>0</v>
      </c>
      <c r="P74" s="152">
        <v>0</v>
      </c>
      <c r="Q74" s="152">
        <v>0</v>
      </c>
      <c r="R74" s="152">
        <v>0</v>
      </c>
      <c r="S74" s="152">
        <v>0</v>
      </c>
      <c r="T74" s="152">
        <v>0</v>
      </c>
      <c r="U74" s="152">
        <v>0</v>
      </c>
      <c r="V74" s="152">
        <v>0</v>
      </c>
      <c r="W74" s="152">
        <v>0</v>
      </c>
      <c r="X74" s="152">
        <v>0</v>
      </c>
      <c r="Y74" s="152">
        <v>0</v>
      </c>
      <c r="Z74" s="152">
        <v>4843</v>
      </c>
      <c r="AA74" s="152">
        <v>3481</v>
      </c>
      <c r="AB74" s="152">
        <v>3348</v>
      </c>
      <c r="AC74" s="152">
        <v>5262</v>
      </c>
      <c r="AD74" s="152">
        <v>3135</v>
      </c>
      <c r="AE74" s="152">
        <v>0</v>
      </c>
      <c r="AF74" s="152">
        <v>3</v>
      </c>
      <c r="AG74" s="152">
        <v>18</v>
      </c>
      <c r="AH74" s="152">
        <v>43</v>
      </c>
      <c r="AI74" s="152">
        <v>46</v>
      </c>
      <c r="AJ74" s="152">
        <v>6210</v>
      </c>
      <c r="AK74" s="152">
        <v>18</v>
      </c>
      <c r="AL74" s="152">
        <v>22</v>
      </c>
      <c r="AM74" s="152">
        <v>2764</v>
      </c>
      <c r="AN74" s="152">
        <v>5276</v>
      </c>
      <c r="AO74" s="152">
        <v>150</v>
      </c>
      <c r="AP74" s="152">
        <v>0</v>
      </c>
      <c r="AQ74" s="152">
        <v>0</v>
      </c>
    </row>
    <row r="75" spans="2:43">
      <c r="B75" s="150" t="s">
        <v>56</v>
      </c>
      <c r="C75" s="331">
        <v>0</v>
      </c>
      <c r="D75" s="331">
        <v>0</v>
      </c>
      <c r="E75" s="331">
        <v>0</v>
      </c>
      <c r="F75" s="331">
        <v>0</v>
      </c>
      <c r="G75" s="331">
        <v>0</v>
      </c>
      <c r="H75" s="331">
        <v>0</v>
      </c>
      <c r="I75" s="331">
        <v>0</v>
      </c>
      <c r="J75" s="331">
        <v>0</v>
      </c>
      <c r="K75" s="331">
        <v>0</v>
      </c>
      <c r="L75" s="331">
        <v>0</v>
      </c>
      <c r="M75" s="152">
        <v>0</v>
      </c>
      <c r="N75" s="152">
        <v>0</v>
      </c>
      <c r="O75" s="152">
        <v>0</v>
      </c>
      <c r="P75" s="152">
        <v>0</v>
      </c>
      <c r="Q75" s="152">
        <v>0</v>
      </c>
      <c r="R75" s="152">
        <v>0</v>
      </c>
      <c r="S75" s="152">
        <v>0</v>
      </c>
      <c r="T75" s="152">
        <v>0</v>
      </c>
      <c r="U75" s="152">
        <v>0</v>
      </c>
      <c r="V75" s="152">
        <v>0</v>
      </c>
      <c r="W75" s="152">
        <v>0</v>
      </c>
      <c r="X75" s="152">
        <v>0</v>
      </c>
      <c r="Y75" s="152">
        <v>0</v>
      </c>
      <c r="Z75" s="152">
        <v>0</v>
      </c>
      <c r="AA75" s="152">
        <v>0</v>
      </c>
      <c r="AB75" s="152">
        <v>0</v>
      </c>
      <c r="AC75" s="152">
        <v>0</v>
      </c>
      <c r="AD75" s="152">
        <v>0</v>
      </c>
      <c r="AE75" s="152">
        <v>0</v>
      </c>
      <c r="AF75" s="152">
        <v>0</v>
      </c>
      <c r="AG75" s="152">
        <v>0</v>
      </c>
      <c r="AH75" s="152">
        <v>0</v>
      </c>
      <c r="AI75" s="152">
        <v>0</v>
      </c>
      <c r="AJ75" s="152">
        <v>0</v>
      </c>
      <c r="AK75" s="152">
        <v>0</v>
      </c>
      <c r="AL75" s="152">
        <v>0</v>
      </c>
      <c r="AM75" s="152">
        <v>0</v>
      </c>
      <c r="AN75" s="152">
        <v>0</v>
      </c>
      <c r="AO75" s="152">
        <v>0</v>
      </c>
      <c r="AP75" s="152">
        <v>0</v>
      </c>
      <c r="AQ75" s="152">
        <v>0</v>
      </c>
    </row>
    <row r="76" spans="2:43">
      <c r="B76" s="150" t="s">
        <v>224</v>
      </c>
      <c r="C76" s="152">
        <v>0</v>
      </c>
      <c r="D76" s="152">
        <v>0</v>
      </c>
      <c r="E76" s="152">
        <v>0</v>
      </c>
      <c r="F76" s="152">
        <v>0</v>
      </c>
      <c r="G76" s="152">
        <v>0</v>
      </c>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4</v>
      </c>
      <c r="AI76" s="152">
        <v>0</v>
      </c>
      <c r="AJ76" s="152">
        <v>0</v>
      </c>
      <c r="AK76" s="152">
        <v>94</v>
      </c>
      <c r="AL76" s="152">
        <v>0</v>
      </c>
      <c r="AM76" s="152">
        <v>0</v>
      </c>
      <c r="AN76" s="152">
        <v>0</v>
      </c>
      <c r="AO76" s="152">
        <v>0</v>
      </c>
      <c r="AP76" s="152">
        <v>28748</v>
      </c>
      <c r="AQ76" s="152">
        <v>0</v>
      </c>
    </row>
    <row r="77" spans="2:43">
      <c r="B77" s="150" t="s">
        <v>53</v>
      </c>
      <c r="C77" s="331">
        <v>0</v>
      </c>
      <c r="D77" s="331">
        <v>0</v>
      </c>
      <c r="E77" s="331">
        <v>0</v>
      </c>
      <c r="F77" s="331">
        <v>0</v>
      </c>
      <c r="G77" s="331">
        <v>0</v>
      </c>
      <c r="H77" s="331">
        <v>0</v>
      </c>
      <c r="I77" s="331">
        <v>0</v>
      </c>
      <c r="J77" s="152">
        <v>24348</v>
      </c>
      <c r="K77" s="331">
        <v>0</v>
      </c>
      <c r="L77" s="331">
        <v>0</v>
      </c>
      <c r="M77" s="152">
        <v>26760.406732039599</v>
      </c>
      <c r="N77" s="152">
        <v>11292.33963</v>
      </c>
      <c r="O77" s="152">
        <v>0</v>
      </c>
      <c r="P77" s="152">
        <v>0</v>
      </c>
      <c r="Q77" s="152">
        <v>0</v>
      </c>
      <c r="R77" s="152">
        <v>0</v>
      </c>
      <c r="S77" s="152">
        <v>103.36122</v>
      </c>
      <c r="T77" s="152">
        <v>103.36122</v>
      </c>
      <c r="U77" s="152">
        <v>103.36122</v>
      </c>
      <c r="V77" s="152">
        <v>103.36122</v>
      </c>
      <c r="W77" s="152">
        <v>103.36</v>
      </c>
      <c r="X77" s="152">
        <v>103</v>
      </c>
      <c r="Y77" s="152">
        <v>103</v>
      </c>
      <c r="Z77" s="152">
        <v>103</v>
      </c>
      <c r="AA77" s="152">
        <v>103</v>
      </c>
      <c r="AB77" s="152">
        <v>103</v>
      </c>
      <c r="AC77" s="152">
        <v>102</v>
      </c>
      <c r="AD77" s="152">
        <v>103</v>
      </c>
      <c r="AE77" s="152">
        <v>103</v>
      </c>
      <c r="AF77" s="152">
        <v>103</v>
      </c>
      <c r="AG77" s="152">
        <v>104</v>
      </c>
      <c r="AH77" s="152">
        <v>104</v>
      </c>
      <c r="AI77" s="152">
        <v>102</v>
      </c>
      <c r="AJ77" s="152">
        <v>104</v>
      </c>
      <c r="AK77" s="152">
        <v>122</v>
      </c>
      <c r="AL77" s="152">
        <v>121</v>
      </c>
      <c r="AM77" s="152">
        <v>123</v>
      </c>
      <c r="AN77" s="152">
        <v>76</v>
      </c>
      <c r="AO77" s="152">
        <v>76</v>
      </c>
      <c r="AP77" s="152">
        <v>0</v>
      </c>
      <c r="AQ77" s="152">
        <v>0</v>
      </c>
    </row>
    <row r="78" spans="2:43">
      <c r="B78" s="150" t="s">
        <v>57</v>
      </c>
      <c r="C78" s="331">
        <v>0</v>
      </c>
      <c r="D78" s="331">
        <v>0</v>
      </c>
      <c r="E78" s="331">
        <v>0</v>
      </c>
      <c r="F78" s="331">
        <v>0</v>
      </c>
      <c r="G78" s="331">
        <v>0</v>
      </c>
      <c r="H78" s="331">
        <v>0</v>
      </c>
      <c r="I78" s="331">
        <v>0</v>
      </c>
      <c r="J78" s="331">
        <v>0</v>
      </c>
      <c r="K78" s="331">
        <v>0</v>
      </c>
      <c r="L78" s="331">
        <v>0</v>
      </c>
      <c r="M78" s="152">
        <v>0</v>
      </c>
      <c r="N78" s="152">
        <v>0</v>
      </c>
      <c r="O78" s="152">
        <v>0</v>
      </c>
      <c r="P78" s="152">
        <v>0</v>
      </c>
      <c r="Q78" s="152">
        <v>0</v>
      </c>
      <c r="R78" s="152">
        <v>0</v>
      </c>
      <c r="S78" s="152">
        <v>0</v>
      </c>
      <c r="T78" s="152">
        <v>0</v>
      </c>
      <c r="U78" s="152">
        <v>0</v>
      </c>
      <c r="V78" s="152">
        <v>0</v>
      </c>
      <c r="W78" s="152">
        <v>0</v>
      </c>
      <c r="X78" s="152">
        <v>0</v>
      </c>
      <c r="Y78" s="152">
        <v>0</v>
      </c>
      <c r="Z78" s="152">
        <v>0</v>
      </c>
      <c r="AA78" s="152">
        <v>0</v>
      </c>
      <c r="AB78" s="152">
        <v>0</v>
      </c>
      <c r="AC78" s="152">
        <v>0</v>
      </c>
      <c r="AD78" s="152">
        <v>0</v>
      </c>
      <c r="AE78" s="152">
        <v>0</v>
      </c>
      <c r="AF78" s="152">
        <v>0</v>
      </c>
      <c r="AG78" s="152">
        <v>0</v>
      </c>
      <c r="AH78" s="152">
        <v>0</v>
      </c>
      <c r="AI78" s="152">
        <v>0</v>
      </c>
      <c r="AJ78" s="152">
        <v>0</v>
      </c>
      <c r="AK78" s="152">
        <v>0</v>
      </c>
      <c r="AL78" s="152">
        <v>0</v>
      </c>
      <c r="AM78" s="152">
        <v>0</v>
      </c>
      <c r="AN78" s="152">
        <v>0</v>
      </c>
      <c r="AO78" s="152">
        <v>0</v>
      </c>
      <c r="AP78" s="152">
        <v>0</v>
      </c>
      <c r="AQ78" s="152">
        <v>0</v>
      </c>
    </row>
    <row r="79" spans="2:43">
      <c r="B79" s="154" t="s">
        <v>58</v>
      </c>
      <c r="C79" s="210">
        <v>1309176.6643300001</v>
      </c>
      <c r="D79" s="210">
        <v>1317504.6320400001</v>
      </c>
      <c r="E79" s="210">
        <v>1341722.0349400002</v>
      </c>
      <c r="F79" s="210">
        <v>1392069.5028300001</v>
      </c>
      <c r="G79" s="210">
        <v>1377886.7671800004</v>
      </c>
      <c r="H79" s="210">
        <v>1411357.2921199999</v>
      </c>
      <c r="I79" s="210">
        <v>1396213.3088600002</v>
      </c>
      <c r="J79" s="210">
        <v>1349830.5985799998</v>
      </c>
      <c r="K79" s="210">
        <v>1397182.9039799995</v>
      </c>
      <c r="L79" s="210">
        <v>1395597.5690499998</v>
      </c>
      <c r="M79" s="210">
        <v>1311245.0995299998</v>
      </c>
      <c r="N79" s="210">
        <v>1296694.40068</v>
      </c>
      <c r="O79" s="149">
        <v>1295200.7423800002</v>
      </c>
      <c r="P79" s="149">
        <v>1279182.4401700001</v>
      </c>
      <c r="Q79" s="149">
        <v>1273126.76385</v>
      </c>
      <c r="R79" s="149">
        <v>1719281.6384000001</v>
      </c>
      <c r="S79" s="149">
        <v>1710986.52871</v>
      </c>
      <c r="T79" s="149">
        <v>1699839.29054</v>
      </c>
      <c r="U79" s="149">
        <v>1553686.0637999997</v>
      </c>
      <c r="V79" s="149">
        <v>1573494.3800000001</v>
      </c>
      <c r="W79" s="149">
        <v>1580120.76</v>
      </c>
      <c r="X79" s="149">
        <v>1640386</v>
      </c>
      <c r="Y79" s="149">
        <v>1639056</v>
      </c>
      <c r="Z79" s="149">
        <v>1628756</v>
      </c>
      <c r="AA79" s="149">
        <v>1628201</v>
      </c>
      <c r="AB79" s="149">
        <v>1580452</v>
      </c>
      <c r="AC79" s="149">
        <v>1602476</v>
      </c>
      <c r="AD79" s="149">
        <v>1690006</v>
      </c>
      <c r="AE79" s="149">
        <v>1822495</v>
      </c>
      <c r="AF79" s="149">
        <v>1861407</v>
      </c>
      <c r="AG79" s="149">
        <v>1880554</v>
      </c>
      <c r="AH79" s="149">
        <v>1930639</v>
      </c>
      <c r="AI79" s="149">
        <f t="shared" ref="AI79:AL79" si="15">+AI80+AI93</f>
        <v>1956027</v>
      </c>
      <c r="AJ79" s="149">
        <f t="shared" si="15"/>
        <v>2011955</v>
      </c>
      <c r="AK79" s="149">
        <f t="shared" si="15"/>
        <v>2089627</v>
      </c>
      <c r="AL79" s="149">
        <f t="shared" si="15"/>
        <v>2150045</v>
      </c>
      <c r="AM79" s="149">
        <v>2203766</v>
      </c>
      <c r="AN79" s="149">
        <v>2221341</v>
      </c>
      <c r="AO79" s="149">
        <v>2255251</v>
      </c>
      <c r="AP79" s="149">
        <v>306875</v>
      </c>
      <c r="AQ79" s="149">
        <v>0</v>
      </c>
    </row>
    <row r="80" spans="2:43">
      <c r="B80" s="148" t="s">
        <v>59</v>
      </c>
      <c r="C80" s="149">
        <v>71939.962629999995</v>
      </c>
      <c r="D80" s="149">
        <v>66175.83137</v>
      </c>
      <c r="E80" s="149">
        <v>88724.238370000006</v>
      </c>
      <c r="F80" s="149">
        <v>130371.92540000001</v>
      </c>
      <c r="G80" s="149">
        <v>118358.11874000001</v>
      </c>
      <c r="H80" s="149">
        <v>162092.95549999998</v>
      </c>
      <c r="I80" s="149">
        <v>153381.85722000001</v>
      </c>
      <c r="J80" s="149">
        <v>115766.40957</v>
      </c>
      <c r="K80" s="149">
        <v>173658.98176</v>
      </c>
      <c r="L80" s="149">
        <v>182420.57879</v>
      </c>
      <c r="M80" s="149">
        <v>107845.94612000001</v>
      </c>
      <c r="N80" s="149">
        <v>103153.6228</v>
      </c>
      <c r="O80" s="149">
        <v>103331.41820999999</v>
      </c>
      <c r="P80" s="149">
        <v>96850.552230000001</v>
      </c>
      <c r="Q80" s="149">
        <v>101747.06722</v>
      </c>
      <c r="R80" s="149">
        <v>239298.48316999999</v>
      </c>
      <c r="S80" s="149">
        <v>235247.56002999999</v>
      </c>
      <c r="T80" s="149">
        <v>231180.27374999999</v>
      </c>
      <c r="U80" s="149">
        <v>98280.958519999986</v>
      </c>
      <c r="V80" s="149">
        <v>62097.99</v>
      </c>
      <c r="W80" s="149">
        <v>80695.180000000008</v>
      </c>
      <c r="X80" s="149">
        <v>78345</v>
      </c>
      <c r="Y80" s="149">
        <v>78834</v>
      </c>
      <c r="Z80" s="149">
        <v>78555</v>
      </c>
      <c r="AA80" s="149">
        <v>146183</v>
      </c>
      <c r="AB80" s="149">
        <v>75936</v>
      </c>
      <c r="AC80" s="149">
        <v>77419</v>
      </c>
      <c r="AD80" s="149">
        <v>154769</v>
      </c>
      <c r="AE80" s="149">
        <v>209229</v>
      </c>
      <c r="AF80" s="149">
        <v>130311</v>
      </c>
      <c r="AG80" s="149">
        <v>114268</v>
      </c>
      <c r="AH80" s="149">
        <v>97563</v>
      </c>
      <c r="AI80" s="149">
        <f t="shared" ref="AI80:AL80" si="16">SUM(AI81:AI92)</f>
        <v>69393</v>
      </c>
      <c r="AJ80" s="149">
        <f t="shared" si="16"/>
        <v>55995</v>
      </c>
      <c r="AK80" s="149">
        <f t="shared" si="16"/>
        <v>56892</v>
      </c>
      <c r="AL80" s="149">
        <f t="shared" si="16"/>
        <v>53473</v>
      </c>
      <c r="AM80" s="149">
        <v>40047</v>
      </c>
      <c r="AN80" s="149">
        <v>25597</v>
      </c>
      <c r="AO80" s="149">
        <v>22941</v>
      </c>
      <c r="AP80" s="149">
        <v>217</v>
      </c>
      <c r="AQ80" s="149">
        <v>0</v>
      </c>
    </row>
    <row r="81" spans="2:43">
      <c r="B81" s="150" t="s">
        <v>118</v>
      </c>
      <c r="C81" s="152">
        <v>0</v>
      </c>
      <c r="D81" s="152">
        <v>0</v>
      </c>
      <c r="E81" s="152">
        <v>0</v>
      </c>
      <c r="F81" s="152">
        <v>0</v>
      </c>
      <c r="G81" s="152">
        <v>0</v>
      </c>
      <c r="H81" s="152">
        <v>0</v>
      </c>
      <c r="I81" s="152">
        <v>0</v>
      </c>
      <c r="J81" s="152">
        <v>0</v>
      </c>
      <c r="K81" s="152">
        <v>0</v>
      </c>
      <c r="L81" s="152">
        <v>0</v>
      </c>
      <c r="M81" s="152">
        <v>0</v>
      </c>
      <c r="N81" s="152">
        <v>0</v>
      </c>
      <c r="O81" s="211">
        <v>0</v>
      </c>
      <c r="P81" s="155">
        <v>0</v>
      </c>
      <c r="Q81" s="155">
        <v>0</v>
      </c>
      <c r="R81" s="155">
        <v>0</v>
      </c>
      <c r="S81" s="155">
        <v>0</v>
      </c>
      <c r="T81" s="155">
        <v>0</v>
      </c>
      <c r="U81" s="155">
        <v>0</v>
      </c>
      <c r="V81" s="155">
        <v>0</v>
      </c>
      <c r="W81" s="155">
        <v>0</v>
      </c>
      <c r="X81" s="155">
        <v>0</v>
      </c>
      <c r="Y81" s="155">
        <v>0</v>
      </c>
      <c r="Z81" s="155">
        <v>0</v>
      </c>
      <c r="AA81" s="155">
        <v>74319</v>
      </c>
      <c r="AB81" s="155">
        <v>3455</v>
      </c>
      <c r="AC81" s="155">
        <v>3455</v>
      </c>
      <c r="AD81" s="155">
        <v>83394</v>
      </c>
      <c r="AE81" s="155">
        <v>77351</v>
      </c>
      <c r="AF81" s="155">
        <v>23547</v>
      </c>
      <c r="AG81" s="155">
        <v>24908</v>
      </c>
      <c r="AH81" s="155">
        <v>24908</v>
      </c>
      <c r="AI81" s="155">
        <v>20539</v>
      </c>
      <c r="AJ81" s="155">
        <v>14639</v>
      </c>
      <c r="AK81" s="155">
        <v>14088</v>
      </c>
      <c r="AL81" s="155">
        <v>13793</v>
      </c>
      <c r="AM81" s="155">
        <v>8690</v>
      </c>
      <c r="AN81" s="155">
        <v>4832</v>
      </c>
      <c r="AO81" s="155">
        <v>3733</v>
      </c>
      <c r="AP81" s="155">
        <v>30</v>
      </c>
      <c r="AQ81" s="155">
        <v>0</v>
      </c>
    </row>
    <row r="82" spans="2:43">
      <c r="B82" s="150" t="s">
        <v>98</v>
      </c>
      <c r="C82" s="152">
        <v>0</v>
      </c>
      <c r="D82" s="152">
        <v>0</v>
      </c>
      <c r="E82" s="152">
        <v>0</v>
      </c>
      <c r="F82" s="152">
        <v>0</v>
      </c>
      <c r="G82" s="152">
        <v>0</v>
      </c>
      <c r="H82" s="152">
        <v>0</v>
      </c>
      <c r="I82" s="152">
        <v>0</v>
      </c>
      <c r="J82" s="152">
        <v>0</v>
      </c>
      <c r="K82" s="152">
        <v>0</v>
      </c>
      <c r="L82" s="152">
        <v>0</v>
      </c>
      <c r="M82" s="152">
        <v>0</v>
      </c>
      <c r="N82" s="152">
        <v>0</v>
      </c>
      <c r="O82" s="211">
        <v>0</v>
      </c>
      <c r="P82" s="155">
        <v>0</v>
      </c>
      <c r="Q82" s="155">
        <v>0</v>
      </c>
      <c r="R82" s="155">
        <v>0</v>
      </c>
      <c r="S82" s="155">
        <v>0</v>
      </c>
      <c r="T82" s="155">
        <v>0</v>
      </c>
      <c r="U82" s="155">
        <v>0</v>
      </c>
      <c r="V82" s="155">
        <v>0</v>
      </c>
      <c r="W82" s="155">
        <v>0</v>
      </c>
      <c r="X82" s="155">
        <v>0</v>
      </c>
      <c r="Y82" s="155">
        <v>0</v>
      </c>
      <c r="Z82" s="155">
        <v>0</v>
      </c>
      <c r="AA82" s="155">
        <v>0</v>
      </c>
      <c r="AB82" s="155">
        <v>0</v>
      </c>
      <c r="AC82" s="155">
        <v>0</v>
      </c>
      <c r="AD82" s="155">
        <v>0</v>
      </c>
      <c r="AE82" s="155">
        <v>0</v>
      </c>
      <c r="AF82" s="155">
        <v>0</v>
      </c>
      <c r="AG82" s="155">
        <v>0</v>
      </c>
      <c r="AH82" s="155">
        <v>0</v>
      </c>
      <c r="AI82" s="155">
        <v>0</v>
      </c>
      <c r="AJ82" s="155">
        <v>0</v>
      </c>
      <c r="AK82" s="155">
        <v>0</v>
      </c>
      <c r="AL82" s="155">
        <v>0</v>
      </c>
      <c r="AM82" s="155">
        <v>0</v>
      </c>
      <c r="AN82" s="155">
        <v>0</v>
      </c>
      <c r="AO82" s="155">
        <v>0</v>
      </c>
      <c r="AP82" s="155">
        <v>0</v>
      </c>
      <c r="AQ82" s="155">
        <v>0</v>
      </c>
    </row>
    <row r="83" spans="2:43">
      <c r="B83" s="150" t="s">
        <v>207</v>
      </c>
      <c r="C83" s="152"/>
      <c r="D83" s="152"/>
      <c r="E83" s="152"/>
      <c r="F83" s="152"/>
      <c r="G83" s="152"/>
      <c r="H83" s="152"/>
      <c r="I83" s="152"/>
      <c r="J83" s="152"/>
      <c r="K83" s="152"/>
      <c r="L83" s="152"/>
      <c r="M83" s="152"/>
      <c r="N83" s="152"/>
      <c r="O83" s="211"/>
      <c r="P83" s="155"/>
      <c r="Q83" s="155"/>
      <c r="R83" s="155"/>
      <c r="S83" s="155"/>
      <c r="T83" s="155"/>
      <c r="U83" s="155"/>
      <c r="V83" s="155"/>
      <c r="W83" s="152">
        <v>0</v>
      </c>
      <c r="X83" s="152">
        <v>0</v>
      </c>
      <c r="Y83" s="152">
        <v>0</v>
      </c>
      <c r="Z83" s="152">
        <v>0</v>
      </c>
      <c r="AA83" s="152">
        <v>0</v>
      </c>
      <c r="AB83" s="152">
        <v>0</v>
      </c>
      <c r="AC83" s="152">
        <v>0</v>
      </c>
      <c r="AD83" s="152">
        <v>0</v>
      </c>
      <c r="AE83" s="152">
        <v>0</v>
      </c>
      <c r="AF83" s="152">
        <v>0</v>
      </c>
      <c r="AG83" s="152">
        <v>0</v>
      </c>
      <c r="AH83" s="152">
        <v>0</v>
      </c>
      <c r="AI83" s="152">
        <v>0</v>
      </c>
      <c r="AJ83" s="152">
        <v>0</v>
      </c>
      <c r="AK83" s="152">
        <v>0</v>
      </c>
      <c r="AL83" s="152">
        <v>0</v>
      </c>
      <c r="AM83" s="152">
        <v>0</v>
      </c>
      <c r="AN83" s="152">
        <v>0</v>
      </c>
      <c r="AO83" s="152">
        <v>0</v>
      </c>
      <c r="AP83" s="152">
        <v>0</v>
      </c>
      <c r="AQ83" s="152">
        <v>0</v>
      </c>
    </row>
    <row r="84" spans="2:43">
      <c r="B84" s="150" t="s">
        <v>50</v>
      </c>
      <c r="C84" s="152">
        <v>51748.214200000002</v>
      </c>
      <c r="D84" s="152">
        <v>18345.000640000002</v>
      </c>
      <c r="E84" s="152">
        <v>21264.386510000004</v>
      </c>
      <c r="F84" s="152">
        <v>45048.915650000003</v>
      </c>
      <c r="G84" s="152">
        <v>14836.218489999999</v>
      </c>
      <c r="H84" s="152">
        <v>54257.634890000001</v>
      </c>
      <c r="I84" s="152">
        <v>36984.510470000001</v>
      </c>
      <c r="J84" s="152">
        <v>5092</v>
      </c>
      <c r="K84" s="152">
        <v>4331.0627999999997</v>
      </c>
      <c r="L84" s="152">
        <v>4667.1515599999993</v>
      </c>
      <c r="M84" s="152">
        <v>5582.1232</v>
      </c>
      <c r="N84" s="152">
        <v>4633</v>
      </c>
      <c r="O84" s="211">
        <v>0</v>
      </c>
      <c r="P84" s="155">
        <v>0</v>
      </c>
      <c r="Q84" s="155">
        <v>0</v>
      </c>
      <c r="R84" s="155">
        <v>0</v>
      </c>
      <c r="S84" s="155">
        <v>0</v>
      </c>
      <c r="T84" s="155">
        <v>0</v>
      </c>
      <c r="U84" s="155">
        <v>0</v>
      </c>
      <c r="V84" s="155">
        <v>0</v>
      </c>
      <c r="W84" s="155">
        <v>51</v>
      </c>
      <c r="X84" s="155">
        <v>69</v>
      </c>
      <c r="Y84" s="155">
        <v>89</v>
      </c>
      <c r="Z84" s="155">
        <v>3</v>
      </c>
      <c r="AA84" s="155">
        <v>44</v>
      </c>
      <c r="AB84" s="155">
        <v>79</v>
      </c>
      <c r="AC84" s="155">
        <v>13</v>
      </c>
      <c r="AD84" s="155">
        <v>10</v>
      </c>
      <c r="AE84" s="155">
        <v>68046</v>
      </c>
      <c r="AF84" s="155">
        <v>49834</v>
      </c>
      <c r="AG84" s="155">
        <v>32223</v>
      </c>
      <c r="AH84" s="155">
        <v>15104</v>
      </c>
      <c r="AI84" s="155">
        <v>799</v>
      </c>
      <c r="AJ84" s="155">
        <v>787</v>
      </c>
      <c r="AK84" s="155">
        <v>443</v>
      </c>
      <c r="AL84" s="155">
        <v>204</v>
      </c>
      <c r="AM84" s="155">
        <v>1096</v>
      </c>
      <c r="AN84" s="155">
        <v>1165</v>
      </c>
      <c r="AO84" s="155">
        <v>347</v>
      </c>
      <c r="AP84" s="155">
        <v>0</v>
      </c>
      <c r="AQ84" s="155">
        <v>0</v>
      </c>
    </row>
    <row r="85" spans="2:43">
      <c r="B85" s="156" t="s">
        <v>63</v>
      </c>
      <c r="C85" s="152">
        <v>0</v>
      </c>
      <c r="D85" s="152">
        <v>0</v>
      </c>
      <c r="E85" s="152">
        <v>0</v>
      </c>
      <c r="F85" s="152">
        <v>0</v>
      </c>
      <c r="G85" s="152">
        <v>0</v>
      </c>
      <c r="H85" s="152">
        <v>0</v>
      </c>
      <c r="I85" s="152">
        <v>0</v>
      </c>
      <c r="J85" s="152">
        <v>0</v>
      </c>
      <c r="K85" s="152">
        <v>0</v>
      </c>
      <c r="L85" s="152">
        <v>0</v>
      </c>
      <c r="M85" s="152">
        <v>0</v>
      </c>
      <c r="N85" s="152">
        <v>0</v>
      </c>
      <c r="O85" s="211">
        <v>0</v>
      </c>
      <c r="P85" s="155">
        <v>0</v>
      </c>
      <c r="Q85" s="155">
        <v>0</v>
      </c>
      <c r="R85" s="155">
        <v>0</v>
      </c>
      <c r="S85" s="155">
        <v>0</v>
      </c>
      <c r="T85" s="155">
        <v>0</v>
      </c>
      <c r="U85" s="155">
        <v>0</v>
      </c>
      <c r="V85" s="155">
        <v>86.87</v>
      </c>
      <c r="W85" s="155">
        <v>86.87</v>
      </c>
      <c r="X85" s="155">
        <v>0</v>
      </c>
      <c r="Y85" s="155">
        <v>0</v>
      </c>
      <c r="Z85" s="155">
        <v>0</v>
      </c>
      <c r="AA85" s="155">
        <v>0</v>
      </c>
      <c r="AB85" s="155">
        <v>0</v>
      </c>
      <c r="AC85" s="155">
        <v>0</v>
      </c>
      <c r="AD85" s="155">
        <v>0</v>
      </c>
      <c r="AE85" s="155">
        <v>0</v>
      </c>
      <c r="AF85" s="155">
        <v>0</v>
      </c>
      <c r="AG85" s="155">
        <v>0</v>
      </c>
      <c r="AH85" s="155">
        <v>0</v>
      </c>
      <c r="AI85" s="155">
        <v>0</v>
      </c>
      <c r="AJ85" s="155">
        <v>0</v>
      </c>
      <c r="AK85" s="155">
        <v>0</v>
      </c>
      <c r="AL85" s="155">
        <v>0</v>
      </c>
      <c r="AM85" s="155">
        <v>0</v>
      </c>
      <c r="AN85" s="155">
        <v>0</v>
      </c>
      <c r="AO85" s="155">
        <v>0</v>
      </c>
      <c r="AP85" s="155">
        <v>0</v>
      </c>
      <c r="AQ85" s="155">
        <v>0</v>
      </c>
    </row>
    <row r="86" spans="2:43">
      <c r="B86" s="150" t="s">
        <v>119</v>
      </c>
      <c r="C86" s="152">
        <v>0</v>
      </c>
      <c r="D86" s="152">
        <v>0</v>
      </c>
      <c r="E86" s="152">
        <v>0</v>
      </c>
      <c r="F86" s="152">
        <v>0</v>
      </c>
      <c r="G86" s="152">
        <v>0</v>
      </c>
      <c r="H86" s="152">
        <v>0</v>
      </c>
      <c r="I86" s="152">
        <v>0</v>
      </c>
      <c r="J86" s="152">
        <v>0</v>
      </c>
      <c r="K86" s="152">
        <v>0</v>
      </c>
      <c r="L86" s="152">
        <v>0</v>
      </c>
      <c r="M86" s="152">
        <v>0</v>
      </c>
      <c r="N86" s="152">
        <v>0</v>
      </c>
      <c r="O86" s="211">
        <v>0</v>
      </c>
      <c r="P86" s="155">
        <v>0</v>
      </c>
      <c r="Q86" s="155">
        <v>0</v>
      </c>
      <c r="R86" s="155">
        <v>0</v>
      </c>
      <c r="S86" s="155">
        <v>0</v>
      </c>
      <c r="T86" s="155">
        <v>0</v>
      </c>
      <c r="U86" s="155">
        <v>0</v>
      </c>
      <c r="V86" s="155">
        <v>0</v>
      </c>
      <c r="W86" s="155">
        <v>0</v>
      </c>
      <c r="X86" s="155">
        <v>0</v>
      </c>
      <c r="Y86" s="155">
        <v>0</v>
      </c>
      <c r="Z86" s="155">
        <v>0</v>
      </c>
      <c r="AA86" s="155">
        <v>1068</v>
      </c>
      <c r="AB86" s="155">
        <v>1406</v>
      </c>
      <c r="AC86" s="155">
        <v>1398</v>
      </c>
      <c r="AD86" s="155">
        <v>1476</v>
      </c>
      <c r="AE86" s="155">
        <v>1932</v>
      </c>
      <c r="AF86" s="155">
        <v>1997</v>
      </c>
      <c r="AG86" s="155">
        <v>2201</v>
      </c>
      <c r="AH86" s="155">
        <v>2249</v>
      </c>
      <c r="AI86" s="155">
        <v>2311</v>
      </c>
      <c r="AJ86" s="155">
        <v>2311</v>
      </c>
      <c r="AK86" s="155">
        <v>2311</v>
      </c>
      <c r="AL86" s="155">
        <v>2276</v>
      </c>
      <c r="AM86" s="155">
        <v>2276</v>
      </c>
      <c r="AN86" s="155">
        <v>3212</v>
      </c>
      <c r="AO86" s="155">
        <v>3212</v>
      </c>
      <c r="AP86" s="155">
        <v>0</v>
      </c>
      <c r="AQ86" s="155">
        <v>0</v>
      </c>
    </row>
    <row r="87" spans="2:43">
      <c r="B87" s="156" t="s">
        <v>61</v>
      </c>
      <c r="C87" s="152">
        <v>0</v>
      </c>
      <c r="D87" s="152">
        <v>0</v>
      </c>
      <c r="E87" s="152">
        <v>0</v>
      </c>
      <c r="F87" s="152">
        <v>0</v>
      </c>
      <c r="G87" s="152">
        <v>0</v>
      </c>
      <c r="H87" s="152">
        <v>0</v>
      </c>
      <c r="I87" s="152">
        <v>12048.89393</v>
      </c>
      <c r="J87" s="152">
        <v>0</v>
      </c>
      <c r="K87" s="152">
        <v>61762.071189999995</v>
      </c>
      <c r="L87" s="152">
        <v>73371.816529999996</v>
      </c>
      <c r="M87" s="152">
        <v>0</v>
      </c>
      <c r="N87" s="152">
        <v>2.0999999999999998E-4</v>
      </c>
      <c r="O87" s="211">
        <v>6689.2691500000001</v>
      </c>
      <c r="P87" s="155">
        <v>7692.0056100000002</v>
      </c>
      <c r="Q87" s="155">
        <v>14231.229579999999</v>
      </c>
      <c r="R87" s="155">
        <v>26842.046489999997</v>
      </c>
      <c r="S87" s="155">
        <v>28584.037059999999</v>
      </c>
      <c r="T87" s="155">
        <v>29748.753350000003</v>
      </c>
      <c r="U87" s="155">
        <v>39952.118479999997</v>
      </c>
      <c r="V87" s="155">
        <v>177.7</v>
      </c>
      <c r="W87" s="155">
        <v>177.7</v>
      </c>
      <c r="X87" s="155">
        <v>121</v>
      </c>
      <c r="Y87" s="155">
        <v>121</v>
      </c>
      <c r="Z87" s="155">
        <v>121</v>
      </c>
      <c r="AA87" s="155">
        <v>121</v>
      </c>
      <c r="AB87" s="155">
        <v>121</v>
      </c>
      <c r="AC87" s="155">
        <v>121</v>
      </c>
      <c r="AD87" s="155">
        <v>121</v>
      </c>
      <c r="AE87" s="155">
        <v>121</v>
      </c>
      <c r="AF87" s="155">
        <v>121</v>
      </c>
      <c r="AG87" s="155">
        <v>121</v>
      </c>
      <c r="AH87" s="155">
        <v>121</v>
      </c>
      <c r="AI87" s="155">
        <v>121</v>
      </c>
      <c r="AJ87" s="155">
        <v>121</v>
      </c>
      <c r="AK87" s="155">
        <v>121</v>
      </c>
      <c r="AL87" s="155">
        <v>121</v>
      </c>
      <c r="AM87" s="155">
        <v>121</v>
      </c>
      <c r="AN87" s="155">
        <v>121</v>
      </c>
      <c r="AO87" s="155">
        <v>121</v>
      </c>
      <c r="AP87" s="155">
        <v>0</v>
      </c>
      <c r="AQ87" s="155">
        <v>0</v>
      </c>
    </row>
    <row r="88" spans="2:43">
      <c r="B88" s="150" t="s">
        <v>120</v>
      </c>
      <c r="C88" s="152">
        <v>0</v>
      </c>
      <c r="D88" s="152">
        <v>0</v>
      </c>
      <c r="E88" s="152">
        <v>0</v>
      </c>
      <c r="F88" s="152">
        <v>0</v>
      </c>
      <c r="G88" s="152">
        <v>0</v>
      </c>
      <c r="H88" s="152">
        <v>0</v>
      </c>
      <c r="I88" s="152">
        <v>0</v>
      </c>
      <c r="J88" s="152">
        <v>0</v>
      </c>
      <c r="K88" s="152">
        <v>0</v>
      </c>
      <c r="L88" s="152">
        <v>0</v>
      </c>
      <c r="M88" s="152">
        <v>0</v>
      </c>
      <c r="N88" s="152">
        <v>0</v>
      </c>
      <c r="O88" s="211">
        <v>4350.5524599999999</v>
      </c>
      <c r="P88" s="155">
        <v>4354.0939699999999</v>
      </c>
      <c r="Q88" s="155">
        <v>4837.4295899999997</v>
      </c>
      <c r="R88" s="155">
        <v>148323.10240999999</v>
      </c>
      <c r="S88" s="155">
        <v>152922.45538999999</v>
      </c>
      <c r="T88" s="155">
        <v>154529.80528</v>
      </c>
      <c r="U88" s="155">
        <v>12778.28615</v>
      </c>
      <c r="V88" s="155">
        <v>16258</v>
      </c>
      <c r="W88" s="155">
        <v>12870.53</v>
      </c>
      <c r="X88" s="155">
        <v>14277</v>
      </c>
      <c r="Y88" s="155">
        <v>14943</v>
      </c>
      <c r="Z88" s="155">
        <v>14905</v>
      </c>
      <c r="AA88" s="155">
        <v>15101</v>
      </c>
      <c r="AB88" s="155">
        <v>15031</v>
      </c>
      <c r="AC88" s="155">
        <v>15165</v>
      </c>
      <c r="AD88" s="155">
        <v>15288</v>
      </c>
      <c r="AE88" s="155">
        <v>15267</v>
      </c>
      <c r="AF88" s="155">
        <v>15369</v>
      </c>
      <c r="AG88" s="155">
        <v>15553</v>
      </c>
      <c r="AH88" s="155">
        <v>15716</v>
      </c>
      <c r="AI88" s="155">
        <v>15771</v>
      </c>
      <c r="AJ88" s="155">
        <v>15831</v>
      </c>
      <c r="AK88" s="155">
        <v>16478</v>
      </c>
      <c r="AL88" s="155">
        <v>15814</v>
      </c>
      <c r="AM88" s="155">
        <v>16636</v>
      </c>
      <c r="AN88" s="155">
        <v>12678</v>
      </c>
      <c r="AO88" s="155">
        <v>12681</v>
      </c>
      <c r="AP88" s="155">
        <v>0</v>
      </c>
      <c r="AQ88" s="155">
        <v>0</v>
      </c>
    </row>
    <row r="89" spans="2:43">
      <c r="B89" s="156" t="s">
        <v>62</v>
      </c>
      <c r="C89" s="152">
        <v>20191.74843</v>
      </c>
      <c r="D89" s="152">
        <v>47830.830729999994</v>
      </c>
      <c r="E89" s="152">
        <v>67459.851859999995</v>
      </c>
      <c r="F89" s="152">
        <v>85323.009749999997</v>
      </c>
      <c r="G89" s="152">
        <v>103521.90025000001</v>
      </c>
      <c r="H89" s="152">
        <v>107835.32061</v>
      </c>
      <c r="I89" s="152">
        <v>104348.45282000002</v>
      </c>
      <c r="J89" s="152">
        <v>110674.40957</v>
      </c>
      <c r="K89" s="152">
        <v>107565.84776999999</v>
      </c>
      <c r="L89" s="152">
        <v>104381.6107</v>
      </c>
      <c r="M89" s="152">
        <v>102263.82292000001</v>
      </c>
      <c r="N89" s="152">
        <v>98520.622589999999</v>
      </c>
      <c r="O89" s="211">
        <v>92291.59659999999</v>
      </c>
      <c r="P89" s="155">
        <v>84804.452650000007</v>
      </c>
      <c r="Q89" s="155">
        <v>82678.408049999998</v>
      </c>
      <c r="R89" s="155">
        <v>64133.334269999992</v>
      </c>
      <c r="S89" s="155">
        <v>53741.067580000003</v>
      </c>
      <c r="T89" s="155">
        <v>46901.715119999993</v>
      </c>
      <c r="U89" s="155">
        <v>45550.553889999996</v>
      </c>
      <c r="V89" s="155">
        <v>45575.42</v>
      </c>
      <c r="W89" s="155">
        <v>67509.08</v>
      </c>
      <c r="X89" s="155">
        <v>63878</v>
      </c>
      <c r="Y89" s="155">
        <v>63681</v>
      </c>
      <c r="Z89" s="155">
        <v>63526</v>
      </c>
      <c r="AA89" s="155">
        <v>55530</v>
      </c>
      <c r="AB89" s="155">
        <v>55844</v>
      </c>
      <c r="AC89" s="155">
        <v>57267</v>
      </c>
      <c r="AD89" s="155">
        <v>54480</v>
      </c>
      <c r="AE89" s="155">
        <v>46512</v>
      </c>
      <c r="AF89" s="155">
        <v>39443</v>
      </c>
      <c r="AG89" s="155">
        <v>39263</v>
      </c>
      <c r="AH89" s="155">
        <v>39466</v>
      </c>
      <c r="AI89" s="155">
        <v>29852</v>
      </c>
      <c r="AJ89" s="155">
        <v>22306</v>
      </c>
      <c r="AK89" s="155">
        <v>23451</v>
      </c>
      <c r="AL89" s="155">
        <v>21265</v>
      </c>
      <c r="AM89" s="155">
        <v>11228</v>
      </c>
      <c r="AN89" s="155">
        <v>3589</v>
      </c>
      <c r="AO89" s="155">
        <v>2847</v>
      </c>
      <c r="AP89" s="155">
        <v>187</v>
      </c>
      <c r="AQ89" s="155">
        <v>0</v>
      </c>
    </row>
    <row r="90" spans="2:43">
      <c r="B90" s="150" t="s">
        <v>93</v>
      </c>
      <c r="C90" s="152">
        <v>0</v>
      </c>
      <c r="D90" s="152">
        <v>0</v>
      </c>
      <c r="E90" s="152">
        <v>0</v>
      </c>
      <c r="F90" s="152">
        <v>0</v>
      </c>
      <c r="G90" s="152">
        <v>0</v>
      </c>
      <c r="H90" s="152">
        <v>0</v>
      </c>
      <c r="I90" s="152">
        <v>0</v>
      </c>
      <c r="J90" s="152">
        <v>0</v>
      </c>
      <c r="K90" s="152">
        <v>0</v>
      </c>
      <c r="L90" s="152">
        <v>0</v>
      </c>
      <c r="M90" s="152">
        <v>0</v>
      </c>
      <c r="N90" s="152">
        <v>0</v>
      </c>
      <c r="O90" s="211">
        <v>0</v>
      </c>
      <c r="P90" s="155">
        <v>0</v>
      </c>
      <c r="Q90" s="155">
        <v>0</v>
      </c>
      <c r="R90" s="155">
        <v>0</v>
      </c>
      <c r="S90" s="155">
        <v>0</v>
      </c>
      <c r="T90" s="155">
        <v>0</v>
      </c>
      <c r="U90" s="155">
        <v>0</v>
      </c>
      <c r="V90" s="155">
        <v>0</v>
      </c>
      <c r="W90" s="155">
        <v>0</v>
      </c>
      <c r="X90" s="155">
        <v>0</v>
      </c>
      <c r="Y90" s="155">
        <v>0</v>
      </c>
      <c r="Z90" s="155">
        <v>0</v>
      </c>
      <c r="AA90" s="155">
        <v>0</v>
      </c>
      <c r="AB90" s="155">
        <v>0</v>
      </c>
      <c r="AC90" s="155">
        <v>0</v>
      </c>
      <c r="AD90" s="155">
        <v>0</v>
      </c>
      <c r="AE90" s="155">
        <v>0</v>
      </c>
      <c r="AF90" s="155">
        <v>0</v>
      </c>
      <c r="AG90" s="155">
        <v>0</v>
      </c>
      <c r="AH90" s="155">
        <v>0</v>
      </c>
      <c r="AI90" s="155">
        <v>0</v>
      </c>
      <c r="AJ90" s="155">
        <v>0</v>
      </c>
      <c r="AK90" s="155">
        <v>0</v>
      </c>
      <c r="AL90" s="155">
        <v>0</v>
      </c>
      <c r="AM90" s="155">
        <v>0</v>
      </c>
      <c r="AN90" s="155">
        <v>0</v>
      </c>
      <c r="AO90" s="155">
        <v>0</v>
      </c>
      <c r="AP90" s="155">
        <v>0</v>
      </c>
      <c r="AQ90" s="155">
        <v>0</v>
      </c>
    </row>
    <row r="91" spans="2:43">
      <c r="B91" s="150" t="s">
        <v>53</v>
      </c>
      <c r="C91" s="152">
        <v>0</v>
      </c>
      <c r="D91" s="152">
        <v>0</v>
      </c>
      <c r="E91" s="152">
        <v>0</v>
      </c>
      <c r="F91" s="152">
        <v>0</v>
      </c>
      <c r="G91" s="152">
        <v>0</v>
      </c>
      <c r="H91" s="152">
        <v>0</v>
      </c>
      <c r="I91" s="152">
        <v>0</v>
      </c>
      <c r="J91" s="152">
        <v>0</v>
      </c>
      <c r="K91" s="152">
        <v>0</v>
      </c>
      <c r="L91" s="152">
        <v>0</v>
      </c>
      <c r="M91" s="152">
        <v>0</v>
      </c>
      <c r="N91" s="152">
        <v>0</v>
      </c>
      <c r="O91" s="211">
        <v>0</v>
      </c>
      <c r="P91" s="155">
        <v>0</v>
      </c>
      <c r="Q91" s="155">
        <v>0</v>
      </c>
      <c r="R91" s="155">
        <v>0</v>
      </c>
      <c r="S91" s="155">
        <v>0</v>
      </c>
      <c r="T91" s="155">
        <v>0</v>
      </c>
      <c r="U91" s="155">
        <v>0</v>
      </c>
      <c r="V91" s="155">
        <v>0</v>
      </c>
      <c r="W91" s="155">
        <v>0</v>
      </c>
      <c r="X91" s="155">
        <v>0</v>
      </c>
      <c r="Y91" s="155">
        <v>0</v>
      </c>
      <c r="Z91" s="155">
        <v>0</v>
      </c>
      <c r="AA91" s="155">
        <v>0</v>
      </c>
      <c r="AB91" s="155">
        <v>0</v>
      </c>
      <c r="AC91" s="155">
        <v>0</v>
      </c>
      <c r="AD91" s="155">
        <v>0</v>
      </c>
      <c r="AE91" s="155">
        <v>0</v>
      </c>
      <c r="AF91" s="155">
        <v>0</v>
      </c>
      <c r="AG91" s="155">
        <v>-1</v>
      </c>
      <c r="AH91" s="155">
        <v>-1</v>
      </c>
      <c r="AI91" s="155">
        <v>0</v>
      </c>
      <c r="AJ91" s="155">
        <v>0</v>
      </c>
      <c r="AK91" s="155">
        <v>0</v>
      </c>
      <c r="AL91" s="155">
        <v>0</v>
      </c>
      <c r="AM91" s="155">
        <v>0</v>
      </c>
      <c r="AN91" s="155">
        <v>0</v>
      </c>
      <c r="AO91" s="155">
        <v>0</v>
      </c>
      <c r="AP91" s="155">
        <v>0</v>
      </c>
      <c r="AQ91" s="155">
        <v>0</v>
      </c>
    </row>
    <row r="92" spans="2:43">
      <c r="B92" s="150" t="s">
        <v>60</v>
      </c>
      <c r="C92" s="152">
        <v>0</v>
      </c>
      <c r="D92" s="152">
        <v>0</v>
      </c>
      <c r="E92" s="152">
        <v>0</v>
      </c>
      <c r="F92" s="152">
        <v>0</v>
      </c>
      <c r="G92" s="152">
        <v>0</v>
      </c>
      <c r="H92" s="152">
        <v>0</v>
      </c>
      <c r="I92" s="152">
        <v>0</v>
      </c>
      <c r="J92" s="152">
        <v>0</v>
      </c>
      <c r="K92" s="152">
        <v>0</v>
      </c>
      <c r="L92" s="152">
        <v>0</v>
      </c>
      <c r="M92" s="152">
        <v>0</v>
      </c>
      <c r="N92" s="152">
        <v>0</v>
      </c>
      <c r="O92" s="211">
        <v>0</v>
      </c>
      <c r="P92" s="155">
        <v>0</v>
      </c>
      <c r="Q92" s="155">
        <v>0</v>
      </c>
      <c r="R92" s="155">
        <v>0</v>
      </c>
      <c r="S92" s="155">
        <v>0</v>
      </c>
      <c r="T92" s="155">
        <v>0</v>
      </c>
      <c r="U92" s="155">
        <v>0</v>
      </c>
      <c r="V92" s="155">
        <v>0</v>
      </c>
      <c r="W92" s="155">
        <v>0</v>
      </c>
      <c r="X92" s="155">
        <v>0</v>
      </c>
      <c r="Y92" s="155">
        <v>0</v>
      </c>
      <c r="Z92" s="155">
        <v>0</v>
      </c>
      <c r="AA92" s="155">
        <v>0</v>
      </c>
      <c r="AB92" s="155">
        <v>0</v>
      </c>
      <c r="AC92" s="155">
        <v>0</v>
      </c>
      <c r="AD92" s="155">
        <v>0</v>
      </c>
      <c r="AE92" s="155">
        <v>0</v>
      </c>
      <c r="AF92" s="155">
        <v>0</v>
      </c>
      <c r="AG92" s="155">
        <v>0</v>
      </c>
      <c r="AH92" s="155">
        <v>0</v>
      </c>
      <c r="AI92" s="155">
        <v>0</v>
      </c>
      <c r="AJ92" s="155">
        <v>0</v>
      </c>
      <c r="AK92" s="155">
        <v>0</v>
      </c>
      <c r="AL92" s="155">
        <v>0</v>
      </c>
      <c r="AM92" s="155">
        <v>0</v>
      </c>
      <c r="AN92" s="155">
        <v>0</v>
      </c>
      <c r="AO92" s="155">
        <v>0</v>
      </c>
      <c r="AP92" s="155">
        <v>0</v>
      </c>
      <c r="AQ92" s="155">
        <v>0</v>
      </c>
    </row>
    <row r="93" spans="2:43">
      <c r="B93" s="154" t="s">
        <v>64</v>
      </c>
      <c r="C93" s="149">
        <v>1237236.7017000001</v>
      </c>
      <c r="D93" s="149">
        <v>1251328.80067</v>
      </c>
      <c r="E93" s="149">
        <v>1252997.7965700002</v>
      </c>
      <c r="F93" s="149">
        <v>1261697.5774300001</v>
      </c>
      <c r="G93" s="149">
        <v>1259528.6484400004</v>
      </c>
      <c r="H93" s="149">
        <v>1249264.33662</v>
      </c>
      <c r="I93" s="149">
        <v>1242831.4516400001</v>
      </c>
      <c r="J93" s="149">
        <v>1234064.1890099999</v>
      </c>
      <c r="K93" s="149">
        <v>1223523.9222199996</v>
      </c>
      <c r="L93" s="149">
        <v>1213176.9902599999</v>
      </c>
      <c r="M93" s="149">
        <v>1203399.1534099998</v>
      </c>
      <c r="N93" s="149">
        <v>1193540.77788</v>
      </c>
      <c r="O93" s="149">
        <v>1191869.3241700002</v>
      </c>
      <c r="P93" s="149">
        <v>1182331.88794</v>
      </c>
      <c r="Q93" s="149">
        <v>1171379.6966299999</v>
      </c>
      <c r="R93" s="149">
        <v>1479983.1552300001</v>
      </c>
      <c r="S93" s="149">
        <v>1475738.9686799999</v>
      </c>
      <c r="T93" s="149">
        <v>1468659.01679</v>
      </c>
      <c r="U93" s="149">
        <v>1455405.1052799998</v>
      </c>
      <c r="V93" s="149">
        <v>1511396.3900000001</v>
      </c>
      <c r="W93" s="149">
        <v>1499425.58</v>
      </c>
      <c r="X93" s="149">
        <v>1562041</v>
      </c>
      <c r="Y93" s="149">
        <v>1560222</v>
      </c>
      <c r="Z93" s="149">
        <v>1550201</v>
      </c>
      <c r="AA93" s="149">
        <v>1482018</v>
      </c>
      <c r="AB93" s="149">
        <v>1504516</v>
      </c>
      <c r="AC93" s="149">
        <v>1525057</v>
      </c>
      <c r="AD93" s="149">
        <v>1535237</v>
      </c>
      <c r="AE93" s="149">
        <v>1613266</v>
      </c>
      <c r="AF93" s="149">
        <v>1731096</v>
      </c>
      <c r="AG93" s="149">
        <v>1766286</v>
      </c>
      <c r="AH93" s="149">
        <v>1833076</v>
      </c>
      <c r="AI93" s="149">
        <f t="shared" ref="AI93:AL93" si="17">SUM(AI94:AI97)</f>
        <v>1886634</v>
      </c>
      <c r="AJ93" s="149">
        <f t="shared" si="17"/>
        <v>1955960</v>
      </c>
      <c r="AK93" s="149">
        <f t="shared" si="17"/>
        <v>2032735</v>
      </c>
      <c r="AL93" s="149">
        <f t="shared" si="17"/>
        <v>2096572</v>
      </c>
      <c r="AM93" s="149">
        <v>2163719</v>
      </c>
      <c r="AN93" s="149">
        <v>2195744</v>
      </c>
      <c r="AO93" s="149">
        <v>2232310</v>
      </c>
      <c r="AP93" s="149">
        <v>306658</v>
      </c>
      <c r="AQ93" s="149">
        <v>0</v>
      </c>
    </row>
    <row r="94" spans="2:43">
      <c r="B94" s="156" t="s">
        <v>65</v>
      </c>
      <c r="C94" s="152">
        <v>0</v>
      </c>
      <c r="D94" s="152">
        <v>0</v>
      </c>
      <c r="E94" s="152">
        <v>0</v>
      </c>
      <c r="F94" s="152">
        <v>0</v>
      </c>
      <c r="G94" s="152">
        <v>0</v>
      </c>
      <c r="H94" s="152">
        <v>0</v>
      </c>
      <c r="I94" s="152">
        <v>0</v>
      </c>
      <c r="J94" s="152">
        <v>0</v>
      </c>
      <c r="K94" s="152">
        <v>0</v>
      </c>
      <c r="L94" s="152">
        <v>0</v>
      </c>
      <c r="M94" s="152">
        <v>0</v>
      </c>
      <c r="N94" s="152">
        <v>0</v>
      </c>
      <c r="O94" s="152">
        <v>0</v>
      </c>
      <c r="P94" s="152">
        <v>0</v>
      </c>
      <c r="Q94" s="152">
        <v>0</v>
      </c>
      <c r="R94" s="152">
        <v>0</v>
      </c>
      <c r="S94" s="152">
        <v>0</v>
      </c>
      <c r="T94" s="152">
        <v>0</v>
      </c>
      <c r="U94" s="152">
        <v>0</v>
      </c>
      <c r="V94" s="152">
        <v>0</v>
      </c>
      <c r="W94" s="152">
        <v>0</v>
      </c>
      <c r="X94" s="152">
        <v>0</v>
      </c>
      <c r="Y94" s="152">
        <v>0</v>
      </c>
      <c r="Z94" s="152">
        <v>0</v>
      </c>
      <c r="AA94" s="152">
        <v>0</v>
      </c>
      <c r="AB94" s="152">
        <v>0</v>
      </c>
      <c r="AC94" s="152">
        <v>0</v>
      </c>
      <c r="AD94" s="152">
        <v>0</v>
      </c>
      <c r="AE94" s="152">
        <v>0</v>
      </c>
      <c r="AF94" s="152">
        <v>28</v>
      </c>
      <c r="AG94" s="152">
        <v>461</v>
      </c>
      <c r="AH94" s="152">
        <v>0</v>
      </c>
      <c r="AI94" s="152">
        <v>0</v>
      </c>
      <c r="AJ94" s="152">
        <v>0</v>
      </c>
      <c r="AK94" s="152">
        <v>0</v>
      </c>
      <c r="AL94" s="152">
        <v>0</v>
      </c>
      <c r="AM94" s="152">
        <v>0</v>
      </c>
      <c r="AN94" s="152">
        <v>0</v>
      </c>
      <c r="AO94" s="152">
        <v>0</v>
      </c>
      <c r="AP94" s="152">
        <v>0</v>
      </c>
      <c r="AQ94" s="152">
        <v>0</v>
      </c>
    </row>
    <row r="95" spans="2:43">
      <c r="B95" s="156" t="s">
        <v>66</v>
      </c>
      <c r="C95" s="152">
        <v>1232140.15121</v>
      </c>
      <c r="D95" s="152">
        <v>1246287.1159399999</v>
      </c>
      <c r="E95" s="152">
        <v>1248044.7192700002</v>
      </c>
      <c r="F95" s="152">
        <v>1256852.6179500001</v>
      </c>
      <c r="G95" s="152">
        <v>1254761.8334000004</v>
      </c>
      <c r="H95" s="152">
        <v>1244585.94979</v>
      </c>
      <c r="I95" s="152">
        <v>1238165.4980400002</v>
      </c>
      <c r="J95" s="152">
        <v>1229482.8634899999</v>
      </c>
      <c r="K95" s="152">
        <v>1219035.3579199996</v>
      </c>
      <c r="L95" s="152">
        <v>1208766.3673599998</v>
      </c>
      <c r="M95" s="152">
        <v>1199084.9966899997</v>
      </c>
      <c r="N95" s="152">
        <v>1189287.8100099999</v>
      </c>
      <c r="O95" s="152">
        <v>1187714.6471600002</v>
      </c>
      <c r="P95" s="152">
        <v>1178275.50177</v>
      </c>
      <c r="Q95" s="152">
        <v>1167417.31247</v>
      </c>
      <c r="R95" s="152">
        <v>1476091.0134400001</v>
      </c>
      <c r="S95" s="152">
        <v>1462043.66353</v>
      </c>
      <c r="T95" s="152">
        <v>1455450.9299300001</v>
      </c>
      <c r="U95" s="152">
        <v>1451780.6826199999</v>
      </c>
      <c r="V95" s="152">
        <v>1507863.58</v>
      </c>
      <c r="W95" s="152">
        <v>1495988.37</v>
      </c>
      <c r="X95" s="152">
        <v>1558699</v>
      </c>
      <c r="Y95" s="152">
        <v>1556943</v>
      </c>
      <c r="Z95" s="152">
        <v>1549286</v>
      </c>
      <c r="AA95" s="152">
        <v>1481128</v>
      </c>
      <c r="AB95" s="152">
        <v>1503650</v>
      </c>
      <c r="AC95" s="152">
        <v>1524212</v>
      </c>
      <c r="AD95" s="152">
        <v>1534412</v>
      </c>
      <c r="AE95" s="152">
        <v>1612461</v>
      </c>
      <c r="AF95" s="152">
        <v>1730282</v>
      </c>
      <c r="AG95" s="152">
        <v>1765059</v>
      </c>
      <c r="AH95" s="152">
        <v>1832329</v>
      </c>
      <c r="AI95" s="152">
        <v>1885905</v>
      </c>
      <c r="AJ95" s="152">
        <v>1955249</v>
      </c>
      <c r="AK95" s="152">
        <v>2032041</v>
      </c>
      <c r="AL95" s="152">
        <v>2095895</v>
      </c>
      <c r="AM95" s="152">
        <v>2163059</v>
      </c>
      <c r="AN95" s="152">
        <v>2195100</v>
      </c>
      <c r="AO95" s="152">
        <v>2231682</v>
      </c>
      <c r="AP95" s="152">
        <v>277460</v>
      </c>
      <c r="AQ95" s="152">
        <v>0</v>
      </c>
    </row>
    <row r="96" spans="2:43">
      <c r="B96" s="156" t="s">
        <v>67</v>
      </c>
      <c r="C96" s="152">
        <v>5096.5504899999996</v>
      </c>
      <c r="D96" s="152">
        <v>5041.6847299999999</v>
      </c>
      <c r="E96" s="152">
        <v>4953.0772999999999</v>
      </c>
      <c r="F96" s="152">
        <v>4844.9594799999995</v>
      </c>
      <c r="G96" s="152">
        <v>4766.8150400000004</v>
      </c>
      <c r="H96" s="152">
        <v>4678.3868300000004</v>
      </c>
      <c r="I96" s="152">
        <v>4665.9536000000007</v>
      </c>
      <c r="J96" s="152">
        <v>4581.3255200000003</v>
      </c>
      <c r="K96" s="152">
        <v>4488.5643000000009</v>
      </c>
      <c r="L96" s="152">
        <v>4410.6229000000012</v>
      </c>
      <c r="M96" s="152">
        <v>4314.15672</v>
      </c>
      <c r="N96" s="152">
        <v>4252.9678700000004</v>
      </c>
      <c r="O96" s="152">
        <v>4154.6770099999994</v>
      </c>
      <c r="P96" s="152">
        <v>4056.3861699999998</v>
      </c>
      <c r="Q96" s="152">
        <v>3962.3841600000001</v>
      </c>
      <c r="R96" s="152">
        <v>3892.1417900000001</v>
      </c>
      <c r="S96" s="152">
        <v>13695.30515</v>
      </c>
      <c r="T96" s="152">
        <v>13208.086859999999</v>
      </c>
      <c r="U96" s="152">
        <v>3624.4226600000002</v>
      </c>
      <c r="V96" s="152">
        <v>3532.81</v>
      </c>
      <c r="W96" s="152">
        <v>3437.21</v>
      </c>
      <c r="X96" s="152">
        <v>3342</v>
      </c>
      <c r="Y96" s="152">
        <v>3279</v>
      </c>
      <c r="Z96" s="152">
        <v>915</v>
      </c>
      <c r="AA96" s="152">
        <v>890</v>
      </c>
      <c r="AB96" s="152">
        <v>866</v>
      </c>
      <c r="AC96" s="152">
        <v>845</v>
      </c>
      <c r="AD96" s="152">
        <v>825</v>
      </c>
      <c r="AE96" s="152">
        <v>805</v>
      </c>
      <c r="AF96" s="152">
        <v>786</v>
      </c>
      <c r="AG96" s="152">
        <v>766</v>
      </c>
      <c r="AH96" s="152">
        <v>747</v>
      </c>
      <c r="AI96" s="152">
        <v>729</v>
      </c>
      <c r="AJ96" s="152">
        <v>711</v>
      </c>
      <c r="AK96" s="152">
        <v>694</v>
      </c>
      <c r="AL96" s="152">
        <v>677</v>
      </c>
      <c r="AM96" s="152">
        <v>660</v>
      </c>
      <c r="AN96" s="152">
        <v>644</v>
      </c>
      <c r="AO96" s="152">
        <v>628</v>
      </c>
      <c r="AP96" s="152">
        <v>29198</v>
      </c>
      <c r="AQ96" s="152">
        <v>0</v>
      </c>
    </row>
    <row r="97" spans="2:43">
      <c r="B97" s="150" t="s">
        <v>68</v>
      </c>
      <c r="C97" s="152">
        <v>0</v>
      </c>
      <c r="D97" s="152">
        <v>0</v>
      </c>
      <c r="E97" s="152">
        <v>0</v>
      </c>
      <c r="F97" s="152">
        <v>0</v>
      </c>
      <c r="G97" s="152">
        <v>0</v>
      </c>
      <c r="H97" s="152">
        <v>0</v>
      </c>
      <c r="I97" s="152">
        <v>0</v>
      </c>
      <c r="J97" s="152">
        <v>0</v>
      </c>
      <c r="K97" s="152">
        <v>0</v>
      </c>
      <c r="L97" s="152">
        <v>0</v>
      </c>
      <c r="M97" s="152">
        <v>0</v>
      </c>
      <c r="N97" s="152">
        <v>0</v>
      </c>
      <c r="O97" s="152">
        <v>0</v>
      </c>
      <c r="P97" s="152">
        <v>0</v>
      </c>
      <c r="Q97" s="152">
        <v>0</v>
      </c>
      <c r="R97" s="152">
        <v>0</v>
      </c>
      <c r="S97" s="152">
        <v>0</v>
      </c>
      <c r="T97" s="152">
        <v>0</v>
      </c>
      <c r="U97" s="152">
        <v>0</v>
      </c>
      <c r="V97" s="152">
        <v>0</v>
      </c>
      <c r="W97" s="152">
        <v>0</v>
      </c>
      <c r="X97" s="152">
        <v>0</v>
      </c>
      <c r="Y97" s="152">
        <v>0</v>
      </c>
      <c r="Z97" s="152">
        <v>0</v>
      </c>
      <c r="AA97" s="212">
        <v>0</v>
      </c>
      <c r="AB97" s="152">
        <v>0</v>
      </c>
      <c r="AC97" s="152">
        <v>0</v>
      </c>
      <c r="AD97" s="152">
        <v>0</v>
      </c>
      <c r="AE97" s="212">
        <v>0</v>
      </c>
      <c r="AF97" s="212">
        <v>0</v>
      </c>
      <c r="AG97" s="212">
        <v>0</v>
      </c>
      <c r="AH97" s="212">
        <v>0</v>
      </c>
      <c r="AI97" s="212">
        <v>0</v>
      </c>
      <c r="AJ97" s="212">
        <v>0</v>
      </c>
      <c r="AK97" s="212">
        <v>0</v>
      </c>
      <c r="AL97" s="212">
        <v>0</v>
      </c>
      <c r="AM97" s="212">
        <v>0</v>
      </c>
      <c r="AN97" s="212">
        <v>0</v>
      </c>
      <c r="AO97" s="212">
        <v>0</v>
      </c>
      <c r="AP97" s="212">
        <v>0</v>
      </c>
      <c r="AQ97" s="212">
        <v>0</v>
      </c>
    </row>
    <row r="98" spans="2:43">
      <c r="B98" s="160" t="s">
        <v>69</v>
      </c>
      <c r="C98" s="162">
        <v>1388805.87729</v>
      </c>
      <c r="D98" s="162">
        <v>1360951.1371900002</v>
      </c>
      <c r="E98" s="162">
        <v>1421598.6110600003</v>
      </c>
      <c r="F98" s="162">
        <v>1461841.3711100002</v>
      </c>
      <c r="G98" s="162">
        <v>1460653.8419900003</v>
      </c>
      <c r="H98" s="162">
        <v>1499670.9545499999</v>
      </c>
      <c r="I98" s="162">
        <f>+I63+I79</f>
        <v>1582329.8937000001</v>
      </c>
      <c r="J98" s="162">
        <v>1543953.5905999998</v>
      </c>
      <c r="K98" s="162">
        <v>1545197.5235499996</v>
      </c>
      <c r="L98" s="162">
        <v>1577112.4832999997</v>
      </c>
      <c r="M98" s="162">
        <v>1530763.1282399998</v>
      </c>
      <c r="N98" s="162">
        <v>1459840.9847899999</v>
      </c>
      <c r="O98" s="162">
        <v>1487212.4215300002</v>
      </c>
      <c r="P98" s="162">
        <v>1555924.5824200001</v>
      </c>
      <c r="Q98" s="162">
        <v>1571830.3301299999</v>
      </c>
      <c r="R98" s="162">
        <v>2209231.7660699999</v>
      </c>
      <c r="S98" s="162">
        <v>2225094.3305500001</v>
      </c>
      <c r="T98" s="162">
        <v>2242973.2299100002</v>
      </c>
      <c r="U98" s="162">
        <v>2291252.1598399999</v>
      </c>
      <c r="V98" s="162">
        <v>2019370.8512200001</v>
      </c>
      <c r="W98" s="162">
        <v>2117587.62</v>
      </c>
      <c r="X98" s="162">
        <v>2123246</v>
      </c>
      <c r="Y98" s="162">
        <v>2113232</v>
      </c>
      <c r="Z98" s="162">
        <v>2254813</v>
      </c>
      <c r="AA98" s="162">
        <v>2202978</v>
      </c>
      <c r="AB98" s="162">
        <v>2032410</v>
      </c>
      <c r="AC98" s="162">
        <v>2047131</v>
      </c>
      <c r="AD98" s="162">
        <v>2084339</v>
      </c>
      <c r="AE98" s="162">
        <v>2120761</v>
      </c>
      <c r="AF98" s="162">
        <v>2268618</v>
      </c>
      <c r="AG98" s="162">
        <v>2385613</v>
      </c>
      <c r="AH98" s="162">
        <v>2334184</v>
      </c>
      <c r="AI98" s="162">
        <f t="shared" ref="AI98:AL98" si="18">+AI63+AI79</f>
        <v>2251876</v>
      </c>
      <c r="AJ98" s="162">
        <f t="shared" si="18"/>
        <v>2340735</v>
      </c>
      <c r="AK98" s="162">
        <f t="shared" si="18"/>
        <v>2496351</v>
      </c>
      <c r="AL98" s="162">
        <f t="shared" si="18"/>
        <v>2445319</v>
      </c>
      <c r="AM98" s="162">
        <v>2466000</v>
      </c>
      <c r="AN98" s="162">
        <v>2532862</v>
      </c>
      <c r="AO98" s="162">
        <v>2636803</v>
      </c>
      <c r="AP98" s="162">
        <v>608510</v>
      </c>
      <c r="AQ98" s="162">
        <v>0</v>
      </c>
    </row>
    <row r="99" spans="2:43" ht="15" thickBot="1">
      <c r="C99" s="116"/>
      <c r="D99" s="116"/>
      <c r="E99" s="116"/>
      <c r="F99" s="116"/>
      <c r="G99" s="116"/>
      <c r="H99" s="116"/>
      <c r="I99" s="116">
        <v>1582329.8937000001</v>
      </c>
      <c r="J99" s="116">
        <v>-1543953.5905999998</v>
      </c>
      <c r="K99" s="116"/>
      <c r="L99" s="116"/>
      <c r="M99" s="116">
        <v>-1530763.1282399998</v>
      </c>
      <c r="Q99" s="116"/>
      <c r="R99" s="116"/>
      <c r="W99" s="116">
        <v>1.06500000692904E-2</v>
      </c>
      <c r="X99" s="116">
        <v>5.1389999687671661E-2</v>
      </c>
      <c r="Y99" s="116">
        <v>-0.8174200002104044</v>
      </c>
      <c r="Z99" s="116">
        <v>-0.19540999969467521</v>
      </c>
      <c r="AA99" s="116">
        <v>0.16270000021904707</v>
      </c>
      <c r="AB99" s="116">
        <v>-0.44021000014618039</v>
      </c>
      <c r="AC99" s="116">
        <v>-0.431770000141114</v>
      </c>
      <c r="AD99" s="116">
        <v>-0.37280000024475157</v>
      </c>
      <c r="AE99" s="116">
        <v>0.15444000018760562</v>
      </c>
      <c r="AF99" s="116">
        <v>-0.409769999794662</v>
      </c>
      <c r="AG99" s="116">
        <v>0.31371999997645617</v>
      </c>
      <c r="AH99" s="116">
        <v>-0.43839999940246344</v>
      </c>
      <c r="AI99" s="116">
        <v>-0.38953000027686357</v>
      </c>
      <c r="AJ99" s="116">
        <v>-0.47672000015154481</v>
      </c>
      <c r="AK99" s="116">
        <v>0.433980000205338</v>
      </c>
      <c r="AL99" s="116">
        <v>-0.16422000015154481</v>
      </c>
      <c r="AM99" s="116">
        <v>-0.21859999978914857</v>
      </c>
      <c r="AN99" s="116">
        <v>0</v>
      </c>
      <c r="AO99" s="116">
        <v>0</v>
      </c>
      <c r="AP99" s="116"/>
      <c r="AQ99" s="116"/>
    </row>
    <row r="100" spans="2:43" ht="16" customHeight="1" thickTop="1" thickBot="1">
      <c r="B100" s="27" t="s">
        <v>95</v>
      </c>
      <c r="C100" s="391">
        <v>2015</v>
      </c>
      <c r="D100" s="391"/>
      <c r="E100" s="391"/>
      <c r="F100" s="391"/>
      <c r="G100" s="392">
        <v>2016</v>
      </c>
      <c r="H100" s="391"/>
      <c r="I100" s="391"/>
      <c r="J100" s="391"/>
      <c r="K100" s="391">
        <v>2017</v>
      </c>
      <c r="L100" s="391"/>
      <c r="M100" s="391"/>
      <c r="N100" s="391"/>
      <c r="O100" s="392">
        <v>2018</v>
      </c>
      <c r="P100" s="391"/>
      <c r="Q100" s="391"/>
      <c r="R100" s="391"/>
      <c r="S100" s="391">
        <v>2019</v>
      </c>
      <c r="T100" s="391"/>
      <c r="U100" s="391"/>
      <c r="V100" s="391"/>
      <c r="W100" s="392">
        <v>2020</v>
      </c>
      <c r="X100" s="391"/>
      <c r="Y100" s="391"/>
      <c r="Z100" s="391"/>
      <c r="AA100" s="391">
        <v>2021</v>
      </c>
      <c r="AB100" s="391"/>
      <c r="AC100" s="391"/>
      <c r="AD100" s="391"/>
      <c r="AE100" s="392">
        <v>2022</v>
      </c>
      <c r="AF100" s="391"/>
      <c r="AG100" s="391"/>
      <c r="AH100" s="391"/>
      <c r="AI100" s="392">
        <v>2023</v>
      </c>
      <c r="AJ100" s="391"/>
      <c r="AK100" s="391"/>
      <c r="AL100" s="391"/>
      <c r="AM100" s="392">
        <v>2024</v>
      </c>
      <c r="AN100" s="391"/>
      <c r="AO100" s="391"/>
      <c r="AP100" s="399"/>
      <c r="AQ100" s="30">
        <v>2025</v>
      </c>
    </row>
    <row r="101" spans="2:43" ht="16" customHeight="1" thickTop="1">
      <c r="B101" s="28" t="s">
        <v>97</v>
      </c>
      <c r="C101" s="351" t="s">
        <v>0</v>
      </c>
      <c r="D101" s="351" t="s">
        <v>1</v>
      </c>
      <c r="E101" s="351" t="s">
        <v>2</v>
      </c>
      <c r="F101" s="351" t="s">
        <v>3</v>
      </c>
      <c r="G101" s="351" t="s">
        <v>4</v>
      </c>
      <c r="H101" s="351" t="s">
        <v>5</v>
      </c>
      <c r="I101" s="351" t="s">
        <v>6</v>
      </c>
      <c r="J101" s="351" t="s">
        <v>7</v>
      </c>
      <c r="K101" s="351" t="s">
        <v>8</v>
      </c>
      <c r="L101" s="351" t="s">
        <v>90</v>
      </c>
      <c r="M101" s="351" t="s">
        <v>102</v>
      </c>
      <c r="N101" s="351" t="s">
        <v>103</v>
      </c>
      <c r="O101" s="351" t="s">
        <v>104</v>
      </c>
      <c r="P101" s="351" t="s">
        <v>106</v>
      </c>
      <c r="Q101" s="351" t="s">
        <v>107</v>
      </c>
      <c r="R101" s="351" t="s">
        <v>108</v>
      </c>
      <c r="S101" s="351" t="s">
        <v>109</v>
      </c>
      <c r="T101" s="351" t="s">
        <v>111</v>
      </c>
      <c r="U101" s="351" t="s">
        <v>116</v>
      </c>
      <c r="V101" s="351" t="s">
        <v>117</v>
      </c>
      <c r="W101" s="351" t="s">
        <v>159</v>
      </c>
      <c r="X101" s="351" t="s">
        <v>178</v>
      </c>
      <c r="Y101" s="351" t="s">
        <v>181</v>
      </c>
      <c r="Z101" s="351" t="s">
        <v>197</v>
      </c>
      <c r="AA101" s="351" t="s">
        <v>199</v>
      </c>
      <c r="AB101" s="351" t="s">
        <v>201</v>
      </c>
      <c r="AC101" s="351" t="s">
        <v>204</v>
      </c>
      <c r="AD101" s="351" t="s">
        <v>206</v>
      </c>
      <c r="AE101" s="351" t="s">
        <v>209</v>
      </c>
      <c r="AF101" s="351" t="s">
        <v>214</v>
      </c>
      <c r="AG101" s="351" t="s">
        <v>222</v>
      </c>
      <c r="AH101" s="351" t="s">
        <v>226</v>
      </c>
      <c r="AI101" s="351" t="str">
        <f t="shared" ref="AI101:AL101" si="19">AI62</f>
        <v>1T23</v>
      </c>
      <c r="AJ101" s="351" t="str">
        <f t="shared" si="19"/>
        <v>2T23</v>
      </c>
      <c r="AK101" s="351" t="str">
        <f t="shared" si="19"/>
        <v>3T23</v>
      </c>
      <c r="AL101" s="351" t="str">
        <f t="shared" si="19"/>
        <v>4T23</v>
      </c>
      <c r="AM101" s="351" t="s">
        <v>287</v>
      </c>
      <c r="AN101" s="351" t="s">
        <v>291</v>
      </c>
      <c r="AO101" s="351" t="s">
        <v>303</v>
      </c>
      <c r="AP101" s="351" t="s">
        <v>306</v>
      </c>
      <c r="AQ101" s="351" t="s">
        <v>341</v>
      </c>
    </row>
    <row r="102" spans="2:43">
      <c r="B102" s="154" t="s">
        <v>71</v>
      </c>
      <c r="C102" s="149">
        <v>923287.69065</v>
      </c>
      <c r="D102" s="149">
        <v>948405.79681000009</v>
      </c>
      <c r="E102" s="149">
        <v>721451.7588500001</v>
      </c>
      <c r="F102" s="149">
        <v>745431.65778000013</v>
      </c>
      <c r="G102" s="149">
        <v>783561.30774999992</v>
      </c>
      <c r="H102" s="149">
        <v>824711.0557400001</v>
      </c>
      <c r="I102" s="149">
        <v>899195.75598999998</v>
      </c>
      <c r="J102" s="149">
        <v>920265.56822000002</v>
      </c>
      <c r="K102" s="149">
        <v>159405.24434999999</v>
      </c>
      <c r="L102" s="149">
        <v>138324.96729</v>
      </c>
      <c r="M102" s="149">
        <v>139216.86254999999</v>
      </c>
      <c r="N102" s="149">
        <v>111762.19434</v>
      </c>
      <c r="O102" s="149">
        <v>358374.06457000005</v>
      </c>
      <c r="P102" s="149">
        <v>430457.15479</v>
      </c>
      <c r="Q102" s="149">
        <v>439579.35139999999</v>
      </c>
      <c r="R102" s="352">
        <v>169915.12828</v>
      </c>
      <c r="S102" s="149">
        <v>105916.85347999999</v>
      </c>
      <c r="T102" s="149">
        <v>154291.84492999999</v>
      </c>
      <c r="U102" s="149">
        <v>203845.31899</v>
      </c>
      <c r="V102" s="352">
        <v>201189.95</v>
      </c>
      <c r="W102" s="149">
        <v>235836.71000000002</v>
      </c>
      <c r="X102" s="149">
        <v>213346</v>
      </c>
      <c r="Y102" s="149">
        <v>278357</v>
      </c>
      <c r="Z102" s="149">
        <v>330657</v>
      </c>
      <c r="AA102" s="149">
        <v>212846</v>
      </c>
      <c r="AB102" s="149">
        <v>238659</v>
      </c>
      <c r="AC102" s="149">
        <v>279442</v>
      </c>
      <c r="AD102" s="149">
        <v>315645</v>
      </c>
      <c r="AE102" s="149">
        <v>282683</v>
      </c>
      <c r="AF102" s="149">
        <v>297768</v>
      </c>
      <c r="AG102" s="149">
        <v>409285</v>
      </c>
      <c r="AH102" s="149">
        <v>449625</v>
      </c>
      <c r="AI102" s="149">
        <f t="shared" ref="AI102:AL102" si="20">SUM(AI103:AI120)</f>
        <v>279168</v>
      </c>
      <c r="AJ102" s="149">
        <f t="shared" si="20"/>
        <v>419220</v>
      </c>
      <c r="AK102" s="149">
        <f t="shared" si="20"/>
        <v>489772</v>
      </c>
      <c r="AL102" s="149">
        <f t="shared" si="20"/>
        <v>420995</v>
      </c>
      <c r="AM102" s="149">
        <v>349989</v>
      </c>
      <c r="AN102" s="149">
        <v>443816.99737</v>
      </c>
      <c r="AO102" s="149">
        <v>623730.26341999997</v>
      </c>
      <c r="AP102" s="149">
        <v>38722.324420000004</v>
      </c>
      <c r="AQ102" s="149">
        <v>0</v>
      </c>
    </row>
    <row r="103" spans="2:43">
      <c r="B103" s="150" t="s">
        <v>72</v>
      </c>
      <c r="C103" s="152">
        <v>29232.923160000002</v>
      </c>
      <c r="D103" s="152">
        <v>19913.285480000002</v>
      </c>
      <c r="E103" s="152">
        <v>23328.597729999998</v>
      </c>
      <c r="F103" s="152">
        <v>15780.413330000001</v>
      </c>
      <c r="G103" s="152">
        <v>13384.364820000001</v>
      </c>
      <c r="H103" s="152">
        <v>14264.18973</v>
      </c>
      <c r="I103" s="152">
        <v>19151.763279999999</v>
      </c>
      <c r="J103" s="152">
        <v>21075.43087</v>
      </c>
      <c r="K103" s="152">
        <v>56355.381990000002</v>
      </c>
      <c r="L103" s="152">
        <v>69572.443880000006</v>
      </c>
      <c r="M103" s="152">
        <v>61278.642689999993</v>
      </c>
      <c r="N103" s="152">
        <v>57246</v>
      </c>
      <c r="O103" s="152">
        <v>48490.330909999997</v>
      </c>
      <c r="P103" s="152">
        <v>62407.774709999998</v>
      </c>
      <c r="Q103" s="152">
        <v>61622.371049999994</v>
      </c>
      <c r="R103" s="152">
        <v>69661.755309999993</v>
      </c>
      <c r="S103" s="152">
        <v>71937.087379999997</v>
      </c>
      <c r="T103" s="152">
        <v>81613.984319999989</v>
      </c>
      <c r="U103" s="152">
        <v>65786.526389999999</v>
      </c>
      <c r="V103" s="152">
        <v>148342.45000000001</v>
      </c>
      <c r="W103" s="152">
        <v>127695.83</v>
      </c>
      <c r="X103" s="152">
        <v>133284</v>
      </c>
      <c r="Y103" s="152">
        <v>112830</v>
      </c>
      <c r="Z103" s="152">
        <v>106726</v>
      </c>
      <c r="AA103" s="152">
        <v>46456</v>
      </c>
      <c r="AB103" s="152">
        <v>43162</v>
      </c>
      <c r="AC103" s="152">
        <v>57130</v>
      </c>
      <c r="AD103" s="152">
        <v>52247</v>
      </c>
      <c r="AE103" s="152">
        <v>50342</v>
      </c>
      <c r="AF103" s="152">
        <v>43933</v>
      </c>
      <c r="AG103" s="152">
        <v>71835</v>
      </c>
      <c r="AH103" s="152">
        <v>56518</v>
      </c>
      <c r="AI103" s="152">
        <v>35057</v>
      </c>
      <c r="AJ103" s="152">
        <v>76823</v>
      </c>
      <c r="AK103" s="152">
        <v>54056</v>
      </c>
      <c r="AL103" s="152">
        <v>49310</v>
      </c>
      <c r="AM103" s="152">
        <v>46708</v>
      </c>
      <c r="AN103" s="152">
        <v>65748</v>
      </c>
      <c r="AO103" s="152">
        <v>48056</v>
      </c>
      <c r="AP103" s="152">
        <v>15066</v>
      </c>
      <c r="AQ103" s="152">
        <v>0</v>
      </c>
    </row>
    <row r="104" spans="2:43">
      <c r="B104" s="150" t="s">
        <v>207</v>
      </c>
      <c r="C104" s="152"/>
      <c r="D104" s="152"/>
      <c r="E104" s="152"/>
      <c r="F104" s="152"/>
      <c r="G104" s="152"/>
      <c r="H104" s="152"/>
      <c r="I104" s="152"/>
      <c r="J104" s="152"/>
      <c r="K104" s="152"/>
      <c r="L104" s="152"/>
      <c r="M104" s="152"/>
      <c r="N104" s="152"/>
      <c r="O104" s="152"/>
      <c r="P104" s="152"/>
      <c r="Q104" s="152"/>
      <c r="R104" s="152"/>
      <c r="S104" s="152"/>
      <c r="T104" s="152"/>
      <c r="U104" s="152"/>
      <c r="V104" s="152"/>
      <c r="W104" s="152">
        <v>0</v>
      </c>
      <c r="X104" s="152">
        <v>0</v>
      </c>
      <c r="Y104" s="152">
        <v>0</v>
      </c>
      <c r="Z104" s="152">
        <v>0</v>
      </c>
      <c r="AA104" s="152">
        <v>0</v>
      </c>
      <c r="AB104" s="152">
        <v>0</v>
      </c>
      <c r="AC104" s="152">
        <v>0</v>
      </c>
      <c r="AD104" s="152">
        <v>0</v>
      </c>
      <c r="AE104" s="152">
        <v>0</v>
      </c>
      <c r="AF104" s="152">
        <v>0</v>
      </c>
      <c r="AG104" s="152">
        <v>0</v>
      </c>
      <c r="AH104" s="152">
        <v>0</v>
      </c>
      <c r="AI104" s="152">
        <v>0</v>
      </c>
      <c r="AJ104" s="152">
        <v>0</v>
      </c>
      <c r="AK104" s="152">
        <v>0</v>
      </c>
      <c r="AL104" s="152">
        <v>0</v>
      </c>
      <c r="AM104" s="152">
        <v>0</v>
      </c>
      <c r="AN104" s="152">
        <v>0</v>
      </c>
      <c r="AO104" s="152">
        <v>0</v>
      </c>
      <c r="AP104" s="152">
        <v>0</v>
      </c>
      <c r="AQ104" s="152">
        <v>0</v>
      </c>
    </row>
    <row r="105" spans="2:43">
      <c r="B105" s="150" t="s">
        <v>74</v>
      </c>
      <c r="C105" s="152">
        <v>2286.1817200000005</v>
      </c>
      <c r="D105" s="152">
        <v>463.14566000000002</v>
      </c>
      <c r="E105" s="152">
        <v>772.31358999999975</v>
      </c>
      <c r="F105" s="152">
        <v>1560.7204699999998</v>
      </c>
      <c r="G105" s="152">
        <v>885.39429000000007</v>
      </c>
      <c r="H105" s="152">
        <v>5960.8129500000014</v>
      </c>
      <c r="I105" s="152">
        <v>2679.2981600000003</v>
      </c>
      <c r="J105" s="152">
        <v>2271.9671099999996</v>
      </c>
      <c r="K105" s="152">
        <v>8706.1044800000018</v>
      </c>
      <c r="L105" s="152">
        <v>13568.58016</v>
      </c>
      <c r="M105" s="152">
        <v>18263.672310000009</v>
      </c>
      <c r="N105" s="152">
        <v>11770</v>
      </c>
      <c r="O105" s="152">
        <v>7743.3743400000003</v>
      </c>
      <c r="P105" s="152">
        <v>7586.7080400000004</v>
      </c>
      <c r="Q105" s="152">
        <v>8697.7103200000001</v>
      </c>
      <c r="R105" s="152">
        <v>18924.023359999999</v>
      </c>
      <c r="S105" s="152">
        <v>9193.3610900000003</v>
      </c>
      <c r="T105" s="152">
        <v>10125.31263</v>
      </c>
      <c r="U105" s="152">
        <v>12280.143830000001</v>
      </c>
      <c r="V105" s="152">
        <v>10455.16</v>
      </c>
      <c r="W105" s="152">
        <v>17595.580000000002</v>
      </c>
      <c r="X105" s="152">
        <v>23545</v>
      </c>
      <c r="Y105" s="152">
        <v>20037</v>
      </c>
      <c r="Z105" s="152">
        <v>19032</v>
      </c>
      <c r="AA105" s="152">
        <v>6892</v>
      </c>
      <c r="AB105" s="152">
        <v>6839</v>
      </c>
      <c r="AC105" s="152">
        <v>4605</v>
      </c>
      <c r="AD105" s="152">
        <v>6628</v>
      </c>
      <c r="AE105" s="152">
        <v>4456</v>
      </c>
      <c r="AF105" s="152">
        <v>15628</v>
      </c>
      <c r="AG105" s="152">
        <v>11667</v>
      </c>
      <c r="AH105" s="152">
        <v>14468</v>
      </c>
      <c r="AI105" s="152">
        <v>7701</v>
      </c>
      <c r="AJ105" s="152">
        <v>9842</v>
      </c>
      <c r="AK105" s="152">
        <v>9551</v>
      </c>
      <c r="AL105" s="152">
        <v>14742</v>
      </c>
      <c r="AM105" s="152">
        <v>12463</v>
      </c>
      <c r="AN105" s="152">
        <v>11958</v>
      </c>
      <c r="AO105" s="152">
        <v>16274</v>
      </c>
      <c r="AP105" s="152">
        <v>14837</v>
      </c>
      <c r="AQ105" s="152">
        <v>0</v>
      </c>
    </row>
    <row r="106" spans="2:43">
      <c r="B106" s="164" t="s">
        <v>73</v>
      </c>
      <c r="C106" s="152">
        <v>1626.72702</v>
      </c>
      <c r="D106" s="152">
        <v>997.64149999999995</v>
      </c>
      <c r="E106" s="152">
        <v>983.93717000000015</v>
      </c>
      <c r="F106" s="152">
        <v>1293.2883400000001</v>
      </c>
      <c r="G106" s="152">
        <v>1960.8028700000002</v>
      </c>
      <c r="H106" s="152">
        <v>1004.2263999999999</v>
      </c>
      <c r="I106" s="152">
        <v>879.63116000000002</v>
      </c>
      <c r="J106" s="152">
        <v>826.35451999999987</v>
      </c>
      <c r="K106" s="152">
        <v>544.13459</v>
      </c>
      <c r="L106" s="152">
        <v>591.95507000000009</v>
      </c>
      <c r="M106" s="152">
        <v>745.28986999999995</v>
      </c>
      <c r="N106" s="152">
        <v>323</v>
      </c>
      <c r="O106" s="152">
        <v>566.05534</v>
      </c>
      <c r="P106" s="152">
        <v>1994.7358200000003</v>
      </c>
      <c r="Q106" s="152">
        <v>1811.9852999999998</v>
      </c>
      <c r="R106" s="152">
        <v>1107.9503099999999</v>
      </c>
      <c r="S106" s="152">
        <v>1254.9103700000001</v>
      </c>
      <c r="T106" s="152">
        <v>1838.2297700000001</v>
      </c>
      <c r="U106" s="152">
        <v>1847.3339500000002</v>
      </c>
      <c r="V106" s="152">
        <v>1702.75</v>
      </c>
      <c r="W106" s="152">
        <v>1961.24</v>
      </c>
      <c r="X106" s="152">
        <v>2268</v>
      </c>
      <c r="Y106" s="152">
        <v>2500</v>
      </c>
      <c r="Z106" s="152">
        <v>2065</v>
      </c>
      <c r="AA106" s="152">
        <v>1995</v>
      </c>
      <c r="AB106" s="152">
        <v>1980</v>
      </c>
      <c r="AC106" s="152">
        <v>2230</v>
      </c>
      <c r="AD106" s="152">
        <v>1431</v>
      </c>
      <c r="AE106" s="152">
        <v>2656</v>
      </c>
      <c r="AF106" s="152">
        <v>3836</v>
      </c>
      <c r="AG106" s="152">
        <v>6065</v>
      </c>
      <c r="AH106" s="152">
        <v>7628</v>
      </c>
      <c r="AI106" s="152">
        <v>5274</v>
      </c>
      <c r="AJ106" s="152">
        <v>6592</v>
      </c>
      <c r="AK106" s="152">
        <v>9059</v>
      </c>
      <c r="AL106" s="152">
        <v>9793</v>
      </c>
      <c r="AM106" s="152">
        <v>5712</v>
      </c>
      <c r="AN106" s="152">
        <v>8474</v>
      </c>
      <c r="AO106" s="152">
        <v>11576</v>
      </c>
      <c r="AP106" s="152">
        <v>438</v>
      </c>
      <c r="AQ106" s="152">
        <v>0</v>
      </c>
    </row>
    <row r="107" spans="2:43">
      <c r="B107" s="150" t="s">
        <v>122</v>
      </c>
      <c r="C107" s="152">
        <v>0</v>
      </c>
      <c r="D107" s="152">
        <v>0</v>
      </c>
      <c r="E107" s="152">
        <v>0</v>
      </c>
      <c r="F107" s="152">
        <v>0</v>
      </c>
      <c r="G107" s="152">
        <v>0</v>
      </c>
      <c r="H107" s="152">
        <v>0</v>
      </c>
      <c r="I107" s="152">
        <v>0</v>
      </c>
      <c r="J107" s="152">
        <v>0</v>
      </c>
      <c r="K107" s="152">
        <v>0</v>
      </c>
      <c r="L107" s="152">
        <v>0</v>
      </c>
      <c r="M107" s="152">
        <v>0</v>
      </c>
      <c r="N107" s="152">
        <v>0</v>
      </c>
      <c r="O107" s="152">
        <v>123.23363999999999</v>
      </c>
      <c r="P107" s="152">
        <v>239.28860999999998</v>
      </c>
      <c r="Q107" s="152">
        <v>1903.5298700000001</v>
      </c>
      <c r="R107" s="152">
        <v>3290.7693399999998</v>
      </c>
      <c r="S107" s="152">
        <v>713.56736999999998</v>
      </c>
      <c r="T107" s="152">
        <v>1427.1347000000001</v>
      </c>
      <c r="U107" s="152">
        <v>2163.8650699999998</v>
      </c>
      <c r="V107" s="152">
        <v>4291.75</v>
      </c>
      <c r="W107" s="152">
        <v>937.88</v>
      </c>
      <c r="X107" s="152">
        <v>1674</v>
      </c>
      <c r="Y107" s="152">
        <v>2446</v>
      </c>
      <c r="Z107" s="152">
        <v>4097</v>
      </c>
      <c r="AA107" s="152">
        <v>1053</v>
      </c>
      <c r="AB107" s="152">
        <v>2086</v>
      </c>
      <c r="AC107" s="152">
        <v>2297</v>
      </c>
      <c r="AD107" s="152">
        <v>3543</v>
      </c>
      <c r="AE107" s="152">
        <v>0</v>
      </c>
      <c r="AF107" s="152">
        <v>0</v>
      </c>
      <c r="AG107" s="152">
        <v>0</v>
      </c>
      <c r="AH107" s="152">
        <v>0</v>
      </c>
      <c r="AI107" s="152">
        <v>0</v>
      </c>
      <c r="AJ107" s="152">
        <v>0</v>
      </c>
      <c r="AK107" s="152">
        <v>0</v>
      </c>
      <c r="AL107" s="152">
        <v>0</v>
      </c>
      <c r="AM107" s="152">
        <v>0</v>
      </c>
      <c r="AN107" s="152">
        <v>0</v>
      </c>
      <c r="AO107" s="152">
        <v>0</v>
      </c>
      <c r="AP107" s="152">
        <v>0</v>
      </c>
      <c r="AQ107" s="152">
        <v>0</v>
      </c>
    </row>
    <row r="108" spans="2:43">
      <c r="B108" s="150" t="s">
        <v>124</v>
      </c>
      <c r="C108" s="152">
        <v>813288.88777999999</v>
      </c>
      <c r="D108" s="152">
        <v>831260.86597000004</v>
      </c>
      <c r="E108" s="152">
        <v>614116.25247000006</v>
      </c>
      <c r="F108" s="152">
        <v>614116.25247000006</v>
      </c>
      <c r="G108" s="152">
        <v>620151.12978999992</v>
      </c>
      <c r="H108" s="152">
        <v>667824.28568000009</v>
      </c>
      <c r="I108" s="152">
        <v>669859.64656999998</v>
      </c>
      <c r="J108" s="152">
        <v>649389.82969000004</v>
      </c>
      <c r="K108" s="152">
        <v>70769.576319999993</v>
      </c>
      <c r="L108" s="152">
        <v>41682.194280000003</v>
      </c>
      <c r="M108" s="152">
        <v>45112.843119999998</v>
      </c>
      <c r="N108" s="152">
        <v>15554.85644</v>
      </c>
      <c r="O108" s="152">
        <v>390004.61056</v>
      </c>
      <c r="P108" s="152">
        <v>390319.38987000001</v>
      </c>
      <c r="Q108" s="152">
        <v>390849.82006</v>
      </c>
      <c r="R108" s="152">
        <v>17224.16936</v>
      </c>
      <c r="S108" s="152">
        <v>17728.214179999999</v>
      </c>
      <c r="T108" s="152">
        <v>18281.689829999999</v>
      </c>
      <c r="U108" s="152">
        <v>18813.936899999997</v>
      </c>
      <c r="V108" s="152">
        <v>0</v>
      </c>
      <c r="W108" s="152">
        <v>0</v>
      </c>
      <c r="X108" s="152">
        <v>0</v>
      </c>
      <c r="Y108" s="152">
        <v>0</v>
      </c>
      <c r="Z108" s="152">
        <v>0</v>
      </c>
      <c r="AA108" s="152">
        <v>0</v>
      </c>
      <c r="AB108" s="152">
        <v>0</v>
      </c>
      <c r="AC108" s="152">
        <v>0</v>
      </c>
      <c r="AD108" s="152">
        <v>0</v>
      </c>
      <c r="AE108" s="152">
        <v>0</v>
      </c>
      <c r="AF108" s="152">
        <v>0</v>
      </c>
      <c r="AG108" s="152">
        <v>0</v>
      </c>
      <c r="AH108" s="152">
        <v>0</v>
      </c>
      <c r="AI108" s="152">
        <v>0</v>
      </c>
      <c r="AJ108" s="152">
        <v>0</v>
      </c>
      <c r="AK108" s="152">
        <v>0</v>
      </c>
      <c r="AL108" s="152">
        <v>0</v>
      </c>
      <c r="AM108" s="152">
        <v>0</v>
      </c>
      <c r="AN108" s="152">
        <v>0</v>
      </c>
      <c r="AO108" s="152">
        <v>0</v>
      </c>
      <c r="AP108" s="152">
        <v>0</v>
      </c>
      <c r="AQ108" s="152">
        <v>0</v>
      </c>
    </row>
    <row r="109" spans="2:43">
      <c r="B109" s="150" t="s">
        <v>125</v>
      </c>
      <c r="C109" s="152">
        <v>60057.053400000004</v>
      </c>
      <c r="D109" s="152">
        <v>83419.991699999999</v>
      </c>
      <c r="E109" s="152">
        <v>82250.657889999988</v>
      </c>
      <c r="F109" s="152">
        <v>111045.77306000001</v>
      </c>
      <c r="G109" s="152">
        <v>141337.13378</v>
      </c>
      <c r="H109" s="152">
        <v>129935.60876</v>
      </c>
      <c r="I109" s="152">
        <v>162417.25987000001</v>
      </c>
      <c r="J109" s="152">
        <v>194345.61661000003</v>
      </c>
      <c r="K109" s="152">
        <v>23030.046969999999</v>
      </c>
      <c r="L109" s="152">
        <v>12533.54916</v>
      </c>
      <c r="M109" s="152">
        <v>11591.29099</v>
      </c>
      <c r="N109" s="152">
        <v>8249.2336200000009</v>
      </c>
      <c r="O109" s="152">
        <v>7719.6898799999999</v>
      </c>
      <c r="P109" s="152">
        <v>7744.5266300000003</v>
      </c>
      <c r="Q109" s="152">
        <v>7853.4174999999996</v>
      </c>
      <c r="R109" s="152">
        <v>1042.02836</v>
      </c>
      <c r="S109" s="152">
        <v>1026.1669100000001</v>
      </c>
      <c r="T109" s="152">
        <v>1007.9390100000001</v>
      </c>
      <c r="U109" s="152">
        <v>918.55525</v>
      </c>
      <c r="V109" s="152">
        <v>0</v>
      </c>
      <c r="W109" s="152">
        <v>0</v>
      </c>
      <c r="X109" s="152">
        <v>0</v>
      </c>
      <c r="Y109" s="152">
        <v>0</v>
      </c>
      <c r="Z109" s="152">
        <v>0</v>
      </c>
      <c r="AA109" s="152">
        <v>0</v>
      </c>
      <c r="AB109" s="152">
        <v>0</v>
      </c>
      <c r="AC109" s="152">
        <v>0</v>
      </c>
      <c r="AD109" s="152">
        <v>0</v>
      </c>
      <c r="AE109" s="152">
        <v>0</v>
      </c>
      <c r="AF109" s="152">
        <v>0</v>
      </c>
      <c r="AG109" s="152">
        <v>0</v>
      </c>
      <c r="AH109" s="152">
        <v>0</v>
      </c>
      <c r="AI109" s="152">
        <v>0</v>
      </c>
      <c r="AJ109" s="152">
        <v>0</v>
      </c>
      <c r="AK109" s="152">
        <v>0</v>
      </c>
      <c r="AL109" s="152">
        <v>0</v>
      </c>
      <c r="AM109" s="152">
        <v>0</v>
      </c>
      <c r="AN109" s="152">
        <v>0</v>
      </c>
      <c r="AO109" s="152">
        <v>0</v>
      </c>
      <c r="AP109" s="152">
        <v>0</v>
      </c>
      <c r="AQ109" s="152">
        <v>0</v>
      </c>
    </row>
    <row r="110" spans="2:43">
      <c r="B110" s="150" t="s">
        <v>126</v>
      </c>
      <c r="C110" s="152">
        <v>0</v>
      </c>
      <c r="D110" s="152">
        <v>0</v>
      </c>
      <c r="E110" s="152">
        <v>0</v>
      </c>
      <c r="F110" s="152">
        <v>0</v>
      </c>
      <c r="G110" s="152">
        <v>0</v>
      </c>
      <c r="H110" s="152">
        <v>0</v>
      </c>
      <c r="I110" s="152">
        <v>0</v>
      </c>
      <c r="J110" s="152">
        <v>0</v>
      </c>
      <c r="K110" s="152">
        <v>0</v>
      </c>
      <c r="L110" s="152">
        <v>0</v>
      </c>
      <c r="M110" s="152">
        <v>0</v>
      </c>
      <c r="N110" s="152">
        <v>0</v>
      </c>
      <c r="O110" s="152">
        <v>0</v>
      </c>
      <c r="P110" s="152">
        <v>0</v>
      </c>
      <c r="Q110" s="152">
        <v>0</v>
      </c>
      <c r="R110" s="152">
        <v>0</v>
      </c>
      <c r="S110" s="152">
        <v>-4931.90524</v>
      </c>
      <c r="T110" s="152">
        <v>0</v>
      </c>
      <c r="U110" s="152">
        <v>0</v>
      </c>
      <c r="V110" s="152">
        <v>0</v>
      </c>
      <c r="W110" s="152">
        <v>0</v>
      </c>
      <c r="X110" s="152">
        <v>0</v>
      </c>
      <c r="Y110" s="152">
        <v>0</v>
      </c>
      <c r="Z110" s="152">
        <v>0</v>
      </c>
      <c r="AA110" s="152">
        <v>0</v>
      </c>
      <c r="AB110" s="152">
        <v>0</v>
      </c>
      <c r="AC110" s="152">
        <v>0</v>
      </c>
      <c r="AD110" s="152">
        <v>0</v>
      </c>
      <c r="AE110" s="152">
        <v>0</v>
      </c>
      <c r="AF110" s="152">
        <v>-96</v>
      </c>
      <c r="AG110" s="152">
        <v>-96</v>
      </c>
      <c r="AH110" s="152">
        <v>-96</v>
      </c>
      <c r="AI110" s="152">
        <v>-97</v>
      </c>
      <c r="AJ110" s="152">
        <v>-97</v>
      </c>
      <c r="AK110" s="152">
        <v>-97</v>
      </c>
      <c r="AL110" s="152">
        <v>-97</v>
      </c>
      <c r="AM110" s="152">
        <v>-433</v>
      </c>
      <c r="AN110" s="152">
        <v>-430</v>
      </c>
      <c r="AO110" s="152">
        <v>-431</v>
      </c>
      <c r="AP110" s="152">
        <v>0</v>
      </c>
      <c r="AQ110" s="152">
        <v>0</v>
      </c>
    </row>
    <row r="111" spans="2:43">
      <c r="B111" s="150" t="s">
        <v>127</v>
      </c>
      <c r="C111" s="152">
        <v>0</v>
      </c>
      <c r="D111" s="152">
        <v>0</v>
      </c>
      <c r="E111" s="152">
        <v>0</v>
      </c>
      <c r="F111" s="152">
        <v>0</v>
      </c>
      <c r="G111" s="152">
        <v>0</v>
      </c>
      <c r="H111" s="152">
        <v>0</v>
      </c>
      <c r="I111" s="152">
        <v>0</v>
      </c>
      <c r="J111" s="152">
        <v>0</v>
      </c>
      <c r="K111" s="152">
        <v>0</v>
      </c>
      <c r="L111" s="152">
        <v>0</v>
      </c>
      <c r="M111" s="152">
        <v>0</v>
      </c>
      <c r="N111" s="152">
        <v>0</v>
      </c>
      <c r="O111" s="152">
        <v>-35103.488210000003</v>
      </c>
      <c r="P111" s="152">
        <v>0</v>
      </c>
      <c r="Q111" s="152">
        <v>0</v>
      </c>
      <c r="R111" s="152">
        <v>0</v>
      </c>
      <c r="S111" s="152">
        <v>0</v>
      </c>
      <c r="T111" s="152">
        <v>0</v>
      </c>
      <c r="U111" s="152">
        <v>0</v>
      </c>
      <c r="V111" s="152">
        <v>0</v>
      </c>
      <c r="W111" s="152">
        <v>0</v>
      </c>
      <c r="X111" s="152">
        <v>0</v>
      </c>
      <c r="Y111" s="152">
        <v>0</v>
      </c>
      <c r="Z111" s="152">
        <v>0</v>
      </c>
      <c r="AA111" s="152">
        <v>0</v>
      </c>
      <c r="AB111" s="152">
        <v>0</v>
      </c>
      <c r="AC111" s="152">
        <v>0</v>
      </c>
      <c r="AD111" s="152">
        <v>0</v>
      </c>
      <c r="AE111" s="152">
        <v>0</v>
      </c>
      <c r="AF111" s="152">
        <v>0</v>
      </c>
      <c r="AG111" s="152">
        <v>0</v>
      </c>
      <c r="AH111" s="152">
        <v>0</v>
      </c>
      <c r="AI111" s="152">
        <v>0</v>
      </c>
      <c r="AJ111" s="152">
        <v>0</v>
      </c>
      <c r="AK111" s="152">
        <v>0</v>
      </c>
      <c r="AL111" s="152">
        <v>0</v>
      </c>
      <c r="AM111" s="152">
        <v>0</v>
      </c>
      <c r="AN111" s="152">
        <v>0</v>
      </c>
      <c r="AO111" s="152">
        <v>0</v>
      </c>
      <c r="AP111" s="152">
        <v>0</v>
      </c>
      <c r="AQ111" s="152">
        <v>0</v>
      </c>
    </row>
    <row r="112" spans="2:43">
      <c r="B112" s="150" t="s">
        <v>128</v>
      </c>
      <c r="C112" s="152">
        <v>0</v>
      </c>
      <c r="D112" s="152">
        <v>0</v>
      </c>
      <c r="E112" s="152">
        <v>0</v>
      </c>
      <c r="F112" s="152">
        <v>0</v>
      </c>
      <c r="G112" s="152">
        <v>0</v>
      </c>
      <c r="H112" s="152">
        <v>0</v>
      </c>
      <c r="I112" s="152">
        <v>0</v>
      </c>
      <c r="J112" s="152">
        <v>0</v>
      </c>
      <c r="K112" s="152">
        <v>0</v>
      </c>
      <c r="L112" s="152">
        <v>0</v>
      </c>
      <c r="M112" s="152">
        <v>0</v>
      </c>
      <c r="N112" s="152">
        <v>0</v>
      </c>
      <c r="O112" s="152">
        <v>0</v>
      </c>
      <c r="P112" s="152">
        <v>0</v>
      </c>
      <c r="Q112" s="152">
        <v>0</v>
      </c>
      <c r="R112" s="152">
        <v>45527.432240000002</v>
      </c>
      <c r="S112" s="152">
        <v>43333.16</v>
      </c>
      <c r="T112" s="152">
        <v>83643.16</v>
      </c>
      <c r="U112" s="152">
        <v>83643.16</v>
      </c>
      <c r="V112" s="152">
        <v>0</v>
      </c>
      <c r="W112" s="152">
        <v>0</v>
      </c>
      <c r="X112" s="152">
        <v>0</v>
      </c>
      <c r="Y112" s="152">
        <v>0</v>
      </c>
      <c r="Z112" s="152">
        <v>0</v>
      </c>
      <c r="AA112" s="152">
        <v>0</v>
      </c>
      <c r="AB112" s="152">
        <v>0</v>
      </c>
      <c r="AC112" s="152">
        <v>0</v>
      </c>
      <c r="AD112" s="152">
        <v>100000</v>
      </c>
      <c r="AE112" s="152">
        <v>100000</v>
      </c>
      <c r="AF112" s="152">
        <v>100000</v>
      </c>
      <c r="AG112" s="152">
        <v>100000</v>
      </c>
      <c r="AH112" s="152">
        <v>145000</v>
      </c>
      <c r="AI112" s="152">
        <v>145000</v>
      </c>
      <c r="AJ112" s="152">
        <v>145000</v>
      </c>
      <c r="AK112" s="152">
        <v>145000</v>
      </c>
      <c r="AL112" s="152">
        <v>145000</v>
      </c>
      <c r="AM112" s="152">
        <v>145000</v>
      </c>
      <c r="AN112" s="152">
        <v>145000</v>
      </c>
      <c r="AO112" s="152">
        <v>145000</v>
      </c>
      <c r="AP112" s="152">
        <v>0</v>
      </c>
      <c r="AQ112" s="152">
        <v>0</v>
      </c>
    </row>
    <row r="113" spans="2:43">
      <c r="B113" s="150" t="s">
        <v>129</v>
      </c>
      <c r="C113" s="152">
        <v>0</v>
      </c>
      <c r="D113" s="152">
        <v>0</v>
      </c>
      <c r="E113" s="152">
        <v>0</v>
      </c>
      <c r="F113" s="152">
        <v>0</v>
      </c>
      <c r="G113" s="152">
        <v>0</v>
      </c>
      <c r="H113" s="152">
        <v>0</v>
      </c>
      <c r="I113" s="152">
        <v>0</v>
      </c>
      <c r="J113" s="152">
        <v>0</v>
      </c>
      <c r="K113" s="152">
        <v>0</v>
      </c>
      <c r="L113" s="152">
        <v>0</v>
      </c>
      <c r="M113" s="152">
        <v>0</v>
      </c>
      <c r="N113" s="152">
        <v>0</v>
      </c>
      <c r="O113" s="152">
        <v>0</v>
      </c>
      <c r="P113" s="152">
        <v>0</v>
      </c>
      <c r="Q113" s="152">
        <v>0</v>
      </c>
      <c r="R113" s="152">
        <v>0</v>
      </c>
      <c r="S113" s="152">
        <v>24141.66128</v>
      </c>
      <c r="T113" s="152">
        <v>5220.23585</v>
      </c>
      <c r="U113" s="152">
        <v>26185.535449999999</v>
      </c>
      <c r="V113" s="152">
        <v>9394.8799999999992</v>
      </c>
      <c r="W113" s="152">
        <v>19249.599999999999</v>
      </c>
      <c r="X113" s="152">
        <v>7351</v>
      </c>
      <c r="Y113" s="152">
        <v>13471</v>
      </c>
      <c r="Z113" s="152">
        <v>5499</v>
      </c>
      <c r="AA113" s="152">
        <v>11238</v>
      </c>
      <c r="AB113" s="152">
        <v>7755</v>
      </c>
      <c r="AC113" s="152">
        <v>19273</v>
      </c>
      <c r="AD113" s="152">
        <v>15553</v>
      </c>
      <c r="AE113" s="152">
        <v>36308</v>
      </c>
      <c r="AF113" s="152">
        <v>23212</v>
      </c>
      <c r="AG113" s="152">
        <v>51151</v>
      </c>
      <c r="AH113" s="152">
        <v>22428</v>
      </c>
      <c r="AI113" s="152">
        <v>46403</v>
      </c>
      <c r="AJ113" s="152">
        <v>22502</v>
      </c>
      <c r="AK113" s="152">
        <v>46803</v>
      </c>
      <c r="AL113" s="152">
        <v>16051</v>
      </c>
      <c r="AM113" s="152">
        <v>31785</v>
      </c>
      <c r="AN113" s="152">
        <v>14352</v>
      </c>
      <c r="AO113" s="152">
        <v>30239</v>
      </c>
      <c r="AP113" s="152">
        <v>0</v>
      </c>
      <c r="AQ113" s="152">
        <v>0</v>
      </c>
    </row>
    <row r="114" spans="2:43">
      <c r="B114" s="150" t="s">
        <v>130</v>
      </c>
      <c r="C114" s="152">
        <v>0</v>
      </c>
      <c r="D114" s="152">
        <v>0</v>
      </c>
      <c r="E114" s="152">
        <v>0</v>
      </c>
      <c r="F114" s="152">
        <v>0</v>
      </c>
      <c r="G114" s="152">
        <v>0</v>
      </c>
      <c r="H114" s="152">
        <v>0</v>
      </c>
      <c r="I114" s="152">
        <v>0</v>
      </c>
      <c r="J114" s="152">
        <v>0</v>
      </c>
      <c r="K114" s="152">
        <v>0</v>
      </c>
      <c r="L114" s="152">
        <v>0</v>
      </c>
      <c r="M114" s="152">
        <v>0</v>
      </c>
      <c r="N114" s="152">
        <v>0</v>
      </c>
      <c r="O114" s="152">
        <v>0</v>
      </c>
      <c r="P114" s="152">
        <v>0</v>
      </c>
      <c r="Q114" s="152">
        <v>0</v>
      </c>
      <c r="R114" s="152">
        <v>0</v>
      </c>
      <c r="S114" s="152">
        <v>-1172.6736599999999</v>
      </c>
      <c r="T114" s="152">
        <v>-6503.2555199999997</v>
      </c>
      <c r="U114" s="152">
        <v>-6515.9722000000002</v>
      </c>
      <c r="V114" s="152">
        <v>-794.81</v>
      </c>
      <c r="W114" s="152">
        <v>-792.86</v>
      </c>
      <c r="X114" s="152">
        <v>-793</v>
      </c>
      <c r="Y114" s="152">
        <v>-793</v>
      </c>
      <c r="Z114" s="152">
        <v>-794</v>
      </c>
      <c r="AA114" s="152">
        <v>-794</v>
      </c>
      <c r="AB114" s="152">
        <v>-794</v>
      </c>
      <c r="AC114" s="152">
        <v>-794</v>
      </c>
      <c r="AD114" s="152">
        <v>-752</v>
      </c>
      <c r="AE114" s="152">
        <v>-709</v>
      </c>
      <c r="AF114" s="152">
        <v>-666</v>
      </c>
      <c r="AG114" s="152">
        <v>-623</v>
      </c>
      <c r="AH114" s="152">
        <v>-580</v>
      </c>
      <c r="AI114" s="152">
        <v>-540</v>
      </c>
      <c r="AJ114" s="152">
        <v>-498</v>
      </c>
      <c r="AK114" s="152">
        <v>-458</v>
      </c>
      <c r="AL114" s="152">
        <v>-414</v>
      </c>
      <c r="AM114" s="152">
        <v>-376</v>
      </c>
      <c r="AN114" s="152">
        <v>-344</v>
      </c>
      <c r="AO114" s="152">
        <v>-288</v>
      </c>
      <c r="AP114" s="152">
        <v>0</v>
      </c>
      <c r="AQ114" s="152">
        <v>0</v>
      </c>
    </row>
    <row r="115" spans="2:43">
      <c r="B115" s="150" t="s">
        <v>110</v>
      </c>
      <c r="C115" s="152">
        <v>0</v>
      </c>
      <c r="D115" s="152">
        <v>0</v>
      </c>
      <c r="E115" s="152">
        <v>0</v>
      </c>
      <c r="F115" s="152">
        <v>0</v>
      </c>
      <c r="G115" s="152">
        <v>0</v>
      </c>
      <c r="H115" s="152">
        <v>0</v>
      </c>
      <c r="I115" s="152">
        <v>0</v>
      </c>
      <c r="J115" s="152">
        <v>0</v>
      </c>
      <c r="K115" s="152">
        <v>0</v>
      </c>
      <c r="L115" s="152">
        <v>0</v>
      </c>
      <c r="M115" s="152">
        <v>0</v>
      </c>
      <c r="N115" s="152">
        <v>0</v>
      </c>
      <c r="O115" s="168">
        <v>0</v>
      </c>
      <c r="P115" s="152">
        <v>0</v>
      </c>
      <c r="Q115" s="152">
        <v>0</v>
      </c>
      <c r="R115" s="214">
        <v>0</v>
      </c>
      <c r="S115" s="214">
        <v>1606.22234</v>
      </c>
      <c r="T115" s="214">
        <v>1395.72478</v>
      </c>
      <c r="U115" s="214">
        <v>907.40069999999992</v>
      </c>
      <c r="V115" s="214">
        <v>1300.78</v>
      </c>
      <c r="W115" s="214">
        <v>1329.31</v>
      </c>
      <c r="X115" s="214">
        <v>1601</v>
      </c>
      <c r="Y115" s="214">
        <v>1482</v>
      </c>
      <c r="Z115" s="214">
        <v>1530</v>
      </c>
      <c r="AA115" s="214">
        <v>1624</v>
      </c>
      <c r="AB115" s="214">
        <v>1353</v>
      </c>
      <c r="AC115" s="214">
        <v>1409</v>
      </c>
      <c r="AD115" s="214">
        <v>1477</v>
      </c>
      <c r="AE115" s="214">
        <v>1532</v>
      </c>
      <c r="AF115" s="214">
        <v>1781</v>
      </c>
      <c r="AG115" s="214">
        <v>1844</v>
      </c>
      <c r="AH115" s="214">
        <v>1904</v>
      </c>
      <c r="AI115" s="214">
        <v>2622</v>
      </c>
      <c r="AJ115" s="214">
        <v>0</v>
      </c>
      <c r="AK115" s="214">
        <v>0</v>
      </c>
      <c r="AL115" s="214">
        <v>0</v>
      </c>
      <c r="AM115" s="214">
        <v>0</v>
      </c>
      <c r="AN115" s="214">
        <v>0</v>
      </c>
      <c r="AO115" s="214">
        <v>0</v>
      </c>
      <c r="AP115" s="214">
        <v>3</v>
      </c>
      <c r="AQ115" s="214">
        <v>0</v>
      </c>
    </row>
    <row r="116" spans="2:43">
      <c r="B116" s="119" t="s">
        <v>316</v>
      </c>
      <c r="C116" s="152">
        <v>0</v>
      </c>
      <c r="D116" s="152">
        <v>0</v>
      </c>
      <c r="E116" s="152">
        <v>0</v>
      </c>
      <c r="F116" s="152">
        <v>0</v>
      </c>
      <c r="G116" s="152">
        <v>0</v>
      </c>
      <c r="H116" s="152">
        <v>0</v>
      </c>
      <c r="I116" s="152">
        <v>0</v>
      </c>
      <c r="J116" s="152">
        <v>0</v>
      </c>
      <c r="K116" s="152">
        <v>0</v>
      </c>
      <c r="L116" s="152">
        <v>0</v>
      </c>
      <c r="M116" s="152">
        <v>0</v>
      </c>
      <c r="N116" s="152">
        <v>0</v>
      </c>
      <c r="O116" s="119">
        <v>0</v>
      </c>
      <c r="P116" s="152">
        <v>0</v>
      </c>
      <c r="Q116" s="152">
        <v>0</v>
      </c>
      <c r="R116" s="152">
        <v>0</v>
      </c>
      <c r="S116" s="152">
        <v>0</v>
      </c>
      <c r="T116" s="152">
        <v>0</v>
      </c>
      <c r="U116" s="152">
        <v>0</v>
      </c>
      <c r="V116" s="152">
        <v>0</v>
      </c>
      <c r="W116" s="152">
        <v>0</v>
      </c>
      <c r="X116" s="152">
        <v>0</v>
      </c>
      <c r="Y116" s="152">
        <v>0</v>
      </c>
      <c r="Z116" s="152">
        <v>0</v>
      </c>
      <c r="AA116" s="119">
        <v>0</v>
      </c>
      <c r="AB116" s="152">
        <v>0</v>
      </c>
      <c r="AC116" s="152">
        <v>0</v>
      </c>
      <c r="AD116" s="152">
        <v>3182</v>
      </c>
      <c r="AE116" s="119">
        <v>14503</v>
      </c>
      <c r="AF116" s="119">
        <v>8942</v>
      </c>
      <c r="AG116" s="119">
        <v>8010</v>
      </c>
      <c r="AH116" s="119">
        <v>5814</v>
      </c>
      <c r="AI116" s="119">
        <v>5368</v>
      </c>
      <c r="AJ116" s="119">
        <v>2365</v>
      </c>
      <c r="AK116" s="119">
        <v>728</v>
      </c>
      <c r="AL116" s="119">
        <v>191</v>
      </c>
      <c r="AM116" s="119">
        <v>0</v>
      </c>
      <c r="AN116" s="119">
        <v>0</v>
      </c>
      <c r="AO116" s="119">
        <v>0</v>
      </c>
      <c r="AP116" s="119">
        <v>0</v>
      </c>
      <c r="AQ116" s="119">
        <v>0</v>
      </c>
    </row>
    <row r="117" spans="2:43">
      <c r="B117" s="150" t="s">
        <v>120</v>
      </c>
      <c r="C117" s="168">
        <v>0</v>
      </c>
      <c r="D117" s="168">
        <v>0</v>
      </c>
      <c r="E117" s="168">
        <v>0</v>
      </c>
      <c r="F117" s="168">
        <v>0</v>
      </c>
      <c r="G117" s="168">
        <v>0</v>
      </c>
      <c r="H117" s="168">
        <v>0</v>
      </c>
      <c r="I117" s="168">
        <v>0</v>
      </c>
      <c r="J117" s="168">
        <v>0</v>
      </c>
      <c r="K117" s="168">
        <v>0</v>
      </c>
      <c r="L117" s="168">
        <v>0</v>
      </c>
      <c r="M117" s="152">
        <v>0</v>
      </c>
      <c r="N117" s="152">
        <v>0</v>
      </c>
      <c r="O117" s="168">
        <v>-65558.207890000005</v>
      </c>
      <c r="P117" s="168">
        <v>-44824.268889999999</v>
      </c>
      <c r="Q117" s="168">
        <v>-38976.4827</v>
      </c>
      <c r="R117" s="214">
        <v>0</v>
      </c>
      <c r="S117" s="214">
        <v>-72690.918540000013</v>
      </c>
      <c r="T117" s="214">
        <v>-58341.310440000001</v>
      </c>
      <c r="U117" s="214">
        <v>-17732.166350000003</v>
      </c>
      <c r="V117" s="214">
        <v>0</v>
      </c>
      <c r="W117" s="214">
        <v>45713.13</v>
      </c>
      <c r="X117" s="214">
        <v>21436</v>
      </c>
      <c r="Y117" s="214">
        <v>102706</v>
      </c>
      <c r="Z117" s="214">
        <v>130411</v>
      </c>
      <c r="AA117" s="214">
        <v>81919</v>
      </c>
      <c r="AB117" s="214">
        <v>155446</v>
      </c>
      <c r="AC117" s="214">
        <v>176598</v>
      </c>
      <c r="AD117" s="214">
        <v>124388</v>
      </c>
      <c r="AE117" s="214">
        <v>64818</v>
      </c>
      <c r="AF117" s="214">
        <v>91528</v>
      </c>
      <c r="AG117" s="214">
        <v>149298</v>
      </c>
      <c r="AH117" s="214">
        <v>188355</v>
      </c>
      <c r="AI117" s="214">
        <v>21734</v>
      </c>
      <c r="AJ117" s="214">
        <v>62067</v>
      </c>
      <c r="AK117" s="214">
        <v>129948</v>
      </c>
      <c r="AL117" s="214">
        <v>88724</v>
      </c>
      <c r="AM117" s="214">
        <v>10802</v>
      </c>
      <c r="AN117" s="214">
        <v>15140</v>
      </c>
      <c r="AO117" s="214">
        <v>83234</v>
      </c>
      <c r="AP117" s="214">
        <v>0</v>
      </c>
      <c r="AQ117" s="214">
        <v>0</v>
      </c>
    </row>
    <row r="118" spans="2:43">
      <c r="B118" s="150" t="s">
        <v>75</v>
      </c>
      <c r="C118" s="168">
        <v>0</v>
      </c>
      <c r="D118" s="168">
        <v>0</v>
      </c>
      <c r="E118" s="168">
        <v>0</v>
      </c>
      <c r="F118" s="168">
        <v>0</v>
      </c>
      <c r="G118" s="168">
        <v>0</v>
      </c>
      <c r="H118" s="168">
        <v>0</v>
      </c>
      <c r="I118" s="168">
        <v>0</v>
      </c>
      <c r="J118" s="168">
        <v>0</v>
      </c>
      <c r="K118" s="168">
        <v>0</v>
      </c>
      <c r="L118" s="168">
        <v>0</v>
      </c>
      <c r="M118" s="152">
        <v>0</v>
      </c>
      <c r="N118" s="152">
        <v>0</v>
      </c>
      <c r="O118" s="168">
        <v>0</v>
      </c>
      <c r="P118" s="168">
        <v>0</v>
      </c>
      <c r="Q118" s="168">
        <v>0</v>
      </c>
      <c r="R118" s="214">
        <v>0</v>
      </c>
      <c r="S118" s="214">
        <v>0</v>
      </c>
      <c r="T118" s="214">
        <v>0</v>
      </c>
      <c r="U118" s="214">
        <v>0</v>
      </c>
      <c r="V118" s="214">
        <v>0</v>
      </c>
      <c r="W118" s="214">
        <v>0</v>
      </c>
      <c r="X118" s="214">
        <v>4737</v>
      </c>
      <c r="Y118" s="214">
        <v>4737</v>
      </c>
      <c r="Z118" s="214">
        <v>42539</v>
      </c>
      <c r="AA118" s="214">
        <v>42539</v>
      </c>
      <c r="AB118" s="214">
        <v>4736</v>
      </c>
      <c r="AC118" s="214">
        <v>4736</v>
      </c>
      <c r="AD118" s="214">
        <v>0</v>
      </c>
      <c r="AE118" s="214">
        <v>0</v>
      </c>
      <c r="AF118" s="214">
        <v>0</v>
      </c>
      <c r="AG118" s="214">
        <v>-2</v>
      </c>
      <c r="AH118" s="214">
        <v>0</v>
      </c>
      <c r="AI118" s="214">
        <v>0</v>
      </c>
      <c r="AJ118" s="214">
        <v>84764</v>
      </c>
      <c r="AK118" s="214">
        <v>84764</v>
      </c>
      <c r="AL118" s="214">
        <v>84764</v>
      </c>
      <c r="AM118" s="214">
        <v>84762</v>
      </c>
      <c r="AN118" s="214">
        <v>160346</v>
      </c>
      <c r="AO118" s="214">
        <v>266849</v>
      </c>
      <c r="AP118" s="214">
        <v>0</v>
      </c>
      <c r="AQ118" s="214">
        <v>0</v>
      </c>
    </row>
    <row r="119" spans="2:43">
      <c r="B119" s="150" t="s">
        <v>10</v>
      </c>
      <c r="C119" s="152">
        <v>14546.508169999999</v>
      </c>
      <c r="D119" s="152">
        <v>12350.8665</v>
      </c>
      <c r="E119" s="152">
        <v>0</v>
      </c>
      <c r="F119" s="152">
        <v>56.788690000000003</v>
      </c>
      <c r="G119" s="152">
        <v>4264.0607799999998</v>
      </c>
      <c r="H119" s="152">
        <v>4875.4749000000002</v>
      </c>
      <c r="I119" s="152">
        <v>42996.930890000003</v>
      </c>
      <c r="J119" s="152">
        <v>50732.542050000004</v>
      </c>
      <c r="K119" s="152">
        <v>0</v>
      </c>
      <c r="L119" s="152">
        <v>376.24473999999998</v>
      </c>
      <c r="M119" s="152">
        <v>2225.1235699999997</v>
      </c>
      <c r="N119" s="152">
        <v>18619.111960000002</v>
      </c>
      <c r="O119" s="152">
        <v>4388.4660000000003</v>
      </c>
      <c r="P119" s="152">
        <v>4989</v>
      </c>
      <c r="Q119" s="152">
        <v>5817</v>
      </c>
      <c r="R119" s="152">
        <v>13137</v>
      </c>
      <c r="S119" s="152">
        <v>13778</v>
      </c>
      <c r="T119" s="152">
        <v>14583</v>
      </c>
      <c r="U119" s="152">
        <v>15547</v>
      </c>
      <c r="V119" s="152">
        <v>26496.99</v>
      </c>
      <c r="W119" s="152">
        <v>22147</v>
      </c>
      <c r="X119" s="152">
        <v>18243</v>
      </c>
      <c r="Y119" s="152">
        <v>18941</v>
      </c>
      <c r="Z119" s="152">
        <v>19552</v>
      </c>
      <c r="AA119" s="152">
        <v>19924</v>
      </c>
      <c r="AB119" s="152">
        <v>16096</v>
      </c>
      <c r="AC119" s="152">
        <v>11958</v>
      </c>
      <c r="AD119" s="152">
        <v>7948</v>
      </c>
      <c r="AE119" s="152">
        <v>8777</v>
      </c>
      <c r="AF119" s="152">
        <v>9670</v>
      </c>
      <c r="AG119" s="152">
        <v>10136</v>
      </c>
      <c r="AH119" s="152">
        <v>8186</v>
      </c>
      <c r="AI119" s="152">
        <v>10646</v>
      </c>
      <c r="AJ119" s="152">
        <v>9860</v>
      </c>
      <c r="AK119" s="152">
        <v>10418</v>
      </c>
      <c r="AL119" s="152">
        <v>12931</v>
      </c>
      <c r="AM119" s="152">
        <v>13566</v>
      </c>
      <c r="AN119" s="152">
        <v>23572.997370000001</v>
      </c>
      <c r="AO119" s="152">
        <v>23221.263419999999</v>
      </c>
      <c r="AP119" s="152">
        <v>8378.3244200000008</v>
      </c>
      <c r="AQ119" s="152">
        <v>0</v>
      </c>
    </row>
    <row r="120" spans="2:43">
      <c r="B120" s="150" t="s">
        <v>76</v>
      </c>
      <c r="C120" s="168">
        <v>2249.4094</v>
      </c>
      <c r="D120" s="168">
        <v>0</v>
      </c>
      <c r="E120" s="168">
        <v>0</v>
      </c>
      <c r="F120" s="168">
        <v>1578.4214199999999</v>
      </c>
      <c r="G120" s="168">
        <v>1578.4214199999999</v>
      </c>
      <c r="H120" s="168">
        <v>846.4573200000001</v>
      </c>
      <c r="I120" s="168">
        <v>1211.22606</v>
      </c>
      <c r="J120" s="168">
        <v>1623.8273700000002</v>
      </c>
      <c r="K120" s="168">
        <v>0</v>
      </c>
      <c r="L120" s="168">
        <v>0</v>
      </c>
      <c r="M120" s="152">
        <v>0</v>
      </c>
      <c r="N120" s="152">
        <v>-7.6800000000503132E-3</v>
      </c>
      <c r="O120" s="168">
        <v>0</v>
      </c>
      <c r="P120" s="168">
        <v>0</v>
      </c>
      <c r="Q120" s="168">
        <v>0</v>
      </c>
      <c r="R120" s="214">
        <v>0</v>
      </c>
      <c r="S120" s="214">
        <v>0</v>
      </c>
      <c r="T120" s="214">
        <v>0</v>
      </c>
      <c r="U120" s="214">
        <v>0</v>
      </c>
      <c r="V120" s="214">
        <v>0</v>
      </c>
      <c r="W120" s="214">
        <v>0</v>
      </c>
      <c r="X120" s="214">
        <v>0</v>
      </c>
      <c r="Y120" s="214">
        <v>0</v>
      </c>
      <c r="Z120" s="214">
        <v>0</v>
      </c>
      <c r="AA120" s="214">
        <v>0</v>
      </c>
      <c r="AB120" s="214">
        <v>0</v>
      </c>
      <c r="AC120" s="214">
        <v>0</v>
      </c>
      <c r="AD120" s="214">
        <v>0</v>
      </c>
      <c r="AE120" s="214">
        <v>0</v>
      </c>
      <c r="AF120" s="214">
        <v>0</v>
      </c>
      <c r="AG120" s="214">
        <v>0</v>
      </c>
      <c r="AH120" s="214">
        <v>0</v>
      </c>
      <c r="AI120" s="214">
        <v>0</v>
      </c>
      <c r="AJ120" s="214">
        <v>0</v>
      </c>
      <c r="AK120" s="214">
        <v>0</v>
      </c>
      <c r="AL120" s="214">
        <v>0</v>
      </c>
      <c r="AM120" s="214">
        <v>0</v>
      </c>
      <c r="AN120" s="214">
        <v>0</v>
      </c>
      <c r="AO120" s="214">
        <v>0</v>
      </c>
      <c r="AP120" s="214">
        <v>0</v>
      </c>
      <c r="AQ120" s="214">
        <v>0</v>
      </c>
    </row>
    <row r="121" spans="2:43">
      <c r="B121" s="167" t="s">
        <v>77</v>
      </c>
      <c r="C121" s="216">
        <v>12157.437290000002</v>
      </c>
      <c r="D121" s="216">
        <v>12846.24152</v>
      </c>
      <c r="E121" s="216">
        <v>269574.34594999999</v>
      </c>
      <c r="F121" s="216">
        <v>280556.81318</v>
      </c>
      <c r="G121" s="216">
        <v>276660.23535000003</v>
      </c>
      <c r="H121" s="216">
        <v>246517.80770999999</v>
      </c>
      <c r="I121" s="216">
        <v>247923.42094000001</v>
      </c>
      <c r="J121" s="216">
        <v>200757</v>
      </c>
      <c r="K121" s="216">
        <v>947035.18618000008</v>
      </c>
      <c r="L121" s="216">
        <v>980728.60658000002</v>
      </c>
      <c r="M121" s="216">
        <v>921517.50815000013</v>
      </c>
      <c r="N121" s="216">
        <v>560220.58904999995</v>
      </c>
      <c r="O121" s="216">
        <v>282702.35453000001</v>
      </c>
      <c r="P121" s="216">
        <v>241019.91962</v>
      </c>
      <c r="Q121" s="216">
        <v>240292.69487000001</v>
      </c>
      <c r="R121" s="218">
        <v>1178618.5009399999</v>
      </c>
      <c r="S121" s="218">
        <v>1194044.17304</v>
      </c>
      <c r="T121" s="218">
        <v>1124115.7962200001</v>
      </c>
      <c r="U121" s="218">
        <v>1127274.0316699999</v>
      </c>
      <c r="V121" s="218">
        <v>877838.72</v>
      </c>
      <c r="W121" s="218">
        <v>870754.48</v>
      </c>
      <c r="X121" s="218">
        <v>868722</v>
      </c>
      <c r="Y121" s="218">
        <v>786837</v>
      </c>
      <c r="Z121" s="218">
        <v>796994</v>
      </c>
      <c r="AA121" s="218">
        <v>793080</v>
      </c>
      <c r="AB121" s="218">
        <v>792883</v>
      </c>
      <c r="AC121" s="218">
        <v>795667</v>
      </c>
      <c r="AD121" s="218">
        <v>688483</v>
      </c>
      <c r="AE121" s="218">
        <v>712347</v>
      </c>
      <c r="AF121" s="218">
        <v>825505</v>
      </c>
      <c r="AG121" s="218">
        <v>818561</v>
      </c>
      <c r="AH121" s="218">
        <v>702349</v>
      </c>
      <c r="AI121" s="218">
        <f t="shared" ref="AI121:AL121" si="21">+AI122</f>
        <v>754207</v>
      </c>
      <c r="AJ121" s="218">
        <f t="shared" si="21"/>
        <v>739798</v>
      </c>
      <c r="AK121" s="218">
        <f t="shared" si="21"/>
        <v>823476</v>
      </c>
      <c r="AL121" s="218">
        <f t="shared" si="21"/>
        <v>768804</v>
      </c>
      <c r="AM121" s="218">
        <v>792572</v>
      </c>
      <c r="AN121" s="218">
        <v>807352</v>
      </c>
      <c r="AO121" s="218">
        <v>815583</v>
      </c>
      <c r="AP121" s="218">
        <v>48455</v>
      </c>
      <c r="AQ121" s="218">
        <v>0</v>
      </c>
    </row>
    <row r="122" spans="2:43">
      <c r="B122" s="154" t="s">
        <v>78</v>
      </c>
      <c r="C122" s="149">
        <v>12157.437290000002</v>
      </c>
      <c r="D122" s="149">
        <v>12846.24152</v>
      </c>
      <c r="E122" s="149">
        <v>269574.34594999999</v>
      </c>
      <c r="F122" s="149">
        <v>280556.81318</v>
      </c>
      <c r="G122" s="149">
        <v>276660.23535000003</v>
      </c>
      <c r="H122" s="149">
        <v>246517.80770999999</v>
      </c>
      <c r="I122" s="149">
        <v>247923.42094000001</v>
      </c>
      <c r="J122" s="149">
        <v>200757</v>
      </c>
      <c r="K122" s="149">
        <v>947035.18618000008</v>
      </c>
      <c r="L122" s="149">
        <v>980728.60658000002</v>
      </c>
      <c r="M122" s="149">
        <v>921517.50815000013</v>
      </c>
      <c r="N122" s="149">
        <v>560220.58904999995</v>
      </c>
      <c r="O122" s="149">
        <v>282702.35453000001</v>
      </c>
      <c r="P122" s="149">
        <v>241019.91962</v>
      </c>
      <c r="Q122" s="149">
        <v>240292.69487000001</v>
      </c>
      <c r="R122" s="149">
        <v>1178618.5009399999</v>
      </c>
      <c r="S122" s="149">
        <v>1194044.17304</v>
      </c>
      <c r="T122" s="149">
        <v>1124115.7962200001</v>
      </c>
      <c r="U122" s="149">
        <v>1127274.0316699999</v>
      </c>
      <c r="V122" s="149">
        <v>877838.72</v>
      </c>
      <c r="W122" s="149">
        <v>870754.48</v>
      </c>
      <c r="X122" s="149">
        <v>868722</v>
      </c>
      <c r="Y122" s="149">
        <v>786837</v>
      </c>
      <c r="Z122" s="149">
        <v>796994</v>
      </c>
      <c r="AA122" s="149">
        <v>793080</v>
      </c>
      <c r="AB122" s="149">
        <v>792883</v>
      </c>
      <c r="AC122" s="149">
        <v>795667</v>
      </c>
      <c r="AD122" s="149">
        <v>688483</v>
      </c>
      <c r="AE122" s="149">
        <v>712347</v>
      </c>
      <c r="AF122" s="149">
        <v>825505</v>
      </c>
      <c r="AG122" s="149">
        <v>818561</v>
      </c>
      <c r="AH122" s="149">
        <v>702349</v>
      </c>
      <c r="AI122" s="149">
        <f t="shared" ref="AI122:AL122" si="22">SUM(AI123:AI138)</f>
        <v>754207</v>
      </c>
      <c r="AJ122" s="149">
        <f t="shared" si="22"/>
        <v>739798</v>
      </c>
      <c r="AK122" s="149">
        <f t="shared" si="22"/>
        <v>823476</v>
      </c>
      <c r="AL122" s="149">
        <f t="shared" si="22"/>
        <v>768804</v>
      </c>
      <c r="AM122" s="149">
        <v>792572</v>
      </c>
      <c r="AN122" s="149">
        <v>807352</v>
      </c>
      <c r="AO122" s="149">
        <v>815583</v>
      </c>
      <c r="AP122" s="149">
        <v>48455</v>
      </c>
      <c r="AQ122" s="149">
        <v>0</v>
      </c>
    </row>
    <row r="123" spans="2:43">
      <c r="B123" s="150" t="s">
        <v>72</v>
      </c>
      <c r="C123" s="152">
        <v>0</v>
      </c>
      <c r="D123" s="152">
        <v>0</v>
      </c>
      <c r="E123" s="152">
        <v>0</v>
      </c>
      <c r="F123" s="152">
        <v>0</v>
      </c>
      <c r="G123" s="152">
        <v>0</v>
      </c>
      <c r="H123" s="152">
        <v>0</v>
      </c>
      <c r="I123" s="152">
        <v>0</v>
      </c>
      <c r="J123" s="152">
        <v>0</v>
      </c>
      <c r="K123" s="152">
        <v>0</v>
      </c>
      <c r="L123" s="152">
        <v>0</v>
      </c>
      <c r="M123" s="152">
        <v>-3.8E-3</v>
      </c>
      <c r="N123" s="152">
        <v>-7.4000000000000003E-3</v>
      </c>
      <c r="O123" s="152">
        <v>-7.4000000000000003E-3</v>
      </c>
      <c r="P123" s="152">
        <v>-7.4000000000000003E-3</v>
      </c>
      <c r="Q123" s="152">
        <v>-7.4000000000000003E-3</v>
      </c>
      <c r="R123" s="152">
        <v>-0.20261000000000001</v>
      </c>
      <c r="S123" s="152">
        <v>-0.20261000000000001</v>
      </c>
      <c r="T123" s="152">
        <v>-0.20261000000000001</v>
      </c>
      <c r="U123" s="152">
        <v>173.77068</v>
      </c>
      <c r="V123" s="152">
        <v>1805.87</v>
      </c>
      <c r="W123" s="152">
        <v>678.68</v>
      </c>
      <c r="X123" s="152">
        <v>308</v>
      </c>
      <c r="Y123" s="152">
        <v>2415</v>
      </c>
      <c r="Z123" s="152">
        <v>3478</v>
      </c>
      <c r="AA123" s="152">
        <v>2060</v>
      </c>
      <c r="AB123" s="152">
        <v>3843</v>
      </c>
      <c r="AC123" s="152">
        <v>3628</v>
      </c>
      <c r="AD123" s="152">
        <v>3027</v>
      </c>
      <c r="AE123" s="152">
        <v>26462</v>
      </c>
      <c r="AF123" s="152">
        <v>11667</v>
      </c>
      <c r="AG123" s="152">
        <v>4452</v>
      </c>
      <c r="AH123" s="152">
        <v>2859</v>
      </c>
      <c r="AI123" s="152">
        <v>21840</v>
      </c>
      <c r="AJ123" s="152">
        <v>3882</v>
      </c>
      <c r="AK123" s="152">
        <v>37846</v>
      </c>
      <c r="AL123" s="152">
        <v>38246</v>
      </c>
      <c r="AM123" s="152">
        <v>37718</v>
      </c>
      <c r="AN123" s="152">
        <v>45328</v>
      </c>
      <c r="AO123" s="152">
        <v>48045</v>
      </c>
      <c r="AP123" s="152">
        <v>0</v>
      </c>
      <c r="AQ123" s="152">
        <v>0</v>
      </c>
    </row>
    <row r="124" spans="2:43">
      <c r="B124" s="150" t="s">
        <v>207</v>
      </c>
      <c r="C124" s="152"/>
      <c r="D124" s="152"/>
      <c r="E124" s="152"/>
      <c r="F124" s="152"/>
      <c r="G124" s="152"/>
      <c r="H124" s="152"/>
      <c r="I124" s="152"/>
      <c r="J124" s="152"/>
      <c r="K124" s="152"/>
      <c r="L124" s="152"/>
      <c r="M124" s="152"/>
      <c r="N124" s="152"/>
      <c r="O124" s="152"/>
      <c r="P124" s="152"/>
      <c r="Q124" s="152"/>
      <c r="R124" s="152"/>
      <c r="S124" s="152"/>
      <c r="T124" s="152"/>
      <c r="U124" s="152"/>
      <c r="V124" s="152"/>
      <c r="W124" s="152">
        <v>0</v>
      </c>
      <c r="X124" s="152">
        <v>0</v>
      </c>
      <c r="Y124" s="152">
        <v>0</v>
      </c>
      <c r="Z124" s="152">
        <v>0</v>
      </c>
      <c r="AA124" s="152">
        <v>0</v>
      </c>
      <c r="AB124" s="152">
        <v>0</v>
      </c>
      <c r="AC124" s="152">
        <v>0</v>
      </c>
      <c r="AD124" s="152">
        <v>0</v>
      </c>
      <c r="AE124" s="152">
        <v>0</v>
      </c>
      <c r="AF124" s="152">
        <v>0</v>
      </c>
      <c r="AG124" s="152">
        <v>0</v>
      </c>
      <c r="AH124" s="152">
        <v>0</v>
      </c>
      <c r="AI124" s="152">
        <v>0</v>
      </c>
      <c r="AJ124" s="152">
        <v>0</v>
      </c>
      <c r="AK124" s="152">
        <v>0</v>
      </c>
      <c r="AL124" s="152">
        <v>0</v>
      </c>
      <c r="AM124" s="152">
        <v>0</v>
      </c>
      <c r="AN124" s="152">
        <v>0</v>
      </c>
      <c r="AO124" s="152">
        <v>0</v>
      </c>
      <c r="AP124" s="152">
        <v>0</v>
      </c>
      <c r="AQ124" s="152">
        <v>0</v>
      </c>
    </row>
    <row r="125" spans="2:43">
      <c r="B125" s="150" t="s">
        <v>131</v>
      </c>
      <c r="C125" s="152">
        <v>0</v>
      </c>
      <c r="D125" s="152">
        <v>0</v>
      </c>
      <c r="E125" s="152">
        <v>0</v>
      </c>
      <c r="F125" s="152">
        <v>0</v>
      </c>
      <c r="G125" s="152">
        <v>0</v>
      </c>
      <c r="H125" s="152">
        <v>0</v>
      </c>
      <c r="I125" s="152">
        <v>0</v>
      </c>
      <c r="J125" s="152">
        <v>0</v>
      </c>
      <c r="K125" s="152">
        <v>0</v>
      </c>
      <c r="L125" s="152">
        <v>0</v>
      </c>
      <c r="M125" s="152">
        <v>0</v>
      </c>
      <c r="N125" s="152">
        <v>0</v>
      </c>
      <c r="O125" s="152">
        <v>0</v>
      </c>
      <c r="P125" s="152">
        <v>0</v>
      </c>
      <c r="Q125" s="152">
        <v>0</v>
      </c>
      <c r="R125" s="152">
        <v>0</v>
      </c>
      <c r="S125" s="152">
        <v>0</v>
      </c>
      <c r="T125" s="152">
        <v>0</v>
      </c>
      <c r="U125" s="152">
        <v>0</v>
      </c>
      <c r="V125" s="152">
        <v>0</v>
      </c>
      <c r="W125" s="152">
        <v>0</v>
      </c>
      <c r="X125" s="152">
        <v>0</v>
      </c>
      <c r="Y125" s="152">
        <v>0</v>
      </c>
      <c r="Z125" s="152">
        <v>0</v>
      </c>
      <c r="AA125" s="152">
        <v>0</v>
      </c>
      <c r="AB125" s="152">
        <v>0</v>
      </c>
      <c r="AC125" s="152">
        <v>0</v>
      </c>
      <c r="AD125" s="152">
        <v>0</v>
      </c>
      <c r="AE125" s="152">
        <v>0</v>
      </c>
      <c r="AF125" s="152">
        <v>0</v>
      </c>
      <c r="AG125" s="152">
        <v>0</v>
      </c>
      <c r="AH125" s="152">
        <v>0</v>
      </c>
      <c r="AI125" s="152">
        <v>0</v>
      </c>
      <c r="AJ125" s="152">
        <v>0</v>
      </c>
      <c r="AK125" s="152">
        <v>0</v>
      </c>
      <c r="AL125" s="152">
        <v>0</v>
      </c>
      <c r="AM125" s="152">
        <v>0</v>
      </c>
      <c r="AN125" s="152">
        <v>0</v>
      </c>
      <c r="AO125" s="152">
        <v>0</v>
      </c>
      <c r="AP125" s="152">
        <v>0</v>
      </c>
      <c r="AQ125" s="152">
        <v>0</v>
      </c>
    </row>
    <row r="126" spans="2:43">
      <c r="B126" s="150" t="s">
        <v>132</v>
      </c>
      <c r="C126" s="152">
        <v>0</v>
      </c>
      <c r="D126" s="152">
        <v>0</v>
      </c>
      <c r="E126" s="152">
        <v>0</v>
      </c>
      <c r="F126" s="152">
        <v>0</v>
      </c>
      <c r="G126" s="152">
        <v>0</v>
      </c>
      <c r="H126" s="152">
        <v>0</v>
      </c>
      <c r="I126" s="152">
        <v>0</v>
      </c>
      <c r="J126" s="152">
        <v>0</v>
      </c>
      <c r="K126" s="152">
        <v>0</v>
      </c>
      <c r="L126" s="152">
        <v>0</v>
      </c>
      <c r="M126" s="152">
        <v>0</v>
      </c>
      <c r="N126" s="152">
        <v>0</v>
      </c>
      <c r="O126" s="152">
        <v>0</v>
      </c>
      <c r="P126" s="152">
        <v>0</v>
      </c>
      <c r="Q126" s="152">
        <v>0</v>
      </c>
      <c r="R126" s="152">
        <v>0</v>
      </c>
      <c r="S126" s="152">
        <v>0</v>
      </c>
      <c r="T126" s="152">
        <v>0</v>
      </c>
      <c r="U126" s="152">
        <v>0</v>
      </c>
      <c r="V126" s="152">
        <v>0</v>
      </c>
      <c r="W126" s="152">
        <v>32769.18</v>
      </c>
      <c r="X126" s="152">
        <v>34991</v>
      </c>
      <c r="Y126" s="152">
        <v>37212</v>
      </c>
      <c r="Z126" s="152">
        <v>39434</v>
      </c>
      <c r="AA126" s="152">
        <v>41655</v>
      </c>
      <c r="AB126" s="152">
        <v>43877</v>
      </c>
      <c r="AC126" s="152">
        <v>46098</v>
      </c>
      <c r="AD126" s="152">
        <v>48320</v>
      </c>
      <c r="AE126" s="152">
        <v>50542</v>
      </c>
      <c r="AF126" s="152">
        <v>52763</v>
      </c>
      <c r="AG126" s="152">
        <v>54985</v>
      </c>
      <c r="AH126" s="152">
        <v>59011</v>
      </c>
      <c r="AI126" s="152">
        <v>61162</v>
      </c>
      <c r="AJ126" s="152">
        <v>61649</v>
      </c>
      <c r="AK126" s="152">
        <v>63871</v>
      </c>
      <c r="AL126" s="152">
        <v>66092</v>
      </c>
      <c r="AM126" s="152">
        <v>68314</v>
      </c>
      <c r="AN126" s="152">
        <v>70535</v>
      </c>
      <c r="AO126" s="152">
        <v>72757</v>
      </c>
      <c r="AP126" s="152">
        <v>48283</v>
      </c>
      <c r="AQ126" s="152">
        <v>0</v>
      </c>
    </row>
    <row r="127" spans="2:43">
      <c r="B127" s="150" t="s">
        <v>123</v>
      </c>
      <c r="C127" s="152">
        <v>0</v>
      </c>
      <c r="D127" s="152">
        <v>0</v>
      </c>
      <c r="E127" s="152">
        <v>252715.88900999998</v>
      </c>
      <c r="F127" s="152">
        <v>262149.40863999998</v>
      </c>
      <c r="G127" s="152">
        <v>263607.69387000002</v>
      </c>
      <c r="H127" s="152">
        <v>229955.37568</v>
      </c>
      <c r="I127" s="152">
        <v>235544.79236000002</v>
      </c>
      <c r="J127" s="152">
        <v>192107</v>
      </c>
      <c r="K127" s="152">
        <v>953997.96819000004</v>
      </c>
      <c r="L127" s="152">
        <v>981283.43062</v>
      </c>
      <c r="M127" s="152">
        <v>896940.78104000003</v>
      </c>
      <c r="N127" s="152">
        <v>534406.59644999995</v>
      </c>
      <c r="O127" s="152">
        <v>230725.85167999999</v>
      </c>
      <c r="P127" s="152">
        <v>226941.62789999999</v>
      </c>
      <c r="Q127" s="152">
        <v>222809.71515999999</v>
      </c>
      <c r="R127" s="152">
        <v>218832.38954</v>
      </c>
      <c r="S127" s="152">
        <v>214735.16156000001</v>
      </c>
      <c r="T127" s="152">
        <v>210052.41596000001</v>
      </c>
      <c r="U127" s="152">
        <v>205122.67905000001</v>
      </c>
      <c r="V127" s="152">
        <v>0</v>
      </c>
      <c r="W127" s="152">
        <v>0</v>
      </c>
      <c r="X127" s="152">
        <v>0</v>
      </c>
      <c r="Y127" s="152">
        <v>0</v>
      </c>
      <c r="Z127" s="152">
        <v>0</v>
      </c>
      <c r="AA127" s="152">
        <v>0</v>
      </c>
      <c r="AB127" s="152">
        <v>0</v>
      </c>
      <c r="AC127" s="152">
        <v>0</v>
      </c>
      <c r="AD127" s="152">
        <v>0</v>
      </c>
      <c r="AE127" s="152">
        <v>0</v>
      </c>
      <c r="AF127" s="152">
        <v>77953</v>
      </c>
      <c r="AG127" s="152">
        <v>77953</v>
      </c>
      <c r="AH127" s="152">
        <v>100057</v>
      </c>
      <c r="AI127" s="152">
        <v>130736</v>
      </c>
      <c r="AJ127" s="152">
        <v>130736</v>
      </c>
      <c r="AK127" s="152">
        <v>172351</v>
      </c>
      <c r="AL127" s="152">
        <v>246553</v>
      </c>
      <c r="AM127" s="152">
        <v>274180</v>
      </c>
      <c r="AN127" s="152">
        <v>274180</v>
      </c>
      <c r="AO127" s="152">
        <v>274180</v>
      </c>
      <c r="AP127" s="152">
        <v>0</v>
      </c>
      <c r="AQ127" s="152">
        <v>0</v>
      </c>
    </row>
    <row r="128" spans="2:43">
      <c r="B128" s="150" t="s">
        <v>139</v>
      </c>
      <c r="C128" s="152">
        <v>0</v>
      </c>
      <c r="D128" s="152">
        <v>0</v>
      </c>
      <c r="E128" s="152">
        <v>3100.3846100000001</v>
      </c>
      <c r="F128" s="152">
        <v>2330.5452999999998</v>
      </c>
      <c r="G128" s="152">
        <v>2479.8396099999995</v>
      </c>
      <c r="H128" s="152">
        <v>3882.3694399999999</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52">
        <v>0</v>
      </c>
      <c r="AF128" s="152">
        <v>28</v>
      </c>
      <c r="AG128" s="152">
        <v>436</v>
      </c>
      <c r="AH128" s="152">
        <v>1961</v>
      </c>
      <c r="AI128" s="152">
        <v>4988</v>
      </c>
      <c r="AJ128" s="152">
        <v>8449</v>
      </c>
      <c r="AK128" s="152">
        <v>10268</v>
      </c>
      <c r="AL128" s="152">
        <v>13117</v>
      </c>
      <c r="AM128" s="152">
        <v>19540</v>
      </c>
      <c r="AN128" s="152">
        <v>25295</v>
      </c>
      <c r="AO128" s="152">
        <v>30310</v>
      </c>
      <c r="AP128" s="152">
        <v>0</v>
      </c>
      <c r="AQ128" s="152">
        <v>0</v>
      </c>
    </row>
    <row r="129" spans="2:43">
      <c r="B129" s="150" t="s">
        <v>133</v>
      </c>
      <c r="C129" s="152">
        <v>0</v>
      </c>
      <c r="D129" s="152">
        <v>0</v>
      </c>
      <c r="E129" s="152">
        <v>0</v>
      </c>
      <c r="F129" s="152">
        <v>0</v>
      </c>
      <c r="G129" s="152">
        <v>0</v>
      </c>
      <c r="H129" s="152">
        <v>0</v>
      </c>
      <c r="I129" s="152">
        <v>0</v>
      </c>
      <c r="J129" s="152">
        <v>0</v>
      </c>
      <c r="K129" s="152">
        <v>0</v>
      </c>
      <c r="L129" s="152">
        <v>0</v>
      </c>
      <c r="M129" s="152">
        <v>0</v>
      </c>
      <c r="N129" s="152">
        <v>0</v>
      </c>
      <c r="O129" s="152">
        <v>-10859.937610000001</v>
      </c>
      <c r="P129" s="152">
        <v>-44710.659479999995</v>
      </c>
      <c r="Q129" s="152">
        <v>-44931.653109999999</v>
      </c>
      <c r="R129" s="152">
        <v>0</v>
      </c>
      <c r="S129" s="152">
        <v>0</v>
      </c>
      <c r="T129" s="152">
        <v>0</v>
      </c>
      <c r="U129" s="152">
        <v>0</v>
      </c>
      <c r="V129" s="152">
        <v>0</v>
      </c>
      <c r="W129" s="152">
        <v>0</v>
      </c>
      <c r="X129" s="152">
        <v>0</v>
      </c>
      <c r="Y129" s="152">
        <v>0</v>
      </c>
      <c r="Z129" s="152">
        <v>0</v>
      </c>
      <c r="AA129" s="152">
        <v>0</v>
      </c>
      <c r="AB129" s="152">
        <v>0</v>
      </c>
      <c r="AC129" s="152">
        <v>0</v>
      </c>
      <c r="AD129" s="152">
        <v>0</v>
      </c>
      <c r="AE129" s="152">
        <v>0</v>
      </c>
      <c r="AF129" s="152">
        <v>-1019</v>
      </c>
      <c r="AG129" s="152">
        <v>-4939</v>
      </c>
      <c r="AH129" s="152">
        <v>-4915</v>
      </c>
      <c r="AI129" s="152">
        <v>-4891</v>
      </c>
      <c r="AJ129" s="152">
        <v>-4867</v>
      </c>
      <c r="AK129" s="152">
        <v>-4843</v>
      </c>
      <c r="AL129" s="152">
        <v>-4818</v>
      </c>
      <c r="AM129" s="152">
        <v>-3846</v>
      </c>
      <c r="AN129" s="152">
        <v>-3741</v>
      </c>
      <c r="AO129" s="152">
        <v>-3629</v>
      </c>
      <c r="AP129" s="152">
        <v>0</v>
      </c>
      <c r="AQ129" s="152">
        <v>0</v>
      </c>
    </row>
    <row r="130" spans="2:43">
      <c r="B130" s="150" t="s">
        <v>134</v>
      </c>
      <c r="C130" s="152">
        <v>0</v>
      </c>
      <c r="D130" s="152">
        <v>0</v>
      </c>
      <c r="E130" s="152">
        <v>0</v>
      </c>
      <c r="F130" s="152">
        <v>0</v>
      </c>
      <c r="G130" s="152">
        <v>0</v>
      </c>
      <c r="H130" s="152">
        <v>0</v>
      </c>
      <c r="I130" s="152">
        <v>0</v>
      </c>
      <c r="J130" s="152">
        <v>0</v>
      </c>
      <c r="K130" s="152">
        <v>0</v>
      </c>
      <c r="L130" s="152">
        <v>0</v>
      </c>
      <c r="M130" s="152">
        <v>0</v>
      </c>
      <c r="N130" s="152">
        <v>0</v>
      </c>
      <c r="O130" s="152">
        <v>0</v>
      </c>
      <c r="P130" s="152">
        <v>0</v>
      </c>
      <c r="Q130" s="152">
        <v>0</v>
      </c>
      <c r="R130" s="152">
        <v>-11312.822109999999</v>
      </c>
      <c r="S130" s="152">
        <v>-11456.13515</v>
      </c>
      <c r="T130" s="152">
        <v>-11649.044230000001</v>
      </c>
      <c r="U130" s="152">
        <v>-11804.880060000001</v>
      </c>
      <c r="V130" s="152">
        <v>0</v>
      </c>
      <c r="W130" s="152">
        <v>0</v>
      </c>
      <c r="X130" s="152">
        <v>0</v>
      </c>
      <c r="Y130" s="152">
        <v>0</v>
      </c>
      <c r="Z130" s="152">
        <v>0</v>
      </c>
      <c r="AA130" s="152">
        <v>0</v>
      </c>
      <c r="AB130" s="152">
        <v>0</v>
      </c>
      <c r="AC130" s="152">
        <v>0</v>
      </c>
      <c r="AD130" s="152">
        <v>0</v>
      </c>
      <c r="AE130" s="152">
        <v>0</v>
      </c>
      <c r="AF130" s="152">
        <v>0</v>
      </c>
      <c r="AG130" s="152">
        <v>0</v>
      </c>
      <c r="AH130" s="152">
        <v>0</v>
      </c>
      <c r="AI130" s="152">
        <v>0</v>
      </c>
      <c r="AJ130" s="152">
        <v>0</v>
      </c>
      <c r="AK130" s="152">
        <v>0</v>
      </c>
      <c r="AL130" s="152">
        <v>0</v>
      </c>
      <c r="AM130" s="152">
        <v>0</v>
      </c>
      <c r="AN130" s="152">
        <v>0</v>
      </c>
      <c r="AO130" s="152">
        <v>0</v>
      </c>
      <c r="AP130" s="152">
        <v>0</v>
      </c>
      <c r="AQ130" s="152">
        <v>0</v>
      </c>
    </row>
    <row r="131" spans="2:43">
      <c r="B131" s="150" t="s">
        <v>135</v>
      </c>
      <c r="C131" s="152">
        <v>0</v>
      </c>
      <c r="D131" s="152">
        <v>0</v>
      </c>
      <c r="E131" s="152">
        <v>0</v>
      </c>
      <c r="F131" s="152">
        <v>0</v>
      </c>
      <c r="G131" s="152">
        <v>0</v>
      </c>
      <c r="H131" s="152">
        <v>0</v>
      </c>
      <c r="I131" s="152">
        <v>0</v>
      </c>
      <c r="J131" s="152">
        <v>0</v>
      </c>
      <c r="K131" s="152">
        <v>0</v>
      </c>
      <c r="L131" s="152">
        <v>0</v>
      </c>
      <c r="M131" s="152">
        <v>0</v>
      </c>
      <c r="N131" s="152">
        <v>0</v>
      </c>
      <c r="O131" s="152">
        <v>0</v>
      </c>
      <c r="P131" s="152">
        <v>0</v>
      </c>
      <c r="Q131" s="152">
        <v>0</v>
      </c>
      <c r="R131" s="152">
        <v>911666.84</v>
      </c>
      <c r="S131" s="152">
        <v>911666.84</v>
      </c>
      <c r="T131" s="152">
        <v>849690.26</v>
      </c>
      <c r="U131" s="152">
        <v>849690.26</v>
      </c>
      <c r="V131" s="152">
        <v>750000</v>
      </c>
      <c r="W131" s="152">
        <v>750000</v>
      </c>
      <c r="X131" s="152">
        <v>750000</v>
      </c>
      <c r="Y131" s="152">
        <v>750000</v>
      </c>
      <c r="Z131" s="152">
        <v>750000</v>
      </c>
      <c r="AA131" s="152">
        <v>750000</v>
      </c>
      <c r="AB131" s="152">
        <v>750000</v>
      </c>
      <c r="AC131" s="152">
        <v>750000</v>
      </c>
      <c r="AD131" s="152">
        <v>650000</v>
      </c>
      <c r="AE131" s="152">
        <v>650000</v>
      </c>
      <c r="AF131" s="152">
        <v>650000</v>
      </c>
      <c r="AG131" s="152">
        <v>650000</v>
      </c>
      <c r="AH131" s="152">
        <v>505000</v>
      </c>
      <c r="AI131" s="152">
        <v>505000</v>
      </c>
      <c r="AJ131" s="152">
        <v>505000</v>
      </c>
      <c r="AK131" s="152">
        <v>505000</v>
      </c>
      <c r="AL131" s="152">
        <v>360000</v>
      </c>
      <c r="AM131" s="152">
        <v>360000</v>
      </c>
      <c r="AN131" s="152">
        <v>360000</v>
      </c>
      <c r="AO131" s="152">
        <v>360000</v>
      </c>
      <c r="AP131" s="152">
        <v>0</v>
      </c>
      <c r="AQ131" s="152">
        <v>0</v>
      </c>
    </row>
    <row r="132" spans="2:43">
      <c r="B132" s="150" t="s">
        <v>136</v>
      </c>
      <c r="C132" s="152">
        <v>0</v>
      </c>
      <c r="D132" s="152">
        <v>0</v>
      </c>
      <c r="E132" s="152">
        <v>0</v>
      </c>
      <c r="F132" s="152">
        <v>0</v>
      </c>
      <c r="G132" s="152">
        <v>0</v>
      </c>
      <c r="H132" s="152">
        <v>0</v>
      </c>
      <c r="I132" s="152">
        <v>0</v>
      </c>
      <c r="J132" s="152">
        <v>0</v>
      </c>
      <c r="K132" s="152">
        <v>0</v>
      </c>
      <c r="L132" s="152">
        <v>0</v>
      </c>
      <c r="M132" s="152">
        <v>0</v>
      </c>
      <c r="N132" s="152">
        <v>0</v>
      </c>
      <c r="O132" s="152">
        <v>0</v>
      </c>
      <c r="P132" s="152">
        <v>0</v>
      </c>
      <c r="Q132" s="152">
        <v>0</v>
      </c>
      <c r="R132" s="152">
        <v>-22660.703879999997</v>
      </c>
      <c r="S132" s="152">
        <v>-23825.148590000001</v>
      </c>
      <c r="T132" s="152">
        <v>-22290.591059999999</v>
      </c>
      <c r="U132" s="152">
        <v>-20651.645359999999</v>
      </c>
      <c r="V132" s="152">
        <v>-2899.72</v>
      </c>
      <c r="W132" s="152">
        <v>-2704.14</v>
      </c>
      <c r="X132" s="152">
        <v>-2506</v>
      </c>
      <c r="Y132" s="152">
        <v>-2306</v>
      </c>
      <c r="Z132" s="152">
        <v>-2106</v>
      </c>
      <c r="AA132" s="152">
        <v>-1910</v>
      </c>
      <c r="AB132" s="152">
        <v>-1712</v>
      </c>
      <c r="AC132" s="152">
        <v>-1512</v>
      </c>
      <c r="AD132" s="152">
        <v>-1354</v>
      </c>
      <c r="AE132" s="152">
        <v>-1201</v>
      </c>
      <c r="AF132" s="152">
        <v>-1046</v>
      </c>
      <c r="AG132" s="152">
        <v>-889</v>
      </c>
      <c r="AH132" s="152">
        <v>-774</v>
      </c>
      <c r="AI132" s="152">
        <v>-661</v>
      </c>
      <c r="AJ132" s="152">
        <v>-548</v>
      </c>
      <c r="AK132" s="152">
        <v>-433</v>
      </c>
      <c r="AL132" s="152">
        <v>-360</v>
      </c>
      <c r="AM132" s="152">
        <v>-289</v>
      </c>
      <c r="AN132" s="152">
        <v>-206</v>
      </c>
      <c r="AO132" s="152">
        <v>-145</v>
      </c>
      <c r="AP132" s="152">
        <v>0</v>
      </c>
      <c r="AQ132" s="152">
        <v>0</v>
      </c>
    </row>
    <row r="133" spans="2:43">
      <c r="B133" s="150" t="s">
        <v>137</v>
      </c>
      <c r="C133" s="152">
        <v>0</v>
      </c>
      <c r="D133" s="152">
        <v>0</v>
      </c>
      <c r="E133" s="152">
        <v>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52">
        <v>0</v>
      </c>
      <c r="AF133" s="152">
        <v>0</v>
      </c>
      <c r="AG133" s="152">
        <v>0</v>
      </c>
      <c r="AH133" s="152">
        <v>0</v>
      </c>
      <c r="AI133" s="152">
        <v>0</v>
      </c>
      <c r="AJ133" s="152">
        <v>0</v>
      </c>
      <c r="AK133" s="152">
        <v>0</v>
      </c>
      <c r="AL133" s="152">
        <v>0</v>
      </c>
      <c r="AM133" s="152">
        <v>0</v>
      </c>
      <c r="AN133" s="152">
        <v>0</v>
      </c>
      <c r="AO133" s="152">
        <v>0</v>
      </c>
      <c r="AP133" s="152">
        <v>0</v>
      </c>
      <c r="AQ133" s="152">
        <v>0</v>
      </c>
    </row>
    <row r="134" spans="2:43">
      <c r="B134" s="150" t="s">
        <v>138</v>
      </c>
      <c r="C134" s="152">
        <v>0</v>
      </c>
      <c r="D134" s="152">
        <v>0</v>
      </c>
      <c r="E134" s="152">
        <v>0</v>
      </c>
      <c r="F134" s="152">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52">
        <v>0</v>
      </c>
      <c r="AF134" s="152">
        <v>0</v>
      </c>
      <c r="AG134" s="152">
        <v>0</v>
      </c>
      <c r="AH134" s="152">
        <v>0</v>
      </c>
      <c r="AI134" s="152">
        <v>0</v>
      </c>
      <c r="AJ134" s="152">
        <v>0</v>
      </c>
      <c r="AK134" s="152">
        <v>0</v>
      </c>
      <c r="AL134" s="152">
        <v>0</v>
      </c>
      <c r="AM134" s="152">
        <v>0</v>
      </c>
      <c r="AN134" s="152">
        <v>0</v>
      </c>
      <c r="AO134" s="152">
        <v>0</v>
      </c>
      <c r="AP134" s="152">
        <v>0</v>
      </c>
      <c r="AQ134" s="152">
        <v>0</v>
      </c>
    </row>
    <row r="135" spans="2:43">
      <c r="B135" s="150" t="s">
        <v>110</v>
      </c>
      <c r="C135" s="152">
        <v>0</v>
      </c>
      <c r="D135" s="152">
        <v>0</v>
      </c>
      <c r="E135" s="152">
        <v>0</v>
      </c>
      <c r="F135" s="152">
        <v>0</v>
      </c>
      <c r="G135" s="152">
        <v>0</v>
      </c>
      <c r="H135" s="152">
        <v>0</v>
      </c>
      <c r="I135" s="152">
        <v>0</v>
      </c>
      <c r="J135" s="152">
        <v>0</v>
      </c>
      <c r="K135" s="152">
        <v>0</v>
      </c>
      <c r="L135" s="152">
        <v>0</v>
      </c>
      <c r="M135" s="152">
        <v>0</v>
      </c>
      <c r="N135" s="152">
        <v>0</v>
      </c>
      <c r="O135" s="168">
        <v>0</v>
      </c>
      <c r="P135" s="168">
        <v>0</v>
      </c>
      <c r="Q135" s="152">
        <v>0</v>
      </c>
      <c r="R135" s="152">
        <v>0</v>
      </c>
      <c r="S135" s="152">
        <v>8495.1314899999998</v>
      </c>
      <c r="T135" s="152">
        <v>8513.7658300000003</v>
      </c>
      <c r="U135" s="152">
        <v>8191.2163600000003</v>
      </c>
      <c r="V135" s="152">
        <v>8775.01</v>
      </c>
      <c r="W135" s="152">
        <v>8381.69</v>
      </c>
      <c r="X135" s="152">
        <v>8297</v>
      </c>
      <c r="Y135" s="152">
        <v>7870</v>
      </c>
      <c r="Z135" s="152">
        <v>7431</v>
      </c>
      <c r="AA135" s="152">
        <v>7212</v>
      </c>
      <c r="AB135" s="152">
        <v>6721</v>
      </c>
      <c r="AC135" s="152">
        <v>6389</v>
      </c>
      <c r="AD135" s="152">
        <v>5888</v>
      </c>
      <c r="AE135" s="152">
        <v>5370</v>
      </c>
      <c r="AF135" s="152">
        <v>5240</v>
      </c>
      <c r="AG135" s="152">
        <v>4647</v>
      </c>
      <c r="AH135" s="152">
        <v>4042</v>
      </c>
      <c r="AI135" s="152">
        <v>3603</v>
      </c>
      <c r="AJ135" s="152">
        <v>0</v>
      </c>
      <c r="AK135" s="152">
        <v>0</v>
      </c>
      <c r="AL135" s="152">
        <v>0</v>
      </c>
      <c r="AM135" s="152">
        <v>0</v>
      </c>
      <c r="AN135" s="152">
        <v>0</v>
      </c>
      <c r="AO135" s="152">
        <v>0</v>
      </c>
      <c r="AP135" s="152">
        <v>172</v>
      </c>
      <c r="AQ135" s="152">
        <v>0</v>
      </c>
    </row>
    <row r="136" spans="2:43">
      <c r="B136" s="150" t="s">
        <v>120</v>
      </c>
      <c r="C136" s="152">
        <v>12157.437290000002</v>
      </c>
      <c r="D136" s="152">
        <v>12846.24152</v>
      </c>
      <c r="E136" s="152">
        <v>13758.072330000003</v>
      </c>
      <c r="F136" s="152">
        <v>16076.859239999998</v>
      </c>
      <c r="G136" s="152">
        <v>10572.701869999999</v>
      </c>
      <c r="H136" s="152">
        <v>12680.062589999998</v>
      </c>
      <c r="I136" s="152">
        <v>12378.628579999999</v>
      </c>
      <c r="J136" s="152">
        <v>8650</v>
      </c>
      <c r="K136" s="152">
        <v>-6962.7820099999981</v>
      </c>
      <c r="L136" s="152">
        <v>-554.82404000000656</v>
      </c>
      <c r="M136" s="152">
        <v>24576.730910000006</v>
      </c>
      <c r="N136" s="152">
        <v>25814</v>
      </c>
      <c r="O136" s="152">
        <v>62686.44786</v>
      </c>
      <c r="P136" s="152">
        <v>58638.958599999998</v>
      </c>
      <c r="Q136" s="152">
        <v>62264.640220000001</v>
      </c>
      <c r="R136" s="152">
        <v>82093</v>
      </c>
      <c r="S136" s="152">
        <v>94278.526339999997</v>
      </c>
      <c r="T136" s="152">
        <v>89649.192330000005</v>
      </c>
      <c r="U136" s="152">
        <v>96402.630999999994</v>
      </c>
      <c r="V136" s="152">
        <v>120007.56</v>
      </c>
      <c r="W136" s="152">
        <v>81479.070000000007</v>
      </c>
      <c r="X136" s="152">
        <v>77632</v>
      </c>
      <c r="Y136" s="152">
        <v>-8354</v>
      </c>
      <c r="Z136" s="152">
        <v>-1243</v>
      </c>
      <c r="AA136" s="152">
        <v>-5937</v>
      </c>
      <c r="AB136" s="152">
        <v>-9846</v>
      </c>
      <c r="AC136" s="152">
        <v>-8936</v>
      </c>
      <c r="AD136" s="152">
        <v>-17398</v>
      </c>
      <c r="AE136" s="152">
        <v>-18826</v>
      </c>
      <c r="AF136" s="152">
        <v>29919</v>
      </c>
      <c r="AG136" s="152">
        <v>31916</v>
      </c>
      <c r="AH136" s="152">
        <v>35108</v>
      </c>
      <c r="AI136" s="152">
        <v>32430</v>
      </c>
      <c r="AJ136" s="152">
        <v>35497</v>
      </c>
      <c r="AK136" s="152">
        <v>39416</v>
      </c>
      <c r="AL136" s="152">
        <v>49974</v>
      </c>
      <c r="AM136" s="152">
        <v>36955</v>
      </c>
      <c r="AN136" s="152">
        <v>35959</v>
      </c>
      <c r="AO136" s="152">
        <v>34065</v>
      </c>
      <c r="AP136" s="152">
        <v>0</v>
      </c>
      <c r="AQ136" s="152">
        <v>0</v>
      </c>
    </row>
    <row r="137" spans="2:43">
      <c r="B137" s="150" t="s">
        <v>79</v>
      </c>
      <c r="C137" s="152">
        <v>0</v>
      </c>
      <c r="D137" s="152">
        <v>0</v>
      </c>
      <c r="E137" s="152">
        <v>0</v>
      </c>
      <c r="F137" s="152">
        <v>0</v>
      </c>
      <c r="G137" s="152">
        <v>0</v>
      </c>
      <c r="H137" s="152">
        <v>0</v>
      </c>
      <c r="I137" s="152">
        <v>0</v>
      </c>
      <c r="J137" s="152">
        <v>0</v>
      </c>
      <c r="K137" s="152">
        <v>0</v>
      </c>
      <c r="L137" s="152">
        <v>0</v>
      </c>
      <c r="M137" s="152">
        <v>0</v>
      </c>
      <c r="N137" s="152">
        <v>0</v>
      </c>
      <c r="O137" s="152">
        <v>150</v>
      </c>
      <c r="P137" s="152">
        <v>150</v>
      </c>
      <c r="Q137" s="152">
        <v>150</v>
      </c>
      <c r="R137" s="152">
        <v>0</v>
      </c>
      <c r="S137" s="152">
        <v>150</v>
      </c>
      <c r="T137" s="152">
        <v>150</v>
      </c>
      <c r="U137" s="152">
        <v>150</v>
      </c>
      <c r="V137" s="152">
        <v>150</v>
      </c>
      <c r="W137" s="152">
        <v>150</v>
      </c>
      <c r="X137" s="152">
        <v>0</v>
      </c>
      <c r="Y137" s="152">
        <v>0</v>
      </c>
      <c r="Z137" s="152">
        <v>0</v>
      </c>
      <c r="AA137" s="152">
        <v>0</v>
      </c>
      <c r="AB137" s="152">
        <v>0</v>
      </c>
      <c r="AC137" s="152">
        <v>0</v>
      </c>
      <c r="AD137" s="152">
        <v>0</v>
      </c>
      <c r="AE137" s="152">
        <v>0</v>
      </c>
      <c r="AF137" s="152">
        <v>0</v>
      </c>
      <c r="AG137" s="152">
        <v>0</v>
      </c>
      <c r="AH137" s="152">
        <v>0</v>
      </c>
      <c r="AI137" s="152">
        <v>0</v>
      </c>
      <c r="AJ137" s="152">
        <v>0</v>
      </c>
      <c r="AK137" s="152">
        <v>0</v>
      </c>
      <c r="AL137" s="152">
        <v>0</v>
      </c>
      <c r="AM137" s="152">
        <v>0</v>
      </c>
      <c r="AN137" s="152">
        <v>2</v>
      </c>
      <c r="AO137" s="152">
        <v>0</v>
      </c>
      <c r="AP137" s="152">
        <v>0</v>
      </c>
      <c r="AQ137" s="152">
        <v>0</v>
      </c>
    </row>
    <row r="138" spans="2:43">
      <c r="B138" s="150" t="s">
        <v>10</v>
      </c>
      <c r="C138" s="152">
        <v>0</v>
      </c>
      <c r="D138" s="152">
        <v>0</v>
      </c>
      <c r="E138" s="152">
        <v>0</v>
      </c>
      <c r="F138" s="152">
        <v>0</v>
      </c>
      <c r="G138" s="152">
        <v>0</v>
      </c>
      <c r="H138" s="152">
        <v>0</v>
      </c>
      <c r="I138" s="152">
        <v>0</v>
      </c>
      <c r="J138" s="152">
        <v>0</v>
      </c>
      <c r="K138" s="152">
        <v>0</v>
      </c>
      <c r="L138" s="152">
        <v>0</v>
      </c>
      <c r="M138" s="152">
        <v>0</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52">
        <v>0</v>
      </c>
      <c r="AF138" s="152">
        <v>0</v>
      </c>
      <c r="AG138" s="152">
        <v>0</v>
      </c>
      <c r="AH138" s="152">
        <v>0</v>
      </c>
      <c r="AI138" s="152">
        <v>0</v>
      </c>
      <c r="AJ138" s="152">
        <v>0</v>
      </c>
      <c r="AK138" s="152">
        <v>0</v>
      </c>
      <c r="AL138" s="152">
        <v>0</v>
      </c>
      <c r="AM138" s="152">
        <v>0</v>
      </c>
      <c r="AN138" s="152">
        <v>0</v>
      </c>
      <c r="AO138" s="152">
        <v>0</v>
      </c>
      <c r="AP138" s="152">
        <v>0</v>
      </c>
      <c r="AQ138" s="152">
        <v>0</v>
      </c>
    </row>
    <row r="139" spans="2:43">
      <c r="B139" s="148" t="s">
        <v>80</v>
      </c>
      <c r="C139" s="149">
        <v>0</v>
      </c>
      <c r="D139" s="149">
        <v>0</v>
      </c>
      <c r="E139" s="149">
        <v>0</v>
      </c>
      <c r="F139" s="149">
        <v>0</v>
      </c>
      <c r="G139" s="149">
        <v>0</v>
      </c>
      <c r="H139" s="149">
        <v>0</v>
      </c>
      <c r="I139" s="149">
        <v>0</v>
      </c>
      <c r="J139" s="149">
        <v>0</v>
      </c>
      <c r="K139" s="149">
        <v>0</v>
      </c>
      <c r="L139" s="149">
        <v>0</v>
      </c>
      <c r="M139" s="152">
        <v>0</v>
      </c>
      <c r="N139" s="152">
        <v>0</v>
      </c>
      <c r="O139" s="149">
        <v>0</v>
      </c>
      <c r="P139" s="149">
        <v>0</v>
      </c>
      <c r="Q139" s="149">
        <v>0</v>
      </c>
      <c r="R139" s="149">
        <v>0</v>
      </c>
      <c r="S139" s="149">
        <v>0</v>
      </c>
      <c r="T139" s="149">
        <v>0</v>
      </c>
      <c r="U139" s="149">
        <v>0</v>
      </c>
      <c r="V139" s="149">
        <v>0</v>
      </c>
      <c r="W139" s="149">
        <v>0</v>
      </c>
      <c r="X139" s="149">
        <v>0</v>
      </c>
      <c r="Y139" s="149">
        <v>0</v>
      </c>
      <c r="Z139" s="149">
        <v>0</v>
      </c>
      <c r="AA139" s="149">
        <v>0</v>
      </c>
      <c r="AB139" s="149">
        <v>0</v>
      </c>
      <c r="AC139" s="149">
        <v>0</v>
      </c>
      <c r="AD139" s="149">
        <v>0</v>
      </c>
      <c r="AE139" s="149">
        <v>0</v>
      </c>
      <c r="AF139" s="149">
        <v>0</v>
      </c>
      <c r="AG139" s="149">
        <v>0</v>
      </c>
      <c r="AH139" s="149">
        <v>0</v>
      </c>
      <c r="AI139" s="149">
        <v>0</v>
      </c>
      <c r="AJ139" s="149">
        <v>0</v>
      </c>
      <c r="AK139" s="149">
        <v>0</v>
      </c>
      <c r="AL139" s="149">
        <v>0</v>
      </c>
      <c r="AM139" s="149">
        <v>0</v>
      </c>
      <c r="AN139" s="149">
        <v>0</v>
      </c>
      <c r="AO139" s="149">
        <v>0</v>
      </c>
      <c r="AP139" s="149">
        <v>0</v>
      </c>
      <c r="AQ139" s="149">
        <v>0</v>
      </c>
    </row>
    <row r="140" spans="2:43">
      <c r="B140" s="154" t="s">
        <v>81</v>
      </c>
      <c r="C140" s="149">
        <v>453360.74935000006</v>
      </c>
      <c r="D140" s="149">
        <v>399699.09886000003</v>
      </c>
      <c r="E140" s="149">
        <v>430572.50625999982</v>
      </c>
      <c r="F140" s="149">
        <v>435852.90014999988</v>
      </c>
      <c r="G140" s="149">
        <v>400432.29888999986</v>
      </c>
      <c r="H140" s="149">
        <v>428442.0910999999</v>
      </c>
      <c r="I140" s="149">
        <v>435210.71676999988</v>
      </c>
      <c r="J140" s="149">
        <v>422931.14472999994</v>
      </c>
      <c r="K140" s="149">
        <v>438757.09301999985</v>
      </c>
      <c r="L140" s="149">
        <v>458058.90942999994</v>
      </c>
      <c r="M140" s="149">
        <v>470028.7575399999</v>
      </c>
      <c r="N140" s="149">
        <v>787857.89662999974</v>
      </c>
      <c r="O140" s="149">
        <v>846136.0021899998</v>
      </c>
      <c r="P140" s="149">
        <v>884447.07041999977</v>
      </c>
      <c r="Q140" s="149">
        <v>891958.14544999995</v>
      </c>
      <c r="R140" s="149">
        <v>860698.49146000005</v>
      </c>
      <c r="S140" s="149">
        <v>925133.02606999979</v>
      </c>
      <c r="T140" s="149">
        <v>964565.96175000002</v>
      </c>
      <c r="U140" s="149">
        <v>960132.36754999985</v>
      </c>
      <c r="V140" s="149">
        <v>940342.37999999989</v>
      </c>
      <c r="W140" s="149">
        <v>1010996.3699999999</v>
      </c>
      <c r="X140" s="149">
        <v>1041178</v>
      </c>
      <c r="Y140" s="149">
        <v>1048038</v>
      </c>
      <c r="Z140" s="149">
        <v>1127161</v>
      </c>
      <c r="AA140" s="149">
        <v>1197052</v>
      </c>
      <c r="AB140" s="149">
        <v>1000868</v>
      </c>
      <c r="AC140" s="149">
        <v>972022</v>
      </c>
      <c r="AD140" s="149">
        <v>1080211</v>
      </c>
      <c r="AE140" s="149">
        <v>1125731</v>
      </c>
      <c r="AF140" s="149">
        <v>1145345</v>
      </c>
      <c r="AG140" s="149">
        <v>1157767</v>
      </c>
      <c r="AH140" s="149">
        <v>1182210</v>
      </c>
      <c r="AI140" s="149">
        <f t="shared" ref="AI140:AL140" si="23">SUM(AI141:AI150)</f>
        <v>1218499</v>
      </c>
      <c r="AJ140" s="149">
        <f t="shared" si="23"/>
        <v>1181715</v>
      </c>
      <c r="AK140" s="149">
        <f t="shared" si="23"/>
        <v>1183101</v>
      </c>
      <c r="AL140" s="149">
        <f t="shared" si="23"/>
        <v>1255518</v>
      </c>
      <c r="AM140" s="149">
        <v>1323437</v>
      </c>
      <c r="AN140" s="149">
        <v>1281691</v>
      </c>
      <c r="AO140" s="149">
        <v>1197488</v>
      </c>
      <c r="AP140" s="149">
        <v>521331</v>
      </c>
      <c r="AQ140" s="149">
        <v>0</v>
      </c>
    </row>
    <row r="141" spans="2:43">
      <c r="B141" s="150" t="s">
        <v>82</v>
      </c>
      <c r="C141" s="152">
        <v>492965.71500000003</v>
      </c>
      <c r="D141" s="152">
        <v>492965.71500000003</v>
      </c>
      <c r="E141" s="152">
        <v>561965.71499999997</v>
      </c>
      <c r="F141" s="152">
        <v>561965.71499999997</v>
      </c>
      <c r="G141" s="152">
        <v>561965.71499999997</v>
      </c>
      <c r="H141" s="152">
        <v>638349.72383999999</v>
      </c>
      <c r="I141" s="152">
        <v>638349.72383999999</v>
      </c>
      <c r="J141" s="152">
        <v>638349.72383999999</v>
      </c>
      <c r="K141" s="152">
        <v>638349.72379999992</v>
      </c>
      <c r="L141" s="152">
        <v>638349.72379999992</v>
      </c>
      <c r="M141" s="152">
        <v>638349.72379999992</v>
      </c>
      <c r="N141" s="152">
        <v>928349.72379999992</v>
      </c>
      <c r="O141" s="152">
        <v>928349.72379999992</v>
      </c>
      <c r="P141" s="152">
        <v>928349.72379999992</v>
      </c>
      <c r="Q141" s="152">
        <v>928349.723</v>
      </c>
      <c r="R141" s="152">
        <v>865133.95035000006</v>
      </c>
      <c r="S141" s="152">
        <v>865133.95</v>
      </c>
      <c r="T141" s="152">
        <v>865133.95</v>
      </c>
      <c r="U141" s="152">
        <v>865133.95</v>
      </c>
      <c r="V141" s="152">
        <v>865133.95</v>
      </c>
      <c r="W141" s="152">
        <v>865134</v>
      </c>
      <c r="X141" s="152">
        <v>865134</v>
      </c>
      <c r="Y141" s="152">
        <v>865134</v>
      </c>
      <c r="Z141" s="152">
        <v>866134</v>
      </c>
      <c r="AA141" s="152">
        <v>867134</v>
      </c>
      <c r="AB141" s="152">
        <v>867134</v>
      </c>
      <c r="AC141" s="152">
        <v>867134</v>
      </c>
      <c r="AD141" s="152">
        <v>868134</v>
      </c>
      <c r="AE141" s="152">
        <v>868134</v>
      </c>
      <c r="AF141" s="152">
        <v>868134</v>
      </c>
      <c r="AG141" s="152">
        <v>868134</v>
      </c>
      <c r="AH141" s="152">
        <v>868134</v>
      </c>
      <c r="AI141" s="152">
        <v>868134</v>
      </c>
      <c r="AJ141" s="152">
        <v>872444</v>
      </c>
      <c r="AK141" s="152">
        <v>872444</v>
      </c>
      <c r="AL141" s="152">
        <v>922444</v>
      </c>
      <c r="AM141" s="152">
        <v>922444</v>
      </c>
      <c r="AN141" s="152">
        <v>922444</v>
      </c>
      <c r="AO141" s="152">
        <v>922444</v>
      </c>
      <c r="AP141" s="152">
        <v>93800</v>
      </c>
      <c r="AQ141" s="152">
        <v>0</v>
      </c>
    </row>
    <row r="142" spans="2:43">
      <c r="B142" s="150" t="s">
        <v>83</v>
      </c>
      <c r="C142" s="152">
        <v>0</v>
      </c>
      <c r="D142" s="152">
        <v>0</v>
      </c>
      <c r="E142" s="152">
        <v>0</v>
      </c>
      <c r="F142" s="152">
        <v>699.42088999999999</v>
      </c>
      <c r="G142" s="152">
        <v>699.42088999999999</v>
      </c>
      <c r="H142" s="152">
        <v>699.42088999999999</v>
      </c>
      <c r="I142" s="152">
        <v>699.42088999999999</v>
      </c>
      <c r="J142" s="152">
        <v>699.42088999999999</v>
      </c>
      <c r="K142" s="152">
        <v>699.42088999999999</v>
      </c>
      <c r="L142" s="152">
        <v>699.42088999999999</v>
      </c>
      <c r="M142" s="152">
        <v>699.42088999999999</v>
      </c>
      <c r="N142" s="152">
        <v>699</v>
      </c>
      <c r="O142" s="152">
        <v>0</v>
      </c>
      <c r="P142" s="152">
        <v>0</v>
      </c>
      <c r="Q142" s="152">
        <v>0</v>
      </c>
      <c r="R142" s="152">
        <v>2.2799999999999999E-3</v>
      </c>
      <c r="S142" s="152">
        <v>2.2799999999999999E-3</v>
      </c>
      <c r="T142" s="152">
        <v>2.2799999999999999E-3</v>
      </c>
      <c r="U142" s="152">
        <v>0</v>
      </c>
      <c r="V142" s="152">
        <v>699</v>
      </c>
      <c r="W142" s="152">
        <v>0</v>
      </c>
      <c r="X142" s="152">
        <v>0</v>
      </c>
      <c r="Y142" s="152">
        <v>0</v>
      </c>
      <c r="Z142" s="152">
        <v>65000</v>
      </c>
      <c r="AA142" s="152">
        <v>72319</v>
      </c>
      <c r="AB142" s="152">
        <v>1455</v>
      </c>
      <c r="AC142" s="152">
        <v>1455</v>
      </c>
      <c r="AD142" s="152">
        <v>81455</v>
      </c>
      <c r="AE142" s="152">
        <v>75412</v>
      </c>
      <c r="AF142" s="152">
        <v>21608</v>
      </c>
      <c r="AG142" s="152">
        <v>22969</v>
      </c>
      <c r="AH142" s="152">
        <v>22969</v>
      </c>
      <c r="AI142" s="152">
        <v>18600</v>
      </c>
      <c r="AJ142" s="152">
        <v>12700</v>
      </c>
      <c r="AK142" s="152">
        <v>12148</v>
      </c>
      <c r="AL142" s="152">
        <v>11854</v>
      </c>
      <c r="AM142" s="152">
        <v>6751</v>
      </c>
      <c r="AN142" s="152">
        <v>2893</v>
      </c>
      <c r="AO142" s="152">
        <v>1794</v>
      </c>
      <c r="AP142" s="152">
        <v>0</v>
      </c>
      <c r="AQ142" s="152">
        <v>0</v>
      </c>
    </row>
    <row r="143" spans="2:43">
      <c r="B143" s="150" t="s">
        <v>85</v>
      </c>
      <c r="C143" s="152">
        <v>699.42088999999999</v>
      </c>
      <c r="D143" s="152">
        <v>699.42088999999999</v>
      </c>
      <c r="E143" s="152">
        <v>699.42088999999999</v>
      </c>
      <c r="F143" s="152">
        <v>0</v>
      </c>
      <c r="G143" s="152">
        <v>0</v>
      </c>
      <c r="H143" s="152">
        <v>0</v>
      </c>
      <c r="I143" s="152">
        <v>0</v>
      </c>
      <c r="J143" s="152">
        <v>0</v>
      </c>
      <c r="K143" s="152">
        <v>0</v>
      </c>
      <c r="L143" s="152">
        <v>0</v>
      </c>
      <c r="M143" s="152">
        <v>0</v>
      </c>
      <c r="N143" s="152">
        <v>0</v>
      </c>
      <c r="O143" s="152">
        <v>699.42088999999999</v>
      </c>
      <c r="P143" s="152">
        <v>699.42088999999999</v>
      </c>
      <c r="Q143" s="152">
        <v>699.42088999999999</v>
      </c>
      <c r="R143" s="152">
        <v>699.42088999999999</v>
      </c>
      <c r="S143" s="152">
        <v>16555.439999999999</v>
      </c>
      <c r="T143" s="152">
        <v>16555.439999999999</v>
      </c>
      <c r="U143" s="152">
        <v>16555.439999999999</v>
      </c>
      <c r="V143" s="152">
        <v>3970.8700000000026</v>
      </c>
      <c r="W143" s="152">
        <v>37555</v>
      </c>
      <c r="X143" s="152">
        <v>70323</v>
      </c>
      <c r="Y143" s="152">
        <v>70323</v>
      </c>
      <c r="Z143" s="152">
        <v>73870</v>
      </c>
      <c r="AA143" s="152">
        <v>69833</v>
      </c>
      <c r="AB143" s="152">
        <v>84053</v>
      </c>
      <c r="AC143" s="152">
        <v>84053</v>
      </c>
      <c r="AD143" s="152">
        <v>95036</v>
      </c>
      <c r="AE143" s="152">
        <v>13172</v>
      </c>
      <c r="AF143" s="152">
        <v>47688</v>
      </c>
      <c r="AG143" s="152">
        <v>47688</v>
      </c>
      <c r="AH143" s="152">
        <v>47688</v>
      </c>
      <c r="AI143" s="152">
        <v>47688</v>
      </c>
      <c r="AJ143" s="152">
        <v>85260</v>
      </c>
      <c r="AK143" s="152">
        <v>85260</v>
      </c>
      <c r="AL143" s="152">
        <v>85260</v>
      </c>
      <c r="AM143" s="152">
        <v>55844</v>
      </c>
      <c r="AN143" s="152">
        <v>63723</v>
      </c>
      <c r="AO143" s="152">
        <v>64530</v>
      </c>
      <c r="AP143" s="152">
        <v>38307</v>
      </c>
      <c r="AQ143" s="152">
        <v>0</v>
      </c>
    </row>
    <row r="144" spans="2:43">
      <c r="B144" s="150" t="s">
        <v>88</v>
      </c>
      <c r="C144" s="152">
        <v>-31349.694829999997</v>
      </c>
      <c r="D144" s="152">
        <v>-31349.694829999997</v>
      </c>
      <c r="E144" s="152">
        <v>-31349.694829999997</v>
      </c>
      <c r="F144" s="152">
        <v>-31349.694829999997</v>
      </c>
      <c r="G144" s="152">
        <v>-166812.23574</v>
      </c>
      <c r="H144" s="152">
        <v>-166812.23574</v>
      </c>
      <c r="I144" s="152">
        <v>-166812.23574</v>
      </c>
      <c r="J144" s="152">
        <v>-166813</v>
      </c>
      <c r="K144" s="152">
        <v>-216118.22717</v>
      </c>
      <c r="L144" s="152">
        <v>-216118.22717</v>
      </c>
      <c r="M144" s="152">
        <v>-216118.22717</v>
      </c>
      <c r="N144" s="152">
        <v>-216118.22717000014</v>
      </c>
      <c r="O144" s="152">
        <v>-129944.90357999998</v>
      </c>
      <c r="P144" s="152">
        <v>-129944.90357999998</v>
      </c>
      <c r="Q144" s="152">
        <v>-129944.90277999986</v>
      </c>
      <c r="R144" s="152">
        <v>-141190.68617999984</v>
      </c>
      <c r="S144" s="152">
        <v>-24679.946210000075</v>
      </c>
      <c r="T144" s="152">
        <v>-24679.960529999968</v>
      </c>
      <c r="U144" s="152">
        <v>-24679.982449999952</v>
      </c>
      <c r="V144" s="152">
        <v>-60345.440000000017</v>
      </c>
      <c r="W144" s="152">
        <v>5713.9900000000052</v>
      </c>
      <c r="X144" s="152">
        <v>-46171.81</v>
      </c>
      <c r="Y144" s="152">
        <v>-46171.81</v>
      </c>
      <c r="Z144" s="152">
        <v>-94190.81</v>
      </c>
      <c r="AA144" s="152">
        <v>-29150</v>
      </c>
      <c r="AB144" s="152">
        <v>-109173</v>
      </c>
      <c r="AC144" s="152">
        <v>-109173</v>
      </c>
      <c r="AD144" s="152">
        <v>-130178</v>
      </c>
      <c r="AE144" s="152">
        <v>34515</v>
      </c>
      <c r="AF144" s="152">
        <v>-4395</v>
      </c>
      <c r="AG144" s="152">
        <v>62884</v>
      </c>
      <c r="AH144" s="152">
        <v>0</v>
      </c>
      <c r="AI144" s="152">
        <v>122336</v>
      </c>
      <c r="AJ144" s="152">
        <v>0</v>
      </c>
      <c r="AK144" s="152">
        <v>0</v>
      </c>
      <c r="AL144" s="152">
        <v>-9000</v>
      </c>
      <c r="AM144" s="152">
        <v>38061</v>
      </c>
      <c r="AN144" s="152">
        <v>-30032</v>
      </c>
      <c r="AO144" s="152">
        <v>-141345</v>
      </c>
      <c r="AP144" s="152">
        <v>118954</v>
      </c>
      <c r="AQ144" s="152">
        <v>0</v>
      </c>
    </row>
    <row r="145" spans="2:43">
      <c r="B145" s="150" t="s">
        <v>140</v>
      </c>
      <c r="C145" s="152">
        <v>0</v>
      </c>
      <c r="D145" s="152">
        <v>0</v>
      </c>
      <c r="E145" s="152">
        <v>0</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36855</v>
      </c>
      <c r="W145" s="152">
        <v>36855.449999999997</v>
      </c>
      <c r="X145" s="152">
        <v>51718</v>
      </c>
      <c r="Y145" s="152">
        <v>51718</v>
      </c>
      <c r="Z145" s="152">
        <v>55265</v>
      </c>
      <c r="AA145" s="152">
        <v>51228</v>
      </c>
      <c r="AB145" s="152">
        <v>71363</v>
      </c>
      <c r="AC145" s="152">
        <v>71363</v>
      </c>
      <c r="AD145" s="152">
        <v>81865</v>
      </c>
      <c r="AE145" s="152">
        <v>81865</v>
      </c>
      <c r="AF145" s="152">
        <v>81865</v>
      </c>
      <c r="AG145" s="152">
        <v>81865</v>
      </c>
      <c r="AH145" s="152">
        <v>81865</v>
      </c>
      <c r="AI145" s="152">
        <v>81865</v>
      </c>
      <c r="AJ145" s="152">
        <v>81865</v>
      </c>
      <c r="AK145" s="152">
        <v>81865</v>
      </c>
      <c r="AL145" s="152">
        <v>81865</v>
      </c>
      <c r="AM145" s="152">
        <v>140902</v>
      </c>
      <c r="AN145" s="152">
        <v>140902</v>
      </c>
      <c r="AO145" s="152">
        <v>140095</v>
      </c>
      <c r="AP145" s="152">
        <v>155768</v>
      </c>
      <c r="AQ145" s="152">
        <v>0</v>
      </c>
    </row>
    <row r="146" spans="2:43">
      <c r="B146" s="170" t="s">
        <v>84</v>
      </c>
      <c r="C146" s="152">
        <v>0</v>
      </c>
      <c r="D146" s="152">
        <v>0</v>
      </c>
      <c r="E146" s="152">
        <v>0</v>
      </c>
      <c r="F146" s="152">
        <v>0</v>
      </c>
      <c r="G146" s="152">
        <v>0</v>
      </c>
      <c r="H146" s="152">
        <v>0</v>
      </c>
      <c r="I146" s="152">
        <v>0</v>
      </c>
      <c r="J146" s="152">
        <v>0</v>
      </c>
      <c r="K146" s="152">
        <v>0</v>
      </c>
      <c r="L146" s="152">
        <v>0</v>
      </c>
      <c r="M146" s="152">
        <v>0</v>
      </c>
      <c r="N146" s="152">
        <v>0</v>
      </c>
      <c r="O146" s="152">
        <v>0</v>
      </c>
      <c r="P146" s="152">
        <v>0</v>
      </c>
      <c r="Q146" s="152">
        <v>0</v>
      </c>
      <c r="R146" s="152">
        <v>4734.1179400000001</v>
      </c>
      <c r="S146" s="152">
        <v>4734.12</v>
      </c>
      <c r="T146" s="152">
        <v>4734.12</v>
      </c>
      <c r="U146" s="152">
        <v>4734.12</v>
      </c>
      <c r="V146" s="152">
        <v>4734.12</v>
      </c>
      <c r="W146" s="152">
        <v>4734.12</v>
      </c>
      <c r="X146" s="152">
        <v>4252</v>
      </c>
      <c r="Y146" s="152">
        <v>4252</v>
      </c>
      <c r="Z146" s="152">
        <v>698</v>
      </c>
      <c r="AA146" s="152">
        <v>4734</v>
      </c>
      <c r="AB146" s="152">
        <v>4734</v>
      </c>
      <c r="AC146" s="152">
        <v>4734</v>
      </c>
      <c r="AD146" s="152">
        <v>1070</v>
      </c>
      <c r="AE146" s="152">
        <v>-10251</v>
      </c>
      <c r="AF146" s="152">
        <v>-4690</v>
      </c>
      <c r="AG146" s="152">
        <v>-3758</v>
      </c>
      <c r="AH146" s="152">
        <v>-1557</v>
      </c>
      <c r="AI146" s="152">
        <v>-1116</v>
      </c>
      <c r="AJ146" s="152">
        <v>1887</v>
      </c>
      <c r="AK146" s="152">
        <v>3618</v>
      </c>
      <c r="AL146" s="152">
        <v>5504</v>
      </c>
      <c r="AM146" s="152">
        <v>5504</v>
      </c>
      <c r="AN146" s="152">
        <v>5504</v>
      </c>
      <c r="AO146" s="152">
        <v>5504</v>
      </c>
      <c r="AP146" s="152">
        <v>18974</v>
      </c>
      <c r="AQ146" s="152">
        <v>0</v>
      </c>
    </row>
    <row r="147" spans="2:43">
      <c r="B147" s="170" t="s">
        <v>86</v>
      </c>
      <c r="C147" s="152">
        <v>0</v>
      </c>
      <c r="D147" s="152">
        <v>0</v>
      </c>
      <c r="E147" s="152">
        <v>0</v>
      </c>
      <c r="F147" s="152">
        <v>40000</v>
      </c>
      <c r="G147" s="152">
        <v>40000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52">
        <v>0</v>
      </c>
      <c r="AF147" s="152">
        <v>0</v>
      </c>
      <c r="AG147" s="152">
        <v>0</v>
      </c>
      <c r="AH147" s="152">
        <v>0</v>
      </c>
      <c r="AI147" s="152">
        <v>4310</v>
      </c>
      <c r="AJ147" s="152">
        <v>0</v>
      </c>
      <c r="AK147" s="152">
        <v>0</v>
      </c>
      <c r="AL147" s="152">
        <v>0</v>
      </c>
      <c r="AM147" s="152">
        <v>0</v>
      </c>
      <c r="AN147" s="152">
        <v>0</v>
      </c>
      <c r="AO147" s="152">
        <v>0</v>
      </c>
      <c r="AP147" s="152">
        <v>0</v>
      </c>
      <c r="AQ147" s="152">
        <v>0</v>
      </c>
    </row>
    <row r="148" spans="2:43">
      <c r="B148" s="150" t="s">
        <v>89</v>
      </c>
      <c r="C148" s="152">
        <v>-8954.6917099999919</v>
      </c>
      <c r="D148" s="152">
        <v>-62616.342199999999</v>
      </c>
      <c r="E148" s="152">
        <v>-100742.93480000002</v>
      </c>
      <c r="F148" s="152">
        <v>-135462.54090999995</v>
      </c>
      <c r="G148" s="152">
        <v>-35420.601260000003</v>
      </c>
      <c r="H148" s="152">
        <v>-43794.817890000013</v>
      </c>
      <c r="I148" s="152">
        <v>-37026.192220000004</v>
      </c>
      <c r="J148" s="152">
        <v>-49305</v>
      </c>
      <c r="K148" s="152">
        <v>15826.175499999981</v>
      </c>
      <c r="L148" s="152">
        <v>35127.991910000033</v>
      </c>
      <c r="M148" s="152">
        <v>47097.840020000003</v>
      </c>
      <c r="N148" s="152">
        <v>74927.399999999994</v>
      </c>
      <c r="O148" s="152">
        <v>47031.761079999982</v>
      </c>
      <c r="P148" s="152">
        <v>85342.829309999972</v>
      </c>
      <c r="Q148" s="152">
        <v>92853.90433999995</v>
      </c>
      <c r="R148" s="152">
        <v>131321.68617999984</v>
      </c>
      <c r="S148" s="152">
        <v>63389.459999999977</v>
      </c>
      <c r="T148" s="152">
        <v>102822.40999999997</v>
      </c>
      <c r="U148" s="152">
        <v>98388.839999999953</v>
      </c>
      <c r="V148" s="152">
        <v>89294.880000000019</v>
      </c>
      <c r="W148" s="152">
        <v>61003.81</v>
      </c>
      <c r="X148" s="152">
        <v>95922.81</v>
      </c>
      <c r="Y148" s="152">
        <v>102782.81</v>
      </c>
      <c r="Z148" s="152">
        <v>160384.81</v>
      </c>
      <c r="AA148" s="152">
        <v>160954</v>
      </c>
      <c r="AB148" s="152">
        <v>81302</v>
      </c>
      <c r="AC148" s="152">
        <v>52456</v>
      </c>
      <c r="AD148" s="152">
        <v>82829</v>
      </c>
      <c r="AE148" s="152">
        <v>62884</v>
      </c>
      <c r="AF148" s="152">
        <v>135135</v>
      </c>
      <c r="AG148" s="152">
        <v>77985</v>
      </c>
      <c r="AH148" s="152">
        <v>163111</v>
      </c>
      <c r="AI148" s="152">
        <f>SUM(AI53)</f>
        <v>76682</v>
      </c>
      <c r="AJ148" s="152">
        <f>SUM(AI53:AJ53)</f>
        <v>127559</v>
      </c>
      <c r="AK148" s="152">
        <f>SUM(AI53:AK53)</f>
        <v>127766</v>
      </c>
      <c r="AL148" s="152">
        <f>SUM(AI53:AL53)</f>
        <v>157591</v>
      </c>
      <c r="AM148" s="152">
        <v>153931</v>
      </c>
      <c r="AN148" s="152">
        <v>176257</v>
      </c>
      <c r="AO148" s="152">
        <v>204466</v>
      </c>
      <c r="AP148" s="152">
        <v>95528</v>
      </c>
      <c r="AQ148" s="152">
        <v>0</v>
      </c>
    </row>
    <row r="149" spans="2:43">
      <c r="B149" s="150" t="s">
        <v>87</v>
      </c>
      <c r="C149" s="152">
        <v>0</v>
      </c>
      <c r="D149" s="152">
        <v>0</v>
      </c>
      <c r="E149" s="152">
        <v>0</v>
      </c>
      <c r="F149" s="152">
        <v>0</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0</v>
      </c>
      <c r="X149" s="152">
        <v>0</v>
      </c>
      <c r="Y149" s="152">
        <v>0</v>
      </c>
      <c r="Z149" s="152">
        <v>0</v>
      </c>
      <c r="AA149" s="152">
        <v>0</v>
      </c>
      <c r="AB149" s="152">
        <v>0</v>
      </c>
      <c r="AC149" s="152">
        <v>0</v>
      </c>
      <c r="AD149" s="152">
        <v>0</v>
      </c>
      <c r="AE149" s="152">
        <v>0</v>
      </c>
      <c r="AF149" s="152">
        <v>0</v>
      </c>
      <c r="AG149" s="152">
        <v>0</v>
      </c>
      <c r="AH149" s="152">
        <v>0</v>
      </c>
      <c r="AI149" s="152">
        <v>0</v>
      </c>
      <c r="AJ149" s="152">
        <v>0</v>
      </c>
      <c r="AK149" s="152">
        <v>0</v>
      </c>
      <c r="AL149" s="152">
        <v>0</v>
      </c>
      <c r="AM149" s="152">
        <v>0</v>
      </c>
      <c r="AN149" s="152">
        <v>0</v>
      </c>
      <c r="AO149" s="152">
        <v>0</v>
      </c>
      <c r="AP149" s="152">
        <v>0</v>
      </c>
      <c r="AQ149" s="152">
        <v>0</v>
      </c>
    </row>
    <row r="150" spans="2:43">
      <c r="B150" s="150" t="s">
        <v>91</v>
      </c>
      <c r="C150" s="152">
        <v>0</v>
      </c>
      <c r="D150" s="152">
        <v>0</v>
      </c>
      <c r="E150" s="152">
        <v>0</v>
      </c>
      <c r="F150" s="152">
        <v>0</v>
      </c>
      <c r="G150" s="152">
        <v>0</v>
      </c>
      <c r="H150" s="152">
        <v>0</v>
      </c>
      <c r="I150" s="152">
        <v>0</v>
      </c>
      <c r="J150" s="152">
        <v>0</v>
      </c>
      <c r="K150" s="152">
        <v>0</v>
      </c>
      <c r="L150" s="152">
        <v>0</v>
      </c>
      <c r="M150" s="152">
        <v>0</v>
      </c>
      <c r="N150" s="152">
        <v>0</v>
      </c>
      <c r="O150" s="152">
        <v>0</v>
      </c>
      <c r="P150" s="152">
        <v>0</v>
      </c>
      <c r="Q150" s="152">
        <v>0</v>
      </c>
      <c r="R150" s="152">
        <v>0</v>
      </c>
      <c r="S150" s="152">
        <v>0</v>
      </c>
      <c r="T150" s="152">
        <v>0</v>
      </c>
      <c r="U150" s="152">
        <v>0</v>
      </c>
      <c r="V150" s="152">
        <v>0</v>
      </c>
      <c r="W150" s="152">
        <v>0</v>
      </c>
      <c r="X150" s="152">
        <v>0</v>
      </c>
      <c r="Y150" s="152">
        <v>0</v>
      </c>
      <c r="Z150" s="152">
        <v>0</v>
      </c>
      <c r="AA150" s="152">
        <v>0</v>
      </c>
      <c r="AB150" s="152">
        <v>0</v>
      </c>
      <c r="AC150" s="152">
        <v>0</v>
      </c>
      <c r="AD150" s="152">
        <v>0</v>
      </c>
      <c r="AE150" s="152">
        <v>0</v>
      </c>
      <c r="AF150" s="152">
        <v>0</v>
      </c>
      <c r="AG150" s="152">
        <v>0</v>
      </c>
      <c r="AH150" s="152">
        <v>0</v>
      </c>
      <c r="AI150" s="152">
        <v>0</v>
      </c>
      <c r="AJ150" s="152">
        <v>0</v>
      </c>
      <c r="AK150" s="152">
        <v>0</v>
      </c>
      <c r="AL150" s="152">
        <v>0</v>
      </c>
      <c r="AM150" s="152">
        <v>0</v>
      </c>
      <c r="AN150" s="152">
        <v>0</v>
      </c>
      <c r="AO150" s="152">
        <v>0</v>
      </c>
      <c r="AP150" s="152">
        <v>0</v>
      </c>
      <c r="AQ150" s="152">
        <v>0</v>
      </c>
    </row>
    <row r="151" spans="2:43">
      <c r="B151" s="161" t="s">
        <v>344</v>
      </c>
      <c r="C151" s="162">
        <v>1388805.8772900002</v>
      </c>
      <c r="D151" s="162">
        <v>1360951.1371900002</v>
      </c>
      <c r="E151" s="162">
        <v>1421598.61106</v>
      </c>
      <c r="F151" s="162">
        <v>1461841.3711099999</v>
      </c>
      <c r="G151" s="162">
        <v>1460653.8419899996</v>
      </c>
      <c r="H151" s="162">
        <v>1499670.9545499999</v>
      </c>
      <c r="I151" s="162">
        <v>1582329.8936999999</v>
      </c>
      <c r="J151" s="162">
        <v>1543953.7129500001</v>
      </c>
      <c r="K151" s="162">
        <v>1545197.5235499998</v>
      </c>
      <c r="L151" s="162">
        <v>1577112.4833</v>
      </c>
      <c r="M151" s="162">
        <v>1530763.12824</v>
      </c>
      <c r="N151" s="162">
        <v>1459840.6800199999</v>
      </c>
      <c r="O151" s="162">
        <v>1487212.42129</v>
      </c>
      <c r="P151" s="162">
        <v>1555924.1448299997</v>
      </c>
      <c r="Q151" s="162">
        <v>1571830.19172</v>
      </c>
      <c r="R151" s="162">
        <v>2209232.1206800002</v>
      </c>
      <c r="S151" s="162">
        <v>2225094.05259</v>
      </c>
      <c r="T151" s="162">
        <v>2242973.6029000003</v>
      </c>
      <c r="U151" s="162">
        <v>2291251.7182099996</v>
      </c>
      <c r="V151" s="162">
        <v>2019371.0499999998</v>
      </c>
      <c r="W151" s="162">
        <v>2117587.5599999996</v>
      </c>
      <c r="X151" s="162">
        <v>2123246</v>
      </c>
      <c r="Y151" s="162">
        <v>2113232</v>
      </c>
      <c r="Z151" s="162">
        <v>2254812</v>
      </c>
      <c r="AA151" s="162">
        <v>2202978</v>
      </c>
      <c r="AB151" s="162">
        <v>2032410</v>
      </c>
      <c r="AC151" s="162">
        <v>2047131</v>
      </c>
      <c r="AD151" s="162">
        <v>2084339</v>
      </c>
      <c r="AE151" s="162">
        <v>2120761</v>
      </c>
      <c r="AF151" s="162">
        <v>2268618</v>
      </c>
      <c r="AG151" s="162">
        <v>2385613</v>
      </c>
      <c r="AH151" s="162">
        <v>2334184</v>
      </c>
      <c r="AI151" s="162">
        <f t="shared" ref="AI151:AL151" si="24">+AI102+AI121+AI139+AI140+2</f>
        <v>2251876</v>
      </c>
      <c r="AJ151" s="162">
        <f t="shared" si="24"/>
        <v>2340735</v>
      </c>
      <c r="AK151" s="162">
        <f t="shared" si="24"/>
        <v>2496351</v>
      </c>
      <c r="AL151" s="162">
        <f t="shared" si="24"/>
        <v>2445319</v>
      </c>
      <c r="AM151" s="162">
        <v>2466000</v>
      </c>
      <c r="AN151" s="162">
        <v>2532861.99737</v>
      </c>
      <c r="AO151" s="149">
        <v>2636803.2634199997</v>
      </c>
      <c r="AP151" s="162">
        <v>608510.32441999996</v>
      </c>
      <c r="AQ151" s="162">
        <v>0</v>
      </c>
    </row>
    <row r="152" spans="2:43" ht="14" customHeight="1">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row>
    <row r="153" spans="2:43">
      <c r="C153" s="116"/>
      <c r="D153" s="116"/>
      <c r="E153" s="116"/>
      <c r="F153" s="116"/>
      <c r="G153" s="116"/>
      <c r="H153" s="116"/>
      <c r="I153" s="116"/>
      <c r="J153" s="116"/>
      <c r="K153" s="116"/>
      <c r="L153" s="116"/>
      <c r="S153" s="116"/>
      <c r="T153" s="116"/>
      <c r="U153" s="116"/>
      <c r="V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row>
    <row r="154" spans="2:43">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row>
    <row r="155" spans="2:43">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row>
    <row r="156" spans="2:43">
      <c r="I156" s="116"/>
    </row>
    <row r="157" spans="2:43"/>
    <row r="158" spans="2:43"/>
    <row r="159" spans="2:43"/>
    <row r="160" spans="2:43"/>
  </sheetData>
  <mergeCells count="29">
    <mergeCell ref="AA61:AD61"/>
    <mergeCell ref="AE61:AH61"/>
    <mergeCell ref="C7:F7"/>
    <mergeCell ref="G7:J7"/>
    <mergeCell ref="K7:N7"/>
    <mergeCell ref="C61:F61"/>
    <mergeCell ref="G61:J61"/>
    <mergeCell ref="K61:N61"/>
    <mergeCell ref="C100:F100"/>
    <mergeCell ref="G100:J100"/>
    <mergeCell ref="K100:N100"/>
    <mergeCell ref="O100:R100"/>
    <mergeCell ref="S100:V100"/>
    <mergeCell ref="AA100:AD100"/>
    <mergeCell ref="AE100:AH100"/>
    <mergeCell ref="AI100:AL100"/>
    <mergeCell ref="AM100:AP100"/>
    <mergeCell ref="O7:R7"/>
    <mergeCell ref="S7:V7"/>
    <mergeCell ref="W7:Z7"/>
    <mergeCell ref="W100:Z100"/>
    <mergeCell ref="AI61:AL61"/>
    <mergeCell ref="AM61:AP61"/>
    <mergeCell ref="AA7:AD7"/>
    <mergeCell ref="AE7:AH7"/>
    <mergeCell ref="AI7:AL7"/>
    <mergeCell ref="O61:R61"/>
    <mergeCell ref="S61:V61"/>
    <mergeCell ref="W61:Z61"/>
  </mergeCells>
  <pageMargins left="0.511811024" right="0.511811024" top="0.78740157499999996" bottom="0.78740157499999996" header="0.31496062000000002" footer="0.31496062000000002"/>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D6CD4-9DAB-4A8B-992A-51801ACF623A}">
  <sheetPr>
    <tabColor theme="0" tint="-0.14999847407452621"/>
  </sheetPr>
  <dimension ref="A4:F154"/>
  <sheetViews>
    <sheetView showGridLines="0" zoomScale="80" zoomScaleNormal="80" workbookViewId="0">
      <pane xSplit="4" ySplit="8" topLeftCell="E49" activePane="bottomRight" state="frozen"/>
      <selection pane="topRight" activeCell="F1" sqref="F1"/>
      <selection pane="bottomLeft" activeCell="A10" sqref="A10"/>
      <selection pane="bottomRight" activeCell="F7" sqref="F7"/>
    </sheetView>
  </sheetViews>
  <sheetFormatPr defaultColWidth="9.1796875" defaultRowHeight="14.5"/>
  <cols>
    <col min="1" max="1" width="1.81640625" style="31" customWidth="1"/>
    <col min="2" max="2" width="61" style="31" bestFit="1" customWidth="1"/>
    <col min="3" max="4" width="16.1796875" style="31" hidden="1" customWidth="1"/>
    <col min="5" max="6" width="16.1796875" style="31" customWidth="1"/>
    <col min="7" max="47" width="9.1796875" style="31"/>
    <col min="48" max="48" width="10.1796875" style="31" customWidth="1"/>
    <col min="49" max="51" width="9.1796875" style="31"/>
    <col min="52" max="52" width="10.1796875" style="31" customWidth="1"/>
    <col min="53" max="60" width="9.1796875" style="31"/>
    <col min="61" max="61" width="14.54296875" style="31" bestFit="1" customWidth="1"/>
    <col min="62" max="16384" width="9.1796875" style="31"/>
  </cols>
  <sheetData>
    <row r="4" spans="1:6" ht="11.25" customHeight="1">
      <c r="C4" s="31" t="s">
        <v>308</v>
      </c>
      <c r="D4" s="31" t="s">
        <v>308</v>
      </c>
    </row>
    <row r="5" spans="1:6" s="119" customFormat="1" ht="22.5" customHeight="1" thickBot="1">
      <c r="A5" s="243" t="s">
        <v>320</v>
      </c>
      <c r="B5" s="236" t="s">
        <v>321</v>
      </c>
      <c r="C5" s="237">
        <v>12</v>
      </c>
      <c r="D5" s="237">
        <v>58</v>
      </c>
      <c r="E5" s="237"/>
      <c r="F5" s="237"/>
    </row>
    <row r="6" spans="1:6" s="182" customFormat="1" ht="22.5" customHeight="1" thickBot="1">
      <c r="A6" s="179"/>
      <c r="B6" s="180"/>
      <c r="C6" s="181"/>
      <c r="D6" s="181"/>
      <c r="E6" s="181"/>
      <c r="F6" s="181"/>
    </row>
    <row r="7" spans="1:6" ht="16" customHeight="1" thickTop="1" thickBot="1">
      <c r="A7" s="178"/>
      <c r="B7" s="27" t="s">
        <v>96</v>
      </c>
      <c r="C7" s="245"/>
      <c r="D7" s="245"/>
      <c r="E7" s="30">
        <v>2024</v>
      </c>
      <c r="F7" s="30">
        <v>2025</v>
      </c>
    </row>
    <row r="8" spans="1:6" ht="16" customHeight="1" thickTop="1">
      <c r="A8" s="178"/>
      <c r="B8" s="276" t="s">
        <v>97</v>
      </c>
      <c r="C8" s="25" t="s">
        <v>322</v>
      </c>
      <c r="D8" s="25" t="s">
        <v>323</v>
      </c>
      <c r="E8" s="320" t="s">
        <v>306</v>
      </c>
      <c r="F8" s="320" t="s">
        <v>341</v>
      </c>
    </row>
    <row r="9" spans="1:6">
      <c r="A9" s="189"/>
      <c r="B9" s="123" t="s">
        <v>9</v>
      </c>
      <c r="C9" s="323">
        <v>114197</v>
      </c>
      <c r="D9" s="323">
        <v>33488</v>
      </c>
      <c r="E9" s="323">
        <v>147685</v>
      </c>
      <c r="F9" s="323">
        <v>0</v>
      </c>
    </row>
    <row r="10" spans="1:6">
      <c r="A10" s="189"/>
      <c r="B10" s="123" t="s">
        <v>11</v>
      </c>
      <c r="C10" s="323">
        <v>-16487</v>
      </c>
      <c r="D10" s="323">
        <v>-4119</v>
      </c>
      <c r="E10" s="323">
        <v>-20606</v>
      </c>
      <c r="F10" s="323">
        <v>0</v>
      </c>
    </row>
    <row r="11" spans="1:6">
      <c r="A11" s="189"/>
      <c r="B11" s="123" t="s">
        <v>12</v>
      </c>
      <c r="C11" s="323">
        <f>SUM(C9:C10)</f>
        <v>97710</v>
      </c>
      <c r="D11" s="323">
        <f>SUM(D9:D10)</f>
        <v>29369</v>
      </c>
      <c r="E11" s="323">
        <v>127079</v>
      </c>
      <c r="F11" s="323">
        <v>0</v>
      </c>
    </row>
    <row r="12" spans="1:6">
      <c r="A12" s="134"/>
      <c r="B12" s="127" t="s">
        <v>13</v>
      </c>
      <c r="C12" s="323">
        <f>SUM(C13:C24)</f>
        <v>-13801</v>
      </c>
      <c r="D12" s="323">
        <f>SUM(D13:D24)</f>
        <v>-15690</v>
      </c>
      <c r="E12" s="323">
        <v>-29491</v>
      </c>
      <c r="F12" s="323">
        <v>0</v>
      </c>
    </row>
    <row r="13" spans="1:6">
      <c r="A13" s="118"/>
      <c r="B13" s="130" t="s">
        <v>14</v>
      </c>
      <c r="C13" s="324">
        <v>-99</v>
      </c>
      <c r="D13" s="324">
        <v>-463</v>
      </c>
      <c r="E13" s="324">
        <v>-562</v>
      </c>
      <c r="F13" s="324">
        <v>0</v>
      </c>
    </row>
    <row r="14" spans="1:6">
      <c r="A14" s="118"/>
      <c r="B14" s="130" t="s">
        <v>15</v>
      </c>
      <c r="C14" s="324">
        <v>-1850</v>
      </c>
      <c r="D14" s="324">
        <v>-6421</v>
      </c>
      <c r="E14" s="324">
        <v>-8271</v>
      </c>
      <c r="F14" s="324">
        <v>0</v>
      </c>
    </row>
    <row r="15" spans="1:6">
      <c r="A15" s="118"/>
      <c r="B15" s="130" t="s">
        <v>16</v>
      </c>
      <c r="C15" s="324">
        <v>-320</v>
      </c>
      <c r="D15" s="324">
        <v>-1599</v>
      </c>
      <c r="E15" s="324">
        <v>-1919</v>
      </c>
      <c r="F15" s="324">
        <v>0</v>
      </c>
    </row>
    <row r="16" spans="1:6">
      <c r="A16" s="118"/>
      <c r="B16" s="130" t="s">
        <v>17</v>
      </c>
      <c r="C16" s="324">
        <v>-9</v>
      </c>
      <c r="D16" s="324">
        <v>-40</v>
      </c>
      <c r="E16" s="324">
        <v>-49</v>
      </c>
      <c r="F16" s="324">
        <v>0</v>
      </c>
    </row>
    <row r="17" spans="2:6">
      <c r="B17" s="130" t="s">
        <v>18</v>
      </c>
      <c r="C17" s="324">
        <v>0</v>
      </c>
      <c r="D17" s="324">
        <v>0</v>
      </c>
      <c r="E17" s="324">
        <v>0</v>
      </c>
      <c r="F17" s="324">
        <v>0</v>
      </c>
    </row>
    <row r="18" spans="2:6">
      <c r="B18" s="130" t="s">
        <v>10</v>
      </c>
      <c r="C18" s="324">
        <v>-11523</v>
      </c>
      <c r="D18" s="324">
        <v>-7167</v>
      </c>
      <c r="E18" s="324">
        <v>-18690</v>
      </c>
      <c r="F18" s="324">
        <v>0</v>
      </c>
    </row>
    <row r="19" spans="2:6">
      <c r="B19" s="130" t="s">
        <v>38</v>
      </c>
      <c r="C19" s="324">
        <v>0</v>
      </c>
      <c r="D19" s="324">
        <v>0</v>
      </c>
      <c r="E19" s="324">
        <v>0</v>
      </c>
      <c r="F19" s="324">
        <v>0</v>
      </c>
    </row>
    <row r="20" spans="2:6">
      <c r="B20" s="130" t="s">
        <v>39</v>
      </c>
      <c r="C20" s="324">
        <v>0</v>
      </c>
      <c r="D20" s="324">
        <v>0</v>
      </c>
      <c r="E20" s="324">
        <v>0</v>
      </c>
      <c r="F20" s="324">
        <v>0</v>
      </c>
    </row>
    <row r="21" spans="2:6">
      <c r="B21" s="130" t="s">
        <v>40</v>
      </c>
      <c r="C21" s="324">
        <v>0</v>
      </c>
      <c r="D21" s="324">
        <v>0</v>
      </c>
      <c r="E21" s="324">
        <v>0</v>
      </c>
      <c r="F21" s="324">
        <v>0</v>
      </c>
    </row>
    <row r="22" spans="2:6">
      <c r="B22" s="130" t="s">
        <v>41</v>
      </c>
      <c r="C22" s="324">
        <v>0</v>
      </c>
      <c r="D22" s="324">
        <v>0</v>
      </c>
      <c r="E22" s="324">
        <v>0</v>
      </c>
      <c r="F22" s="324">
        <v>0</v>
      </c>
    </row>
    <row r="23" spans="2:6">
      <c r="B23" s="130" t="s">
        <v>42</v>
      </c>
      <c r="C23" s="324">
        <v>0</v>
      </c>
      <c r="D23" s="324">
        <v>0</v>
      </c>
      <c r="E23" s="324">
        <v>0</v>
      </c>
      <c r="F23" s="324">
        <v>0</v>
      </c>
    </row>
    <row r="24" spans="2:6">
      <c r="B24" s="130" t="s">
        <v>43</v>
      </c>
      <c r="C24" s="324">
        <v>0</v>
      </c>
      <c r="D24" s="324">
        <v>0</v>
      </c>
      <c r="E24" s="324">
        <v>0</v>
      </c>
      <c r="F24" s="324">
        <v>0</v>
      </c>
    </row>
    <row r="25" spans="2:6">
      <c r="B25" s="127" t="s">
        <v>19</v>
      </c>
      <c r="C25" s="323">
        <f t="shared" ref="C25:D25" si="0">SUM(C26:C31)</f>
        <v>-204</v>
      </c>
      <c r="D25" s="323">
        <f t="shared" si="0"/>
        <v>-923</v>
      </c>
      <c r="E25" s="323">
        <v>-1127</v>
      </c>
      <c r="F25" s="323">
        <v>0</v>
      </c>
    </row>
    <row r="26" spans="2:6">
      <c r="B26" s="130" t="s">
        <v>14</v>
      </c>
      <c r="C26" s="324">
        <v>-80</v>
      </c>
      <c r="D26" s="324">
        <v>-373</v>
      </c>
      <c r="E26" s="324">
        <v>-453</v>
      </c>
      <c r="F26" s="324">
        <v>0</v>
      </c>
    </row>
    <row r="27" spans="2:6">
      <c r="B27" s="130" t="s">
        <v>16</v>
      </c>
      <c r="C27" s="324">
        <v>-82</v>
      </c>
      <c r="D27" s="324">
        <v>-382</v>
      </c>
      <c r="E27" s="324">
        <v>-464</v>
      </c>
      <c r="F27" s="324">
        <v>0</v>
      </c>
    </row>
    <row r="28" spans="2:6">
      <c r="B28" s="130" t="s">
        <v>252</v>
      </c>
      <c r="C28" s="324">
        <v>-42</v>
      </c>
      <c r="D28" s="324">
        <v>-168</v>
      </c>
      <c r="E28" s="324">
        <v>-210</v>
      </c>
      <c r="F28" s="324">
        <v>0</v>
      </c>
    </row>
    <row r="29" spans="2:6">
      <c r="B29" s="130" t="s">
        <v>311</v>
      </c>
      <c r="C29" s="324">
        <v>0</v>
      </c>
      <c r="D29" s="324">
        <v>0</v>
      </c>
      <c r="E29" s="324">
        <v>0</v>
      </c>
      <c r="F29" s="324">
        <v>0</v>
      </c>
    </row>
    <row r="30" spans="2:6">
      <c r="B30" s="130" t="s">
        <v>312</v>
      </c>
      <c r="C30" s="324">
        <v>0</v>
      </c>
      <c r="D30" s="324">
        <v>0</v>
      </c>
      <c r="E30" s="324">
        <v>0</v>
      </c>
      <c r="F30" s="324">
        <v>0</v>
      </c>
    </row>
    <row r="31" spans="2:6">
      <c r="B31" s="130" t="s">
        <v>313</v>
      </c>
      <c r="C31" s="324">
        <v>0</v>
      </c>
      <c r="D31" s="324">
        <v>0</v>
      </c>
      <c r="E31" s="324">
        <v>0</v>
      </c>
      <c r="F31" s="324">
        <v>0</v>
      </c>
    </row>
    <row r="32" spans="2:6">
      <c r="B32" s="123" t="s">
        <v>20</v>
      </c>
      <c r="C32" s="323">
        <f>SUM(C33:C34)</f>
        <v>-786</v>
      </c>
      <c r="D32" s="323">
        <f>SUM(D33:D34)</f>
        <v>-2318</v>
      </c>
      <c r="E32" s="323">
        <v>-3104</v>
      </c>
      <c r="F32" s="323">
        <v>0</v>
      </c>
    </row>
    <row r="33" spans="2:6">
      <c r="B33" s="130" t="s">
        <v>21</v>
      </c>
      <c r="C33" s="324">
        <v>-775</v>
      </c>
      <c r="D33" s="324">
        <v>-2267</v>
      </c>
      <c r="E33" s="324">
        <v>-3042</v>
      </c>
      <c r="F33" s="324">
        <v>0</v>
      </c>
    </row>
    <row r="34" spans="2:6">
      <c r="B34" s="130" t="s">
        <v>22</v>
      </c>
      <c r="C34" s="324">
        <v>-11</v>
      </c>
      <c r="D34" s="324">
        <v>-51</v>
      </c>
      <c r="E34" s="324">
        <v>-62</v>
      </c>
      <c r="F34" s="324">
        <v>0</v>
      </c>
    </row>
    <row r="35" spans="2:6">
      <c r="B35" s="127" t="s">
        <v>23</v>
      </c>
      <c r="C35" s="323">
        <f>+C36+C42</f>
        <v>-35627</v>
      </c>
      <c r="D35" s="323">
        <f>+D36+D42</f>
        <v>1750</v>
      </c>
      <c r="E35" s="323">
        <v>-33877</v>
      </c>
      <c r="F35" s="323">
        <v>0</v>
      </c>
    </row>
    <row r="36" spans="2:6">
      <c r="B36" s="137" t="s">
        <v>24</v>
      </c>
      <c r="C36" s="323">
        <f>SUM(C37:C41)</f>
        <v>33566</v>
      </c>
      <c r="D36" s="323">
        <f>SUM(D37:D41)</f>
        <v>1957</v>
      </c>
      <c r="E36" s="323">
        <v>35523</v>
      </c>
      <c r="F36" s="323">
        <v>0</v>
      </c>
    </row>
    <row r="37" spans="2:6">
      <c r="B37" s="138" t="s">
        <v>25</v>
      </c>
      <c r="C37" s="324">
        <v>0</v>
      </c>
      <c r="D37" s="324">
        <v>0</v>
      </c>
      <c r="E37" s="324">
        <v>0</v>
      </c>
      <c r="F37" s="324">
        <v>0</v>
      </c>
    </row>
    <row r="38" spans="2:6">
      <c r="B38" s="138" t="s">
        <v>26</v>
      </c>
      <c r="C38" s="324">
        <v>417</v>
      </c>
      <c r="D38" s="324">
        <v>1941</v>
      </c>
      <c r="E38" s="324">
        <v>2358</v>
      </c>
      <c r="F38" s="324">
        <v>0</v>
      </c>
    </row>
    <row r="39" spans="2:6">
      <c r="B39" s="138" t="s">
        <v>27</v>
      </c>
      <c r="C39" s="324">
        <v>0</v>
      </c>
      <c r="D39" s="324">
        <v>0</v>
      </c>
      <c r="E39" s="324">
        <v>0</v>
      </c>
      <c r="F39" s="324">
        <v>0</v>
      </c>
    </row>
    <row r="40" spans="2:6">
      <c r="B40" s="138" t="s">
        <v>28</v>
      </c>
      <c r="C40" s="324">
        <v>0</v>
      </c>
      <c r="D40" s="324">
        <v>0</v>
      </c>
      <c r="E40" s="324">
        <v>0</v>
      </c>
      <c r="F40" s="324">
        <v>0</v>
      </c>
    </row>
    <row r="41" spans="2:6">
      <c r="B41" s="138" t="s">
        <v>29</v>
      </c>
      <c r="C41" s="324">
        <v>33149</v>
      </c>
      <c r="D41" s="324">
        <v>16</v>
      </c>
      <c r="E41" s="324">
        <v>33165</v>
      </c>
      <c r="F41" s="324">
        <v>0</v>
      </c>
    </row>
    <row r="42" spans="2:6">
      <c r="B42" s="137" t="s">
        <v>30</v>
      </c>
      <c r="C42" s="324">
        <f>SUM(C43:C45)</f>
        <v>-69193</v>
      </c>
      <c r="D42" s="324">
        <f>SUM(D43:D45)</f>
        <v>-207</v>
      </c>
      <c r="E42" s="324">
        <v>-69400</v>
      </c>
      <c r="F42" s="324">
        <v>0</v>
      </c>
    </row>
    <row r="43" spans="2:6">
      <c r="B43" s="138" t="s">
        <v>25</v>
      </c>
      <c r="C43" s="324">
        <v>0</v>
      </c>
      <c r="D43" s="324">
        <v>0</v>
      </c>
      <c r="E43" s="324">
        <v>0</v>
      </c>
      <c r="F43" s="324">
        <v>0</v>
      </c>
    </row>
    <row r="44" spans="2:6">
      <c r="B44" s="138" t="s">
        <v>31</v>
      </c>
      <c r="C44" s="324">
        <v>0</v>
      </c>
      <c r="D44" s="324">
        <v>0</v>
      </c>
      <c r="E44" s="324">
        <v>0</v>
      </c>
      <c r="F44" s="324">
        <v>0</v>
      </c>
    </row>
    <row r="45" spans="2:6">
      <c r="B45" s="138" t="s">
        <v>29</v>
      </c>
      <c r="C45" s="324">
        <v>-69193</v>
      </c>
      <c r="D45" s="324">
        <v>-207</v>
      </c>
      <c r="E45" s="324">
        <v>-69400</v>
      </c>
      <c r="F45" s="324">
        <v>0</v>
      </c>
    </row>
    <row r="46" spans="2:6">
      <c r="B46" s="123" t="s">
        <v>32</v>
      </c>
      <c r="C46" s="323">
        <v>-2</v>
      </c>
      <c r="D46" s="323">
        <v>-10</v>
      </c>
      <c r="E46" s="323">
        <v>-12</v>
      </c>
      <c r="F46" s="323">
        <v>0</v>
      </c>
    </row>
    <row r="47" spans="2:6">
      <c r="B47" s="123" t="s">
        <v>44</v>
      </c>
      <c r="C47" s="323">
        <v>0</v>
      </c>
      <c r="D47" s="323">
        <v>0</v>
      </c>
      <c r="E47" s="323">
        <v>0</v>
      </c>
      <c r="F47" s="323">
        <v>0</v>
      </c>
    </row>
    <row r="48" spans="2:6">
      <c r="B48" s="123" t="s">
        <v>33</v>
      </c>
      <c r="C48" s="323">
        <f>SUM(C11,C12,C25,C32,C35,C46,C47)</f>
        <v>47290</v>
      </c>
      <c r="D48" s="323">
        <f>SUM(D11,D12,D25,D32,D35,D46,D47)</f>
        <v>12178</v>
      </c>
      <c r="E48" s="323">
        <v>59468</v>
      </c>
      <c r="F48" s="323">
        <v>0</v>
      </c>
    </row>
    <row r="49" spans="1:6">
      <c r="B49" s="123" t="s">
        <v>34</v>
      </c>
      <c r="C49" s="323">
        <v>-24551</v>
      </c>
      <c r="D49" s="323">
        <v>-2808</v>
      </c>
      <c r="E49" s="323">
        <v>-27359</v>
      </c>
      <c r="F49" s="323">
        <v>0</v>
      </c>
    </row>
    <row r="50" spans="1:6">
      <c r="B50" s="123" t="s">
        <v>35</v>
      </c>
      <c r="C50" s="323">
        <v>6399</v>
      </c>
      <c r="D50" s="323">
        <v>732</v>
      </c>
      <c r="E50" s="323">
        <v>7131</v>
      </c>
      <c r="F50" s="323">
        <v>0</v>
      </c>
    </row>
    <row r="51" spans="1:6">
      <c r="B51" s="123" t="s">
        <v>45</v>
      </c>
      <c r="C51" s="323">
        <v>0</v>
      </c>
      <c r="D51" s="323">
        <v>0</v>
      </c>
      <c r="E51" s="323">
        <v>0</v>
      </c>
      <c r="F51" s="323">
        <v>0</v>
      </c>
    </row>
    <row r="52" spans="1:6">
      <c r="B52" s="123" t="s">
        <v>46</v>
      </c>
      <c r="C52" s="200">
        <f>SUM(C48:C50)-C51</f>
        <v>29138</v>
      </c>
      <c r="D52" s="200">
        <f>SUM(D48:D50)-D51</f>
        <v>10102</v>
      </c>
      <c r="E52" s="200">
        <v>39240</v>
      </c>
      <c r="F52" s="200">
        <v>0</v>
      </c>
    </row>
    <row r="53" spans="1:6" s="229" customFormat="1">
      <c r="A53" s="31"/>
      <c r="B53" s="139" t="s">
        <v>36</v>
      </c>
      <c r="C53" s="346">
        <f>+SUM(C48:C50)</f>
        <v>29138</v>
      </c>
      <c r="D53" s="346">
        <f>+SUM(D48:D50)</f>
        <v>10102</v>
      </c>
      <c r="E53" s="346">
        <v>39240</v>
      </c>
      <c r="F53" s="346">
        <v>0</v>
      </c>
    </row>
    <row r="54" spans="1:6" s="229" customFormat="1">
      <c r="A54" s="31"/>
      <c r="B54" s="123"/>
      <c r="C54" s="323"/>
      <c r="D54" s="323"/>
      <c r="E54" s="323"/>
      <c r="F54" s="323"/>
    </row>
    <row r="55" spans="1:6" s="229" customFormat="1">
      <c r="A55" s="122"/>
      <c r="B55" s="143" t="s">
        <v>314</v>
      </c>
      <c r="C55" s="143">
        <f t="shared" ref="C55:D55" si="1">C53-C33-C34-C35-C49-C50-C51</f>
        <v>83703</v>
      </c>
      <c r="D55" s="187">
        <f t="shared" si="1"/>
        <v>12746</v>
      </c>
      <c r="E55" s="187">
        <v>96449</v>
      </c>
      <c r="F55" s="187">
        <v>0</v>
      </c>
    </row>
    <row r="56" spans="1:6" s="229" customFormat="1">
      <c r="A56" s="122"/>
      <c r="B56" s="139" t="s">
        <v>315</v>
      </c>
      <c r="C56" s="139">
        <f>C55-C30-C31</f>
        <v>83703</v>
      </c>
      <c r="D56" s="141">
        <f>D55-D30-D31</f>
        <v>12746</v>
      </c>
      <c r="E56" s="141">
        <v>96449</v>
      </c>
      <c r="F56" s="141">
        <v>0</v>
      </c>
    </row>
    <row r="57" spans="1:6">
      <c r="B57" s="228"/>
      <c r="C57" s="228"/>
      <c r="D57" s="116"/>
      <c r="E57" s="116"/>
      <c r="F57" s="116"/>
    </row>
    <row r="58" spans="1:6">
      <c r="B58" s="228"/>
      <c r="C58" s="228"/>
      <c r="D58" s="116"/>
      <c r="E58" s="116"/>
      <c r="F58" s="116"/>
    </row>
    <row r="59" spans="1:6">
      <c r="A59" s="122"/>
      <c r="B59" s="228"/>
      <c r="C59" s="228"/>
      <c r="D59" s="116"/>
      <c r="E59" s="116"/>
      <c r="F59" s="116"/>
    </row>
    <row r="60" spans="1:6" ht="15" thickBot="1">
      <c r="C60" s="116"/>
      <c r="D60" s="116"/>
      <c r="E60" s="116"/>
      <c r="F60" s="116"/>
    </row>
    <row r="61" spans="1:6" ht="16" customHeight="1" thickTop="1" thickBot="1">
      <c r="B61" s="27" t="s">
        <v>94</v>
      </c>
      <c r="C61" s="244"/>
      <c r="D61" s="245"/>
      <c r="E61" s="30">
        <v>2024</v>
      </c>
      <c r="F61" s="30">
        <v>2025</v>
      </c>
    </row>
    <row r="62" spans="1:6" ht="16" customHeight="1" thickTop="1">
      <c r="B62" s="28" t="s">
        <v>97</v>
      </c>
      <c r="C62" s="351"/>
      <c r="D62" s="351"/>
      <c r="E62" s="351" t="s">
        <v>306</v>
      </c>
      <c r="F62" s="351" t="s">
        <v>341</v>
      </c>
    </row>
    <row r="63" spans="1:6">
      <c r="B63" s="148" t="s">
        <v>48</v>
      </c>
      <c r="C63" s="149"/>
      <c r="D63" s="149"/>
      <c r="E63" s="149">
        <v>308036</v>
      </c>
      <c r="F63" s="149">
        <v>0</v>
      </c>
    </row>
    <row r="64" spans="1:6">
      <c r="B64" s="150" t="s">
        <v>49</v>
      </c>
      <c r="C64" s="152"/>
      <c r="D64" s="152"/>
      <c r="E64" s="152">
        <v>138316</v>
      </c>
      <c r="F64" s="152">
        <v>0</v>
      </c>
    </row>
    <row r="65" spans="2:6">
      <c r="B65" s="150" t="s">
        <v>118</v>
      </c>
      <c r="C65" s="152"/>
      <c r="D65" s="152"/>
      <c r="E65" s="152">
        <v>0</v>
      </c>
      <c r="F65" s="152">
        <v>0</v>
      </c>
    </row>
    <row r="66" spans="2:6">
      <c r="B66" s="150" t="s">
        <v>98</v>
      </c>
      <c r="C66" s="152"/>
      <c r="D66" s="152"/>
      <c r="E66" s="152">
        <v>75094</v>
      </c>
      <c r="F66" s="152">
        <v>0</v>
      </c>
    </row>
    <row r="67" spans="2:6">
      <c r="B67" s="150" t="s">
        <v>207</v>
      </c>
      <c r="C67" s="152"/>
      <c r="D67" s="152"/>
      <c r="E67" s="152">
        <v>0</v>
      </c>
      <c r="F67" s="152">
        <v>0</v>
      </c>
    </row>
    <row r="68" spans="2:6">
      <c r="B68" s="150" t="s">
        <v>52</v>
      </c>
      <c r="C68" s="152"/>
      <c r="D68" s="152"/>
      <c r="E68" s="152">
        <v>24458</v>
      </c>
      <c r="F68" s="152">
        <v>0</v>
      </c>
    </row>
    <row r="69" spans="2:6">
      <c r="B69" s="150" t="s">
        <v>50</v>
      </c>
      <c r="C69" s="152"/>
      <c r="D69" s="152"/>
      <c r="E69" s="152">
        <v>5228</v>
      </c>
      <c r="F69" s="152">
        <v>0</v>
      </c>
    </row>
    <row r="70" spans="2:6">
      <c r="B70" s="150" t="s">
        <v>55</v>
      </c>
      <c r="C70" s="331"/>
      <c r="D70" s="331"/>
      <c r="E70" s="331">
        <v>46887</v>
      </c>
      <c r="F70" s="331">
        <v>0</v>
      </c>
    </row>
    <row r="71" spans="2:6">
      <c r="B71" s="150" t="s">
        <v>119</v>
      </c>
      <c r="C71" s="152"/>
      <c r="D71" s="152"/>
      <c r="E71" s="152">
        <v>3587</v>
      </c>
      <c r="F71" s="152">
        <v>0</v>
      </c>
    </row>
    <row r="72" spans="2:6">
      <c r="B72" s="150" t="s">
        <v>51</v>
      </c>
      <c r="C72" s="152"/>
      <c r="D72" s="152"/>
      <c r="E72" s="152">
        <v>0</v>
      </c>
      <c r="F72" s="152">
        <v>0</v>
      </c>
    </row>
    <row r="73" spans="2:6">
      <c r="B73" s="150" t="s">
        <v>54</v>
      </c>
      <c r="C73" s="331"/>
      <c r="D73" s="331"/>
      <c r="E73" s="331">
        <v>294</v>
      </c>
      <c r="F73" s="331">
        <v>0</v>
      </c>
    </row>
    <row r="74" spans="2:6">
      <c r="B74" s="150" t="s">
        <v>120</v>
      </c>
      <c r="C74" s="152"/>
      <c r="D74" s="152"/>
      <c r="E74" s="152">
        <v>0</v>
      </c>
      <c r="F74" s="152">
        <v>0</v>
      </c>
    </row>
    <row r="75" spans="2:6">
      <c r="B75" s="150" t="s">
        <v>56</v>
      </c>
      <c r="C75" s="331"/>
      <c r="D75" s="331"/>
      <c r="E75" s="331">
        <v>0</v>
      </c>
      <c r="F75" s="331">
        <v>0</v>
      </c>
    </row>
    <row r="76" spans="2:6">
      <c r="B76" s="150" t="s">
        <v>224</v>
      </c>
      <c r="C76" s="152"/>
      <c r="D76" s="152"/>
      <c r="E76" s="152">
        <v>14172</v>
      </c>
      <c r="F76" s="152">
        <v>0</v>
      </c>
    </row>
    <row r="77" spans="2:6">
      <c r="B77" s="150" t="s">
        <v>53</v>
      </c>
      <c r="C77" s="331"/>
      <c r="D77" s="331"/>
      <c r="E77" s="331">
        <v>0</v>
      </c>
      <c r="F77" s="331">
        <v>0</v>
      </c>
    </row>
    <row r="78" spans="2:6">
      <c r="B78" s="150" t="s">
        <v>57</v>
      </c>
      <c r="C78" s="331"/>
      <c r="D78" s="331"/>
      <c r="E78" s="331">
        <v>0</v>
      </c>
      <c r="F78" s="331">
        <v>0</v>
      </c>
    </row>
    <row r="79" spans="2:6">
      <c r="B79" s="154" t="s">
        <v>58</v>
      </c>
      <c r="C79" s="210"/>
      <c r="D79" s="210"/>
      <c r="E79" s="210">
        <v>365298</v>
      </c>
      <c r="F79" s="210">
        <v>0</v>
      </c>
    </row>
    <row r="80" spans="2:6">
      <c r="B80" s="148" t="s">
        <v>59</v>
      </c>
      <c r="C80" s="149"/>
      <c r="D80" s="149"/>
      <c r="E80" s="149">
        <v>1164</v>
      </c>
      <c r="F80" s="149">
        <v>0</v>
      </c>
    </row>
    <row r="81" spans="2:6">
      <c r="B81" s="150" t="s">
        <v>118</v>
      </c>
      <c r="C81" s="152"/>
      <c r="D81" s="152"/>
      <c r="E81" s="152">
        <v>0</v>
      </c>
      <c r="F81" s="152">
        <v>0</v>
      </c>
    </row>
    <row r="82" spans="2:6">
      <c r="B82" s="150" t="s">
        <v>98</v>
      </c>
      <c r="C82" s="152"/>
      <c r="D82" s="152"/>
      <c r="E82" s="152">
        <v>0</v>
      </c>
      <c r="F82" s="152">
        <v>0</v>
      </c>
    </row>
    <row r="83" spans="2:6">
      <c r="B83" s="150" t="s">
        <v>207</v>
      </c>
      <c r="C83" s="152"/>
      <c r="D83" s="152"/>
      <c r="E83" s="152">
        <v>0</v>
      </c>
      <c r="F83" s="152">
        <v>0</v>
      </c>
    </row>
    <row r="84" spans="2:6">
      <c r="B84" s="150" t="s">
        <v>50</v>
      </c>
      <c r="C84" s="152"/>
      <c r="D84" s="152"/>
      <c r="E84" s="152">
        <v>0</v>
      </c>
      <c r="F84" s="152">
        <v>0</v>
      </c>
    </row>
    <row r="85" spans="2:6">
      <c r="B85" s="156" t="s">
        <v>63</v>
      </c>
      <c r="C85" s="152"/>
      <c r="D85" s="152"/>
      <c r="E85" s="152">
        <v>0</v>
      </c>
      <c r="F85" s="152">
        <v>0</v>
      </c>
    </row>
    <row r="86" spans="2:6">
      <c r="B86" s="150" t="s">
        <v>119</v>
      </c>
      <c r="C86" s="152"/>
      <c r="D86" s="152"/>
      <c r="E86" s="152">
        <v>0</v>
      </c>
      <c r="F86" s="152">
        <v>0</v>
      </c>
    </row>
    <row r="87" spans="2:6">
      <c r="B87" s="156" t="s">
        <v>61</v>
      </c>
      <c r="C87" s="152"/>
      <c r="D87" s="152"/>
      <c r="E87" s="152">
        <v>0</v>
      </c>
      <c r="F87" s="152">
        <v>0</v>
      </c>
    </row>
    <row r="88" spans="2:6">
      <c r="B88" s="150" t="s">
        <v>120</v>
      </c>
      <c r="C88" s="152"/>
      <c r="D88" s="152"/>
      <c r="E88" s="152">
        <v>0</v>
      </c>
      <c r="F88" s="152">
        <v>0</v>
      </c>
    </row>
    <row r="89" spans="2:6">
      <c r="B89" s="156" t="s">
        <v>62</v>
      </c>
      <c r="C89" s="152"/>
      <c r="D89" s="152"/>
      <c r="E89" s="152">
        <v>1164</v>
      </c>
      <c r="F89" s="152">
        <v>0</v>
      </c>
    </row>
    <row r="90" spans="2:6">
      <c r="B90" s="150" t="s">
        <v>93</v>
      </c>
      <c r="C90" s="152"/>
      <c r="D90" s="152"/>
      <c r="E90" s="152">
        <v>0</v>
      </c>
      <c r="F90" s="152">
        <v>0</v>
      </c>
    </row>
    <row r="91" spans="2:6">
      <c r="B91" s="150" t="s">
        <v>53</v>
      </c>
      <c r="C91" s="152"/>
      <c r="D91" s="152"/>
      <c r="E91" s="152">
        <v>0</v>
      </c>
      <c r="F91" s="152">
        <v>0</v>
      </c>
    </row>
    <row r="92" spans="2:6">
      <c r="B92" s="150" t="s">
        <v>60</v>
      </c>
      <c r="C92" s="152"/>
      <c r="D92" s="152"/>
      <c r="E92" s="152">
        <v>0</v>
      </c>
      <c r="F92" s="152">
        <v>0</v>
      </c>
    </row>
    <row r="93" spans="2:6">
      <c r="B93" s="154" t="s">
        <v>64</v>
      </c>
      <c r="C93" s="149"/>
      <c r="D93" s="149"/>
      <c r="E93" s="149">
        <v>364134</v>
      </c>
      <c r="F93" s="149">
        <v>0</v>
      </c>
    </row>
    <row r="94" spans="2:6">
      <c r="B94" s="156" t="s">
        <v>65</v>
      </c>
      <c r="C94" s="152"/>
      <c r="D94" s="152"/>
      <c r="E94" s="152">
        <v>0</v>
      </c>
      <c r="F94" s="152">
        <v>0</v>
      </c>
    </row>
    <row r="95" spans="2:6">
      <c r="B95" s="156" t="s">
        <v>66</v>
      </c>
      <c r="C95" s="152"/>
      <c r="D95" s="152"/>
      <c r="E95" s="152">
        <v>364023</v>
      </c>
      <c r="F95" s="152">
        <v>0</v>
      </c>
    </row>
    <row r="96" spans="2:6">
      <c r="B96" s="156" t="s">
        <v>67</v>
      </c>
      <c r="C96" s="152"/>
      <c r="D96" s="152"/>
      <c r="E96" s="152">
        <v>111</v>
      </c>
      <c r="F96" s="152">
        <v>0</v>
      </c>
    </row>
    <row r="97" spans="2:6">
      <c r="B97" s="150" t="s">
        <v>68</v>
      </c>
      <c r="C97" s="152"/>
      <c r="D97" s="152"/>
      <c r="E97" s="152">
        <v>0</v>
      </c>
      <c r="F97" s="152">
        <v>0</v>
      </c>
    </row>
    <row r="98" spans="2:6">
      <c r="B98" s="160" t="s">
        <v>69</v>
      </c>
      <c r="C98" s="162"/>
      <c r="D98" s="162"/>
      <c r="E98" s="162">
        <v>673334</v>
      </c>
      <c r="F98" s="162">
        <v>0</v>
      </c>
    </row>
    <row r="99" spans="2:6" ht="15" thickBot="1">
      <c r="C99" s="116">
        <v>0</v>
      </c>
      <c r="D99" s="116"/>
      <c r="E99" s="116"/>
      <c r="F99" s="116"/>
    </row>
    <row r="100" spans="2:6" ht="16" customHeight="1" thickTop="1" thickBot="1">
      <c r="B100" s="27" t="s">
        <v>95</v>
      </c>
      <c r="C100" s="244"/>
      <c r="D100" s="245"/>
      <c r="E100" s="30">
        <v>2024</v>
      </c>
      <c r="F100" s="30">
        <v>2025</v>
      </c>
    </row>
    <row r="101" spans="2:6" ht="16" customHeight="1" thickTop="1">
      <c r="B101" s="28" t="s">
        <v>97</v>
      </c>
      <c r="C101" s="351"/>
      <c r="D101" s="351"/>
      <c r="E101" s="351" t="s">
        <v>306</v>
      </c>
      <c r="F101" s="351" t="s">
        <v>341</v>
      </c>
    </row>
    <row r="102" spans="2:6">
      <c r="B102" s="154" t="s">
        <v>71</v>
      </c>
      <c r="C102" s="149"/>
      <c r="D102" s="149"/>
      <c r="E102" s="149">
        <v>209133.43838000001</v>
      </c>
      <c r="F102" s="149">
        <v>0</v>
      </c>
    </row>
    <row r="103" spans="2:6">
      <c r="B103" s="150" t="s">
        <v>72</v>
      </c>
      <c r="C103" s="152"/>
      <c r="D103" s="152"/>
      <c r="E103" s="152">
        <v>20159</v>
      </c>
      <c r="F103" s="152">
        <v>0</v>
      </c>
    </row>
    <row r="104" spans="2:6">
      <c r="B104" s="150" t="s">
        <v>207</v>
      </c>
      <c r="C104" s="152"/>
      <c r="D104" s="152"/>
      <c r="E104" s="152">
        <v>0</v>
      </c>
      <c r="F104" s="152">
        <v>0</v>
      </c>
    </row>
    <row r="105" spans="2:6">
      <c r="B105" s="150" t="s">
        <v>74</v>
      </c>
      <c r="C105" s="152"/>
      <c r="D105" s="152"/>
      <c r="E105" s="152">
        <v>20246</v>
      </c>
      <c r="F105" s="152">
        <v>0</v>
      </c>
    </row>
    <row r="106" spans="2:6">
      <c r="B106" s="164" t="s">
        <v>73</v>
      </c>
      <c r="C106" s="152"/>
      <c r="D106" s="152"/>
      <c r="E106" s="152">
        <v>3221</v>
      </c>
      <c r="F106" s="152">
        <v>0</v>
      </c>
    </row>
    <row r="107" spans="2:6">
      <c r="B107" s="150" t="s">
        <v>122</v>
      </c>
      <c r="C107" s="152"/>
      <c r="D107" s="152"/>
      <c r="E107" s="152">
        <v>0</v>
      </c>
      <c r="F107" s="152">
        <v>0</v>
      </c>
    </row>
    <row r="108" spans="2:6">
      <c r="B108" s="150" t="s">
        <v>124</v>
      </c>
      <c r="C108" s="152"/>
      <c r="D108" s="152"/>
      <c r="E108" s="152">
        <v>157015</v>
      </c>
      <c r="F108" s="152">
        <v>0</v>
      </c>
    </row>
    <row r="109" spans="2:6">
      <c r="B109" s="150" t="s">
        <v>125</v>
      </c>
      <c r="C109" s="152"/>
      <c r="D109" s="152"/>
      <c r="E109" s="152">
        <v>-2605</v>
      </c>
      <c r="F109" s="152">
        <v>0</v>
      </c>
    </row>
    <row r="110" spans="2:6">
      <c r="B110" s="150" t="s">
        <v>126</v>
      </c>
      <c r="C110" s="152"/>
      <c r="D110" s="152"/>
      <c r="E110" s="152">
        <v>0</v>
      </c>
      <c r="F110" s="152">
        <v>0</v>
      </c>
    </row>
    <row r="111" spans="2:6">
      <c r="B111" s="150" t="s">
        <v>127</v>
      </c>
      <c r="C111" s="152"/>
      <c r="D111" s="152"/>
      <c r="E111" s="152">
        <v>0</v>
      </c>
      <c r="F111" s="152">
        <v>0</v>
      </c>
    </row>
    <row r="112" spans="2:6">
      <c r="B112" s="150" t="s">
        <v>128</v>
      </c>
      <c r="C112" s="152"/>
      <c r="D112" s="152"/>
      <c r="E112" s="152">
        <v>0</v>
      </c>
      <c r="F112" s="152">
        <v>0</v>
      </c>
    </row>
    <row r="113" spans="2:6">
      <c r="B113" s="150" t="s">
        <v>129</v>
      </c>
      <c r="C113" s="152"/>
      <c r="D113" s="152"/>
      <c r="E113" s="152">
        <v>0</v>
      </c>
      <c r="F113" s="152">
        <v>0</v>
      </c>
    </row>
    <row r="114" spans="2:6">
      <c r="B114" s="150" t="s">
        <v>130</v>
      </c>
      <c r="C114" s="152"/>
      <c r="D114" s="152"/>
      <c r="E114" s="152">
        <v>0</v>
      </c>
      <c r="F114" s="152">
        <v>0</v>
      </c>
    </row>
    <row r="115" spans="2:6">
      <c r="B115" s="150" t="s">
        <v>110</v>
      </c>
      <c r="C115" s="152"/>
      <c r="D115" s="152"/>
      <c r="E115" s="152">
        <v>18</v>
      </c>
      <c r="F115" s="152">
        <v>0</v>
      </c>
    </row>
    <row r="116" spans="2:6">
      <c r="B116" s="119" t="s">
        <v>316</v>
      </c>
      <c r="C116" s="152"/>
      <c r="D116" s="152"/>
      <c r="E116" s="152">
        <v>0</v>
      </c>
      <c r="F116" s="152">
        <v>0</v>
      </c>
    </row>
    <row r="117" spans="2:6">
      <c r="B117" s="150" t="s">
        <v>120</v>
      </c>
      <c r="C117" s="168"/>
      <c r="D117" s="168"/>
      <c r="E117" s="168">
        <v>0</v>
      </c>
      <c r="F117" s="168">
        <v>0</v>
      </c>
    </row>
    <row r="118" spans="2:6">
      <c r="B118" s="150" t="s">
        <v>75</v>
      </c>
      <c r="C118" s="168"/>
      <c r="D118" s="168"/>
      <c r="E118" s="168">
        <v>0</v>
      </c>
      <c r="F118" s="168">
        <v>0</v>
      </c>
    </row>
    <row r="119" spans="2:6">
      <c r="B119" s="150" t="s">
        <v>10</v>
      </c>
      <c r="C119" s="152"/>
      <c r="D119" s="152"/>
      <c r="E119" s="152">
        <v>11079.438380000001</v>
      </c>
      <c r="F119" s="152">
        <v>0</v>
      </c>
    </row>
    <row r="120" spans="2:6">
      <c r="B120" s="150" t="s">
        <v>76</v>
      </c>
      <c r="C120" s="168"/>
      <c r="D120" s="168"/>
      <c r="E120" s="168">
        <v>0</v>
      </c>
      <c r="F120" s="168">
        <v>0</v>
      </c>
    </row>
    <row r="121" spans="2:6">
      <c r="B121" s="167" t="s">
        <v>77</v>
      </c>
      <c r="C121" s="216"/>
      <c r="D121" s="216"/>
      <c r="E121" s="216">
        <v>84153</v>
      </c>
      <c r="F121" s="216">
        <v>0</v>
      </c>
    </row>
    <row r="122" spans="2:6">
      <c r="B122" s="154" t="s">
        <v>78</v>
      </c>
      <c r="C122" s="149"/>
      <c r="D122" s="149"/>
      <c r="E122" s="149">
        <v>84153</v>
      </c>
      <c r="F122" s="149">
        <v>0</v>
      </c>
    </row>
    <row r="123" spans="2:6">
      <c r="B123" s="150" t="s">
        <v>72</v>
      </c>
      <c r="C123" s="152"/>
      <c r="D123" s="152"/>
      <c r="E123" s="152">
        <v>0</v>
      </c>
      <c r="F123" s="152">
        <v>0</v>
      </c>
    </row>
    <row r="124" spans="2:6">
      <c r="B124" s="150" t="s">
        <v>207</v>
      </c>
      <c r="C124" s="152"/>
      <c r="D124" s="152"/>
      <c r="E124" s="152">
        <v>0</v>
      </c>
      <c r="F124" s="152">
        <v>0</v>
      </c>
    </row>
    <row r="125" spans="2:6">
      <c r="B125" s="150" t="s">
        <v>131</v>
      </c>
      <c r="C125" s="152"/>
      <c r="D125" s="152"/>
      <c r="E125" s="152">
        <v>0</v>
      </c>
      <c r="F125" s="152">
        <v>0</v>
      </c>
    </row>
    <row r="126" spans="2:6">
      <c r="B126" s="150" t="s">
        <v>132</v>
      </c>
      <c r="C126" s="152"/>
      <c r="D126" s="152"/>
      <c r="E126" s="152">
        <v>82429</v>
      </c>
      <c r="F126" s="152">
        <v>0</v>
      </c>
    </row>
    <row r="127" spans="2:6">
      <c r="B127" s="150" t="s">
        <v>123</v>
      </c>
      <c r="C127" s="152"/>
      <c r="D127" s="152"/>
      <c r="E127" s="152">
        <v>0</v>
      </c>
      <c r="F127" s="152">
        <v>0</v>
      </c>
    </row>
    <row r="128" spans="2:6">
      <c r="B128" s="150" t="s">
        <v>139</v>
      </c>
      <c r="C128" s="152"/>
      <c r="D128" s="152"/>
      <c r="E128" s="152">
        <v>0</v>
      </c>
      <c r="F128" s="152">
        <v>0</v>
      </c>
    </row>
    <row r="129" spans="2:6">
      <c r="B129" s="150" t="s">
        <v>133</v>
      </c>
      <c r="C129" s="152"/>
      <c r="D129" s="152"/>
      <c r="E129" s="152">
        <v>0</v>
      </c>
      <c r="F129" s="152">
        <v>0</v>
      </c>
    </row>
    <row r="130" spans="2:6">
      <c r="B130" s="150" t="s">
        <v>134</v>
      </c>
      <c r="C130" s="152"/>
      <c r="D130" s="152"/>
      <c r="E130" s="152">
        <v>0</v>
      </c>
      <c r="F130" s="152">
        <v>0</v>
      </c>
    </row>
    <row r="131" spans="2:6">
      <c r="B131" s="150" t="s">
        <v>135</v>
      </c>
      <c r="C131" s="152"/>
      <c r="D131" s="152"/>
      <c r="E131" s="152">
        <v>0</v>
      </c>
      <c r="F131" s="152">
        <v>0</v>
      </c>
    </row>
    <row r="132" spans="2:6">
      <c r="B132" s="150" t="s">
        <v>136</v>
      </c>
      <c r="C132" s="152"/>
      <c r="D132" s="152"/>
      <c r="E132" s="152">
        <v>0</v>
      </c>
      <c r="F132" s="152">
        <v>0</v>
      </c>
    </row>
    <row r="133" spans="2:6">
      <c r="B133" s="150" t="s">
        <v>137</v>
      </c>
      <c r="C133" s="152"/>
      <c r="D133" s="152"/>
      <c r="E133" s="152">
        <v>0</v>
      </c>
      <c r="F133" s="152">
        <v>0</v>
      </c>
    </row>
    <row r="134" spans="2:6">
      <c r="B134" s="150" t="s">
        <v>138</v>
      </c>
      <c r="C134" s="152"/>
      <c r="D134" s="152"/>
      <c r="E134" s="152">
        <v>0</v>
      </c>
      <c r="F134" s="152">
        <v>0</v>
      </c>
    </row>
    <row r="135" spans="2:6">
      <c r="B135" s="150" t="s">
        <v>110</v>
      </c>
      <c r="C135" s="152"/>
      <c r="D135" s="152"/>
      <c r="E135" s="152">
        <v>163</v>
      </c>
      <c r="F135" s="152">
        <v>0</v>
      </c>
    </row>
    <row r="136" spans="2:6">
      <c r="B136" s="150" t="s">
        <v>120</v>
      </c>
      <c r="C136" s="152"/>
      <c r="D136" s="152"/>
      <c r="E136" s="152">
        <v>0</v>
      </c>
      <c r="F136" s="152">
        <v>0</v>
      </c>
    </row>
    <row r="137" spans="2:6">
      <c r="B137" s="150" t="s">
        <v>79</v>
      </c>
      <c r="C137" s="152"/>
      <c r="D137" s="152"/>
      <c r="E137" s="152">
        <v>1561</v>
      </c>
      <c r="F137" s="152">
        <v>0</v>
      </c>
    </row>
    <row r="138" spans="2:6">
      <c r="B138" s="150" t="s">
        <v>10</v>
      </c>
      <c r="C138" s="152"/>
      <c r="D138" s="152"/>
      <c r="E138" s="152">
        <v>0</v>
      </c>
      <c r="F138" s="152">
        <v>0</v>
      </c>
    </row>
    <row r="139" spans="2:6">
      <c r="B139" s="148" t="s">
        <v>80</v>
      </c>
      <c r="C139" s="149"/>
      <c r="D139" s="149"/>
      <c r="E139" s="149">
        <v>0</v>
      </c>
      <c r="F139" s="152">
        <v>0</v>
      </c>
    </row>
    <row r="140" spans="2:6">
      <c r="B140" s="154" t="s">
        <v>81</v>
      </c>
      <c r="C140" s="149"/>
      <c r="D140" s="149"/>
      <c r="E140" s="149">
        <v>380046</v>
      </c>
      <c r="F140" s="152">
        <v>0</v>
      </c>
    </row>
    <row r="141" spans="2:6">
      <c r="B141" s="150" t="s">
        <v>82</v>
      </c>
      <c r="C141" s="152"/>
      <c r="D141" s="152"/>
      <c r="E141" s="152">
        <v>227800</v>
      </c>
      <c r="F141" s="152">
        <v>0</v>
      </c>
    </row>
    <row r="142" spans="2:6">
      <c r="B142" s="150" t="s">
        <v>83</v>
      </c>
      <c r="C142" s="152"/>
      <c r="D142" s="152"/>
      <c r="E142" s="152">
        <v>0</v>
      </c>
      <c r="F142" s="152">
        <v>0</v>
      </c>
    </row>
    <row r="143" spans="2:6">
      <c r="B143" s="150" t="s">
        <v>85</v>
      </c>
      <c r="C143" s="152"/>
      <c r="D143" s="152"/>
      <c r="E143" s="152">
        <v>35028</v>
      </c>
      <c r="F143" s="152">
        <v>0</v>
      </c>
    </row>
    <row r="144" spans="2:6">
      <c r="B144" s="150" t="s">
        <v>88</v>
      </c>
      <c r="C144" s="152"/>
      <c r="D144" s="152"/>
      <c r="E144" s="152">
        <v>68625</v>
      </c>
      <c r="F144" s="152">
        <v>0</v>
      </c>
    </row>
    <row r="145" spans="2:6">
      <c r="B145" s="150" t="s">
        <v>140</v>
      </c>
      <c r="C145" s="152"/>
      <c r="D145" s="152"/>
      <c r="E145" s="152">
        <v>0</v>
      </c>
      <c r="F145" s="152">
        <v>0</v>
      </c>
    </row>
    <row r="146" spans="2:6">
      <c r="B146" s="170" t="s">
        <v>84</v>
      </c>
      <c r="C146" s="152"/>
      <c r="D146" s="152"/>
      <c r="E146" s="152">
        <v>9353</v>
      </c>
      <c r="F146" s="152">
        <v>0</v>
      </c>
    </row>
    <row r="147" spans="2:6">
      <c r="B147" s="170" t="s">
        <v>86</v>
      </c>
      <c r="C147" s="152"/>
      <c r="D147" s="152"/>
      <c r="E147" s="152">
        <v>0</v>
      </c>
      <c r="F147" s="152">
        <v>0</v>
      </c>
    </row>
    <row r="148" spans="2:6">
      <c r="B148" s="150" t="s">
        <v>89</v>
      </c>
      <c r="C148" s="152"/>
      <c r="D148" s="152"/>
      <c r="E148" s="152">
        <v>39240</v>
      </c>
      <c r="F148" s="152">
        <v>0</v>
      </c>
    </row>
    <row r="149" spans="2:6">
      <c r="B149" s="150" t="s">
        <v>87</v>
      </c>
      <c r="C149" s="152"/>
      <c r="D149" s="152"/>
      <c r="E149" s="152">
        <v>0</v>
      </c>
      <c r="F149" s="152">
        <v>0</v>
      </c>
    </row>
    <row r="150" spans="2:6">
      <c r="B150" s="150" t="s">
        <v>91</v>
      </c>
      <c r="C150" s="152"/>
      <c r="D150" s="152"/>
      <c r="E150" s="152">
        <v>0</v>
      </c>
      <c r="F150" s="152">
        <v>0</v>
      </c>
    </row>
    <row r="151" spans="2:6">
      <c r="B151" s="161" t="s">
        <v>344</v>
      </c>
      <c r="C151" s="162"/>
      <c r="D151" s="162"/>
      <c r="E151" s="162">
        <v>673334</v>
      </c>
      <c r="F151" s="162">
        <v>0</v>
      </c>
    </row>
    <row r="153" spans="2:6">
      <c r="C153" s="116"/>
      <c r="D153" s="116"/>
      <c r="E153" s="116"/>
      <c r="F153" s="116"/>
    </row>
    <row r="154" spans="2:6">
      <c r="C154" s="116"/>
      <c r="D154" s="116"/>
      <c r="E154" s="116"/>
      <c r="F154" s="116"/>
    </row>
  </sheetData>
  <pageMargins left="0.511811024" right="0.511811024" top="0.78740157499999996" bottom="0.78740157499999996" header="0.31496062000000002" footer="0.31496062000000002"/>
  <pageSetup paperSize="9" orientation="portrait"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ED4F3-4A7E-40EC-AFFB-C879E47C024A}">
  <sheetPr>
    <tabColor theme="0" tint="-0.14999847407452621"/>
  </sheetPr>
  <dimension ref="A1:AO160"/>
  <sheetViews>
    <sheetView showGridLines="0" zoomScale="80" zoomScaleNormal="80" workbookViewId="0">
      <pane xSplit="30" ySplit="8" topLeftCell="AI9" activePane="bottomRight" state="frozen"/>
      <selection pane="topRight" activeCell="AF1" sqref="AF1"/>
      <selection pane="bottomLeft" activeCell="A10" sqref="A10"/>
      <selection pane="bottomRight" activeCell="AO8" sqref="AO8"/>
    </sheetView>
  </sheetViews>
  <sheetFormatPr defaultRowHeight="14.5" zeroHeight="1"/>
  <cols>
    <col min="1" max="1" width="5.26953125" style="31" customWidth="1"/>
    <col min="2" max="2" width="57.453125" style="31" customWidth="1"/>
    <col min="3" max="12" width="16.1796875" style="31" hidden="1" customWidth="1"/>
    <col min="13" max="13" width="13.1796875" style="31" hidden="1" customWidth="1"/>
    <col min="14" max="14" width="16.1796875" style="31" hidden="1" customWidth="1"/>
    <col min="15" max="15" width="18.7265625" style="31" hidden="1" customWidth="1"/>
    <col min="16" max="18" width="15" style="31" hidden="1" customWidth="1"/>
    <col min="19" max="19" width="18.81640625" style="31" hidden="1" customWidth="1"/>
    <col min="20" max="21" width="14.54296875" style="31" hidden="1" customWidth="1"/>
    <col min="22" max="30" width="19.26953125" style="31" hidden="1" customWidth="1"/>
    <col min="31" max="41" width="19.26953125" style="31" bestFit="1" customWidth="1"/>
    <col min="42" max="16384" width="8.7265625" style="31"/>
  </cols>
  <sheetData>
    <row r="1" spans="1:41" ht="12" customHeight="1"/>
    <row r="2" spans="1:41" ht="12" customHeight="1"/>
    <row r="3" spans="1:41" ht="12" customHeight="1">
      <c r="I3" s="117"/>
      <c r="J3" s="117"/>
      <c r="K3" s="117"/>
      <c r="O3" s="117"/>
      <c r="P3" s="117"/>
      <c r="Q3" s="117"/>
    </row>
    <row r="4" spans="1:41" ht="12" customHeight="1">
      <c r="I4" s="117"/>
      <c r="J4" s="117"/>
      <c r="K4" s="117"/>
      <c r="L4" s="174"/>
      <c r="M4" s="174"/>
      <c r="O4" s="117"/>
      <c r="P4" s="117"/>
      <c r="Q4" s="117"/>
      <c r="R4" s="174"/>
    </row>
    <row r="5" spans="1:41" s="119" customFormat="1" ht="22.5" customHeight="1" thickBot="1">
      <c r="A5" s="243"/>
      <c r="B5" s="236" t="s">
        <v>235</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row>
    <row r="6" spans="1:41" s="182" customFormat="1" ht="22.5" customHeight="1" thickBot="1">
      <c r="A6" s="179"/>
      <c r="B6" s="180"/>
      <c r="C6" s="181">
        <f t="shared" ref="C6:X6" si="0">SUM(C26:C31)-C25</f>
        <v>0</v>
      </c>
      <c r="D6" s="181">
        <f t="shared" si="0"/>
        <v>0</v>
      </c>
      <c r="E6" s="181">
        <f t="shared" si="0"/>
        <v>0</v>
      </c>
      <c r="F6" s="181">
        <f t="shared" si="0"/>
        <v>0</v>
      </c>
      <c r="G6" s="181">
        <f t="shared" si="0"/>
        <v>0</v>
      </c>
      <c r="H6" s="181">
        <f t="shared" si="0"/>
        <v>0</v>
      </c>
      <c r="I6" s="181">
        <f t="shared" si="0"/>
        <v>0</v>
      </c>
      <c r="J6" s="181">
        <f t="shared" si="0"/>
        <v>0</v>
      </c>
      <c r="K6" s="181">
        <f t="shared" si="0"/>
        <v>0</v>
      </c>
      <c r="L6" s="181">
        <f t="shared" si="0"/>
        <v>0</v>
      </c>
      <c r="M6" s="181">
        <f t="shared" si="0"/>
        <v>0</v>
      </c>
      <c r="N6" s="181">
        <f t="shared" si="0"/>
        <v>0</v>
      </c>
      <c r="O6" s="181">
        <f t="shared" si="0"/>
        <v>0</v>
      </c>
      <c r="P6" s="181">
        <f t="shared" si="0"/>
        <v>0</v>
      </c>
      <c r="Q6" s="181">
        <f t="shared" si="0"/>
        <v>0</v>
      </c>
      <c r="R6" s="181">
        <f t="shared" si="0"/>
        <v>0</v>
      </c>
      <c r="S6" s="181">
        <f t="shared" si="0"/>
        <v>0</v>
      </c>
      <c r="T6" s="181">
        <f t="shared" si="0"/>
        <v>0</v>
      </c>
      <c r="U6" s="181">
        <f t="shared" si="0"/>
        <v>0</v>
      </c>
      <c r="V6" s="181">
        <f t="shared" si="0"/>
        <v>0</v>
      </c>
      <c r="W6" s="181">
        <f t="shared" si="0"/>
        <v>0</v>
      </c>
      <c r="X6" s="181">
        <f t="shared" si="0"/>
        <v>0</v>
      </c>
      <c r="Y6" s="181">
        <f>SUM(Y26:Y31)-Y25</f>
        <v>0</v>
      </c>
      <c r="Z6" s="181">
        <f>SUM(Z26:Z31)-Z25</f>
        <v>0</v>
      </c>
      <c r="AA6" s="181">
        <f t="shared" ref="AA6:AB6" si="1">SUM(AA26:AA31)-AA25</f>
        <v>0</v>
      </c>
      <c r="AB6" s="181">
        <f t="shared" si="1"/>
        <v>0</v>
      </c>
      <c r="AC6" s="181">
        <f>SUM(AC26:AC31)-AC25</f>
        <v>0</v>
      </c>
      <c r="AD6" s="181">
        <f>SUM(AD26:AD31)-AD25</f>
        <v>0</v>
      </c>
      <c r="AE6" s="181"/>
      <c r="AF6" s="181"/>
      <c r="AG6" s="181"/>
      <c r="AH6" s="181"/>
      <c r="AI6" s="181"/>
      <c r="AJ6" s="181"/>
      <c r="AK6" s="181"/>
      <c r="AL6" s="181"/>
      <c r="AM6" s="181"/>
      <c r="AN6" s="181"/>
      <c r="AO6" s="181"/>
    </row>
    <row r="7" spans="1:41" ht="16" customHeight="1" thickTop="1" thickBot="1">
      <c r="A7" s="178"/>
      <c r="B7" s="27" t="s">
        <v>96</v>
      </c>
      <c r="C7" s="391">
        <v>2015</v>
      </c>
      <c r="D7" s="391"/>
      <c r="E7" s="391"/>
      <c r="F7" s="391"/>
      <c r="G7" s="392">
        <v>2016</v>
      </c>
      <c r="H7" s="391"/>
      <c r="I7" s="391"/>
      <c r="J7" s="391"/>
      <c r="K7" s="391">
        <v>2017</v>
      </c>
      <c r="L7" s="391"/>
      <c r="M7" s="391"/>
      <c r="N7" s="391"/>
      <c r="O7" s="392">
        <v>2018</v>
      </c>
      <c r="P7" s="391"/>
      <c r="Q7" s="391"/>
      <c r="R7" s="391"/>
      <c r="S7" s="391">
        <v>2019</v>
      </c>
      <c r="T7" s="391"/>
      <c r="U7" s="391"/>
      <c r="V7" s="391"/>
      <c r="W7" s="392">
        <v>2020</v>
      </c>
      <c r="X7" s="391"/>
      <c r="Y7" s="391"/>
      <c r="Z7" s="391"/>
      <c r="AA7" s="391">
        <v>2021</v>
      </c>
      <c r="AB7" s="391"/>
      <c r="AC7" s="391"/>
      <c r="AD7" s="391"/>
      <c r="AE7" s="392">
        <v>2022</v>
      </c>
      <c r="AF7" s="391"/>
      <c r="AG7" s="391"/>
      <c r="AH7" s="399"/>
      <c r="AI7" s="392">
        <v>2023</v>
      </c>
      <c r="AJ7" s="391"/>
      <c r="AK7" s="391"/>
      <c r="AL7" s="399"/>
      <c r="AM7" s="392">
        <v>2024</v>
      </c>
      <c r="AN7" s="391"/>
      <c r="AO7" s="391"/>
    </row>
    <row r="8" spans="1:41" ht="16" customHeight="1" thickTop="1">
      <c r="A8" s="178"/>
      <c r="B8" s="276" t="s">
        <v>97</v>
      </c>
      <c r="C8" s="25" t="s">
        <v>0</v>
      </c>
      <c r="D8" s="25" t="s">
        <v>1</v>
      </c>
      <c r="E8" s="25" t="s">
        <v>2</v>
      </c>
      <c r="F8" s="25" t="s">
        <v>3</v>
      </c>
      <c r="G8" s="25" t="s">
        <v>4</v>
      </c>
      <c r="H8" s="25" t="s">
        <v>5</v>
      </c>
      <c r="I8" s="25" t="s">
        <v>6</v>
      </c>
      <c r="J8" s="25" t="s">
        <v>7</v>
      </c>
      <c r="K8" s="25" t="s">
        <v>8</v>
      </c>
      <c r="L8" s="25" t="s">
        <v>90</v>
      </c>
      <c r="M8" s="25" t="s">
        <v>102</v>
      </c>
      <c r="N8" s="25" t="s">
        <v>103</v>
      </c>
      <c r="O8" s="25" t="s">
        <v>104</v>
      </c>
      <c r="P8" s="25" t="s">
        <v>106</v>
      </c>
      <c r="Q8" s="25" t="s">
        <v>107</v>
      </c>
      <c r="R8" s="25" t="s">
        <v>108</v>
      </c>
      <c r="S8" s="25" t="s">
        <v>109</v>
      </c>
      <c r="T8" s="25" t="s">
        <v>111</v>
      </c>
      <c r="U8" s="25" t="s">
        <v>116</v>
      </c>
      <c r="V8" s="25" t="s">
        <v>117</v>
      </c>
      <c r="W8" s="25" t="s">
        <v>159</v>
      </c>
      <c r="X8" s="25" t="s">
        <v>178</v>
      </c>
      <c r="Y8" s="25" t="s">
        <v>181</v>
      </c>
      <c r="Z8" s="25" t="s">
        <v>197</v>
      </c>
      <c r="AA8" s="25" t="s">
        <v>199</v>
      </c>
      <c r="AB8" s="25" t="s">
        <v>201</v>
      </c>
      <c r="AC8" s="25" t="s">
        <v>204</v>
      </c>
      <c r="AD8" s="25" t="s">
        <v>206</v>
      </c>
      <c r="AE8" s="320" t="s">
        <v>209</v>
      </c>
      <c r="AF8" s="320" t="s">
        <v>214</v>
      </c>
      <c r="AG8" s="320" t="s">
        <v>222</v>
      </c>
      <c r="AH8" s="320" t="s">
        <v>226</v>
      </c>
      <c r="AI8" s="320" t="s">
        <v>244</v>
      </c>
      <c r="AJ8" s="320" t="s">
        <v>248</v>
      </c>
      <c r="AK8" s="320" t="s">
        <v>266</v>
      </c>
      <c r="AL8" s="320" t="s">
        <v>275</v>
      </c>
      <c r="AM8" s="320" t="s">
        <v>287</v>
      </c>
      <c r="AN8" s="320" t="str">
        <f>Consolidado!AN8</f>
        <v>2T24</v>
      </c>
      <c r="AO8" s="320" t="str">
        <f>Consolidado!AO8</f>
        <v>3T24</v>
      </c>
    </row>
    <row r="9" spans="1:41">
      <c r="A9" s="189"/>
      <c r="B9" s="123" t="s">
        <v>9</v>
      </c>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v>101184</v>
      </c>
      <c r="AF9" s="133">
        <v>524858</v>
      </c>
      <c r="AG9" s="133">
        <v>620963</v>
      </c>
      <c r="AH9" s="133">
        <v>565124</v>
      </c>
      <c r="AI9" s="133">
        <v>698984</v>
      </c>
      <c r="AJ9" s="133">
        <v>320145</v>
      </c>
      <c r="AK9" s="133">
        <v>185967</v>
      </c>
      <c r="AL9" s="133">
        <v>146239</v>
      </c>
      <c r="AM9" s="133">
        <v>-134294</v>
      </c>
      <c r="AN9" s="133">
        <v>2498</v>
      </c>
      <c r="AO9" s="133">
        <v>0</v>
      </c>
    </row>
    <row r="10" spans="1:41">
      <c r="A10" s="189"/>
      <c r="B10" s="123" t="s">
        <v>11</v>
      </c>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v>-9946</v>
      </c>
      <c r="AF10" s="133">
        <v>-54079</v>
      </c>
      <c r="AG10" s="133">
        <v>-62477</v>
      </c>
      <c r="AH10" s="133">
        <v>-67249</v>
      </c>
      <c r="AI10" s="133">
        <v>-35863</v>
      </c>
      <c r="AJ10" s="133">
        <v>-35047</v>
      </c>
      <c r="AK10" s="133">
        <v>-29420</v>
      </c>
      <c r="AL10" s="133">
        <v>-30292</v>
      </c>
      <c r="AM10" s="133">
        <v>-19489</v>
      </c>
      <c r="AN10" s="133">
        <v>-2170</v>
      </c>
      <c r="AO10" s="133">
        <v>0</v>
      </c>
    </row>
    <row r="11" spans="1:41">
      <c r="A11" s="189"/>
      <c r="B11" s="123" t="s">
        <v>12</v>
      </c>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v>91238</v>
      </c>
      <c r="AF11" s="128">
        <v>470779</v>
      </c>
      <c r="AG11" s="128">
        <v>558486</v>
      </c>
      <c r="AH11" s="128">
        <v>497875</v>
      </c>
      <c r="AI11" s="128">
        <v>663121</v>
      </c>
      <c r="AJ11" s="128">
        <v>285098</v>
      </c>
      <c r="AK11" s="128">
        <v>156547</v>
      </c>
      <c r="AL11" s="128">
        <v>115947</v>
      </c>
      <c r="AM11" s="128">
        <v>-153783</v>
      </c>
      <c r="AN11" s="128">
        <v>328</v>
      </c>
      <c r="AO11" s="128">
        <v>0</v>
      </c>
    </row>
    <row r="12" spans="1:41">
      <c r="A12" s="134"/>
      <c r="B12" s="127" t="s">
        <v>13</v>
      </c>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v>-85495</v>
      </c>
      <c r="AF12" s="128">
        <v>-385103</v>
      </c>
      <c r="AG12" s="128">
        <v>-481140</v>
      </c>
      <c r="AH12" s="128">
        <v>-405936</v>
      </c>
      <c r="AI12" s="128">
        <v>-232660</v>
      </c>
      <c r="AJ12" s="128">
        <v>-234766</v>
      </c>
      <c r="AK12" s="128">
        <v>-214915</v>
      </c>
      <c r="AL12" s="128">
        <v>-230857</v>
      </c>
      <c r="AM12" s="128">
        <v>-99940</v>
      </c>
      <c r="AN12" s="128">
        <v>873</v>
      </c>
      <c r="AO12" s="128">
        <v>0</v>
      </c>
    </row>
    <row r="13" spans="1:41">
      <c r="A13" s="118"/>
      <c r="B13" s="130" t="s">
        <v>14</v>
      </c>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v>0</v>
      </c>
      <c r="AF13" s="132">
        <v>0</v>
      </c>
      <c r="AG13" s="132">
        <v>1004</v>
      </c>
      <c r="AH13" s="132">
        <v>-2566</v>
      </c>
      <c r="AI13" s="132">
        <v>0</v>
      </c>
      <c r="AJ13" s="132">
        <v>0</v>
      </c>
      <c r="AK13" s="132">
        <v>0</v>
      </c>
      <c r="AL13" s="132">
        <v>0</v>
      </c>
      <c r="AM13" s="132">
        <v>0</v>
      </c>
      <c r="AN13" s="132">
        <v>0</v>
      </c>
      <c r="AO13" s="132">
        <v>0</v>
      </c>
    </row>
    <row r="14" spans="1:41">
      <c r="A14" s="118"/>
      <c r="B14" s="130" t="s">
        <v>15</v>
      </c>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v>0</v>
      </c>
      <c r="AF14" s="132">
        <v>0</v>
      </c>
      <c r="AG14" s="132">
        <v>0</v>
      </c>
      <c r="AH14" s="132">
        <v>0</v>
      </c>
      <c r="AI14" s="132">
        <v>0</v>
      </c>
      <c r="AJ14" s="132">
        <v>0</v>
      </c>
      <c r="AK14" s="132">
        <v>0</v>
      </c>
      <c r="AL14" s="132">
        <v>0</v>
      </c>
      <c r="AM14" s="132">
        <v>0</v>
      </c>
      <c r="AN14" s="132">
        <v>0</v>
      </c>
      <c r="AO14" s="132">
        <v>0</v>
      </c>
    </row>
    <row r="15" spans="1:41">
      <c r="A15" s="118"/>
      <c r="B15" s="130" t="s">
        <v>16</v>
      </c>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v>0</v>
      </c>
      <c r="AF15" s="132">
        <v>0</v>
      </c>
      <c r="AG15" s="132">
        <v>0</v>
      </c>
      <c r="AH15" s="132">
        <v>0</v>
      </c>
      <c r="AI15" s="132">
        <v>0</v>
      </c>
      <c r="AJ15" s="132">
        <v>0</v>
      </c>
      <c r="AK15" s="132">
        <v>0</v>
      </c>
      <c r="AL15" s="132">
        <v>0</v>
      </c>
      <c r="AM15" s="132">
        <v>0</v>
      </c>
      <c r="AN15" s="132">
        <v>0</v>
      </c>
      <c r="AO15" s="132">
        <v>0</v>
      </c>
    </row>
    <row r="16" spans="1:41">
      <c r="A16" s="118"/>
      <c r="B16" s="130" t="s">
        <v>17</v>
      </c>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v>0</v>
      </c>
      <c r="AF16" s="132">
        <v>0</v>
      </c>
      <c r="AG16" s="132">
        <v>0</v>
      </c>
      <c r="AH16" s="132">
        <v>0</v>
      </c>
      <c r="AI16" s="132">
        <v>0</v>
      </c>
      <c r="AJ16" s="132">
        <v>0</v>
      </c>
      <c r="AK16" s="132">
        <v>0</v>
      </c>
      <c r="AL16" s="132">
        <v>0</v>
      </c>
      <c r="AM16" s="132">
        <v>0</v>
      </c>
      <c r="AN16" s="132">
        <v>0</v>
      </c>
      <c r="AO16" s="132">
        <v>0</v>
      </c>
    </row>
    <row r="17" spans="1:41">
      <c r="A17" s="118"/>
      <c r="B17" s="130" t="s">
        <v>18</v>
      </c>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v>0</v>
      </c>
      <c r="AF17" s="132">
        <v>-384473</v>
      </c>
      <c r="AG17" s="132">
        <v>-952569</v>
      </c>
      <c r="AH17" s="132">
        <v>-403057</v>
      </c>
      <c r="AI17" s="132">
        <v>-232036</v>
      </c>
      <c r="AJ17" s="132">
        <v>-233995</v>
      </c>
      <c r="AK17" s="132">
        <v>-214203</v>
      </c>
      <c r="AL17" s="132">
        <v>-230122</v>
      </c>
      <c r="AM17" s="132">
        <v>-99146</v>
      </c>
      <c r="AN17" s="132">
        <v>932</v>
      </c>
      <c r="AO17" s="132">
        <v>0</v>
      </c>
    </row>
    <row r="18" spans="1:41">
      <c r="A18" s="118"/>
      <c r="B18" s="130" t="s">
        <v>10</v>
      </c>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v>-85495</v>
      </c>
      <c r="AF18" s="132">
        <v>-630</v>
      </c>
      <c r="AG18" s="132">
        <v>470425</v>
      </c>
      <c r="AH18" s="132">
        <v>-313</v>
      </c>
      <c r="AI18" s="132">
        <v>-624</v>
      </c>
      <c r="AJ18" s="132">
        <v>-771</v>
      </c>
      <c r="AK18" s="132">
        <v>-712</v>
      </c>
      <c r="AL18" s="132">
        <v>-735</v>
      </c>
      <c r="AM18" s="132">
        <v>-794</v>
      </c>
      <c r="AN18" s="132">
        <v>-59</v>
      </c>
      <c r="AO18" s="132">
        <v>0</v>
      </c>
    </row>
    <row r="19" spans="1:41">
      <c r="A19" s="118"/>
      <c r="B19" s="130" t="s">
        <v>38</v>
      </c>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v>0</v>
      </c>
      <c r="AF19" s="132">
        <v>0</v>
      </c>
      <c r="AG19" s="132">
        <v>0</v>
      </c>
      <c r="AH19" s="132">
        <v>0</v>
      </c>
      <c r="AI19" s="132">
        <v>0</v>
      </c>
      <c r="AJ19" s="132">
        <v>0</v>
      </c>
      <c r="AK19" s="132">
        <v>0</v>
      </c>
      <c r="AL19" s="132">
        <v>0</v>
      </c>
      <c r="AM19" s="132">
        <v>0</v>
      </c>
      <c r="AN19" s="132">
        <v>0</v>
      </c>
      <c r="AO19" s="132">
        <v>0</v>
      </c>
    </row>
    <row r="20" spans="1:41">
      <c r="A20" s="118"/>
      <c r="B20" s="130" t="s">
        <v>39</v>
      </c>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v>0</v>
      </c>
      <c r="AF20" s="132">
        <v>0</v>
      </c>
      <c r="AG20" s="132">
        <v>0</v>
      </c>
      <c r="AH20" s="132">
        <v>0</v>
      </c>
      <c r="AI20" s="132">
        <v>0</v>
      </c>
      <c r="AJ20" s="132">
        <v>0</v>
      </c>
      <c r="AK20" s="132">
        <v>0</v>
      </c>
      <c r="AL20" s="132">
        <v>0</v>
      </c>
      <c r="AM20" s="132">
        <v>0</v>
      </c>
      <c r="AN20" s="132">
        <v>0</v>
      </c>
      <c r="AO20" s="132">
        <v>0</v>
      </c>
    </row>
    <row r="21" spans="1:41">
      <c r="A21" s="118"/>
      <c r="B21" s="130" t="s">
        <v>40</v>
      </c>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v>0</v>
      </c>
      <c r="AF21" s="132">
        <v>0</v>
      </c>
      <c r="AG21" s="132">
        <v>0</v>
      </c>
      <c r="AH21" s="132">
        <v>0</v>
      </c>
      <c r="AI21" s="132">
        <v>0</v>
      </c>
      <c r="AJ21" s="132">
        <v>0</v>
      </c>
      <c r="AK21" s="132">
        <v>0</v>
      </c>
      <c r="AL21" s="132">
        <v>0</v>
      </c>
      <c r="AM21" s="132">
        <v>0</v>
      </c>
      <c r="AN21" s="132">
        <v>0</v>
      </c>
      <c r="AO21" s="132">
        <v>0</v>
      </c>
    </row>
    <row r="22" spans="1:41">
      <c r="A22" s="118"/>
      <c r="B22" s="130" t="s">
        <v>41</v>
      </c>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v>0</v>
      </c>
      <c r="AF22" s="132">
        <v>0</v>
      </c>
      <c r="AG22" s="132">
        <v>0</v>
      </c>
      <c r="AH22" s="132">
        <v>0</v>
      </c>
      <c r="AI22" s="132">
        <v>0</v>
      </c>
      <c r="AJ22" s="132">
        <v>0</v>
      </c>
      <c r="AK22" s="132">
        <v>0</v>
      </c>
      <c r="AL22" s="132">
        <v>0</v>
      </c>
      <c r="AM22" s="132">
        <v>0</v>
      </c>
      <c r="AN22" s="132">
        <v>0</v>
      </c>
      <c r="AO22" s="132">
        <v>0</v>
      </c>
    </row>
    <row r="23" spans="1:41">
      <c r="A23" s="118"/>
      <c r="B23" s="130" t="s">
        <v>42</v>
      </c>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v>0</v>
      </c>
      <c r="AF23" s="132">
        <v>0</v>
      </c>
      <c r="AG23" s="132">
        <v>0</v>
      </c>
      <c r="AH23" s="132">
        <v>0</v>
      </c>
      <c r="AI23" s="132">
        <v>0</v>
      </c>
      <c r="AJ23" s="132">
        <v>0</v>
      </c>
      <c r="AK23" s="132">
        <v>0</v>
      </c>
      <c r="AL23" s="132">
        <v>0</v>
      </c>
      <c r="AM23" s="132">
        <v>0</v>
      </c>
      <c r="AN23" s="132">
        <v>0</v>
      </c>
      <c r="AO23" s="132">
        <v>0</v>
      </c>
    </row>
    <row r="24" spans="1:41">
      <c r="A24" s="118"/>
      <c r="B24" s="130" t="s">
        <v>43</v>
      </c>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v>0</v>
      </c>
      <c r="AF24" s="132">
        <v>0</v>
      </c>
      <c r="AG24" s="132">
        <v>0</v>
      </c>
      <c r="AH24" s="132">
        <v>0</v>
      </c>
      <c r="AI24" s="132">
        <v>0</v>
      </c>
      <c r="AJ24" s="132">
        <v>0</v>
      </c>
      <c r="AK24" s="132">
        <v>0</v>
      </c>
      <c r="AL24" s="132">
        <v>0</v>
      </c>
      <c r="AM24" s="132">
        <v>0</v>
      </c>
      <c r="AN24" s="132">
        <v>0</v>
      </c>
      <c r="AO24" s="132">
        <v>0</v>
      </c>
    </row>
    <row r="25" spans="1:41">
      <c r="A25" s="134"/>
      <c r="B25" s="127" t="s">
        <v>19</v>
      </c>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v>-3604</v>
      </c>
      <c r="AF25" s="133">
        <v>-5909</v>
      </c>
      <c r="AG25" s="133">
        <v>-6604</v>
      </c>
      <c r="AH25" s="133">
        <v>-4939</v>
      </c>
      <c r="AI25" s="133">
        <v>-10583</v>
      </c>
      <c r="AJ25" s="133">
        <v>-9997</v>
      </c>
      <c r="AK25" s="133">
        <v>-9839</v>
      </c>
      <c r="AL25" s="133">
        <v>-3778</v>
      </c>
      <c r="AM25" s="133">
        <v>3955</v>
      </c>
      <c r="AN25" s="133">
        <v>-168</v>
      </c>
      <c r="AO25" s="133">
        <v>0</v>
      </c>
    </row>
    <row r="26" spans="1:41">
      <c r="A26" s="118"/>
      <c r="B26" s="130" t="s">
        <v>14</v>
      </c>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v>-2602</v>
      </c>
      <c r="AF26" s="132">
        <v>-3915</v>
      </c>
      <c r="AG26" s="132">
        <v>-4741</v>
      </c>
      <c r="AH26" s="132">
        <v>-2618</v>
      </c>
      <c r="AI26" s="132">
        <v>-9269</v>
      </c>
      <c r="AJ26" s="132">
        <v>-5465</v>
      </c>
      <c r="AK26" s="132">
        <v>-8442</v>
      </c>
      <c r="AL26" s="132">
        <v>-525</v>
      </c>
      <c r="AM26" s="132">
        <v>6321</v>
      </c>
      <c r="AN26" s="132">
        <v>0</v>
      </c>
      <c r="AO26" s="132">
        <v>0</v>
      </c>
    </row>
    <row r="27" spans="1:41">
      <c r="A27" s="118"/>
      <c r="B27" s="130" t="s">
        <v>16</v>
      </c>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v>-621</v>
      </c>
      <c r="AF27" s="132">
        <v>-564</v>
      </c>
      <c r="AG27" s="132">
        <v>-848</v>
      </c>
      <c r="AH27" s="132">
        <v>-1725</v>
      </c>
      <c r="AI27" s="132">
        <v>-333</v>
      </c>
      <c r="AJ27" s="132">
        <v>-3228</v>
      </c>
      <c r="AK27" s="132">
        <v>-1712</v>
      </c>
      <c r="AL27" s="132">
        <v>-2903</v>
      </c>
      <c r="AM27" s="132">
        <v>-2050</v>
      </c>
      <c r="AN27" s="132">
        <v>-93</v>
      </c>
      <c r="AO27" s="132">
        <v>0</v>
      </c>
    </row>
    <row r="28" spans="1:41">
      <c r="A28" s="118"/>
      <c r="B28" s="130" t="s">
        <v>185</v>
      </c>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v>-381</v>
      </c>
      <c r="AF28" s="132">
        <v>-1430</v>
      </c>
      <c r="AG28" s="132">
        <v>-1015</v>
      </c>
      <c r="AH28" s="132">
        <v>-574</v>
      </c>
      <c r="AI28" s="132">
        <v>-979</v>
      </c>
      <c r="AJ28" s="132">
        <v>-1306</v>
      </c>
      <c r="AK28" s="132">
        <v>315</v>
      </c>
      <c r="AL28" s="132">
        <v>-346</v>
      </c>
      <c r="AM28" s="132">
        <v>-316</v>
      </c>
      <c r="AN28" s="132">
        <v>-75</v>
      </c>
      <c r="AO28" s="132">
        <v>0</v>
      </c>
    </row>
    <row r="29" spans="1:41">
      <c r="A29" s="134"/>
      <c r="B29" s="130" t="s">
        <v>187</v>
      </c>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v>0</v>
      </c>
      <c r="AF29" s="132">
        <v>0</v>
      </c>
      <c r="AG29" s="132">
        <v>0</v>
      </c>
      <c r="AH29" s="132">
        <v>-22</v>
      </c>
      <c r="AI29" s="132">
        <v>-2</v>
      </c>
      <c r="AJ29" s="132">
        <v>2</v>
      </c>
      <c r="AK29" s="132">
        <v>0</v>
      </c>
      <c r="AL29" s="132">
        <v>-4</v>
      </c>
      <c r="AM29" s="132">
        <v>0</v>
      </c>
      <c r="AN29" s="132">
        <v>0</v>
      </c>
      <c r="AO29" s="132">
        <v>0</v>
      </c>
    </row>
    <row r="30" spans="1:41">
      <c r="A30" s="134"/>
      <c r="B30" s="130" t="s">
        <v>188</v>
      </c>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v>0</v>
      </c>
      <c r="AF30" s="132">
        <v>0</v>
      </c>
      <c r="AG30" s="132">
        <v>0</v>
      </c>
      <c r="AH30" s="132">
        <v>0</v>
      </c>
      <c r="AI30" s="132">
        <v>0</v>
      </c>
      <c r="AJ30" s="132">
        <v>0</v>
      </c>
      <c r="AK30" s="132">
        <v>0</v>
      </c>
      <c r="AL30" s="132">
        <v>0</v>
      </c>
      <c r="AM30" s="132">
        <v>0</v>
      </c>
      <c r="AN30" s="132">
        <v>0</v>
      </c>
      <c r="AO30" s="132">
        <v>0</v>
      </c>
    </row>
    <row r="31" spans="1:41">
      <c r="A31" s="134"/>
      <c r="B31" s="130" t="s">
        <v>186</v>
      </c>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v>0</v>
      </c>
      <c r="AF31" s="132">
        <v>0</v>
      </c>
      <c r="AG31" s="132">
        <v>0</v>
      </c>
      <c r="AH31" s="132">
        <v>0</v>
      </c>
      <c r="AI31" s="132">
        <v>0</v>
      </c>
      <c r="AJ31" s="132">
        <v>0</v>
      </c>
      <c r="AK31" s="132">
        <v>0</v>
      </c>
      <c r="AL31" s="132">
        <v>0</v>
      </c>
      <c r="AM31" s="132">
        <v>0</v>
      </c>
      <c r="AN31" s="132">
        <v>0</v>
      </c>
      <c r="AO31" s="132">
        <v>0</v>
      </c>
    </row>
    <row r="32" spans="1:41">
      <c r="A32" s="189"/>
      <c r="B32" s="123" t="s">
        <v>20</v>
      </c>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v>-192</v>
      </c>
      <c r="AF32" s="133">
        <v>-572</v>
      </c>
      <c r="AG32" s="133">
        <v>-157</v>
      </c>
      <c r="AH32" s="133">
        <v>0</v>
      </c>
      <c r="AI32" s="133">
        <v>0</v>
      </c>
      <c r="AJ32" s="133">
        <v>0</v>
      </c>
      <c r="AK32" s="133">
        <v>0</v>
      </c>
      <c r="AL32" s="133">
        <v>0</v>
      </c>
      <c r="AM32" s="133">
        <v>0</v>
      </c>
      <c r="AN32" s="133">
        <v>0</v>
      </c>
      <c r="AO32" s="133">
        <v>0</v>
      </c>
    </row>
    <row r="33" spans="1:41">
      <c r="A33" s="118"/>
      <c r="B33" s="130" t="s">
        <v>21</v>
      </c>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v>0</v>
      </c>
      <c r="AF33" s="132">
        <v>0</v>
      </c>
      <c r="AG33" s="132">
        <v>0</v>
      </c>
      <c r="AH33" s="132">
        <v>0</v>
      </c>
      <c r="AI33" s="132">
        <v>0</v>
      </c>
      <c r="AJ33" s="132">
        <v>0</v>
      </c>
      <c r="AK33" s="132">
        <v>0</v>
      </c>
      <c r="AL33" s="132">
        <v>0</v>
      </c>
      <c r="AM33" s="132">
        <v>0</v>
      </c>
      <c r="AN33" s="132">
        <v>0</v>
      </c>
      <c r="AO33" s="132">
        <v>0</v>
      </c>
    </row>
    <row r="34" spans="1:41">
      <c r="A34" s="118"/>
      <c r="B34" s="130" t="s">
        <v>22</v>
      </c>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v>-192</v>
      </c>
      <c r="AF34" s="132">
        <v>-572</v>
      </c>
      <c r="AG34" s="132">
        <v>-157</v>
      </c>
      <c r="AH34" s="132">
        <v>0</v>
      </c>
      <c r="AI34" s="132">
        <v>0</v>
      </c>
      <c r="AJ34" s="132">
        <v>0</v>
      </c>
      <c r="AK34" s="132">
        <v>0</v>
      </c>
      <c r="AL34" s="132">
        <v>0</v>
      </c>
      <c r="AM34" s="132">
        <v>0</v>
      </c>
      <c r="AN34" s="132">
        <v>0</v>
      </c>
      <c r="AO34" s="132">
        <v>0</v>
      </c>
    </row>
    <row r="35" spans="1:41">
      <c r="A35" s="134"/>
      <c r="B35" s="127" t="s">
        <v>23</v>
      </c>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v>-159</v>
      </c>
      <c r="AF35" s="133">
        <v>-176</v>
      </c>
      <c r="AG35" s="133">
        <v>-447</v>
      </c>
      <c r="AH35" s="133">
        <v>1084</v>
      </c>
      <c r="AI35" s="133">
        <v>2323</v>
      </c>
      <c r="AJ35" s="133">
        <v>2040</v>
      </c>
      <c r="AK35" s="133">
        <v>1312</v>
      </c>
      <c r="AL35" s="133">
        <v>378</v>
      </c>
      <c r="AM35" s="133">
        <v>234</v>
      </c>
      <c r="AN35" s="133">
        <v>116</v>
      </c>
      <c r="AO35" s="133">
        <v>0</v>
      </c>
    </row>
    <row r="36" spans="1:41">
      <c r="A36" s="190"/>
      <c r="B36" s="137" t="s">
        <v>24</v>
      </c>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v>155</v>
      </c>
      <c r="AF36" s="133">
        <v>811</v>
      </c>
      <c r="AG36" s="133">
        <v>1454</v>
      </c>
      <c r="AH36" s="133">
        <v>2047</v>
      </c>
      <c r="AI36" s="133">
        <v>2681</v>
      </c>
      <c r="AJ36" s="133">
        <v>2110</v>
      </c>
      <c r="AK36" s="133">
        <v>1443</v>
      </c>
      <c r="AL36" s="133">
        <v>680</v>
      </c>
      <c r="AM36" s="133">
        <v>504</v>
      </c>
      <c r="AN36" s="133">
        <v>128</v>
      </c>
      <c r="AO36" s="133">
        <v>0</v>
      </c>
    </row>
    <row r="37" spans="1:41">
      <c r="A37" s="191"/>
      <c r="B37" s="138" t="s">
        <v>25</v>
      </c>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v>0</v>
      </c>
      <c r="AF37" s="132">
        <v>0</v>
      </c>
      <c r="AG37" s="132">
        <v>0</v>
      </c>
      <c r="AH37" s="132">
        <v>0</v>
      </c>
      <c r="AI37" s="132">
        <v>1</v>
      </c>
      <c r="AJ37" s="132">
        <v>9</v>
      </c>
      <c r="AK37" s="132">
        <v>0</v>
      </c>
      <c r="AL37" s="132">
        <v>2</v>
      </c>
      <c r="AM37" s="132">
        <v>1</v>
      </c>
      <c r="AN37" s="132">
        <v>0</v>
      </c>
      <c r="AO37" s="132">
        <v>0</v>
      </c>
    </row>
    <row r="38" spans="1:41">
      <c r="A38" s="191"/>
      <c r="B38" s="138" t="s">
        <v>26</v>
      </c>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v>154</v>
      </c>
      <c r="AF38" s="132">
        <v>716</v>
      </c>
      <c r="AG38" s="132">
        <v>1436</v>
      </c>
      <c r="AH38" s="132">
        <v>2045</v>
      </c>
      <c r="AI38" s="132">
        <v>2593</v>
      </c>
      <c r="AJ38" s="132">
        <v>1955</v>
      </c>
      <c r="AK38" s="132">
        <v>1251</v>
      </c>
      <c r="AL38" s="132">
        <v>428</v>
      </c>
      <c r="AM38" s="132">
        <v>460</v>
      </c>
      <c r="AN38" s="132">
        <v>91</v>
      </c>
      <c r="AO38" s="132">
        <v>0</v>
      </c>
    </row>
    <row r="39" spans="1:41">
      <c r="A39" s="191"/>
      <c r="B39" s="138" t="s">
        <v>27</v>
      </c>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v>0</v>
      </c>
      <c r="AF39" s="132">
        <v>0</v>
      </c>
      <c r="AG39" s="132">
        <v>0</v>
      </c>
      <c r="AH39" s="132">
        <v>0</v>
      </c>
      <c r="AI39" s="132">
        <v>0</v>
      </c>
      <c r="AJ39" s="132">
        <v>0</v>
      </c>
      <c r="AK39" s="132">
        <v>0</v>
      </c>
      <c r="AL39" s="132">
        <v>0</v>
      </c>
      <c r="AM39" s="132">
        <v>0</v>
      </c>
      <c r="AN39" s="132">
        <v>0</v>
      </c>
      <c r="AO39" s="132">
        <v>0</v>
      </c>
    </row>
    <row r="40" spans="1:41">
      <c r="A40" s="191"/>
      <c r="B40" s="138" t="s">
        <v>28</v>
      </c>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v>0</v>
      </c>
      <c r="AF40" s="132">
        <v>0</v>
      </c>
      <c r="AG40" s="132">
        <v>0</v>
      </c>
      <c r="AH40" s="132">
        <v>0</v>
      </c>
      <c r="AI40" s="132">
        <v>0</v>
      </c>
      <c r="AJ40" s="132">
        <v>0</v>
      </c>
      <c r="AK40" s="132">
        <v>0</v>
      </c>
      <c r="AL40" s="132">
        <v>0</v>
      </c>
      <c r="AM40" s="132">
        <v>0</v>
      </c>
      <c r="AN40" s="132">
        <v>0</v>
      </c>
      <c r="AO40" s="132">
        <v>0</v>
      </c>
    </row>
    <row r="41" spans="1:41">
      <c r="A41" s="191"/>
      <c r="B41" s="138" t="s">
        <v>29</v>
      </c>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v>1</v>
      </c>
      <c r="AF41" s="132">
        <v>95</v>
      </c>
      <c r="AG41" s="132">
        <v>18</v>
      </c>
      <c r="AH41" s="132">
        <v>2</v>
      </c>
      <c r="AI41" s="132">
        <v>87</v>
      </c>
      <c r="AJ41" s="132">
        <v>146</v>
      </c>
      <c r="AK41" s="132">
        <v>192</v>
      </c>
      <c r="AL41" s="132">
        <v>250</v>
      </c>
      <c r="AM41" s="132">
        <v>43</v>
      </c>
      <c r="AN41" s="132">
        <v>37</v>
      </c>
      <c r="AO41" s="132">
        <v>0</v>
      </c>
    </row>
    <row r="42" spans="1:41">
      <c r="A42" s="190"/>
      <c r="B42" s="137" t="s">
        <v>30</v>
      </c>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v>-314</v>
      </c>
      <c r="AF42" s="133">
        <v>-987</v>
      </c>
      <c r="AG42" s="133">
        <v>-1901</v>
      </c>
      <c r="AH42" s="133">
        <v>-963</v>
      </c>
      <c r="AI42" s="133">
        <v>-358</v>
      </c>
      <c r="AJ42" s="133">
        <v>-70</v>
      </c>
      <c r="AK42" s="133">
        <v>-131</v>
      </c>
      <c r="AL42" s="133">
        <v>-302</v>
      </c>
      <c r="AM42" s="133">
        <v>-270</v>
      </c>
      <c r="AN42" s="133">
        <v>-12</v>
      </c>
      <c r="AO42" s="133">
        <v>0</v>
      </c>
    </row>
    <row r="43" spans="1:41">
      <c r="A43" s="191"/>
      <c r="B43" s="138" t="s">
        <v>25</v>
      </c>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v>0</v>
      </c>
      <c r="AF43" s="132">
        <v>0</v>
      </c>
      <c r="AG43" s="132">
        <v>0</v>
      </c>
      <c r="AH43" s="132">
        <v>0</v>
      </c>
      <c r="AI43" s="132">
        <v>0</v>
      </c>
      <c r="AJ43" s="132">
        <v>0</v>
      </c>
      <c r="AK43" s="132">
        <v>0</v>
      </c>
      <c r="AL43" s="132">
        <v>0</v>
      </c>
      <c r="AM43" s="132">
        <v>0</v>
      </c>
      <c r="AN43" s="132">
        <v>0</v>
      </c>
      <c r="AO43" s="132">
        <v>0</v>
      </c>
    </row>
    <row r="44" spans="1:41">
      <c r="A44" s="191"/>
      <c r="B44" s="138" t="s">
        <v>31</v>
      </c>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v>0</v>
      </c>
      <c r="AF44" s="132">
        <v>0</v>
      </c>
      <c r="AG44" s="132">
        <v>-123</v>
      </c>
      <c r="AH44" s="132">
        <v>-2247</v>
      </c>
      <c r="AI44" s="132">
        <v>0</v>
      </c>
      <c r="AJ44" s="132">
        <v>0</v>
      </c>
      <c r="AK44" s="132">
        <v>0</v>
      </c>
      <c r="AL44" s="132">
        <v>0</v>
      </c>
      <c r="AM44" s="132">
        <v>0</v>
      </c>
      <c r="AN44" s="132">
        <v>0</v>
      </c>
      <c r="AO44" s="132">
        <v>0</v>
      </c>
    </row>
    <row r="45" spans="1:41">
      <c r="A45" s="191"/>
      <c r="B45" s="138" t="s">
        <v>29</v>
      </c>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v>-314</v>
      </c>
      <c r="AF45" s="132">
        <v>-987</v>
      </c>
      <c r="AG45" s="132">
        <v>-1778</v>
      </c>
      <c r="AH45" s="132">
        <v>1284</v>
      </c>
      <c r="AI45" s="132">
        <v>-358</v>
      </c>
      <c r="AJ45" s="132">
        <v>-70</v>
      </c>
      <c r="AK45" s="132">
        <v>-131</v>
      </c>
      <c r="AL45" s="132">
        <v>-302</v>
      </c>
      <c r="AM45" s="132">
        <v>-270</v>
      </c>
      <c r="AN45" s="132">
        <v>-12</v>
      </c>
      <c r="AO45" s="132">
        <v>0</v>
      </c>
    </row>
    <row r="46" spans="1:41">
      <c r="A46" s="189"/>
      <c r="B46" s="123" t="s">
        <v>32</v>
      </c>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v>-1384</v>
      </c>
      <c r="AF46" s="133">
        <v>40</v>
      </c>
      <c r="AG46" s="133">
        <v>449</v>
      </c>
      <c r="AH46" s="133">
        <v>874</v>
      </c>
      <c r="AI46" s="133">
        <v>0</v>
      </c>
      <c r="AJ46" s="133">
        <v>0</v>
      </c>
      <c r="AK46" s="133">
        <v>-588</v>
      </c>
      <c r="AL46" s="133">
        <v>2372</v>
      </c>
      <c r="AM46" s="133">
        <v>-159</v>
      </c>
      <c r="AN46" s="133">
        <v>128</v>
      </c>
      <c r="AO46" s="133">
        <v>0</v>
      </c>
    </row>
    <row r="47" spans="1:41">
      <c r="A47" s="189"/>
      <c r="B47" s="123" t="s">
        <v>44</v>
      </c>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v>149</v>
      </c>
      <c r="AF47" s="133">
        <v>0</v>
      </c>
      <c r="AG47" s="133">
        <v>0</v>
      </c>
      <c r="AH47" s="133">
        <v>0</v>
      </c>
      <c r="AI47" s="133">
        <v>149</v>
      </c>
      <c r="AJ47" s="133">
        <v>149</v>
      </c>
      <c r="AK47" s="133">
        <v>149</v>
      </c>
      <c r="AL47" s="133">
        <v>0</v>
      </c>
      <c r="AM47" s="133">
        <v>0</v>
      </c>
      <c r="AN47" s="133">
        <v>0</v>
      </c>
      <c r="AO47" s="133">
        <v>0</v>
      </c>
    </row>
    <row r="48" spans="1:41">
      <c r="A48" s="189"/>
      <c r="B48" s="123" t="s">
        <v>33</v>
      </c>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v>553</v>
      </c>
      <c r="AF48" s="133">
        <v>79059</v>
      </c>
      <c r="AG48" s="133">
        <v>70587</v>
      </c>
      <c r="AH48" s="133">
        <v>88958</v>
      </c>
      <c r="AI48" s="133">
        <v>422350</v>
      </c>
      <c r="AJ48" s="133">
        <v>42524</v>
      </c>
      <c r="AK48" s="133">
        <v>-67334</v>
      </c>
      <c r="AL48" s="133">
        <v>-115938</v>
      </c>
      <c r="AM48" s="133">
        <v>-249693</v>
      </c>
      <c r="AN48" s="133">
        <v>1277</v>
      </c>
      <c r="AO48" s="133">
        <v>0</v>
      </c>
    </row>
    <row r="49" spans="1:41">
      <c r="A49" s="189"/>
      <c r="B49" s="123" t="s">
        <v>34</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v>0</v>
      </c>
      <c r="AF49" s="133">
        <v>0</v>
      </c>
      <c r="AG49" s="133">
        <v>0</v>
      </c>
      <c r="AH49" s="133">
        <v>-21691</v>
      </c>
      <c r="AI49" s="133">
        <v>-14405</v>
      </c>
      <c r="AJ49" s="133">
        <v>-12713</v>
      </c>
      <c r="AK49" s="133">
        <v>-8461</v>
      </c>
      <c r="AL49" s="133">
        <v>-2697</v>
      </c>
      <c r="AM49" s="133">
        <v>-8833</v>
      </c>
      <c r="AN49" s="133">
        <v>-6847</v>
      </c>
      <c r="AO49" s="133">
        <v>0</v>
      </c>
    </row>
    <row r="50" spans="1:41">
      <c r="A50" s="189"/>
      <c r="B50" s="123" t="s">
        <v>35</v>
      </c>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v>-1115</v>
      </c>
      <c r="AF50" s="133">
        <v>-19041</v>
      </c>
      <c r="AG50" s="133">
        <v>-26958</v>
      </c>
      <c r="AH50" s="133">
        <v>-14321</v>
      </c>
      <c r="AI50" s="133">
        <v>-135827</v>
      </c>
      <c r="AJ50" s="133">
        <v>5419</v>
      </c>
      <c r="AK50" s="133">
        <v>31378</v>
      </c>
      <c r="AL50" s="133">
        <v>41962</v>
      </c>
      <c r="AM50" s="133">
        <v>93839</v>
      </c>
      <c r="AN50" s="133">
        <v>6355</v>
      </c>
      <c r="AO50" s="133">
        <v>0</v>
      </c>
    </row>
    <row r="51" spans="1:41">
      <c r="A51" s="189"/>
      <c r="B51" s="123" t="s">
        <v>45</v>
      </c>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v>0</v>
      </c>
      <c r="AF51" s="133">
        <v>0</v>
      </c>
      <c r="AG51" s="133">
        <v>0</v>
      </c>
      <c r="AH51" s="133">
        <v>0</v>
      </c>
      <c r="AI51" s="133">
        <v>0</v>
      </c>
      <c r="AJ51" s="133">
        <v>0</v>
      </c>
      <c r="AK51" s="133">
        <v>0</v>
      </c>
      <c r="AL51" s="133">
        <v>0</v>
      </c>
      <c r="AM51" s="133">
        <v>0</v>
      </c>
      <c r="AN51" s="133">
        <v>0</v>
      </c>
      <c r="AO51" s="133">
        <v>0</v>
      </c>
    </row>
    <row r="52" spans="1:41">
      <c r="A52" s="189"/>
      <c r="B52" s="123" t="s">
        <v>46</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v>-562</v>
      </c>
      <c r="AF52" s="133">
        <v>60018</v>
      </c>
      <c r="AG52" s="133">
        <v>43629</v>
      </c>
      <c r="AH52" s="133">
        <v>52946</v>
      </c>
      <c r="AI52" s="133">
        <v>272118</v>
      </c>
      <c r="AJ52" s="133">
        <v>35230</v>
      </c>
      <c r="AK52" s="133">
        <v>-44417</v>
      </c>
      <c r="AL52" s="133">
        <v>-76673</v>
      </c>
      <c r="AM52" s="133">
        <v>-164687</v>
      </c>
      <c r="AN52" s="133">
        <v>785</v>
      </c>
      <c r="AO52" s="133">
        <v>0</v>
      </c>
    </row>
    <row r="53" spans="1:41">
      <c r="A53" s="189"/>
      <c r="B53" s="139" t="s">
        <v>47</v>
      </c>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v>-562</v>
      </c>
      <c r="AF53" s="141">
        <v>60018</v>
      </c>
      <c r="AG53" s="141">
        <v>43629</v>
      </c>
      <c r="AH53" s="141">
        <v>52946</v>
      </c>
      <c r="AI53" s="141">
        <v>272118</v>
      </c>
      <c r="AJ53" s="141">
        <v>35230</v>
      </c>
      <c r="AK53" s="141">
        <v>-44417</v>
      </c>
      <c r="AL53" s="141">
        <v>-76673</v>
      </c>
      <c r="AM53" s="141">
        <v>-164687</v>
      </c>
      <c r="AN53" s="141">
        <v>785</v>
      </c>
      <c r="AO53" s="141">
        <v>0</v>
      </c>
    </row>
    <row r="54" spans="1:41" ht="9" customHeight="1">
      <c r="A54" s="122"/>
      <c r="B54" s="123"/>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v>0</v>
      </c>
      <c r="AF54" s="186">
        <v>0</v>
      </c>
      <c r="AG54" s="186">
        <v>0</v>
      </c>
      <c r="AH54" s="186">
        <v>0</v>
      </c>
      <c r="AI54" s="186">
        <v>0</v>
      </c>
      <c r="AJ54" s="186">
        <v>0</v>
      </c>
      <c r="AK54" s="186">
        <v>0</v>
      </c>
      <c r="AL54" s="186">
        <v>0</v>
      </c>
      <c r="AM54" s="186">
        <v>0</v>
      </c>
      <c r="AN54" s="186">
        <v>0</v>
      </c>
      <c r="AO54" s="186">
        <v>0</v>
      </c>
    </row>
    <row r="55" spans="1:41">
      <c r="A55" s="122"/>
      <c r="B55" s="143" t="s">
        <v>189</v>
      </c>
      <c r="C55" s="187"/>
      <c r="D55" s="187"/>
      <c r="E55" s="187"/>
      <c r="F55" s="187"/>
      <c r="G55" s="187"/>
      <c r="H55" s="187"/>
      <c r="I55" s="187"/>
      <c r="J55" s="187"/>
      <c r="K55" s="187"/>
      <c r="L55" s="187"/>
      <c r="M55" s="187"/>
      <c r="N55" s="187"/>
      <c r="O55" s="187">
        <v>40862.672549999981</v>
      </c>
      <c r="P55" s="187">
        <v>301029.23288999998</v>
      </c>
      <c r="Q55" s="187">
        <v>191086.81353000007</v>
      </c>
      <c r="R55" s="187">
        <v>55766.699080000049</v>
      </c>
      <c r="S55" s="187">
        <v>158913.63</v>
      </c>
      <c r="T55" s="187">
        <v>66256.049999999988</v>
      </c>
      <c r="U55" s="187">
        <v>155775.08999999997</v>
      </c>
      <c r="V55" s="187">
        <v>395098.73</v>
      </c>
      <c r="W55" s="187">
        <v>235611.82999999996</v>
      </c>
      <c r="X55" s="187">
        <v>115984.00000000001</v>
      </c>
      <c r="Y55" s="187">
        <v>98343</v>
      </c>
      <c r="Z55" s="187">
        <v>457512</v>
      </c>
      <c r="AA55" s="187"/>
      <c r="AB55" s="187"/>
      <c r="AC55" s="187"/>
      <c r="AD55" s="187"/>
      <c r="AE55" s="187">
        <v>904</v>
      </c>
      <c r="AF55" s="187">
        <v>79807</v>
      </c>
      <c r="AG55" s="187">
        <v>71191</v>
      </c>
      <c r="AH55" s="187">
        <v>87874</v>
      </c>
      <c r="AI55" s="187">
        <v>420027</v>
      </c>
      <c r="AJ55" s="187">
        <v>40484</v>
      </c>
      <c r="AK55" s="187">
        <v>-68646</v>
      </c>
      <c r="AL55" s="187">
        <v>-116316</v>
      </c>
      <c r="AM55" s="187">
        <v>-249927</v>
      </c>
      <c r="AN55" s="187">
        <v>1161</v>
      </c>
      <c r="AO55" s="187">
        <v>0</v>
      </c>
    </row>
    <row r="56" spans="1:41" ht="16.5">
      <c r="A56" s="122"/>
      <c r="B56" s="139" t="s">
        <v>439</v>
      </c>
      <c r="C56" s="141"/>
      <c r="D56" s="141"/>
      <c r="E56" s="141"/>
      <c r="F56" s="141"/>
      <c r="G56" s="141"/>
      <c r="H56" s="141"/>
      <c r="I56" s="141"/>
      <c r="J56" s="141"/>
      <c r="K56" s="141"/>
      <c r="L56" s="141"/>
      <c r="M56" s="141"/>
      <c r="N56" s="141"/>
      <c r="O56" s="141">
        <v>40862.672549999981</v>
      </c>
      <c r="P56" s="141">
        <v>301029.23288999998</v>
      </c>
      <c r="Q56" s="141">
        <v>191086.81353000007</v>
      </c>
      <c r="R56" s="141">
        <v>55766.699080000049</v>
      </c>
      <c r="S56" s="141">
        <v>159399.07970999999</v>
      </c>
      <c r="T56" s="141">
        <v>92323.679019999981</v>
      </c>
      <c r="U56" s="141">
        <v>162138.07064999998</v>
      </c>
      <c r="V56" s="141">
        <v>399168.93646999996</v>
      </c>
      <c r="W56" s="141">
        <v>235503.97082999995</v>
      </c>
      <c r="X56" s="141">
        <v>115514.61574000001</v>
      </c>
      <c r="Y56" s="141">
        <v>109593</v>
      </c>
      <c r="Z56" s="141">
        <v>466148</v>
      </c>
      <c r="AA56" s="141"/>
      <c r="AB56" s="141"/>
      <c r="AC56" s="141"/>
      <c r="AD56" s="141"/>
      <c r="AE56" s="141">
        <v>904</v>
      </c>
      <c r="AF56" s="141">
        <v>79807</v>
      </c>
      <c r="AG56" s="141">
        <v>71191</v>
      </c>
      <c r="AH56" s="141">
        <v>87874</v>
      </c>
      <c r="AI56" s="141">
        <v>420027</v>
      </c>
      <c r="AJ56" s="141">
        <v>40484</v>
      </c>
      <c r="AK56" s="141">
        <v>-68646</v>
      </c>
      <c r="AL56" s="141">
        <v>-116316</v>
      </c>
      <c r="AM56" s="141">
        <v>-249927</v>
      </c>
      <c r="AN56" s="141">
        <v>1161</v>
      </c>
      <c r="AO56" s="141">
        <v>0</v>
      </c>
    </row>
    <row r="57" spans="1:41">
      <c r="B57" s="145" t="s">
        <v>190</v>
      </c>
      <c r="C57" s="120">
        <f t="shared" ref="C57:Y57" si="2">C28+C31-C5</f>
        <v>0</v>
      </c>
      <c r="D57" s="120">
        <f t="shared" si="2"/>
        <v>0</v>
      </c>
      <c r="E57" s="120">
        <f t="shared" si="2"/>
        <v>0</v>
      </c>
      <c r="F57" s="120">
        <f t="shared" si="2"/>
        <v>0</v>
      </c>
      <c r="G57" s="120">
        <f t="shared" si="2"/>
        <v>0</v>
      </c>
      <c r="H57" s="120">
        <f t="shared" si="2"/>
        <v>0</v>
      </c>
      <c r="I57" s="120">
        <f t="shared" si="2"/>
        <v>0</v>
      </c>
      <c r="J57" s="120">
        <f t="shared" si="2"/>
        <v>0</v>
      </c>
      <c r="K57" s="120">
        <f t="shared" si="2"/>
        <v>0</v>
      </c>
      <c r="L57" s="120">
        <f t="shared" si="2"/>
        <v>0</v>
      </c>
      <c r="M57" s="120">
        <f t="shared" si="2"/>
        <v>0</v>
      </c>
      <c r="N57" s="120">
        <f t="shared" si="2"/>
        <v>0</v>
      </c>
      <c r="O57" s="120">
        <f t="shared" si="2"/>
        <v>0</v>
      </c>
      <c r="P57" s="120">
        <f t="shared" si="2"/>
        <v>0</v>
      </c>
      <c r="Q57" s="120">
        <f t="shared" si="2"/>
        <v>0</v>
      </c>
      <c r="R57" s="120">
        <f t="shared" si="2"/>
        <v>0</v>
      </c>
      <c r="S57" s="120">
        <f t="shared" si="2"/>
        <v>0</v>
      </c>
      <c r="T57" s="120">
        <f t="shared" si="2"/>
        <v>0</v>
      </c>
      <c r="U57" s="120">
        <f t="shared" si="2"/>
        <v>0</v>
      </c>
      <c r="V57" s="120">
        <f t="shared" si="2"/>
        <v>0</v>
      </c>
      <c r="W57" s="120">
        <f t="shared" si="2"/>
        <v>0</v>
      </c>
      <c r="X57" s="120">
        <f t="shared" si="2"/>
        <v>0</v>
      </c>
      <c r="Y57" s="120">
        <f t="shared" si="2"/>
        <v>0</v>
      </c>
      <c r="Z57" s="120"/>
      <c r="AA57" s="120"/>
      <c r="AB57" s="120"/>
      <c r="AC57" s="120"/>
      <c r="AD57" s="120"/>
      <c r="AE57" s="120"/>
      <c r="AF57" s="120"/>
      <c r="AG57" s="120"/>
      <c r="AH57" s="120"/>
      <c r="AI57" s="120"/>
      <c r="AJ57" s="120"/>
      <c r="AK57" s="120"/>
      <c r="AL57" s="120"/>
      <c r="AM57" s="120"/>
      <c r="AN57" s="120"/>
      <c r="AO57" s="120"/>
    </row>
    <row r="58" spans="1:41">
      <c r="B58" s="145" t="s">
        <v>191</v>
      </c>
      <c r="C58" s="120">
        <v>0</v>
      </c>
      <c r="D58" s="120">
        <v>0</v>
      </c>
      <c r="E58" s="120">
        <v>0</v>
      </c>
      <c r="F58" s="120">
        <v>0</v>
      </c>
      <c r="G58" s="120">
        <v>0</v>
      </c>
      <c r="H58" s="120">
        <v>0</v>
      </c>
      <c r="I58" s="120">
        <v>0</v>
      </c>
      <c r="J58" s="120">
        <v>0</v>
      </c>
      <c r="K58" s="120">
        <v>0</v>
      </c>
      <c r="L58" s="120">
        <v>0</v>
      </c>
      <c r="M58" s="120">
        <v>0</v>
      </c>
      <c r="N58" s="120">
        <v>0</v>
      </c>
      <c r="O58" s="120">
        <v>0</v>
      </c>
      <c r="P58" s="120">
        <v>0</v>
      </c>
      <c r="Q58" s="120">
        <v>0</v>
      </c>
      <c r="R58" s="120">
        <v>0</v>
      </c>
      <c r="S58" s="120">
        <v>-8505.65</v>
      </c>
      <c r="T58" s="120">
        <v>-38448.85</v>
      </c>
      <c r="U58" s="120">
        <v>-20669.84</v>
      </c>
      <c r="V58" s="120">
        <v>-25045.31</v>
      </c>
      <c r="W58" s="120">
        <v>-26399.56</v>
      </c>
      <c r="X58" s="120">
        <v>-25184</v>
      </c>
      <c r="Y58" s="120"/>
      <c r="Z58" s="120"/>
      <c r="AA58" s="120"/>
      <c r="AB58" s="120"/>
      <c r="AC58" s="120"/>
      <c r="AD58" s="120"/>
      <c r="AE58" s="120"/>
      <c r="AF58" s="120"/>
      <c r="AG58" s="120"/>
      <c r="AH58" s="120"/>
      <c r="AI58" s="120"/>
      <c r="AJ58" s="120"/>
      <c r="AK58" s="120"/>
      <c r="AL58" s="120"/>
      <c r="AM58" s="120"/>
      <c r="AN58" s="120"/>
      <c r="AO58" s="120"/>
    </row>
    <row r="59" spans="1:41">
      <c r="A59" s="122"/>
      <c r="B59" s="145" t="s">
        <v>192</v>
      </c>
      <c r="C59" s="120">
        <f>SUM(C29:C30)-C58</f>
        <v>0</v>
      </c>
      <c r="D59" s="120">
        <f t="shared" ref="D59:AD59" si="3">SUM(D29:D30)-D58</f>
        <v>0</v>
      </c>
      <c r="E59" s="120">
        <f t="shared" si="3"/>
        <v>0</v>
      </c>
      <c r="F59" s="120">
        <f t="shared" si="3"/>
        <v>0</v>
      </c>
      <c r="G59" s="120">
        <f t="shared" si="3"/>
        <v>0</v>
      </c>
      <c r="H59" s="120">
        <f t="shared" si="3"/>
        <v>0</v>
      </c>
      <c r="I59" s="120">
        <f t="shared" si="3"/>
        <v>0</v>
      </c>
      <c r="J59" s="120">
        <f t="shared" si="3"/>
        <v>0</v>
      </c>
      <c r="K59" s="120">
        <f t="shared" si="3"/>
        <v>0</v>
      </c>
      <c r="L59" s="120">
        <f t="shared" si="3"/>
        <v>0</v>
      </c>
      <c r="M59" s="120">
        <f t="shared" si="3"/>
        <v>0</v>
      </c>
      <c r="N59" s="120">
        <f t="shared" si="3"/>
        <v>0</v>
      </c>
      <c r="O59" s="120">
        <f t="shared" si="3"/>
        <v>0</v>
      </c>
      <c r="P59" s="120">
        <f t="shared" si="3"/>
        <v>0</v>
      </c>
      <c r="Q59" s="120">
        <f t="shared" si="3"/>
        <v>0</v>
      </c>
      <c r="R59" s="120">
        <f t="shared" si="3"/>
        <v>0</v>
      </c>
      <c r="S59" s="120">
        <f t="shared" si="3"/>
        <v>8505.65</v>
      </c>
      <c r="T59" s="120">
        <f t="shared" si="3"/>
        <v>38448.85</v>
      </c>
      <c r="U59" s="120">
        <f t="shared" si="3"/>
        <v>20669.84</v>
      </c>
      <c r="V59" s="120">
        <f t="shared" si="3"/>
        <v>25045.31</v>
      </c>
      <c r="W59" s="120">
        <f t="shared" si="3"/>
        <v>26399.56</v>
      </c>
      <c r="X59" s="120">
        <f t="shared" si="3"/>
        <v>25184</v>
      </c>
      <c r="Y59" s="120">
        <f t="shared" si="3"/>
        <v>0</v>
      </c>
      <c r="Z59" s="120">
        <f t="shared" si="3"/>
        <v>0</v>
      </c>
      <c r="AA59" s="120">
        <f t="shared" si="3"/>
        <v>0</v>
      </c>
      <c r="AB59" s="120">
        <f t="shared" si="3"/>
        <v>0</v>
      </c>
      <c r="AC59" s="120">
        <f t="shared" si="3"/>
        <v>0</v>
      </c>
      <c r="AD59" s="120">
        <f t="shared" si="3"/>
        <v>0</v>
      </c>
      <c r="AE59" s="120"/>
      <c r="AF59" s="120"/>
      <c r="AG59" s="120"/>
      <c r="AH59" s="120"/>
      <c r="AI59" s="120"/>
      <c r="AJ59" s="120"/>
      <c r="AK59" s="120"/>
      <c r="AL59" s="120"/>
      <c r="AM59" s="120"/>
      <c r="AN59" s="120"/>
      <c r="AO59" s="120"/>
    </row>
    <row r="60" spans="1:41">
      <c r="A60" s="122"/>
      <c r="B60" s="88"/>
      <c r="C60" s="120">
        <f>C11+C12+C25+C46+C47-C55</f>
        <v>0</v>
      </c>
      <c r="D60" s="120">
        <f t="shared" ref="D60:AD60" si="4">D11+D12+D25+D46+D47-D55</f>
        <v>0</v>
      </c>
      <c r="E60" s="120">
        <f t="shared" si="4"/>
        <v>0</v>
      </c>
      <c r="F60" s="120">
        <f t="shared" si="4"/>
        <v>0</v>
      </c>
      <c r="G60" s="120">
        <f t="shared" si="4"/>
        <v>0</v>
      </c>
      <c r="H60" s="120">
        <f t="shared" si="4"/>
        <v>0</v>
      </c>
      <c r="I60" s="120">
        <f t="shared" si="4"/>
        <v>0</v>
      </c>
      <c r="J60" s="120">
        <f t="shared" si="4"/>
        <v>0</v>
      </c>
      <c r="K60" s="120">
        <f t="shared" si="4"/>
        <v>0</v>
      </c>
      <c r="L60" s="120">
        <f t="shared" si="4"/>
        <v>0</v>
      </c>
      <c r="M60" s="120">
        <f t="shared" si="4"/>
        <v>0</v>
      </c>
      <c r="N60" s="120">
        <f t="shared" si="4"/>
        <v>0</v>
      </c>
      <c r="O60" s="120">
        <f t="shared" si="4"/>
        <v>-40862.672549999981</v>
      </c>
      <c r="P60" s="120">
        <f t="shared" si="4"/>
        <v>-301029.23288999998</v>
      </c>
      <c r="Q60" s="120">
        <f t="shared" si="4"/>
        <v>-191086.81353000007</v>
      </c>
      <c r="R60" s="120">
        <f t="shared" si="4"/>
        <v>-55766.699080000049</v>
      </c>
      <c r="S60" s="120">
        <f t="shared" si="4"/>
        <v>-158913.63</v>
      </c>
      <c r="T60" s="120">
        <f t="shared" si="4"/>
        <v>-66256.049999999988</v>
      </c>
      <c r="U60" s="120">
        <f t="shared" si="4"/>
        <v>-155775.08999999997</v>
      </c>
      <c r="V60" s="120">
        <f t="shared" si="4"/>
        <v>-395098.73</v>
      </c>
      <c r="W60" s="120">
        <f t="shared" si="4"/>
        <v>-235611.82999999996</v>
      </c>
      <c r="X60" s="120">
        <f t="shared" si="4"/>
        <v>-115984.00000000001</v>
      </c>
      <c r="Y60" s="120">
        <f t="shared" si="4"/>
        <v>-98343</v>
      </c>
      <c r="Z60" s="120">
        <f t="shared" si="4"/>
        <v>-457512</v>
      </c>
      <c r="AA60" s="120">
        <f t="shared" si="4"/>
        <v>0</v>
      </c>
      <c r="AB60" s="120">
        <f t="shared" si="4"/>
        <v>0</v>
      </c>
      <c r="AC60" s="120">
        <f t="shared" si="4"/>
        <v>0</v>
      </c>
      <c r="AD60" s="120">
        <f t="shared" si="4"/>
        <v>0</v>
      </c>
      <c r="AE60" s="120"/>
      <c r="AF60" s="120"/>
      <c r="AG60" s="120"/>
      <c r="AH60" s="120"/>
      <c r="AI60" s="120"/>
      <c r="AJ60" s="120"/>
      <c r="AK60" s="120"/>
      <c r="AL60" s="120"/>
      <c r="AM60" s="120"/>
      <c r="AN60" s="120"/>
      <c r="AO60" s="120"/>
    </row>
    <row r="61" spans="1:41" ht="15" thickBot="1">
      <c r="A61" s="122"/>
      <c r="B61" s="88"/>
      <c r="C61" s="120">
        <f>C11+C12+C25+C46+C47-C30-C31-C56</f>
        <v>0</v>
      </c>
      <c r="D61" s="120">
        <f t="shared" ref="D61:AD61" si="5">D11+D12+D25+D46+D47-D30-D31-D56</f>
        <v>0</v>
      </c>
      <c r="E61" s="120">
        <f t="shared" si="5"/>
        <v>0</v>
      </c>
      <c r="F61" s="120">
        <f t="shared" si="5"/>
        <v>0</v>
      </c>
      <c r="G61" s="120">
        <f t="shared" si="5"/>
        <v>0</v>
      </c>
      <c r="H61" s="120">
        <f t="shared" si="5"/>
        <v>0</v>
      </c>
      <c r="I61" s="120">
        <f t="shared" si="5"/>
        <v>0</v>
      </c>
      <c r="J61" s="120">
        <f t="shared" si="5"/>
        <v>0</v>
      </c>
      <c r="K61" s="120">
        <f t="shared" si="5"/>
        <v>0</v>
      </c>
      <c r="L61" s="120">
        <f t="shared" si="5"/>
        <v>0</v>
      </c>
      <c r="M61" s="120">
        <f t="shared" si="5"/>
        <v>0</v>
      </c>
      <c r="N61" s="120">
        <f t="shared" si="5"/>
        <v>0</v>
      </c>
      <c r="O61" s="120">
        <f t="shared" si="5"/>
        <v>-40862.672549999981</v>
      </c>
      <c r="P61" s="120">
        <f t="shared" si="5"/>
        <v>-301029.23288999998</v>
      </c>
      <c r="Q61" s="120">
        <f t="shared" si="5"/>
        <v>-191086.81353000007</v>
      </c>
      <c r="R61" s="120">
        <f t="shared" si="5"/>
        <v>-55766.699080000049</v>
      </c>
      <c r="S61" s="120">
        <f t="shared" si="5"/>
        <v>-159399.07970999999</v>
      </c>
      <c r="T61" s="120">
        <f t="shared" si="5"/>
        <v>-92323.679019999981</v>
      </c>
      <c r="U61" s="120">
        <f t="shared" si="5"/>
        <v>-162138.07064999998</v>
      </c>
      <c r="V61" s="120">
        <f t="shared" si="5"/>
        <v>-399168.93646999996</v>
      </c>
      <c r="W61" s="120">
        <f t="shared" si="5"/>
        <v>-235503.97082999995</v>
      </c>
      <c r="X61" s="120">
        <f t="shared" si="5"/>
        <v>-115514.61574000001</v>
      </c>
      <c r="Y61" s="120">
        <f t="shared" si="5"/>
        <v>-109593</v>
      </c>
      <c r="Z61" s="120">
        <f t="shared" si="5"/>
        <v>-466148</v>
      </c>
      <c r="AA61" s="120">
        <f t="shared" si="5"/>
        <v>0</v>
      </c>
      <c r="AB61" s="120">
        <f t="shared" si="5"/>
        <v>0</v>
      </c>
      <c r="AC61" s="120">
        <f t="shared" si="5"/>
        <v>0</v>
      </c>
      <c r="AD61" s="120">
        <f t="shared" si="5"/>
        <v>0</v>
      </c>
      <c r="AE61" s="120"/>
      <c r="AF61" s="120"/>
      <c r="AG61" s="120"/>
      <c r="AH61" s="120"/>
      <c r="AI61" s="120"/>
      <c r="AJ61" s="120"/>
      <c r="AK61" s="120"/>
      <c r="AL61" s="120"/>
      <c r="AM61" s="120"/>
      <c r="AN61" s="120"/>
      <c r="AO61" s="120"/>
    </row>
    <row r="62" spans="1:41" ht="16" customHeight="1" thickTop="1" thickBot="1">
      <c r="A62" s="178"/>
      <c r="B62" s="27" t="s">
        <v>94</v>
      </c>
      <c r="C62" s="391">
        <v>2015</v>
      </c>
      <c r="D62" s="391"/>
      <c r="E62" s="391"/>
      <c r="F62" s="391"/>
      <c r="G62" s="392">
        <v>2016</v>
      </c>
      <c r="H62" s="391"/>
      <c r="I62" s="391"/>
      <c r="J62" s="391"/>
      <c r="K62" s="391">
        <v>2017</v>
      </c>
      <c r="L62" s="391"/>
      <c r="M62" s="391"/>
      <c r="N62" s="391"/>
      <c r="O62" s="392">
        <v>2018</v>
      </c>
      <c r="P62" s="391"/>
      <c r="Q62" s="391"/>
      <c r="R62" s="391"/>
      <c r="S62" s="391">
        <v>2019</v>
      </c>
      <c r="T62" s="391"/>
      <c r="U62" s="391"/>
      <c r="V62" s="391"/>
      <c r="W62" s="392">
        <v>2020</v>
      </c>
      <c r="X62" s="391"/>
      <c r="Y62" s="391"/>
      <c r="Z62" s="391"/>
      <c r="AA62" s="391">
        <v>2021</v>
      </c>
      <c r="AB62" s="391"/>
      <c r="AC62" s="391"/>
      <c r="AD62" s="391"/>
      <c r="AE62" s="392">
        <v>2022</v>
      </c>
      <c r="AF62" s="391"/>
      <c r="AG62" s="391"/>
      <c r="AH62" s="399"/>
      <c r="AI62" s="392">
        <v>2023</v>
      </c>
      <c r="AJ62" s="391"/>
      <c r="AK62" s="391"/>
      <c r="AL62" s="399"/>
      <c r="AM62" s="392">
        <v>2024</v>
      </c>
      <c r="AN62" s="391"/>
      <c r="AO62" s="391"/>
    </row>
    <row r="63" spans="1:41" ht="16" customHeight="1" thickTop="1">
      <c r="B63" s="28" t="s">
        <v>97</v>
      </c>
      <c r="C63" s="351" t="s">
        <v>0</v>
      </c>
      <c r="D63" s="351" t="s">
        <v>1</v>
      </c>
      <c r="E63" s="351" t="s">
        <v>2</v>
      </c>
      <c r="F63" s="351" t="s">
        <v>3</v>
      </c>
      <c r="G63" s="351" t="s">
        <v>4</v>
      </c>
      <c r="H63" s="351" t="s">
        <v>5</v>
      </c>
      <c r="I63" s="351" t="s">
        <v>6</v>
      </c>
      <c r="J63" s="351" t="s">
        <v>7</v>
      </c>
      <c r="K63" s="351" t="s">
        <v>8</v>
      </c>
      <c r="L63" s="351" t="s">
        <v>90</v>
      </c>
      <c r="M63" s="351" t="s">
        <v>102</v>
      </c>
      <c r="N63" s="351" t="s">
        <v>103</v>
      </c>
      <c r="O63" s="351" t="s">
        <v>104</v>
      </c>
      <c r="P63" s="351" t="s">
        <v>106</v>
      </c>
      <c r="Q63" s="351" t="s">
        <v>107</v>
      </c>
      <c r="R63" s="351" t="s">
        <v>108</v>
      </c>
      <c r="S63" s="351" t="s">
        <v>109</v>
      </c>
      <c r="T63" s="351" t="s">
        <v>111</v>
      </c>
      <c r="U63" s="351" t="s">
        <v>116</v>
      </c>
      <c r="V63" s="351" t="s">
        <v>117</v>
      </c>
      <c r="W63" s="351" t="s">
        <v>159</v>
      </c>
      <c r="X63" s="351" t="s">
        <v>178</v>
      </c>
      <c r="Y63" s="351" t="s">
        <v>181</v>
      </c>
      <c r="Z63" s="351" t="s">
        <v>197</v>
      </c>
      <c r="AA63" s="351" t="s">
        <v>199</v>
      </c>
      <c r="AB63" s="351" t="s">
        <v>201</v>
      </c>
      <c r="AC63" s="351" t="s">
        <v>204</v>
      </c>
      <c r="AD63" s="351" t="s">
        <v>206</v>
      </c>
      <c r="AE63" s="351" t="s">
        <v>209</v>
      </c>
      <c r="AF63" s="351" t="s">
        <v>214</v>
      </c>
      <c r="AG63" s="351" t="s">
        <v>222</v>
      </c>
      <c r="AH63" s="351" t="s">
        <v>226</v>
      </c>
      <c r="AI63" s="351" t="s">
        <v>244</v>
      </c>
      <c r="AJ63" s="351" t="s">
        <v>248</v>
      </c>
      <c r="AK63" s="351" t="s">
        <v>266</v>
      </c>
      <c r="AL63" s="351" t="s">
        <v>275</v>
      </c>
      <c r="AM63" s="351" t="s">
        <v>287</v>
      </c>
      <c r="AN63" s="351" t="s">
        <v>291</v>
      </c>
      <c r="AO63" s="351" t="s">
        <v>303</v>
      </c>
    </row>
    <row r="64" spans="1:41">
      <c r="A64" s="192"/>
      <c r="B64" s="148" t="s">
        <v>48</v>
      </c>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v>905719.44</v>
      </c>
      <c r="AF64" s="149">
        <v>838200.16547999997</v>
      </c>
      <c r="AG64" s="149">
        <v>858079.83580999996</v>
      </c>
      <c r="AH64" s="149">
        <v>846628.58351999999</v>
      </c>
      <c r="AI64" s="149">
        <v>813203</v>
      </c>
      <c r="AJ64" s="149">
        <v>624379</v>
      </c>
      <c r="AK64" s="149">
        <v>482664</v>
      </c>
      <c r="AL64" s="149">
        <v>401086</v>
      </c>
      <c r="AM64" s="149">
        <v>234186</v>
      </c>
      <c r="AN64" s="149">
        <v>0</v>
      </c>
      <c r="AO64" s="149">
        <v>0</v>
      </c>
    </row>
    <row r="65" spans="1:41">
      <c r="A65" s="192"/>
      <c r="B65" s="151" t="s">
        <v>49</v>
      </c>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v>5927</v>
      </c>
      <c r="AF65" s="152">
        <v>11461</v>
      </c>
      <c r="AG65" s="152">
        <v>18442</v>
      </c>
      <c r="AH65" s="152">
        <v>31240</v>
      </c>
      <c r="AI65" s="152">
        <v>36014</v>
      </c>
      <c r="AJ65" s="152">
        <v>17233</v>
      </c>
      <c r="AK65" s="152">
        <v>11617</v>
      </c>
      <c r="AL65" s="152">
        <v>4946</v>
      </c>
      <c r="AM65" s="152">
        <v>8433</v>
      </c>
      <c r="AN65" s="152">
        <v>0</v>
      </c>
      <c r="AO65" s="152">
        <v>0</v>
      </c>
    </row>
    <row r="66" spans="1:41">
      <c r="A66" s="192"/>
      <c r="B66" s="151" t="s">
        <v>118</v>
      </c>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52">
        <v>0</v>
      </c>
      <c r="AF66" s="152">
        <v>13685</v>
      </c>
      <c r="AG66" s="152">
        <v>27323</v>
      </c>
      <c r="AH66" s="152">
        <v>44103</v>
      </c>
      <c r="AI66" s="152">
        <v>35430</v>
      </c>
      <c r="AJ66" s="152">
        <v>15173</v>
      </c>
      <c r="AK66" s="152">
        <v>9201</v>
      </c>
      <c r="AL66" s="152">
        <v>2792</v>
      </c>
      <c r="AM66" s="152">
        <v>6095</v>
      </c>
      <c r="AN66" s="152">
        <v>0</v>
      </c>
      <c r="AO66" s="152">
        <v>0</v>
      </c>
    </row>
    <row r="67" spans="1:41">
      <c r="A67" s="192"/>
      <c r="B67" s="151" t="s">
        <v>98</v>
      </c>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52">
        <v>154227</v>
      </c>
      <c r="AF67" s="152">
        <v>151082</v>
      </c>
      <c r="AG67" s="152">
        <v>192321</v>
      </c>
      <c r="AH67" s="152">
        <v>177445</v>
      </c>
      <c r="AI67" s="152">
        <v>147798</v>
      </c>
      <c r="AJ67" s="152">
        <v>129493</v>
      </c>
      <c r="AK67" s="152">
        <v>101037</v>
      </c>
      <c r="AL67" s="152">
        <v>114206</v>
      </c>
      <c r="AM67" s="152">
        <v>70536</v>
      </c>
      <c r="AN67" s="152">
        <v>0</v>
      </c>
      <c r="AO67" s="152">
        <v>0</v>
      </c>
    </row>
    <row r="68" spans="1:41">
      <c r="A68" s="192"/>
      <c r="B68" s="151" t="s">
        <v>207</v>
      </c>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52">
        <v>717452.44</v>
      </c>
      <c r="AF68" s="152">
        <v>635541.16547999997</v>
      </c>
      <c r="AG68" s="152">
        <v>601087.83580999996</v>
      </c>
      <c r="AH68" s="152">
        <v>581204.58351999999</v>
      </c>
      <c r="AI68" s="152">
        <v>577803</v>
      </c>
      <c r="AJ68" s="152">
        <v>430451</v>
      </c>
      <c r="AK68" s="152">
        <v>320397</v>
      </c>
      <c r="AL68" s="152">
        <v>235595</v>
      </c>
      <c r="AM68" s="152">
        <v>135340</v>
      </c>
      <c r="AN68" s="152">
        <v>0</v>
      </c>
      <c r="AO68" s="152">
        <v>0</v>
      </c>
    </row>
    <row r="69" spans="1:41">
      <c r="A69" s="192"/>
      <c r="B69" s="151" t="s">
        <v>52</v>
      </c>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v>0</v>
      </c>
      <c r="AF69" s="152">
        <v>0</v>
      </c>
      <c r="AG69" s="152">
        <v>0</v>
      </c>
      <c r="AH69" s="152">
        <v>0</v>
      </c>
      <c r="AI69" s="152">
        <v>0</v>
      </c>
      <c r="AJ69" s="152">
        <v>0</v>
      </c>
      <c r="AK69" s="152">
        <v>0</v>
      </c>
      <c r="AL69" s="152">
        <v>0</v>
      </c>
      <c r="AM69" s="152">
        <v>0</v>
      </c>
      <c r="AN69" s="152">
        <v>0</v>
      </c>
      <c r="AO69" s="152">
        <v>0</v>
      </c>
    </row>
    <row r="70" spans="1:41">
      <c r="A70" s="192"/>
      <c r="B70" s="151" t="s">
        <v>50</v>
      </c>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v>13344</v>
      </c>
      <c r="AF70" s="152">
        <v>11799</v>
      </c>
      <c r="AG70" s="152">
        <v>6930</v>
      </c>
      <c r="AH70" s="152">
        <v>3206</v>
      </c>
      <c r="AI70" s="152">
        <v>2330</v>
      </c>
      <c r="AJ70" s="152">
        <v>2208</v>
      </c>
      <c r="AK70" s="152">
        <v>2187</v>
      </c>
      <c r="AL70" s="152">
        <v>2110</v>
      </c>
      <c r="AM70" s="152">
        <v>2055</v>
      </c>
      <c r="AN70" s="152">
        <v>0</v>
      </c>
      <c r="AO70" s="152">
        <v>0</v>
      </c>
    </row>
    <row r="71" spans="1:41">
      <c r="A71" s="192"/>
      <c r="B71" s="151" t="s">
        <v>55</v>
      </c>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v>1035</v>
      </c>
      <c r="AF71" s="152">
        <v>764</v>
      </c>
      <c r="AG71" s="152">
        <v>257</v>
      </c>
      <c r="AH71" s="152">
        <v>38</v>
      </c>
      <c r="AI71" s="152">
        <v>11</v>
      </c>
      <c r="AJ71" s="152">
        <v>12</v>
      </c>
      <c r="AK71" s="152">
        <v>8</v>
      </c>
      <c r="AL71" s="152">
        <v>8</v>
      </c>
      <c r="AM71" s="152">
        <v>14</v>
      </c>
      <c r="AN71" s="152">
        <v>0</v>
      </c>
      <c r="AO71" s="152">
        <v>0</v>
      </c>
    </row>
    <row r="72" spans="1:41">
      <c r="A72" s="192"/>
      <c r="B72" s="151" t="s">
        <v>119</v>
      </c>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v>8411</v>
      </c>
      <c r="AF72" s="152">
        <v>8174</v>
      </c>
      <c r="AG72" s="152">
        <v>11719</v>
      </c>
      <c r="AH72" s="152">
        <v>7303</v>
      </c>
      <c r="AI72" s="152">
        <v>12045</v>
      </c>
      <c r="AJ72" s="152">
        <v>27595</v>
      </c>
      <c r="AK72" s="152">
        <v>35620</v>
      </c>
      <c r="AL72" s="152">
        <v>39318</v>
      </c>
      <c r="AM72" s="152">
        <v>6738</v>
      </c>
      <c r="AN72" s="152">
        <v>0</v>
      </c>
      <c r="AO72" s="152">
        <v>0</v>
      </c>
    </row>
    <row r="73" spans="1:41">
      <c r="A73" s="192"/>
      <c r="B73" s="151" t="s">
        <v>51</v>
      </c>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v>0</v>
      </c>
      <c r="AF73" s="152">
        <v>0</v>
      </c>
      <c r="AG73" s="152">
        <v>0</v>
      </c>
      <c r="AH73" s="152">
        <v>0</v>
      </c>
      <c r="AI73" s="152">
        <v>0</v>
      </c>
      <c r="AJ73" s="152">
        <v>0</v>
      </c>
      <c r="AK73" s="152">
        <v>0</v>
      </c>
      <c r="AL73" s="152">
        <v>0</v>
      </c>
      <c r="AM73" s="152">
        <v>0</v>
      </c>
      <c r="AN73" s="152">
        <v>0</v>
      </c>
      <c r="AO73" s="152">
        <v>0</v>
      </c>
    </row>
    <row r="74" spans="1:41">
      <c r="A74" s="192"/>
      <c r="B74" s="151" t="s">
        <v>54</v>
      </c>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v>3923</v>
      </c>
      <c r="AF74" s="152">
        <v>3655</v>
      </c>
      <c r="AG74" s="152">
        <v>0</v>
      </c>
      <c r="AH74" s="152">
        <v>2089</v>
      </c>
      <c r="AI74" s="152">
        <v>1742</v>
      </c>
      <c r="AJ74" s="152">
        <v>1759</v>
      </c>
      <c r="AK74" s="152">
        <v>1817</v>
      </c>
      <c r="AL74" s="152">
        <v>1869</v>
      </c>
      <c r="AM74" s="152">
        <v>1918</v>
      </c>
      <c r="AN74" s="152">
        <v>0</v>
      </c>
      <c r="AO74" s="152">
        <v>0</v>
      </c>
    </row>
    <row r="75" spans="1:41">
      <c r="A75" s="192"/>
      <c r="B75" s="151" t="s">
        <v>120</v>
      </c>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v>0</v>
      </c>
      <c r="AF75" s="152">
        <v>0</v>
      </c>
      <c r="AG75" s="152">
        <v>0</v>
      </c>
      <c r="AH75" s="152">
        <v>0</v>
      </c>
      <c r="AI75" s="152">
        <v>30</v>
      </c>
      <c r="AJ75" s="152">
        <v>455</v>
      </c>
      <c r="AK75" s="152">
        <v>780</v>
      </c>
      <c r="AL75" s="152">
        <v>242</v>
      </c>
      <c r="AM75" s="152">
        <v>3057</v>
      </c>
      <c r="AN75" s="152">
        <v>0</v>
      </c>
      <c r="AO75" s="152">
        <v>0</v>
      </c>
    </row>
    <row r="76" spans="1:41">
      <c r="A76" s="192"/>
      <c r="B76" s="151" t="s">
        <v>56</v>
      </c>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v>0</v>
      </c>
      <c r="AF76" s="152">
        <v>0</v>
      </c>
      <c r="AG76" s="152">
        <v>0</v>
      </c>
      <c r="AH76" s="152">
        <v>0</v>
      </c>
      <c r="AI76" s="152">
        <v>0</v>
      </c>
      <c r="AJ76" s="152">
        <v>0</v>
      </c>
      <c r="AK76" s="152">
        <v>0</v>
      </c>
      <c r="AL76" s="152">
        <v>0</v>
      </c>
      <c r="AM76" s="152">
        <v>0</v>
      </c>
      <c r="AN76" s="152">
        <v>0</v>
      </c>
      <c r="AO76" s="152">
        <v>0</v>
      </c>
    </row>
    <row r="77" spans="1:41">
      <c r="A77" s="192"/>
      <c r="B77" s="151" t="s">
        <v>224</v>
      </c>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v>0</v>
      </c>
      <c r="AF77" s="149">
        <v>0</v>
      </c>
      <c r="AG77" s="149">
        <v>0</v>
      </c>
      <c r="AH77" s="149">
        <v>0</v>
      </c>
      <c r="AI77" s="149">
        <v>0</v>
      </c>
      <c r="AJ77" s="149">
        <v>0</v>
      </c>
      <c r="AK77" s="149">
        <v>0</v>
      </c>
      <c r="AL77" s="149">
        <v>0</v>
      </c>
      <c r="AM77" s="149">
        <v>0</v>
      </c>
      <c r="AN77" s="149">
        <v>0</v>
      </c>
      <c r="AO77" s="149">
        <v>0</v>
      </c>
    </row>
    <row r="78" spans="1:41">
      <c r="A78" s="192"/>
      <c r="B78" s="151" t="s">
        <v>53</v>
      </c>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v>1400</v>
      </c>
      <c r="AF78" s="152">
        <v>2039</v>
      </c>
      <c r="AG78" s="152">
        <v>0</v>
      </c>
      <c r="AH78" s="152">
        <v>0</v>
      </c>
      <c r="AI78" s="152">
        <v>0</v>
      </c>
      <c r="AJ78" s="152">
        <v>0</v>
      </c>
      <c r="AK78" s="152">
        <v>0</v>
      </c>
      <c r="AL78" s="152">
        <v>0</v>
      </c>
      <c r="AM78" s="152">
        <v>0</v>
      </c>
      <c r="AN78" s="152">
        <v>0</v>
      </c>
      <c r="AO78" s="152">
        <v>0</v>
      </c>
    </row>
    <row r="79" spans="1:41">
      <c r="A79" s="192"/>
      <c r="B79" s="151" t="s">
        <v>57</v>
      </c>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v>0</v>
      </c>
      <c r="AF79" s="152">
        <v>0</v>
      </c>
      <c r="AG79" s="152">
        <v>0</v>
      </c>
      <c r="AH79" s="152">
        <v>0</v>
      </c>
      <c r="AI79" s="152">
        <v>0</v>
      </c>
      <c r="AJ79" s="152">
        <v>0</v>
      </c>
      <c r="AK79" s="152">
        <v>0</v>
      </c>
      <c r="AL79" s="152">
        <v>0</v>
      </c>
      <c r="AM79" s="152">
        <v>0</v>
      </c>
      <c r="AN79" s="152">
        <v>0</v>
      </c>
      <c r="AO79" s="152">
        <v>0</v>
      </c>
    </row>
    <row r="80" spans="1:41">
      <c r="A80" s="193"/>
      <c r="B80" s="154" t="s">
        <v>58</v>
      </c>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v>356960.80300000001</v>
      </c>
      <c r="AF80" s="149">
        <v>347293.06308999995</v>
      </c>
      <c r="AG80" s="149">
        <v>444419.54644999997</v>
      </c>
      <c r="AH80" s="149">
        <v>432542.23977999995</v>
      </c>
      <c r="AI80" s="149">
        <v>746794</v>
      </c>
      <c r="AJ80" s="149">
        <v>809402</v>
      </c>
      <c r="AK80" s="149">
        <v>721991</v>
      </c>
      <c r="AL80" s="149">
        <v>569246</v>
      </c>
      <c r="AM80" s="149">
        <v>335550</v>
      </c>
      <c r="AN80" s="149">
        <v>0</v>
      </c>
      <c r="AO80" s="149">
        <v>0</v>
      </c>
    </row>
    <row r="81" spans="1:41">
      <c r="A81" s="192"/>
      <c r="B81" s="148" t="s">
        <v>59</v>
      </c>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v>350439.80300000001</v>
      </c>
      <c r="AF81" s="149">
        <v>341102.06308999995</v>
      </c>
      <c r="AG81" s="149">
        <v>444399.54644999997</v>
      </c>
      <c r="AH81" s="149">
        <v>432516.23977999995</v>
      </c>
      <c r="AI81" s="149">
        <v>746768</v>
      </c>
      <c r="AJ81" s="149">
        <v>809376</v>
      </c>
      <c r="AK81" s="149">
        <v>721965</v>
      </c>
      <c r="AL81" s="149">
        <v>569220</v>
      </c>
      <c r="AM81" s="149">
        <v>335523</v>
      </c>
      <c r="AN81" s="149">
        <v>0</v>
      </c>
      <c r="AO81" s="149">
        <v>0</v>
      </c>
    </row>
    <row r="82" spans="1:41">
      <c r="A82" s="192"/>
      <c r="B82" s="151" t="s">
        <v>118</v>
      </c>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52">
        <v>5351</v>
      </c>
      <c r="AF82" s="152">
        <v>0</v>
      </c>
      <c r="AG82" s="152">
        <v>2233</v>
      </c>
      <c r="AH82" s="152">
        <v>0</v>
      </c>
      <c r="AI82" s="152">
        <v>0</v>
      </c>
      <c r="AJ82" s="152">
        <v>0</v>
      </c>
      <c r="AK82" s="152">
        <v>0</v>
      </c>
      <c r="AL82" s="152">
        <v>0</v>
      </c>
      <c r="AM82" s="152">
        <v>0</v>
      </c>
      <c r="AN82" s="152">
        <v>0</v>
      </c>
      <c r="AO82" s="152">
        <v>0</v>
      </c>
    </row>
    <row r="83" spans="1:41">
      <c r="A83" s="192"/>
      <c r="B83" s="151" t="s">
        <v>98</v>
      </c>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52">
        <v>0</v>
      </c>
      <c r="AF83" s="152">
        <v>0</v>
      </c>
      <c r="AG83" s="152">
        <v>0</v>
      </c>
      <c r="AH83" s="152">
        <v>0</v>
      </c>
      <c r="AI83" s="152">
        <v>0</v>
      </c>
      <c r="AJ83" s="152">
        <v>0</v>
      </c>
      <c r="AK83" s="152">
        <v>0</v>
      </c>
      <c r="AL83" s="152">
        <v>0</v>
      </c>
      <c r="AM83" s="152">
        <v>0</v>
      </c>
      <c r="AN83" s="152">
        <v>0</v>
      </c>
      <c r="AO83" s="152">
        <v>0</v>
      </c>
    </row>
    <row r="84" spans="1:41">
      <c r="A84" s="192"/>
      <c r="B84" s="151" t="s">
        <v>207</v>
      </c>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52">
        <v>345088.80300000001</v>
      </c>
      <c r="AF84" s="152">
        <v>340007.06308999995</v>
      </c>
      <c r="AG84" s="152">
        <v>376675.54644999997</v>
      </c>
      <c r="AH84" s="152">
        <v>363466.23977999995</v>
      </c>
      <c r="AI84" s="152">
        <v>711157</v>
      </c>
      <c r="AJ84" s="152">
        <v>760415</v>
      </c>
      <c r="AK84" s="152">
        <v>671932</v>
      </c>
      <c r="AL84" s="152">
        <v>513609</v>
      </c>
      <c r="AM84" s="152">
        <v>323556</v>
      </c>
      <c r="AN84" s="152">
        <v>0</v>
      </c>
      <c r="AO84" s="152">
        <v>0</v>
      </c>
    </row>
    <row r="85" spans="1:41">
      <c r="A85" s="192"/>
      <c r="B85" s="151" t="s">
        <v>50</v>
      </c>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v>0</v>
      </c>
      <c r="AF85" s="155">
        <v>0</v>
      </c>
      <c r="AG85" s="155">
        <v>834</v>
      </c>
      <c r="AH85" s="155">
        <v>5480</v>
      </c>
      <c r="AI85" s="155">
        <v>5481</v>
      </c>
      <c r="AJ85" s="155">
        <v>5483</v>
      </c>
      <c r="AK85" s="155">
        <v>5481</v>
      </c>
      <c r="AL85" s="155">
        <v>835</v>
      </c>
      <c r="AM85" s="155">
        <v>835</v>
      </c>
      <c r="AN85" s="155">
        <v>0</v>
      </c>
      <c r="AO85" s="155">
        <v>0</v>
      </c>
    </row>
    <row r="86" spans="1:41">
      <c r="A86" s="192"/>
      <c r="B86" s="151" t="s">
        <v>63</v>
      </c>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v>0</v>
      </c>
      <c r="AF86" s="155">
        <v>0</v>
      </c>
      <c r="AG86" s="155">
        <v>0</v>
      </c>
      <c r="AH86" s="155">
        <v>0</v>
      </c>
      <c r="AI86" s="155">
        <v>0</v>
      </c>
      <c r="AJ86" s="155">
        <v>0</v>
      </c>
      <c r="AK86" s="155">
        <v>0</v>
      </c>
      <c r="AL86" s="155">
        <v>0</v>
      </c>
      <c r="AM86" s="155">
        <v>0</v>
      </c>
      <c r="AN86" s="155">
        <v>0</v>
      </c>
      <c r="AO86" s="155">
        <v>0</v>
      </c>
    </row>
    <row r="87" spans="1:41">
      <c r="A87" s="192"/>
      <c r="B87" s="151" t="s">
        <v>119</v>
      </c>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52">
        <v>0</v>
      </c>
      <c r="AF87" s="152">
        <v>0</v>
      </c>
      <c r="AG87" s="152">
        <v>0</v>
      </c>
      <c r="AH87" s="152">
        <v>0</v>
      </c>
      <c r="AI87" s="152">
        <v>0</v>
      </c>
      <c r="AJ87" s="152">
        <v>0</v>
      </c>
      <c r="AK87" s="152">
        <v>0</v>
      </c>
      <c r="AL87" s="152">
        <v>0</v>
      </c>
      <c r="AM87" s="152">
        <v>0</v>
      </c>
      <c r="AN87" s="152">
        <v>0</v>
      </c>
      <c r="AO87" s="152">
        <v>0</v>
      </c>
    </row>
    <row r="88" spans="1:41">
      <c r="A88" s="192"/>
      <c r="B88" s="151" t="s">
        <v>54</v>
      </c>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v>0</v>
      </c>
      <c r="AF88" s="155">
        <v>0</v>
      </c>
      <c r="AG88" s="155">
        <v>0</v>
      </c>
      <c r="AH88" s="155">
        <v>0</v>
      </c>
      <c r="AI88" s="155">
        <v>0</v>
      </c>
      <c r="AJ88" s="155">
        <v>0</v>
      </c>
      <c r="AK88" s="155">
        <v>0</v>
      </c>
      <c r="AL88" s="155">
        <v>0</v>
      </c>
      <c r="AM88" s="155">
        <v>0</v>
      </c>
      <c r="AN88" s="155">
        <v>0</v>
      </c>
      <c r="AO88" s="155">
        <v>0</v>
      </c>
    </row>
    <row r="89" spans="1:41">
      <c r="A89" s="192"/>
      <c r="B89" s="151" t="s">
        <v>120</v>
      </c>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v>0</v>
      </c>
      <c r="AF89" s="152">
        <v>0</v>
      </c>
      <c r="AG89" s="152">
        <v>5839</v>
      </c>
      <c r="AH89" s="152">
        <v>3205</v>
      </c>
      <c r="AI89" s="152">
        <v>0</v>
      </c>
      <c r="AJ89" s="152">
        <v>6313</v>
      </c>
      <c r="AK89" s="152">
        <v>6923</v>
      </c>
      <c r="AL89" s="152">
        <v>22247</v>
      </c>
      <c r="AM89" s="152">
        <v>42</v>
      </c>
      <c r="AN89" s="152">
        <v>0</v>
      </c>
      <c r="AO89" s="152">
        <v>0</v>
      </c>
    </row>
    <row r="90" spans="1:41">
      <c r="A90" s="192"/>
      <c r="B90" s="151" t="s">
        <v>62</v>
      </c>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v>0</v>
      </c>
      <c r="AF90" s="155">
        <v>1095</v>
      </c>
      <c r="AG90" s="155">
        <v>58818</v>
      </c>
      <c r="AH90" s="155">
        <v>60365</v>
      </c>
      <c r="AI90" s="155">
        <v>30130</v>
      </c>
      <c r="AJ90" s="155">
        <v>37165</v>
      </c>
      <c r="AK90" s="155">
        <v>37629</v>
      </c>
      <c r="AL90" s="155">
        <v>32529</v>
      </c>
      <c r="AM90" s="155">
        <v>11090</v>
      </c>
      <c r="AN90" s="155">
        <v>0</v>
      </c>
      <c r="AO90" s="155">
        <v>0</v>
      </c>
    </row>
    <row r="91" spans="1:41">
      <c r="A91" s="192"/>
      <c r="B91" s="151" t="s">
        <v>93</v>
      </c>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149"/>
      <c r="AC91" s="149"/>
      <c r="AD91" s="149"/>
      <c r="AE91" s="152">
        <v>0</v>
      </c>
      <c r="AF91" s="152">
        <v>0</v>
      </c>
      <c r="AG91" s="152">
        <v>0</v>
      </c>
      <c r="AH91" s="152">
        <v>0</v>
      </c>
      <c r="AI91" s="152">
        <v>0</v>
      </c>
      <c r="AJ91" s="152">
        <v>0</v>
      </c>
      <c r="AK91" s="152">
        <v>0</v>
      </c>
      <c r="AL91" s="152">
        <v>0</v>
      </c>
      <c r="AM91" s="152">
        <v>0</v>
      </c>
      <c r="AN91" s="152">
        <v>0</v>
      </c>
      <c r="AO91" s="152">
        <v>0</v>
      </c>
    </row>
    <row r="92" spans="1:41">
      <c r="A92" s="192"/>
      <c r="B92" s="151" t="s">
        <v>53</v>
      </c>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v>0</v>
      </c>
      <c r="AF92" s="155">
        <v>0</v>
      </c>
      <c r="AG92" s="155">
        <v>0</v>
      </c>
      <c r="AH92" s="155">
        <v>0</v>
      </c>
      <c r="AI92" s="155">
        <v>0</v>
      </c>
      <c r="AJ92" s="155">
        <v>0</v>
      </c>
      <c r="AK92" s="155">
        <v>0</v>
      </c>
      <c r="AL92" s="155">
        <v>0</v>
      </c>
      <c r="AM92" s="155">
        <v>0</v>
      </c>
      <c r="AN92" s="155">
        <v>0</v>
      </c>
      <c r="AO92" s="155">
        <v>0</v>
      </c>
    </row>
    <row r="93" spans="1:41">
      <c r="A93" s="192"/>
      <c r="B93" s="151" t="s">
        <v>60</v>
      </c>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52">
        <v>0</v>
      </c>
      <c r="AF93" s="152">
        <v>0</v>
      </c>
      <c r="AG93" s="152">
        <v>0</v>
      </c>
      <c r="AH93" s="152">
        <v>0</v>
      </c>
      <c r="AI93" s="152">
        <v>0</v>
      </c>
      <c r="AJ93" s="152">
        <v>0</v>
      </c>
      <c r="AK93" s="152">
        <v>0</v>
      </c>
      <c r="AL93" s="152">
        <v>0</v>
      </c>
      <c r="AM93" s="152">
        <v>0</v>
      </c>
      <c r="AN93" s="152">
        <v>0</v>
      </c>
      <c r="AO93" s="152">
        <v>0</v>
      </c>
    </row>
    <row r="94" spans="1:41">
      <c r="A94" s="193"/>
      <c r="B94" s="154" t="s">
        <v>64</v>
      </c>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149"/>
      <c r="AC94" s="149"/>
      <c r="AD94" s="149"/>
      <c r="AE94" s="149">
        <v>6521</v>
      </c>
      <c r="AF94" s="149">
        <v>6191</v>
      </c>
      <c r="AG94" s="149">
        <v>20</v>
      </c>
      <c r="AH94" s="149">
        <v>26</v>
      </c>
      <c r="AI94" s="149">
        <v>26</v>
      </c>
      <c r="AJ94" s="149">
        <v>26</v>
      </c>
      <c r="AK94" s="149">
        <v>26</v>
      </c>
      <c r="AL94" s="149">
        <v>26</v>
      </c>
      <c r="AM94" s="149">
        <v>27</v>
      </c>
      <c r="AN94" s="149">
        <v>0</v>
      </c>
      <c r="AO94" s="149">
        <v>0</v>
      </c>
    </row>
    <row r="95" spans="1:41">
      <c r="A95" s="194"/>
      <c r="B95" s="158" t="s">
        <v>65</v>
      </c>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v>0</v>
      </c>
      <c r="AF95" s="152">
        <v>0</v>
      </c>
      <c r="AG95" s="152">
        <v>0</v>
      </c>
      <c r="AH95" s="152">
        <v>0</v>
      </c>
      <c r="AI95" s="152">
        <v>0</v>
      </c>
      <c r="AJ95" s="152">
        <v>0</v>
      </c>
      <c r="AK95" s="152">
        <v>0</v>
      </c>
      <c r="AL95" s="152">
        <v>0</v>
      </c>
      <c r="AM95" s="152">
        <v>0</v>
      </c>
      <c r="AN95" s="152">
        <v>0</v>
      </c>
      <c r="AO95" s="152">
        <v>0</v>
      </c>
    </row>
    <row r="96" spans="1:41">
      <c r="A96" s="194"/>
      <c r="B96" s="158" t="s">
        <v>66</v>
      </c>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v>3782</v>
      </c>
      <c r="AF96" s="152">
        <v>3627</v>
      </c>
      <c r="AG96" s="152">
        <v>-6</v>
      </c>
      <c r="AH96" s="152">
        <v>0</v>
      </c>
      <c r="AI96" s="152">
        <v>0</v>
      </c>
      <c r="AJ96" s="152">
        <v>0</v>
      </c>
      <c r="AK96" s="152">
        <v>0</v>
      </c>
      <c r="AL96" s="152">
        <v>0</v>
      </c>
      <c r="AM96" s="152">
        <v>1</v>
      </c>
      <c r="AN96" s="152">
        <v>0</v>
      </c>
      <c r="AO96" s="152">
        <v>0</v>
      </c>
    </row>
    <row r="97" spans="1:41">
      <c r="A97" s="194"/>
      <c r="B97" s="158" t="s">
        <v>67</v>
      </c>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v>2739</v>
      </c>
      <c r="AF97" s="152">
        <v>2564</v>
      </c>
      <c r="AG97" s="152">
        <v>26</v>
      </c>
      <c r="AH97" s="152">
        <v>26</v>
      </c>
      <c r="AI97" s="152">
        <v>26</v>
      </c>
      <c r="AJ97" s="152">
        <v>26</v>
      </c>
      <c r="AK97" s="152">
        <v>26</v>
      </c>
      <c r="AL97" s="152">
        <v>26</v>
      </c>
      <c r="AM97" s="152">
        <v>26</v>
      </c>
      <c r="AN97" s="152">
        <v>0</v>
      </c>
      <c r="AO97" s="152">
        <v>0</v>
      </c>
    </row>
    <row r="98" spans="1:41">
      <c r="A98" s="195"/>
      <c r="B98" s="318" t="s">
        <v>68</v>
      </c>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v>0</v>
      </c>
      <c r="AF98" s="152">
        <v>0</v>
      </c>
      <c r="AG98" s="152">
        <v>0</v>
      </c>
      <c r="AH98" s="152">
        <v>0</v>
      </c>
      <c r="AI98" s="152">
        <v>0</v>
      </c>
      <c r="AJ98" s="152">
        <v>0</v>
      </c>
      <c r="AK98" s="152">
        <v>0</v>
      </c>
      <c r="AL98" s="152">
        <v>0</v>
      </c>
      <c r="AM98" s="152">
        <v>0</v>
      </c>
      <c r="AN98" s="152">
        <v>0</v>
      </c>
      <c r="AO98" s="152">
        <v>0</v>
      </c>
    </row>
    <row r="99" spans="1:41">
      <c r="A99" s="193"/>
      <c r="B99" s="161" t="s">
        <v>69</v>
      </c>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v>1262680.243</v>
      </c>
      <c r="AF99" s="162">
        <v>1185493.2285699998</v>
      </c>
      <c r="AG99" s="162">
        <v>1302499.3822599999</v>
      </c>
      <c r="AH99" s="162">
        <v>1279170.8232999998</v>
      </c>
      <c r="AI99" s="162">
        <v>1559997</v>
      </c>
      <c r="AJ99" s="162">
        <v>1433781</v>
      </c>
      <c r="AK99" s="162">
        <v>1204655</v>
      </c>
      <c r="AL99" s="162">
        <v>970332</v>
      </c>
      <c r="AM99" s="162">
        <v>569736</v>
      </c>
      <c r="AN99" s="162">
        <v>0</v>
      </c>
      <c r="AO99" s="162">
        <v>0</v>
      </c>
    </row>
    <row r="100" spans="1:41" ht="15" thickBot="1"/>
    <row r="101" spans="1:41" ht="16" customHeight="1" thickTop="1" thickBot="1">
      <c r="A101" s="178"/>
      <c r="B101" s="27" t="s">
        <v>95</v>
      </c>
      <c r="C101" s="391">
        <v>2015</v>
      </c>
      <c r="D101" s="391"/>
      <c r="E101" s="391"/>
      <c r="F101" s="391"/>
      <c r="G101" s="392">
        <v>2016</v>
      </c>
      <c r="H101" s="391"/>
      <c r="I101" s="391"/>
      <c r="J101" s="391"/>
      <c r="K101" s="391">
        <v>2017</v>
      </c>
      <c r="L101" s="391"/>
      <c r="M101" s="391"/>
      <c r="N101" s="391"/>
      <c r="O101" s="392">
        <v>2018</v>
      </c>
      <c r="P101" s="391"/>
      <c r="Q101" s="391"/>
      <c r="R101" s="391"/>
      <c r="S101" s="391">
        <v>2019</v>
      </c>
      <c r="T101" s="391"/>
      <c r="U101" s="391"/>
      <c r="V101" s="391"/>
      <c r="W101" s="392">
        <v>2020</v>
      </c>
      <c r="X101" s="391"/>
      <c r="Y101" s="391"/>
      <c r="Z101" s="391"/>
      <c r="AA101" s="391">
        <v>2021</v>
      </c>
      <c r="AB101" s="391"/>
      <c r="AC101" s="391"/>
      <c r="AD101" s="391"/>
      <c r="AE101" s="392">
        <v>2022</v>
      </c>
      <c r="AF101" s="391"/>
      <c r="AG101" s="391"/>
      <c r="AH101" s="399"/>
      <c r="AI101" s="392">
        <v>2023</v>
      </c>
      <c r="AJ101" s="391"/>
      <c r="AK101" s="391"/>
      <c r="AL101" s="399"/>
      <c r="AM101" s="392">
        <v>2024</v>
      </c>
      <c r="AN101" s="391"/>
      <c r="AO101" s="391"/>
    </row>
    <row r="102" spans="1:41" ht="16" customHeight="1" thickTop="1">
      <c r="B102" s="28" t="s">
        <v>97</v>
      </c>
      <c r="C102" s="351" t="s">
        <v>0</v>
      </c>
      <c r="D102" s="351" t="s">
        <v>1</v>
      </c>
      <c r="E102" s="351" t="s">
        <v>2</v>
      </c>
      <c r="F102" s="351" t="s">
        <v>3</v>
      </c>
      <c r="G102" s="351" t="s">
        <v>4</v>
      </c>
      <c r="H102" s="351" t="s">
        <v>5</v>
      </c>
      <c r="I102" s="351" t="s">
        <v>6</v>
      </c>
      <c r="J102" s="351" t="s">
        <v>7</v>
      </c>
      <c r="K102" s="351" t="s">
        <v>8</v>
      </c>
      <c r="L102" s="351" t="s">
        <v>90</v>
      </c>
      <c r="M102" s="351" t="s">
        <v>102</v>
      </c>
      <c r="N102" s="351" t="s">
        <v>103</v>
      </c>
      <c r="O102" s="351" t="s">
        <v>104</v>
      </c>
      <c r="P102" s="351" t="s">
        <v>106</v>
      </c>
      <c r="Q102" s="351" t="s">
        <v>107</v>
      </c>
      <c r="R102" s="351" t="s">
        <v>108</v>
      </c>
      <c r="S102" s="351" t="s">
        <v>109</v>
      </c>
      <c r="T102" s="351" t="s">
        <v>111</v>
      </c>
      <c r="U102" s="351" t="s">
        <v>116</v>
      </c>
      <c r="V102" s="351" t="s">
        <v>117</v>
      </c>
      <c r="W102" s="351" t="s">
        <v>159</v>
      </c>
      <c r="X102" s="351" t="s">
        <v>178</v>
      </c>
      <c r="Y102" s="351" t="s">
        <v>181</v>
      </c>
      <c r="Z102" s="351" t="s">
        <v>197</v>
      </c>
      <c r="AA102" s="351" t="s">
        <v>199</v>
      </c>
      <c r="AB102" s="351" t="s">
        <v>201</v>
      </c>
      <c r="AC102" s="351" t="s">
        <v>204</v>
      </c>
      <c r="AD102" s="351" t="s">
        <v>206</v>
      </c>
      <c r="AE102" s="351" t="s">
        <v>209</v>
      </c>
      <c r="AF102" s="351" t="s">
        <v>214</v>
      </c>
      <c r="AG102" s="351" t="s">
        <v>222</v>
      </c>
      <c r="AH102" s="351" t="s">
        <v>226</v>
      </c>
      <c r="AI102" s="351" t="s">
        <v>244</v>
      </c>
      <c r="AJ102" s="351" t="s">
        <v>248</v>
      </c>
      <c r="AK102" s="351" t="s">
        <v>266</v>
      </c>
      <c r="AL102" s="351" t="s">
        <v>275</v>
      </c>
      <c r="AM102" s="351" t="s">
        <v>287</v>
      </c>
      <c r="AN102" s="351" t="s">
        <v>291</v>
      </c>
      <c r="AO102" s="351" t="s">
        <v>303</v>
      </c>
    </row>
    <row r="103" spans="1:41">
      <c r="A103" s="193"/>
      <c r="B103" s="154" t="s">
        <v>71</v>
      </c>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v>856194.41</v>
      </c>
      <c r="AF103" s="149">
        <v>711547.64523000002</v>
      </c>
      <c r="AG103" s="149">
        <v>681890.95044000004</v>
      </c>
      <c r="AH103" s="149">
        <v>611247.6296000001</v>
      </c>
      <c r="AI103" s="149">
        <v>501468</v>
      </c>
      <c r="AJ103" s="149">
        <v>516805</v>
      </c>
      <c r="AK103" s="149">
        <v>409376</v>
      </c>
      <c r="AL103" s="149">
        <v>358590</v>
      </c>
      <c r="AM103" s="149">
        <v>228801</v>
      </c>
      <c r="AN103" s="149">
        <v>0</v>
      </c>
      <c r="AO103" s="149">
        <v>0</v>
      </c>
    </row>
    <row r="104" spans="1:41">
      <c r="A104" s="193"/>
      <c r="B104" s="163" t="s">
        <v>72</v>
      </c>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49"/>
      <c r="AB104" s="149"/>
      <c r="AC104" s="149"/>
      <c r="AD104" s="149"/>
      <c r="AE104" s="152">
        <v>146835</v>
      </c>
      <c r="AF104" s="152">
        <v>147465</v>
      </c>
      <c r="AG104" s="152">
        <v>161383</v>
      </c>
      <c r="AH104" s="152">
        <v>152113</v>
      </c>
      <c r="AI104" s="152">
        <v>84818</v>
      </c>
      <c r="AJ104" s="152">
        <v>69726</v>
      </c>
      <c r="AK104" s="152">
        <v>64488</v>
      </c>
      <c r="AL104" s="152">
        <v>70423</v>
      </c>
      <c r="AM104" s="152">
        <v>16406</v>
      </c>
      <c r="AN104" s="152">
        <v>0</v>
      </c>
      <c r="AO104" s="152">
        <v>0</v>
      </c>
    </row>
    <row r="105" spans="1:41">
      <c r="A105" s="193"/>
      <c r="B105" s="163" t="s">
        <v>207</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49"/>
      <c r="AB105" s="149"/>
      <c r="AC105" s="149"/>
      <c r="AD105" s="149"/>
      <c r="AE105" s="152">
        <v>674917.41</v>
      </c>
      <c r="AF105" s="152">
        <v>533018.64523000002</v>
      </c>
      <c r="AG105" s="152">
        <v>465664.95043999999</v>
      </c>
      <c r="AH105" s="152">
        <v>390116.62960000004</v>
      </c>
      <c r="AI105" s="152">
        <v>349734</v>
      </c>
      <c r="AJ105" s="152">
        <v>265388</v>
      </c>
      <c r="AK105" s="152">
        <v>166744</v>
      </c>
      <c r="AL105" s="152">
        <v>80372</v>
      </c>
      <c r="AM105" s="152">
        <v>61861</v>
      </c>
      <c r="AN105" s="152">
        <v>0</v>
      </c>
      <c r="AO105" s="152">
        <v>0</v>
      </c>
    </row>
    <row r="106" spans="1:41">
      <c r="A106" s="193"/>
      <c r="B106" s="163" t="s">
        <v>74</v>
      </c>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v>9958</v>
      </c>
      <c r="AF106" s="152">
        <v>10073</v>
      </c>
      <c r="AG106" s="152">
        <v>19531</v>
      </c>
      <c r="AH106" s="152">
        <v>34564</v>
      </c>
      <c r="AI106" s="152">
        <v>31745</v>
      </c>
      <c r="AJ106" s="152">
        <v>42689</v>
      </c>
      <c r="AK106" s="152">
        <v>46730</v>
      </c>
      <c r="AL106" s="152">
        <v>48389</v>
      </c>
      <c r="AM106" s="152">
        <v>19130</v>
      </c>
      <c r="AN106" s="152">
        <v>0</v>
      </c>
      <c r="AO106" s="152">
        <v>0</v>
      </c>
    </row>
    <row r="107" spans="1:41">
      <c r="A107" s="193"/>
      <c r="B107" s="163" t="s">
        <v>73</v>
      </c>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v>4333</v>
      </c>
      <c r="AF107" s="152">
        <v>3417</v>
      </c>
      <c r="AG107" s="152">
        <v>4820</v>
      </c>
      <c r="AH107" s="152">
        <v>6137</v>
      </c>
      <c r="AI107" s="152">
        <v>4548</v>
      </c>
      <c r="AJ107" s="152">
        <v>5213</v>
      </c>
      <c r="AK107" s="152">
        <v>7747</v>
      </c>
      <c r="AL107" s="152">
        <v>7025</v>
      </c>
      <c r="AM107" s="152">
        <v>-1</v>
      </c>
      <c r="AN107" s="152">
        <v>0</v>
      </c>
      <c r="AO107" s="152">
        <v>0</v>
      </c>
    </row>
    <row r="108" spans="1:41">
      <c r="A108" s="193"/>
      <c r="B108" s="163" t="s">
        <v>122</v>
      </c>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52">
        <v>0</v>
      </c>
      <c r="AF108" s="152">
        <v>0</v>
      </c>
      <c r="AG108" s="152">
        <v>0</v>
      </c>
      <c r="AH108" s="152">
        <v>0</v>
      </c>
      <c r="AI108" s="152">
        <v>0</v>
      </c>
      <c r="AJ108" s="152">
        <v>0</v>
      </c>
      <c r="AK108" s="152">
        <v>0</v>
      </c>
      <c r="AL108" s="152">
        <v>0</v>
      </c>
      <c r="AM108" s="152">
        <v>0</v>
      </c>
      <c r="AN108" s="152">
        <v>0</v>
      </c>
      <c r="AO108" s="152">
        <v>0</v>
      </c>
    </row>
    <row r="109" spans="1:41">
      <c r="A109" s="193"/>
      <c r="B109" s="163" t="s">
        <v>124</v>
      </c>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v>8109</v>
      </c>
      <c r="AF109" s="152">
        <v>5429</v>
      </c>
      <c r="AG109" s="152">
        <v>5429</v>
      </c>
      <c r="AH109" s="152">
        <v>0</v>
      </c>
      <c r="AI109" s="152">
        <v>0</v>
      </c>
      <c r="AJ109" s="152">
        <v>0</v>
      </c>
      <c r="AK109" s="152">
        <v>0</v>
      </c>
      <c r="AL109" s="152">
        <v>0</v>
      </c>
      <c r="AM109" s="152">
        <v>0</v>
      </c>
      <c r="AN109" s="152">
        <v>0</v>
      </c>
      <c r="AO109" s="152">
        <v>0</v>
      </c>
    </row>
    <row r="110" spans="1:41">
      <c r="A110" s="193"/>
      <c r="B110" s="163" t="s">
        <v>125</v>
      </c>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v>0</v>
      </c>
      <c r="AF110" s="152">
        <v>0</v>
      </c>
      <c r="AG110" s="152">
        <v>-5</v>
      </c>
      <c r="AH110" s="152">
        <v>0</v>
      </c>
      <c r="AI110" s="152">
        <v>0</v>
      </c>
      <c r="AJ110" s="152">
        <v>0</v>
      </c>
      <c r="AK110" s="152">
        <v>0</v>
      </c>
      <c r="AL110" s="152">
        <v>0</v>
      </c>
      <c r="AM110" s="152">
        <v>0</v>
      </c>
      <c r="AN110" s="152">
        <v>0</v>
      </c>
      <c r="AO110" s="152">
        <v>0</v>
      </c>
    </row>
    <row r="111" spans="1:41">
      <c r="A111" s="193"/>
      <c r="B111" s="163" t="s">
        <v>126</v>
      </c>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v>0</v>
      </c>
      <c r="AF111" s="119">
        <v>0</v>
      </c>
      <c r="AG111" s="119">
        <v>0</v>
      </c>
      <c r="AH111" s="119">
        <v>0</v>
      </c>
      <c r="AI111" s="119">
        <v>0</v>
      </c>
      <c r="AJ111" s="119">
        <v>0</v>
      </c>
      <c r="AK111" s="119">
        <v>0</v>
      </c>
      <c r="AL111" s="119">
        <v>0</v>
      </c>
      <c r="AM111" s="119">
        <v>0</v>
      </c>
      <c r="AN111" s="119">
        <v>0</v>
      </c>
      <c r="AO111" s="119">
        <v>0</v>
      </c>
    </row>
    <row r="112" spans="1:41">
      <c r="A112" s="193"/>
      <c r="B112" s="163" t="s">
        <v>127</v>
      </c>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v>0</v>
      </c>
      <c r="AF112" s="149">
        <v>0</v>
      </c>
      <c r="AG112" s="149">
        <v>0</v>
      </c>
      <c r="AH112" s="149">
        <v>0</v>
      </c>
      <c r="AI112" s="149">
        <v>0</v>
      </c>
      <c r="AJ112" s="149">
        <v>0</v>
      </c>
      <c r="AK112" s="149">
        <v>0</v>
      </c>
      <c r="AL112" s="149">
        <v>0</v>
      </c>
      <c r="AM112" s="149">
        <v>0</v>
      </c>
      <c r="AN112" s="149">
        <v>0</v>
      </c>
      <c r="AO112" s="149">
        <v>0</v>
      </c>
    </row>
    <row r="113" spans="1:41">
      <c r="A113" s="193"/>
      <c r="B113" s="163" t="s">
        <v>128</v>
      </c>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v>0</v>
      </c>
      <c r="AF113" s="168">
        <v>0</v>
      </c>
      <c r="AG113" s="168">
        <v>0</v>
      </c>
      <c r="AH113" s="168">
        <v>0</v>
      </c>
      <c r="AI113" s="168">
        <v>0</v>
      </c>
      <c r="AJ113" s="168">
        <v>0</v>
      </c>
      <c r="AK113" s="168">
        <v>0</v>
      </c>
      <c r="AL113" s="168">
        <v>0</v>
      </c>
      <c r="AM113" s="168">
        <v>0</v>
      </c>
      <c r="AN113" s="168">
        <v>0</v>
      </c>
      <c r="AO113" s="168">
        <v>0</v>
      </c>
    </row>
    <row r="114" spans="1:41">
      <c r="A114" s="193"/>
      <c r="B114" s="163" t="s">
        <v>129</v>
      </c>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v>0</v>
      </c>
      <c r="AF114" s="149">
        <v>0</v>
      </c>
      <c r="AG114" s="149">
        <v>0</v>
      </c>
      <c r="AH114" s="149">
        <v>0</v>
      </c>
      <c r="AI114" s="149">
        <v>0</v>
      </c>
      <c r="AJ114" s="149">
        <v>0</v>
      </c>
      <c r="AK114" s="149">
        <v>0</v>
      </c>
      <c r="AL114" s="149">
        <v>0</v>
      </c>
      <c r="AM114" s="149">
        <v>0</v>
      </c>
      <c r="AN114" s="149">
        <v>0</v>
      </c>
      <c r="AO114" s="149">
        <v>0</v>
      </c>
    </row>
    <row r="115" spans="1:41">
      <c r="A115" s="193"/>
      <c r="B115" s="163" t="s">
        <v>130</v>
      </c>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v>0</v>
      </c>
      <c r="AF115" s="149">
        <v>0</v>
      </c>
      <c r="AG115" s="149">
        <v>0</v>
      </c>
      <c r="AH115" s="149">
        <v>0</v>
      </c>
      <c r="AI115" s="149">
        <v>0</v>
      </c>
      <c r="AJ115" s="149">
        <v>0</v>
      </c>
      <c r="AK115" s="149">
        <v>0</v>
      </c>
      <c r="AL115" s="149">
        <v>0</v>
      </c>
      <c r="AM115" s="149">
        <v>0</v>
      </c>
      <c r="AN115" s="149">
        <v>0</v>
      </c>
      <c r="AO115" s="149">
        <v>0</v>
      </c>
    </row>
    <row r="116" spans="1:41">
      <c r="A116" s="193"/>
      <c r="B116" s="163" t="s">
        <v>110</v>
      </c>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v>783</v>
      </c>
      <c r="AF116" s="149">
        <v>800</v>
      </c>
      <c r="AG116" s="149">
        <v>0</v>
      </c>
      <c r="AH116" s="149">
        <v>0</v>
      </c>
      <c r="AI116" s="149">
        <v>0</v>
      </c>
      <c r="AJ116" s="149">
        <v>0</v>
      </c>
      <c r="AK116" s="149">
        <v>0</v>
      </c>
      <c r="AL116" s="149">
        <v>0</v>
      </c>
      <c r="AM116" s="149">
        <v>0</v>
      </c>
      <c r="AN116" s="149">
        <v>0</v>
      </c>
      <c r="AO116" s="149">
        <v>0</v>
      </c>
    </row>
    <row r="117" spans="1:41">
      <c r="A117" s="193"/>
      <c r="B117" s="163" t="s">
        <v>176</v>
      </c>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v>0</v>
      </c>
      <c r="AF117" s="149">
        <v>0</v>
      </c>
      <c r="AG117" s="149">
        <v>0</v>
      </c>
      <c r="AH117" s="149">
        <v>0</v>
      </c>
      <c r="AI117" s="149">
        <v>0</v>
      </c>
      <c r="AJ117" s="149">
        <v>0</v>
      </c>
      <c r="AK117" s="149">
        <v>0</v>
      </c>
      <c r="AL117" s="149">
        <v>0</v>
      </c>
      <c r="AM117" s="149">
        <v>0</v>
      </c>
      <c r="AN117" s="149">
        <v>0</v>
      </c>
      <c r="AO117" s="149">
        <v>0</v>
      </c>
    </row>
    <row r="118" spans="1:41">
      <c r="A118" s="193"/>
      <c r="B118" s="163" t="s">
        <v>120</v>
      </c>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v>8030</v>
      </c>
      <c r="AF118" s="152">
        <v>8034</v>
      </c>
      <c r="AG118" s="152">
        <v>11949</v>
      </c>
      <c r="AH118" s="152">
        <v>3064</v>
      </c>
      <c r="AI118" s="152">
        <v>6273</v>
      </c>
      <c r="AJ118" s="152">
        <v>16542</v>
      </c>
      <c r="AK118" s="152">
        <v>11727</v>
      </c>
      <c r="AL118" s="152">
        <v>31190</v>
      </c>
      <c r="AM118" s="152">
        <v>17316</v>
      </c>
      <c r="AN118" s="152">
        <v>0</v>
      </c>
      <c r="AO118" s="152">
        <v>0</v>
      </c>
    </row>
    <row r="119" spans="1:41">
      <c r="A119" s="193"/>
      <c r="B119" s="163" t="s">
        <v>75</v>
      </c>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v>0</v>
      </c>
      <c r="AF119" s="119">
        <v>0</v>
      </c>
      <c r="AG119" s="119">
        <v>9218</v>
      </c>
      <c r="AH119" s="119">
        <v>9218</v>
      </c>
      <c r="AI119" s="119">
        <v>9218</v>
      </c>
      <c r="AJ119" s="119">
        <v>102394</v>
      </c>
      <c r="AK119" s="119">
        <v>102394</v>
      </c>
      <c r="AL119" s="119">
        <v>102394</v>
      </c>
      <c r="AM119" s="119">
        <v>102394</v>
      </c>
      <c r="AN119" s="119">
        <v>0</v>
      </c>
      <c r="AO119" s="119">
        <v>0</v>
      </c>
    </row>
    <row r="120" spans="1:41">
      <c r="A120" s="193"/>
      <c r="B120" s="163" t="s">
        <v>10</v>
      </c>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v>3229</v>
      </c>
      <c r="AF120" s="152">
        <v>3311</v>
      </c>
      <c r="AG120" s="152">
        <v>3901</v>
      </c>
      <c r="AH120" s="152">
        <v>16035</v>
      </c>
      <c r="AI120" s="152">
        <v>15132</v>
      </c>
      <c r="AJ120" s="152">
        <v>14853</v>
      </c>
      <c r="AK120" s="152">
        <v>9546</v>
      </c>
      <c r="AL120" s="152">
        <v>18797</v>
      </c>
      <c r="AM120" s="152">
        <v>11695</v>
      </c>
      <c r="AN120" s="152">
        <v>0</v>
      </c>
      <c r="AO120" s="152">
        <v>0</v>
      </c>
    </row>
    <row r="121" spans="1:41">
      <c r="A121" s="193"/>
      <c r="B121" s="163" t="s">
        <v>76</v>
      </c>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v>0</v>
      </c>
      <c r="AF121" s="168">
        <v>0</v>
      </c>
      <c r="AG121" s="168">
        <v>0</v>
      </c>
      <c r="AH121" s="168">
        <v>0</v>
      </c>
      <c r="AI121" s="168">
        <v>0</v>
      </c>
      <c r="AJ121" s="168">
        <v>0</v>
      </c>
      <c r="AK121" s="168">
        <v>0</v>
      </c>
      <c r="AL121" s="168">
        <v>0</v>
      </c>
      <c r="AM121" s="168">
        <v>0</v>
      </c>
      <c r="AN121" s="168">
        <v>0</v>
      </c>
      <c r="AO121" s="168">
        <v>0</v>
      </c>
    </row>
    <row r="122" spans="1:41">
      <c r="A122" s="196"/>
      <c r="B122" s="167" t="s">
        <v>77</v>
      </c>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v>309435.91000000003</v>
      </c>
      <c r="AF122" s="149">
        <v>298918.17499999999</v>
      </c>
      <c r="AG122" s="149">
        <v>411246.05</v>
      </c>
      <c r="AH122" s="149">
        <v>405202.52399999998</v>
      </c>
      <c r="AI122" s="149">
        <v>523689.34</v>
      </c>
      <c r="AJ122" s="149">
        <v>480084.82</v>
      </c>
      <c r="AK122" s="149">
        <v>400168.51</v>
      </c>
      <c r="AL122" s="149">
        <v>295941.28000000003</v>
      </c>
      <c r="AM122" s="149">
        <v>189821.18</v>
      </c>
      <c r="AN122" s="149">
        <v>1</v>
      </c>
      <c r="AO122" s="149">
        <v>0</v>
      </c>
    </row>
    <row r="123" spans="1:41">
      <c r="A123" s="193"/>
      <c r="B123" s="154" t="s">
        <v>78</v>
      </c>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v>309435.91000000003</v>
      </c>
      <c r="AF123" s="149">
        <v>298918.17499999999</v>
      </c>
      <c r="AG123" s="149">
        <v>411246.05</v>
      </c>
      <c r="AH123" s="149">
        <v>405202.52399999998</v>
      </c>
      <c r="AI123" s="149">
        <v>523689.34</v>
      </c>
      <c r="AJ123" s="149">
        <v>480084.82</v>
      </c>
      <c r="AK123" s="149">
        <v>400168.51</v>
      </c>
      <c r="AL123" s="149">
        <v>295941.28000000003</v>
      </c>
      <c r="AM123" s="149">
        <v>189821.18</v>
      </c>
      <c r="AN123" s="149">
        <v>1</v>
      </c>
      <c r="AO123" s="149">
        <v>0</v>
      </c>
    </row>
    <row r="124" spans="1:41">
      <c r="A124" s="193"/>
      <c r="B124" s="163" t="s">
        <v>72</v>
      </c>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v>0</v>
      </c>
      <c r="AF124" s="152">
        <v>0</v>
      </c>
      <c r="AG124" s="152">
        <v>162</v>
      </c>
      <c r="AH124" s="152">
        <v>162</v>
      </c>
      <c r="AI124" s="152">
        <v>162</v>
      </c>
      <c r="AJ124" s="152">
        <v>0</v>
      </c>
      <c r="AK124" s="152">
        <v>252</v>
      </c>
      <c r="AL124" s="152">
        <v>48</v>
      </c>
      <c r="AM124" s="152">
        <v>0</v>
      </c>
      <c r="AN124" s="152">
        <v>0</v>
      </c>
      <c r="AO124" s="152">
        <v>0</v>
      </c>
    </row>
    <row r="125" spans="1:41">
      <c r="A125" s="193"/>
      <c r="B125" s="163" t="s">
        <v>207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v>97162.91</v>
      </c>
      <c r="AF125" s="152">
        <v>75820.175000000003</v>
      </c>
      <c r="AG125" s="152">
        <v>96402.05</v>
      </c>
      <c r="AH125" s="152">
        <v>75792.524000000005</v>
      </c>
      <c r="AI125" s="152">
        <v>92692</v>
      </c>
      <c r="AJ125" s="152">
        <v>73525</v>
      </c>
      <c r="AK125" s="152">
        <v>45671</v>
      </c>
      <c r="AL125" s="152">
        <v>17504</v>
      </c>
      <c r="AM125" s="152">
        <v>36204</v>
      </c>
      <c r="AN125" s="152">
        <v>0</v>
      </c>
      <c r="AO125" s="152">
        <v>0</v>
      </c>
    </row>
    <row r="126" spans="1:41">
      <c r="A126" s="193"/>
      <c r="B126" s="163" t="s">
        <v>131</v>
      </c>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52">
        <v>19651</v>
      </c>
      <c r="AF126" s="152">
        <v>18053</v>
      </c>
      <c r="AG126" s="152">
        <v>16982</v>
      </c>
      <c r="AH126" s="152">
        <v>16982</v>
      </c>
      <c r="AI126" s="152">
        <v>16982</v>
      </c>
      <c r="AJ126" s="152">
        <v>16982</v>
      </c>
      <c r="AK126" s="152">
        <v>16982</v>
      </c>
      <c r="AL126" s="152">
        <v>8337</v>
      </c>
      <c r="AM126" s="152">
        <v>7845</v>
      </c>
      <c r="AN126" s="152">
        <v>0</v>
      </c>
      <c r="AO126" s="152">
        <v>0</v>
      </c>
    </row>
    <row r="127" spans="1:41">
      <c r="A127" s="193"/>
      <c r="B127" s="163" t="s">
        <v>132</v>
      </c>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c r="AC127" s="149"/>
      <c r="AD127" s="149"/>
      <c r="AE127" s="152">
        <v>101759</v>
      </c>
      <c r="AF127" s="152">
        <v>121895</v>
      </c>
      <c r="AG127" s="152">
        <v>206576</v>
      </c>
      <c r="AH127" s="152">
        <v>222444</v>
      </c>
      <c r="AI127" s="152">
        <v>328036</v>
      </c>
      <c r="AJ127" s="152">
        <v>329652</v>
      </c>
      <c r="AK127" s="152">
        <v>298738</v>
      </c>
      <c r="AL127" s="152">
        <v>251677</v>
      </c>
      <c r="AM127" s="152">
        <v>136400</v>
      </c>
      <c r="AN127" s="152">
        <v>0</v>
      </c>
      <c r="AO127" s="152">
        <v>0</v>
      </c>
    </row>
    <row r="128" spans="1:41">
      <c r="A128" s="193"/>
      <c r="B128" s="163" t="s">
        <v>123</v>
      </c>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v>15885</v>
      </c>
      <c r="AF128" s="152">
        <v>3691</v>
      </c>
      <c r="AG128" s="152">
        <v>2334</v>
      </c>
      <c r="AH128" s="152">
        <v>0</v>
      </c>
      <c r="AI128" s="152">
        <v>0</v>
      </c>
      <c r="AJ128" s="152">
        <v>0</v>
      </c>
      <c r="AK128" s="152">
        <v>0</v>
      </c>
      <c r="AL128" s="152">
        <v>0</v>
      </c>
      <c r="AM128" s="152">
        <v>0</v>
      </c>
      <c r="AN128" s="152">
        <v>0</v>
      </c>
      <c r="AO128" s="152">
        <v>0</v>
      </c>
    </row>
    <row r="129" spans="1:41">
      <c r="A129" s="193"/>
      <c r="B129" s="163" t="s">
        <v>139</v>
      </c>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v>1</v>
      </c>
      <c r="AF129" s="152">
        <v>0</v>
      </c>
      <c r="AG129" s="152">
        <v>0</v>
      </c>
      <c r="AH129" s="152">
        <v>0</v>
      </c>
      <c r="AI129" s="152">
        <v>1</v>
      </c>
      <c r="AJ129" s="152">
        <v>1</v>
      </c>
      <c r="AK129" s="152">
        <v>1</v>
      </c>
      <c r="AL129" s="152">
        <v>1</v>
      </c>
      <c r="AM129" s="152">
        <v>1</v>
      </c>
      <c r="AN129" s="152">
        <v>1</v>
      </c>
      <c r="AO129" s="152">
        <v>0</v>
      </c>
    </row>
    <row r="130" spans="1:41">
      <c r="A130" s="193"/>
      <c r="B130" s="163" t="s">
        <v>133</v>
      </c>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52">
        <v>0</v>
      </c>
      <c r="AF130" s="152">
        <v>0</v>
      </c>
      <c r="AG130" s="152">
        <v>0</v>
      </c>
      <c r="AH130" s="152">
        <v>0</v>
      </c>
      <c r="AI130" s="152">
        <v>0</v>
      </c>
      <c r="AJ130" s="152">
        <v>0</v>
      </c>
      <c r="AK130" s="152">
        <v>0</v>
      </c>
      <c r="AL130" s="152">
        <v>0</v>
      </c>
      <c r="AM130" s="152">
        <v>0</v>
      </c>
      <c r="AN130" s="152">
        <v>0</v>
      </c>
      <c r="AO130" s="152">
        <v>0</v>
      </c>
    </row>
    <row r="131" spans="1:41">
      <c r="A131" s="193"/>
      <c r="B131" s="163" t="s">
        <v>134</v>
      </c>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52">
        <v>-7734</v>
      </c>
      <c r="AF131" s="152">
        <v>-3133</v>
      </c>
      <c r="AG131" s="152">
        <v>-46</v>
      </c>
      <c r="AH131" s="152">
        <v>0</v>
      </c>
      <c r="AI131" s="152">
        <v>0</v>
      </c>
      <c r="AJ131" s="152">
        <v>0</v>
      </c>
      <c r="AK131" s="152">
        <v>0</v>
      </c>
      <c r="AL131" s="152">
        <v>0</v>
      </c>
      <c r="AM131" s="152">
        <v>0</v>
      </c>
      <c r="AN131" s="152">
        <v>0</v>
      </c>
      <c r="AO131" s="152">
        <v>0</v>
      </c>
    </row>
    <row r="132" spans="1:41">
      <c r="A132" s="193"/>
      <c r="B132" s="163" t="s">
        <v>135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v>0</v>
      </c>
      <c r="AF132" s="152">
        <v>0</v>
      </c>
      <c r="AG132" s="152">
        <v>0</v>
      </c>
      <c r="AH132" s="152">
        <v>0</v>
      </c>
      <c r="AI132" s="152">
        <v>0</v>
      </c>
      <c r="AJ132" s="152">
        <v>0</v>
      </c>
      <c r="AK132" s="152">
        <v>0</v>
      </c>
      <c r="AL132" s="152">
        <v>0</v>
      </c>
      <c r="AM132" s="152">
        <v>0</v>
      </c>
      <c r="AN132" s="152">
        <v>0</v>
      </c>
      <c r="AO132" s="152">
        <v>0</v>
      </c>
    </row>
    <row r="133" spans="1:41">
      <c r="A133" s="193"/>
      <c r="B133" s="163" t="s">
        <v>210</v>
      </c>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v>0</v>
      </c>
      <c r="AF133" s="152">
        <v>0</v>
      </c>
      <c r="AG133" s="152">
        <v>0</v>
      </c>
      <c r="AH133" s="152">
        <v>0</v>
      </c>
      <c r="AI133" s="152">
        <v>0</v>
      </c>
      <c r="AJ133" s="152">
        <v>0</v>
      </c>
      <c r="AK133" s="152">
        <v>0</v>
      </c>
      <c r="AL133" s="152">
        <v>0</v>
      </c>
      <c r="AM133" s="152">
        <v>0</v>
      </c>
      <c r="AN133" s="152">
        <v>0</v>
      </c>
      <c r="AO133" s="152">
        <v>0</v>
      </c>
    </row>
    <row r="134" spans="1:41">
      <c r="A134" s="193"/>
      <c r="B134" s="163" t="s">
        <v>136</v>
      </c>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49">
        <v>-1</v>
      </c>
      <c r="AF134" s="149">
        <v>0</v>
      </c>
      <c r="AG134" s="149">
        <v>0</v>
      </c>
      <c r="AH134" s="149">
        <v>0</v>
      </c>
      <c r="AI134" s="149">
        <v>-1</v>
      </c>
      <c r="AJ134" s="149">
        <v>-1</v>
      </c>
      <c r="AK134" s="149">
        <v>-1</v>
      </c>
      <c r="AL134" s="149">
        <v>-1</v>
      </c>
      <c r="AM134" s="149">
        <v>-1</v>
      </c>
      <c r="AN134" s="149">
        <v>-1</v>
      </c>
      <c r="AO134" s="149">
        <v>0</v>
      </c>
    </row>
    <row r="135" spans="1:41">
      <c r="A135" s="193"/>
      <c r="B135" s="163" t="s">
        <v>137</v>
      </c>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v>0</v>
      </c>
      <c r="AF135" s="149">
        <v>0</v>
      </c>
      <c r="AG135" s="149">
        <v>0</v>
      </c>
      <c r="AH135" s="149">
        <v>0</v>
      </c>
      <c r="AI135" s="149">
        <v>0</v>
      </c>
      <c r="AJ135" s="149">
        <v>0</v>
      </c>
      <c r="AK135" s="149">
        <v>0</v>
      </c>
      <c r="AL135" s="149">
        <v>0</v>
      </c>
      <c r="AM135" s="149">
        <v>0</v>
      </c>
      <c r="AN135" s="149">
        <v>0</v>
      </c>
      <c r="AO135" s="149">
        <v>0</v>
      </c>
    </row>
    <row r="136" spans="1:41">
      <c r="A136" s="193"/>
      <c r="B136" s="163" t="s">
        <v>138</v>
      </c>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v>0</v>
      </c>
      <c r="AF136" s="149">
        <v>0</v>
      </c>
      <c r="AG136" s="149">
        <v>0</v>
      </c>
      <c r="AH136" s="149">
        <v>0</v>
      </c>
      <c r="AI136" s="149">
        <v>0</v>
      </c>
      <c r="AJ136" s="149">
        <v>0</v>
      </c>
      <c r="AK136" s="149">
        <v>0</v>
      </c>
      <c r="AL136" s="149">
        <v>0</v>
      </c>
      <c r="AM136" s="149">
        <v>0</v>
      </c>
      <c r="AN136" s="149">
        <v>0</v>
      </c>
      <c r="AO136" s="149">
        <v>0</v>
      </c>
    </row>
    <row r="137" spans="1:41">
      <c r="A137" s="193"/>
      <c r="B137" s="163" t="s">
        <v>110</v>
      </c>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v>2711</v>
      </c>
      <c r="AF137" s="149">
        <v>2592</v>
      </c>
      <c r="AG137" s="149">
        <v>0</v>
      </c>
      <c r="AH137" s="149">
        <v>0</v>
      </c>
      <c r="AI137" s="149">
        <v>0</v>
      </c>
      <c r="AJ137" s="149">
        <v>0</v>
      </c>
      <c r="AK137" s="149">
        <v>0</v>
      </c>
      <c r="AL137" s="149">
        <v>0</v>
      </c>
      <c r="AM137" s="149">
        <v>0</v>
      </c>
      <c r="AN137" s="149">
        <v>0</v>
      </c>
      <c r="AO137" s="149">
        <v>0</v>
      </c>
    </row>
    <row r="138" spans="1:41">
      <c r="A138" s="193"/>
      <c r="B138" s="163" t="s">
        <v>120</v>
      </c>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v>0</v>
      </c>
      <c r="AF138" s="168">
        <v>0</v>
      </c>
      <c r="AG138" s="168">
        <v>8836</v>
      </c>
      <c r="AH138" s="168">
        <v>9822</v>
      </c>
      <c r="AI138" s="168">
        <v>18749</v>
      </c>
      <c r="AJ138" s="168">
        <v>13021</v>
      </c>
      <c r="AK138" s="168">
        <v>11785</v>
      </c>
      <c r="AL138" s="168">
        <v>10199</v>
      </c>
      <c r="AM138" s="168">
        <v>8884</v>
      </c>
      <c r="AN138" s="168">
        <v>0</v>
      </c>
      <c r="AO138" s="168">
        <v>0</v>
      </c>
    </row>
    <row r="139" spans="1:41">
      <c r="A139" s="193"/>
      <c r="B139" s="163" t="s">
        <v>79</v>
      </c>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v>0</v>
      </c>
      <c r="AF139" s="152">
        <v>0</v>
      </c>
      <c r="AG139" s="152">
        <v>0</v>
      </c>
      <c r="AH139" s="152">
        <v>0</v>
      </c>
      <c r="AI139" s="152">
        <v>0</v>
      </c>
      <c r="AJ139" s="152">
        <v>0</v>
      </c>
      <c r="AK139" s="152">
        <v>0</v>
      </c>
      <c r="AL139" s="152">
        <v>0</v>
      </c>
      <c r="AM139" s="152">
        <v>0</v>
      </c>
      <c r="AN139" s="152">
        <v>0</v>
      </c>
      <c r="AO139" s="152">
        <v>0</v>
      </c>
    </row>
    <row r="140" spans="1:41">
      <c r="A140" s="193"/>
      <c r="B140" s="163" t="s">
        <v>10</v>
      </c>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v>80001</v>
      </c>
      <c r="AF140" s="152">
        <v>80000</v>
      </c>
      <c r="AG140" s="152">
        <v>80000</v>
      </c>
      <c r="AH140" s="152">
        <v>80000</v>
      </c>
      <c r="AI140" s="152">
        <v>67068.340000000026</v>
      </c>
      <c r="AJ140" s="152">
        <v>46904.820000000007</v>
      </c>
      <c r="AK140" s="152">
        <v>26740.510000000009</v>
      </c>
      <c r="AL140" s="152">
        <v>8176.2800000000279</v>
      </c>
      <c r="AM140" s="152">
        <v>488.17999999999302</v>
      </c>
      <c r="AN140" s="152">
        <v>1</v>
      </c>
      <c r="AO140" s="152">
        <v>0</v>
      </c>
    </row>
    <row r="141" spans="1:41" s="115" customFormat="1">
      <c r="A141" s="193"/>
      <c r="B141" s="154" t="s">
        <v>80</v>
      </c>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v>0</v>
      </c>
      <c r="AF141" s="149">
        <v>0</v>
      </c>
      <c r="AG141" s="149">
        <v>0</v>
      </c>
      <c r="AH141" s="149">
        <v>0</v>
      </c>
      <c r="AI141" s="149">
        <v>0</v>
      </c>
      <c r="AJ141" s="149">
        <v>0</v>
      </c>
      <c r="AK141" s="149">
        <v>0</v>
      </c>
      <c r="AL141" s="149">
        <v>0</v>
      </c>
      <c r="AM141" s="149">
        <v>0</v>
      </c>
      <c r="AN141" s="149">
        <v>0</v>
      </c>
      <c r="AO141" s="149">
        <v>0</v>
      </c>
    </row>
    <row r="142" spans="1:41" s="115" customFormat="1">
      <c r="A142" s="192"/>
      <c r="B142" s="148" t="s">
        <v>81</v>
      </c>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D142" s="149"/>
      <c r="AE142" s="149">
        <v>97050</v>
      </c>
      <c r="AF142" s="149">
        <v>175027</v>
      </c>
      <c r="AG142" s="149">
        <v>209362</v>
      </c>
      <c r="AH142" s="149">
        <v>262721</v>
      </c>
      <c r="AI142" s="149">
        <v>534840</v>
      </c>
      <c r="AJ142" s="149">
        <v>436891</v>
      </c>
      <c r="AK142" s="149">
        <v>395110</v>
      </c>
      <c r="AL142" s="149">
        <v>315801</v>
      </c>
      <c r="AM142" s="149">
        <v>151114</v>
      </c>
      <c r="AN142" s="149">
        <v>-1</v>
      </c>
      <c r="AO142" s="149">
        <v>0</v>
      </c>
    </row>
    <row r="143" spans="1:41">
      <c r="A143" s="198"/>
      <c r="B143" s="150" t="s">
        <v>82</v>
      </c>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v>41000</v>
      </c>
      <c r="AF143" s="152">
        <v>41000</v>
      </c>
      <c r="AG143" s="152">
        <v>41000</v>
      </c>
      <c r="AH143" s="152">
        <v>41000</v>
      </c>
      <c r="AI143" s="152">
        <v>41000</v>
      </c>
      <c r="AJ143" s="152">
        <v>41000</v>
      </c>
      <c r="AK143" s="152">
        <v>41000</v>
      </c>
      <c r="AL143" s="152">
        <v>41000</v>
      </c>
      <c r="AM143" s="152">
        <v>41000</v>
      </c>
      <c r="AN143" s="152">
        <v>0</v>
      </c>
      <c r="AO143" s="152">
        <v>0</v>
      </c>
    </row>
    <row r="144" spans="1:41">
      <c r="A144" s="198"/>
      <c r="B144" s="150" t="s">
        <v>200</v>
      </c>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v>0</v>
      </c>
      <c r="AF144" s="152">
        <v>0</v>
      </c>
      <c r="AG144" s="152">
        <v>0</v>
      </c>
      <c r="AH144" s="152">
        <v>0</v>
      </c>
      <c r="AI144" s="152">
        <v>0</v>
      </c>
      <c r="AJ144" s="152">
        <v>0</v>
      </c>
      <c r="AK144" s="152">
        <v>0</v>
      </c>
      <c r="AL144" s="152">
        <v>0</v>
      </c>
      <c r="AM144" s="152">
        <v>0</v>
      </c>
      <c r="AN144" s="152">
        <v>0</v>
      </c>
      <c r="AO144" s="152">
        <v>0</v>
      </c>
    </row>
    <row r="145" spans="1:41">
      <c r="A145" s="195"/>
      <c r="B145" s="150" t="s">
        <v>83</v>
      </c>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v>0</v>
      </c>
      <c r="AF145" s="152">
        <v>0</v>
      </c>
      <c r="AG145" s="152">
        <v>0</v>
      </c>
      <c r="AH145" s="152">
        <v>0</v>
      </c>
      <c r="AI145" s="152">
        <v>0</v>
      </c>
      <c r="AJ145" s="152">
        <v>0</v>
      </c>
      <c r="AK145" s="152">
        <v>2636</v>
      </c>
      <c r="AL145" s="152">
        <v>0</v>
      </c>
      <c r="AM145" s="152">
        <v>0</v>
      </c>
      <c r="AN145" s="152">
        <v>0</v>
      </c>
      <c r="AO145" s="152">
        <v>0</v>
      </c>
    </row>
    <row r="146" spans="1:41">
      <c r="A146" s="195"/>
      <c r="B146" s="150" t="s">
        <v>85</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v>0</v>
      </c>
      <c r="AF146" s="152">
        <v>970</v>
      </c>
      <c r="AG146" s="152">
        <v>10189</v>
      </c>
      <c r="AH146" s="152">
        <v>10189</v>
      </c>
      <c r="AI146" s="152">
        <v>10189</v>
      </c>
      <c r="AJ146" s="152">
        <v>17198</v>
      </c>
      <c r="AK146" s="152">
        <v>17198</v>
      </c>
      <c r="AL146" s="152">
        <v>17198</v>
      </c>
      <c r="AM146" s="152">
        <v>17198</v>
      </c>
      <c r="AN146" s="152">
        <v>0</v>
      </c>
      <c r="AO146" s="152">
        <v>0</v>
      </c>
    </row>
    <row r="147" spans="1:41">
      <c r="A147" s="197"/>
      <c r="B147" s="170" t="s">
        <v>88</v>
      </c>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v>56612</v>
      </c>
      <c r="AF147" s="152">
        <v>55641</v>
      </c>
      <c r="AG147" s="152">
        <v>36566</v>
      </c>
      <c r="AH147" s="152">
        <v>37202</v>
      </c>
      <c r="AI147" s="152">
        <v>193234</v>
      </c>
      <c r="AJ147" s="152">
        <v>53046</v>
      </c>
      <c r="AK147" s="152">
        <v>53046</v>
      </c>
      <c r="AL147" s="152">
        <v>53046</v>
      </c>
      <c r="AM147" s="152">
        <v>239304</v>
      </c>
      <c r="AN147" s="152">
        <v>-786</v>
      </c>
      <c r="AO147" s="152">
        <v>0</v>
      </c>
    </row>
    <row r="148" spans="1:41">
      <c r="A148" s="195"/>
      <c r="B148" s="150" t="s">
        <v>140</v>
      </c>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v>0</v>
      </c>
      <c r="AF148" s="152">
        <v>0</v>
      </c>
      <c r="AG148" s="152">
        <v>0</v>
      </c>
      <c r="AH148" s="152">
        <v>0</v>
      </c>
      <c r="AI148" s="152">
        <v>0</v>
      </c>
      <c r="AJ148" s="152">
        <v>0</v>
      </c>
      <c r="AK148" s="152">
        <v>0</v>
      </c>
      <c r="AL148" s="152">
        <v>0</v>
      </c>
      <c r="AM148" s="152">
        <v>0</v>
      </c>
      <c r="AN148" s="152">
        <v>0</v>
      </c>
      <c r="AO148" s="152">
        <v>0</v>
      </c>
    </row>
    <row r="149" spans="1:41">
      <c r="A149" s="197"/>
      <c r="B149" s="170" t="s">
        <v>84</v>
      </c>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v>0</v>
      </c>
      <c r="AF149" s="152">
        <v>0</v>
      </c>
      <c r="AG149" s="152">
        <v>0</v>
      </c>
      <c r="AH149" s="152">
        <v>0</v>
      </c>
      <c r="AI149" s="152">
        <v>0</v>
      </c>
      <c r="AJ149" s="152">
        <v>0</v>
      </c>
      <c r="AK149" s="152">
        <v>0</v>
      </c>
      <c r="AL149" s="152">
        <v>0</v>
      </c>
      <c r="AM149" s="152">
        <v>0</v>
      </c>
      <c r="AN149" s="152">
        <v>0</v>
      </c>
      <c r="AO149" s="152">
        <v>0</v>
      </c>
    </row>
    <row r="150" spans="1:41">
      <c r="A150" s="195"/>
      <c r="B150" s="150" t="s">
        <v>86</v>
      </c>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v>0</v>
      </c>
      <c r="AF150" s="152">
        <v>17960</v>
      </c>
      <c r="AG150" s="152">
        <v>17960</v>
      </c>
      <c r="AH150" s="152">
        <v>18299</v>
      </c>
      <c r="AI150" s="152">
        <v>18299</v>
      </c>
      <c r="AJ150" s="152">
        <v>18299</v>
      </c>
      <c r="AK150" s="152">
        <v>18299</v>
      </c>
      <c r="AL150" s="152">
        <v>18299</v>
      </c>
      <c r="AM150" s="152">
        <v>18299</v>
      </c>
      <c r="AN150" s="152">
        <v>0</v>
      </c>
      <c r="AO150" s="152">
        <v>0</v>
      </c>
    </row>
    <row r="151" spans="1:41">
      <c r="A151" s="195"/>
      <c r="B151" s="150" t="s">
        <v>89</v>
      </c>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v>-562</v>
      </c>
      <c r="AF151" s="152">
        <v>59456</v>
      </c>
      <c r="AG151" s="152">
        <v>103647</v>
      </c>
      <c r="AH151" s="152">
        <v>156031</v>
      </c>
      <c r="AI151" s="152">
        <v>272118</v>
      </c>
      <c r="AJ151" s="152">
        <v>307348</v>
      </c>
      <c r="AK151" s="152">
        <v>262931</v>
      </c>
      <c r="AL151" s="152">
        <v>186258</v>
      </c>
      <c r="AM151" s="152">
        <v>-164687</v>
      </c>
      <c r="AN151" s="152">
        <v>785</v>
      </c>
      <c r="AO151" s="152">
        <v>0</v>
      </c>
    </row>
    <row r="152" spans="1:41">
      <c r="A152" s="195"/>
      <c r="B152" s="150" t="s">
        <v>87</v>
      </c>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v>0</v>
      </c>
      <c r="AF152" s="152">
        <v>0</v>
      </c>
      <c r="AG152" s="152">
        <v>0</v>
      </c>
      <c r="AH152" s="152">
        <v>0</v>
      </c>
      <c r="AI152" s="152">
        <v>0</v>
      </c>
      <c r="AJ152" s="152">
        <v>0</v>
      </c>
      <c r="AK152" s="152">
        <v>0</v>
      </c>
      <c r="AL152" s="152">
        <v>0</v>
      </c>
      <c r="AM152" s="152">
        <v>0</v>
      </c>
      <c r="AN152" s="152">
        <v>0</v>
      </c>
      <c r="AO152" s="152">
        <v>0</v>
      </c>
    </row>
    <row r="153" spans="1:41">
      <c r="A153" s="193"/>
      <c r="B153" s="150" t="s">
        <v>91</v>
      </c>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v>0</v>
      </c>
      <c r="AF153" s="152">
        <v>0</v>
      </c>
      <c r="AG153" s="152">
        <v>0</v>
      </c>
      <c r="AH153" s="152">
        <v>0</v>
      </c>
      <c r="AI153" s="152">
        <v>0</v>
      </c>
      <c r="AJ153" s="152">
        <v>0</v>
      </c>
      <c r="AK153" s="152">
        <v>0</v>
      </c>
      <c r="AL153" s="152">
        <v>0</v>
      </c>
      <c r="AM153" s="152">
        <v>0</v>
      </c>
      <c r="AN153" s="152">
        <v>0</v>
      </c>
      <c r="AO153" s="152">
        <v>0</v>
      </c>
    </row>
    <row r="154" spans="1:41" s="115" customFormat="1">
      <c r="A154" s="31"/>
      <c r="B154" s="161" t="s">
        <v>344</v>
      </c>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v>1262680.32</v>
      </c>
      <c r="AF154" s="162">
        <v>1185492.82023</v>
      </c>
      <c r="AG154" s="162">
        <v>1302499.0004400001</v>
      </c>
      <c r="AH154" s="162">
        <v>1279171.1536000001</v>
      </c>
      <c r="AI154" s="162">
        <v>1559997.34</v>
      </c>
      <c r="AJ154" s="162">
        <v>1433780.82</v>
      </c>
      <c r="AK154" s="162">
        <v>1204654.51</v>
      </c>
      <c r="AL154" s="162">
        <v>970332.28</v>
      </c>
      <c r="AM154" s="162">
        <v>569736.17999999993</v>
      </c>
      <c r="AN154" s="162">
        <v>0</v>
      </c>
      <c r="AO154" s="162">
        <v>0</v>
      </c>
    </row>
    <row r="155" spans="1:41"/>
    <row r="156" spans="1:41">
      <c r="AH156" s="116"/>
      <c r="AI156" s="116"/>
      <c r="AJ156" s="116"/>
      <c r="AK156" s="116"/>
      <c r="AL156" s="116"/>
      <c r="AM156" s="116"/>
      <c r="AN156" s="116"/>
      <c r="AO156" s="116"/>
    </row>
    <row r="157" spans="1:41"/>
    <row r="158" spans="1:41"/>
    <row r="159" spans="1:41"/>
    <row r="160" spans="1:41"/>
  </sheetData>
  <mergeCells count="30">
    <mergeCell ref="W101:Z101"/>
    <mergeCell ref="AA101:AD101"/>
    <mergeCell ref="AE101:AH101"/>
    <mergeCell ref="AI101:AL101"/>
    <mergeCell ref="AM101:AO101"/>
    <mergeCell ref="C101:F101"/>
    <mergeCell ref="G101:J101"/>
    <mergeCell ref="K101:N101"/>
    <mergeCell ref="O101:R101"/>
    <mergeCell ref="S101:V101"/>
    <mergeCell ref="W62:Z62"/>
    <mergeCell ref="AA62:AD62"/>
    <mergeCell ref="AE62:AH62"/>
    <mergeCell ref="AI62:AL62"/>
    <mergeCell ref="AM62:AO62"/>
    <mergeCell ref="C62:F62"/>
    <mergeCell ref="G62:J62"/>
    <mergeCell ref="K62:N62"/>
    <mergeCell ref="O62:R62"/>
    <mergeCell ref="S62:V62"/>
    <mergeCell ref="AM7:AO7"/>
    <mergeCell ref="C7:F7"/>
    <mergeCell ref="G7:J7"/>
    <mergeCell ref="K7:N7"/>
    <mergeCell ref="O7:R7"/>
    <mergeCell ref="S7:V7"/>
    <mergeCell ref="W7:Z7"/>
    <mergeCell ref="AA7:AD7"/>
    <mergeCell ref="AE7:AH7"/>
    <mergeCell ref="AI7:AL7"/>
  </mergeCells>
  <pageMargins left="0.511811024" right="0.511811024" top="0.78740157499999996" bottom="0.78740157499999996" header="0.31496062000000002" footer="0.31496062000000002"/>
  <pageSetup paperSize="9" orientation="portrait" horizontalDpi="300" verticalDpi="300"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48BFB-52FC-4266-B62C-DA52E1431AD0}">
  <sheetPr>
    <tabColor theme="0" tint="-0.14999847407452621"/>
  </sheetPr>
  <dimension ref="A1:AM156"/>
  <sheetViews>
    <sheetView showGridLines="0" zoomScale="80" zoomScaleNormal="80" workbookViewId="0">
      <pane xSplit="2" ySplit="8" topLeftCell="C9" activePane="bottomRight" state="frozen"/>
      <selection activeCell="AF21" sqref="AF21"/>
      <selection pane="topRight" activeCell="AF21" sqref="AF21"/>
      <selection pane="bottomLeft" activeCell="AF21" sqref="AF21"/>
      <selection pane="bottomRight" activeCell="C7" sqref="C7:F7"/>
    </sheetView>
  </sheetViews>
  <sheetFormatPr defaultRowHeight="14.5"/>
  <cols>
    <col min="1" max="1" width="5.26953125" style="31" customWidth="1"/>
    <col min="2" max="2" width="57.453125" style="31" customWidth="1"/>
    <col min="3" max="12" width="16.1796875" style="31" customWidth="1"/>
    <col min="13" max="13" width="13.1796875" style="31" customWidth="1"/>
    <col min="14" max="14" width="16.1796875" style="31" customWidth="1"/>
    <col min="15" max="15" width="18.7265625" style="31" customWidth="1"/>
    <col min="16" max="18" width="15" style="31" customWidth="1"/>
    <col min="19" max="19" width="18.81640625" style="31" customWidth="1"/>
    <col min="20" max="21" width="14.54296875" style="31" customWidth="1"/>
    <col min="22" max="30" width="19.26953125" style="31" customWidth="1"/>
    <col min="31" max="39" width="19.26953125" style="31" bestFit="1" customWidth="1"/>
    <col min="40" max="16384" width="8.7265625" style="31"/>
  </cols>
  <sheetData>
    <row r="1" spans="1:39" ht="12" customHeight="1"/>
    <row r="2" spans="1:39" ht="12" customHeight="1"/>
    <row r="3" spans="1:39" ht="12" customHeight="1">
      <c r="I3" s="117"/>
      <c r="J3" s="117"/>
      <c r="K3" s="117"/>
      <c r="O3" s="117"/>
      <c r="P3" s="117"/>
      <c r="Q3" s="117"/>
    </row>
    <row r="4" spans="1:39" ht="12" customHeight="1">
      <c r="I4" s="117"/>
      <c r="J4" s="117"/>
      <c r="K4" s="117"/>
      <c r="L4" s="174"/>
      <c r="M4" s="174"/>
      <c r="O4" s="117"/>
      <c r="P4" s="117"/>
      <c r="Q4" s="117"/>
      <c r="R4" s="174"/>
    </row>
    <row r="5" spans="1:39" s="119" customFormat="1" ht="22.5" customHeight="1" thickBot="1">
      <c r="A5" s="243"/>
      <c r="B5" s="236" t="s">
        <v>236</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row>
    <row r="6" spans="1:39" s="182" customFormat="1" ht="22.5" customHeight="1" thickBot="1">
      <c r="A6" s="179"/>
      <c r="B6" s="180"/>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row>
    <row r="7" spans="1:39" ht="16" customHeight="1" thickTop="1" thickBot="1">
      <c r="A7" s="178"/>
      <c r="B7" s="27" t="s">
        <v>96</v>
      </c>
      <c r="C7" s="391">
        <v>2015</v>
      </c>
      <c r="D7" s="391"/>
      <c r="E7" s="391"/>
      <c r="F7" s="391"/>
      <c r="G7" s="392">
        <v>2016</v>
      </c>
      <c r="H7" s="391"/>
      <c r="I7" s="391"/>
      <c r="J7" s="391"/>
      <c r="K7" s="392">
        <v>2017</v>
      </c>
      <c r="L7" s="391"/>
      <c r="M7" s="391"/>
      <c r="N7" s="391"/>
      <c r="O7" s="392">
        <v>2018</v>
      </c>
      <c r="P7" s="391"/>
      <c r="Q7" s="391"/>
      <c r="R7" s="391"/>
      <c r="S7" s="392">
        <v>2019</v>
      </c>
      <c r="T7" s="391"/>
      <c r="U7" s="391"/>
      <c r="V7" s="391"/>
      <c r="W7" s="392">
        <v>2020</v>
      </c>
      <c r="X7" s="391"/>
      <c r="Y7" s="391"/>
      <c r="Z7" s="391"/>
      <c r="AA7" s="392">
        <v>2021</v>
      </c>
      <c r="AB7" s="391"/>
      <c r="AC7" s="391"/>
      <c r="AD7" s="391"/>
      <c r="AE7" s="392">
        <v>2022</v>
      </c>
      <c r="AF7" s="391"/>
      <c r="AG7" s="391"/>
      <c r="AH7" s="391"/>
      <c r="AI7" s="392">
        <v>2023</v>
      </c>
      <c r="AJ7" s="391"/>
      <c r="AK7" s="391"/>
      <c r="AL7" s="391"/>
      <c r="AM7" s="30">
        <v>2024</v>
      </c>
    </row>
    <row r="8" spans="1:39" ht="16" customHeight="1" thickTop="1">
      <c r="A8" s="178"/>
      <c r="B8" s="353" t="s">
        <v>97</v>
      </c>
      <c r="C8" s="354" t="s">
        <v>0</v>
      </c>
      <c r="D8" s="354" t="s">
        <v>1</v>
      </c>
      <c r="E8" s="354" t="s">
        <v>2</v>
      </c>
      <c r="F8" s="354" t="s">
        <v>3</v>
      </c>
      <c r="G8" s="354" t="s">
        <v>4</v>
      </c>
      <c r="H8" s="354" t="s">
        <v>5</v>
      </c>
      <c r="I8" s="354" t="s">
        <v>6</v>
      </c>
      <c r="J8" s="354" t="s">
        <v>7</v>
      </c>
      <c r="K8" s="354" t="s">
        <v>8</v>
      </c>
      <c r="L8" s="354" t="s">
        <v>90</v>
      </c>
      <c r="M8" s="354" t="s">
        <v>102</v>
      </c>
      <c r="N8" s="354" t="s">
        <v>103</v>
      </c>
      <c r="O8" s="354" t="s">
        <v>104</v>
      </c>
      <c r="P8" s="354" t="s">
        <v>106</v>
      </c>
      <c r="Q8" s="354" t="s">
        <v>107</v>
      </c>
      <c r="R8" s="354" t="s">
        <v>108</v>
      </c>
      <c r="S8" s="354" t="s">
        <v>109</v>
      </c>
      <c r="T8" s="354" t="s">
        <v>111</v>
      </c>
      <c r="U8" s="354" t="s">
        <v>116</v>
      </c>
      <c r="V8" s="354" t="s">
        <v>117</v>
      </c>
      <c r="W8" s="354" t="s">
        <v>159</v>
      </c>
      <c r="X8" s="354" t="s">
        <v>178</v>
      </c>
      <c r="Y8" s="354" t="s">
        <v>181</v>
      </c>
      <c r="Z8" s="354" t="s">
        <v>197</v>
      </c>
      <c r="AA8" s="354" t="s">
        <v>199</v>
      </c>
      <c r="AB8" s="354" t="s">
        <v>201</v>
      </c>
      <c r="AC8" s="354" t="s">
        <v>204</v>
      </c>
      <c r="AD8" s="354" t="s">
        <v>206</v>
      </c>
      <c r="AE8" s="354" t="s">
        <v>209</v>
      </c>
      <c r="AF8" s="354" t="s">
        <v>214</v>
      </c>
      <c r="AG8" s="354" t="s">
        <v>222</v>
      </c>
      <c r="AH8" s="354" t="s">
        <v>226</v>
      </c>
      <c r="AI8" s="354" t="s">
        <v>244</v>
      </c>
      <c r="AJ8" s="354" t="s">
        <v>248</v>
      </c>
      <c r="AK8" s="354" t="s">
        <v>266</v>
      </c>
      <c r="AL8" s="354" t="s">
        <v>275</v>
      </c>
      <c r="AM8" s="354" t="s">
        <v>287</v>
      </c>
    </row>
    <row r="9" spans="1:39">
      <c r="A9" s="189"/>
      <c r="B9" s="123" t="s">
        <v>9</v>
      </c>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v>24272</v>
      </c>
      <c r="AI9" s="133">
        <v>18903</v>
      </c>
      <c r="AJ9" s="133">
        <v>17163</v>
      </c>
      <c r="AK9" s="133">
        <v>15872</v>
      </c>
      <c r="AL9" s="133">
        <v>27545</v>
      </c>
      <c r="AM9" s="133">
        <v>20530</v>
      </c>
    </row>
    <row r="10" spans="1:39">
      <c r="A10" s="189"/>
      <c r="B10" s="123" t="s">
        <v>11</v>
      </c>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v>-3804</v>
      </c>
      <c r="AI10" s="133">
        <v>-3526</v>
      </c>
      <c r="AJ10" s="133">
        <v>-4109</v>
      </c>
      <c r="AK10" s="133">
        <v>-4423</v>
      </c>
      <c r="AL10" s="133">
        <v>-6423</v>
      </c>
      <c r="AM10" s="133">
        <v>-5777</v>
      </c>
    </row>
    <row r="11" spans="1:39">
      <c r="A11" s="189"/>
      <c r="B11" s="123" t="s">
        <v>12</v>
      </c>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v>20468</v>
      </c>
      <c r="AI11" s="128">
        <v>15377</v>
      </c>
      <c r="AJ11" s="128">
        <v>13054</v>
      </c>
      <c r="AK11" s="128">
        <v>11449</v>
      </c>
      <c r="AL11" s="128">
        <v>21122</v>
      </c>
      <c r="AM11" s="128">
        <v>14753</v>
      </c>
    </row>
    <row r="12" spans="1:39">
      <c r="A12" s="134"/>
      <c r="B12" s="127" t="s">
        <v>13</v>
      </c>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v>-2791</v>
      </c>
      <c r="AI12" s="128">
        <v>-11769</v>
      </c>
      <c r="AJ12" s="128">
        <v>-15607</v>
      </c>
      <c r="AK12" s="128">
        <v>-15316</v>
      </c>
      <c r="AL12" s="128">
        <v>-26547</v>
      </c>
      <c r="AM12" s="128">
        <v>-16690</v>
      </c>
    </row>
    <row r="13" spans="1:39">
      <c r="A13" s="118"/>
      <c r="B13" s="130" t="s">
        <v>14</v>
      </c>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v>41</v>
      </c>
      <c r="AI13" s="132">
        <v>0</v>
      </c>
      <c r="AJ13" s="132">
        <v>0</v>
      </c>
      <c r="AK13" s="132">
        <v>0</v>
      </c>
      <c r="AL13" s="132">
        <v>0</v>
      </c>
      <c r="AM13" s="132">
        <v>0</v>
      </c>
    </row>
    <row r="14" spans="1:39">
      <c r="A14" s="118"/>
      <c r="B14" s="130" t="s">
        <v>15</v>
      </c>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v>0</v>
      </c>
      <c r="AI14" s="132">
        <v>0</v>
      </c>
      <c r="AJ14" s="132">
        <v>0</v>
      </c>
      <c r="AK14" s="132">
        <v>0</v>
      </c>
      <c r="AL14" s="132">
        <v>0</v>
      </c>
      <c r="AM14" s="132">
        <v>0</v>
      </c>
    </row>
    <row r="15" spans="1:39">
      <c r="A15" s="118"/>
      <c r="B15" s="130" t="s">
        <v>16</v>
      </c>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v>0</v>
      </c>
      <c r="AI15" s="132">
        <v>0</v>
      </c>
      <c r="AJ15" s="132">
        <v>0</v>
      </c>
      <c r="AK15" s="132">
        <v>0</v>
      </c>
      <c r="AL15" s="132">
        <v>0</v>
      </c>
      <c r="AM15" s="132">
        <v>0</v>
      </c>
    </row>
    <row r="16" spans="1:39">
      <c r="A16" s="118"/>
      <c r="B16" s="130" t="s">
        <v>17</v>
      </c>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v>0</v>
      </c>
      <c r="AI16" s="132">
        <v>0</v>
      </c>
      <c r="AJ16" s="132">
        <v>0</v>
      </c>
      <c r="AK16" s="132">
        <v>0</v>
      </c>
      <c r="AL16" s="132">
        <v>0</v>
      </c>
      <c r="AM16" s="132">
        <v>0</v>
      </c>
    </row>
    <row r="17" spans="1:39">
      <c r="A17" s="118"/>
      <c r="B17" s="130" t="s">
        <v>18</v>
      </c>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v>-2819</v>
      </c>
      <c r="AI17" s="132">
        <v>-11763</v>
      </c>
      <c r="AJ17" s="132">
        <v>-15601</v>
      </c>
      <c r="AK17" s="132">
        <v>-15309</v>
      </c>
      <c r="AL17" s="132">
        <v>-26541</v>
      </c>
      <c r="AM17" s="132">
        <v>-16677</v>
      </c>
    </row>
    <row r="18" spans="1:39">
      <c r="A18" s="118"/>
      <c r="B18" s="130" t="s">
        <v>10</v>
      </c>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v>-13</v>
      </c>
      <c r="AI18" s="132">
        <v>-6</v>
      </c>
      <c r="AJ18" s="132">
        <v>-6</v>
      </c>
      <c r="AK18" s="132">
        <v>-7</v>
      </c>
      <c r="AL18" s="132">
        <v>-6</v>
      </c>
      <c r="AM18" s="132">
        <v>-13</v>
      </c>
    </row>
    <row r="19" spans="1:39">
      <c r="A19" s="118"/>
      <c r="B19" s="130" t="s">
        <v>38</v>
      </c>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v>0</v>
      </c>
      <c r="AI19" s="132">
        <v>0</v>
      </c>
      <c r="AJ19" s="132">
        <v>0</v>
      </c>
      <c r="AK19" s="132">
        <v>0</v>
      </c>
      <c r="AL19" s="132">
        <v>0</v>
      </c>
      <c r="AM19" s="132">
        <v>0</v>
      </c>
    </row>
    <row r="20" spans="1:39">
      <c r="A20" s="118"/>
      <c r="B20" s="130" t="s">
        <v>39</v>
      </c>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v>0</v>
      </c>
      <c r="AI20" s="132">
        <v>0</v>
      </c>
      <c r="AJ20" s="132">
        <v>0</v>
      </c>
      <c r="AK20" s="132">
        <v>0</v>
      </c>
      <c r="AL20" s="132">
        <v>0</v>
      </c>
      <c r="AM20" s="132">
        <v>0</v>
      </c>
    </row>
    <row r="21" spans="1:39">
      <c r="A21" s="118"/>
      <c r="B21" s="130" t="s">
        <v>40</v>
      </c>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v>0</v>
      </c>
      <c r="AI21" s="132">
        <v>0</v>
      </c>
      <c r="AJ21" s="132">
        <v>0</v>
      </c>
      <c r="AK21" s="132">
        <v>0</v>
      </c>
      <c r="AL21" s="132">
        <v>0</v>
      </c>
      <c r="AM21" s="132">
        <v>0</v>
      </c>
    </row>
    <row r="22" spans="1:39">
      <c r="A22" s="118"/>
      <c r="B22" s="130" t="s">
        <v>41</v>
      </c>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v>0</v>
      </c>
      <c r="AI22" s="132">
        <v>0</v>
      </c>
      <c r="AJ22" s="132">
        <v>0</v>
      </c>
      <c r="AK22" s="132">
        <v>0</v>
      </c>
      <c r="AL22" s="132">
        <v>0</v>
      </c>
      <c r="AM22" s="132">
        <v>0</v>
      </c>
    </row>
    <row r="23" spans="1:39">
      <c r="A23" s="118"/>
      <c r="B23" s="130" t="s">
        <v>42</v>
      </c>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v>0</v>
      </c>
      <c r="AI23" s="132">
        <v>0</v>
      </c>
      <c r="AJ23" s="132">
        <v>0</v>
      </c>
      <c r="AK23" s="132">
        <v>0</v>
      </c>
      <c r="AL23" s="132">
        <v>0</v>
      </c>
      <c r="AM23" s="132">
        <v>0</v>
      </c>
    </row>
    <row r="24" spans="1:39">
      <c r="A24" s="118"/>
      <c r="B24" s="130" t="s">
        <v>43</v>
      </c>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v>0</v>
      </c>
      <c r="AI24" s="132">
        <v>0</v>
      </c>
      <c r="AJ24" s="132">
        <v>0</v>
      </c>
      <c r="AK24" s="132">
        <v>0</v>
      </c>
      <c r="AL24" s="132">
        <v>0</v>
      </c>
      <c r="AM24" s="132">
        <v>0</v>
      </c>
    </row>
    <row r="25" spans="1:39">
      <c r="A25" s="134"/>
      <c r="B25" s="127" t="s">
        <v>19</v>
      </c>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v>-363</v>
      </c>
      <c r="AI25" s="133">
        <v>-732</v>
      </c>
      <c r="AJ25" s="133">
        <v>-949</v>
      </c>
      <c r="AK25" s="133">
        <v>-860</v>
      </c>
      <c r="AL25" s="133">
        <v>-726</v>
      </c>
      <c r="AM25" s="133">
        <v>-314</v>
      </c>
    </row>
    <row r="26" spans="1:39">
      <c r="A26" s="118"/>
      <c r="B26" s="130" t="s">
        <v>14</v>
      </c>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v>-183</v>
      </c>
      <c r="AI26" s="132">
        <v>-545</v>
      </c>
      <c r="AJ26" s="132">
        <v>-316</v>
      </c>
      <c r="AK26" s="132">
        <v>-381</v>
      </c>
      <c r="AL26" s="132">
        <v>85</v>
      </c>
      <c r="AM26" s="132">
        <v>89</v>
      </c>
    </row>
    <row r="27" spans="1:39">
      <c r="A27" s="118"/>
      <c r="B27" s="130" t="s">
        <v>16</v>
      </c>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v>-46</v>
      </c>
      <c r="AI27" s="132">
        <v>-11</v>
      </c>
      <c r="AJ27" s="132">
        <v>-418</v>
      </c>
      <c r="AK27" s="132">
        <v>-238</v>
      </c>
      <c r="AL27" s="132">
        <v>-764</v>
      </c>
      <c r="AM27" s="132">
        <v>-360</v>
      </c>
    </row>
    <row r="28" spans="1:39">
      <c r="A28" s="118"/>
      <c r="B28" s="130" t="s">
        <v>185</v>
      </c>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v>-134</v>
      </c>
      <c r="AI28" s="132">
        <v>-176</v>
      </c>
      <c r="AJ28" s="132">
        <v>-215</v>
      </c>
      <c r="AK28" s="132">
        <v>-241</v>
      </c>
      <c r="AL28" s="132">
        <v>-47</v>
      </c>
      <c r="AM28" s="132">
        <v>-42</v>
      </c>
    </row>
    <row r="29" spans="1:39">
      <c r="A29" s="134"/>
      <c r="B29" s="130" t="s">
        <v>187</v>
      </c>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v>0</v>
      </c>
      <c r="AI29" s="132">
        <v>0</v>
      </c>
      <c r="AJ29" s="132">
        <v>0</v>
      </c>
      <c r="AK29" s="132">
        <v>0</v>
      </c>
      <c r="AL29" s="132">
        <v>0</v>
      </c>
      <c r="AM29" s="132">
        <v>0</v>
      </c>
    </row>
    <row r="30" spans="1:39">
      <c r="A30" s="134"/>
      <c r="B30" s="130" t="s">
        <v>188</v>
      </c>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v>0</v>
      </c>
      <c r="AI30" s="132">
        <v>0</v>
      </c>
      <c r="AJ30" s="132">
        <v>0</v>
      </c>
      <c r="AK30" s="132">
        <v>0</v>
      </c>
      <c r="AL30" s="132">
        <v>0</v>
      </c>
      <c r="AM30" s="132">
        <v>0</v>
      </c>
    </row>
    <row r="31" spans="1:39">
      <c r="A31" s="134"/>
      <c r="B31" s="130" t="s">
        <v>186</v>
      </c>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v>0</v>
      </c>
      <c r="AI31" s="132">
        <v>0</v>
      </c>
      <c r="AJ31" s="132">
        <v>0</v>
      </c>
      <c r="AK31" s="132">
        <v>0</v>
      </c>
      <c r="AL31" s="132">
        <v>0</v>
      </c>
      <c r="AM31" s="132">
        <v>0</v>
      </c>
    </row>
    <row r="32" spans="1:39">
      <c r="A32" s="189"/>
      <c r="B32" s="123" t="s">
        <v>20</v>
      </c>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v>0</v>
      </c>
      <c r="AI32" s="133">
        <v>0</v>
      </c>
      <c r="AJ32" s="133">
        <v>0</v>
      </c>
      <c r="AK32" s="133">
        <v>0</v>
      </c>
      <c r="AL32" s="133">
        <v>0</v>
      </c>
      <c r="AM32" s="133">
        <v>0</v>
      </c>
    </row>
    <row r="33" spans="1:39">
      <c r="A33" s="118"/>
      <c r="B33" s="130" t="s">
        <v>21</v>
      </c>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v>0</v>
      </c>
      <c r="AI33" s="132">
        <v>0</v>
      </c>
      <c r="AJ33" s="132">
        <v>0</v>
      </c>
      <c r="AK33" s="132">
        <v>0</v>
      </c>
      <c r="AL33" s="132">
        <v>0</v>
      </c>
      <c r="AM33" s="132">
        <v>0</v>
      </c>
    </row>
    <row r="34" spans="1:39">
      <c r="A34" s="118"/>
      <c r="B34" s="130" t="s">
        <v>22</v>
      </c>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v>0</v>
      </c>
      <c r="AI34" s="132">
        <v>0</v>
      </c>
      <c r="AJ34" s="132">
        <v>0</v>
      </c>
      <c r="AK34" s="132">
        <v>0</v>
      </c>
      <c r="AL34" s="132">
        <v>0</v>
      </c>
      <c r="AM34" s="132">
        <v>0</v>
      </c>
    </row>
    <row r="35" spans="1:39">
      <c r="A35" s="134"/>
      <c r="B35" s="127" t="s">
        <v>23</v>
      </c>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v>797</v>
      </c>
      <c r="AI35" s="133">
        <v>1042</v>
      </c>
      <c r="AJ35" s="133">
        <v>794</v>
      </c>
      <c r="AK35" s="133">
        <v>411</v>
      </c>
      <c r="AL35" s="133">
        <v>457</v>
      </c>
      <c r="AM35" s="133">
        <v>495</v>
      </c>
    </row>
    <row r="36" spans="1:39">
      <c r="A36" s="190"/>
      <c r="B36" s="137" t="s">
        <v>24</v>
      </c>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v>951</v>
      </c>
      <c r="AI36" s="133">
        <v>1101</v>
      </c>
      <c r="AJ36" s="133">
        <v>864</v>
      </c>
      <c r="AK36" s="133">
        <v>476</v>
      </c>
      <c r="AL36" s="133">
        <v>541</v>
      </c>
      <c r="AM36" s="133">
        <v>565</v>
      </c>
    </row>
    <row r="37" spans="1:39">
      <c r="A37" s="191"/>
      <c r="B37" s="138" t="s">
        <v>25</v>
      </c>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v>0</v>
      </c>
      <c r="AI37" s="132">
        <v>1</v>
      </c>
      <c r="AJ37" s="132">
        <v>1</v>
      </c>
      <c r="AK37" s="132">
        <v>0</v>
      </c>
      <c r="AL37" s="132">
        <v>1</v>
      </c>
      <c r="AM37" s="132">
        <v>2</v>
      </c>
    </row>
    <row r="38" spans="1:39">
      <c r="A38" s="191"/>
      <c r="B38" s="138" t="s">
        <v>26</v>
      </c>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v>654</v>
      </c>
      <c r="AI38" s="132">
        <v>769</v>
      </c>
      <c r="AJ38" s="132">
        <v>477</v>
      </c>
      <c r="AK38" s="132">
        <v>132</v>
      </c>
      <c r="AL38" s="132">
        <v>106</v>
      </c>
      <c r="AM38" s="132">
        <v>447</v>
      </c>
    </row>
    <row r="39" spans="1:39">
      <c r="A39" s="191"/>
      <c r="B39" s="138" t="s">
        <v>27</v>
      </c>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v>0</v>
      </c>
      <c r="AI39" s="132">
        <v>0</v>
      </c>
      <c r="AJ39" s="132">
        <v>0</v>
      </c>
      <c r="AK39" s="132">
        <v>0</v>
      </c>
      <c r="AL39" s="132">
        <v>0</v>
      </c>
      <c r="AM39" s="132">
        <v>0</v>
      </c>
    </row>
    <row r="40" spans="1:39">
      <c r="A40" s="191"/>
      <c r="B40" s="138" t="s">
        <v>28</v>
      </c>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v>292</v>
      </c>
      <c r="AI40" s="132">
        <v>290</v>
      </c>
      <c r="AJ40" s="132">
        <v>289</v>
      </c>
      <c r="AK40" s="132">
        <v>284</v>
      </c>
      <c r="AL40" s="132">
        <v>159</v>
      </c>
      <c r="AM40" s="132">
        <v>69</v>
      </c>
    </row>
    <row r="41" spans="1:39">
      <c r="A41" s="191"/>
      <c r="B41" s="138" t="s">
        <v>29</v>
      </c>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v>5</v>
      </c>
      <c r="AI41" s="132">
        <v>41</v>
      </c>
      <c r="AJ41" s="132">
        <v>97</v>
      </c>
      <c r="AK41" s="132">
        <v>60</v>
      </c>
      <c r="AL41" s="132">
        <v>275</v>
      </c>
      <c r="AM41" s="132">
        <v>47</v>
      </c>
    </row>
    <row r="42" spans="1:39">
      <c r="A42" s="190"/>
      <c r="B42" s="137" t="s">
        <v>30</v>
      </c>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v>-154</v>
      </c>
      <c r="AI42" s="133">
        <v>-59</v>
      </c>
      <c r="AJ42" s="133">
        <v>-70</v>
      </c>
      <c r="AK42" s="133">
        <v>-65</v>
      </c>
      <c r="AL42" s="133">
        <v>-84</v>
      </c>
      <c r="AM42" s="133">
        <v>-70</v>
      </c>
    </row>
    <row r="43" spans="1:39">
      <c r="A43" s="191"/>
      <c r="B43" s="138" t="s">
        <v>25</v>
      </c>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v>0</v>
      </c>
      <c r="AI43" s="132">
        <v>0</v>
      </c>
      <c r="AJ43" s="132">
        <v>0</v>
      </c>
      <c r="AK43" s="132">
        <v>0</v>
      </c>
      <c r="AL43" s="132">
        <v>0</v>
      </c>
      <c r="AM43" s="132">
        <v>0</v>
      </c>
    </row>
    <row r="44" spans="1:39">
      <c r="A44" s="191"/>
      <c r="B44" s="138" t="s">
        <v>31</v>
      </c>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v>0</v>
      </c>
      <c r="AI44" s="132">
        <v>0</v>
      </c>
      <c r="AJ44" s="132">
        <v>0</v>
      </c>
      <c r="AK44" s="132">
        <v>0</v>
      </c>
      <c r="AL44" s="132">
        <v>0</v>
      </c>
      <c r="AM44" s="132">
        <v>0</v>
      </c>
    </row>
    <row r="45" spans="1:39">
      <c r="A45" s="191"/>
      <c r="B45" s="138" t="s">
        <v>29</v>
      </c>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v>-154</v>
      </c>
      <c r="AI45" s="132">
        <v>-59</v>
      </c>
      <c r="AJ45" s="132">
        <v>-70</v>
      </c>
      <c r="AK45" s="132">
        <v>-65</v>
      </c>
      <c r="AL45" s="132">
        <v>-84</v>
      </c>
      <c r="AM45" s="132">
        <v>-70</v>
      </c>
    </row>
    <row r="46" spans="1:39">
      <c r="A46" s="189"/>
      <c r="B46" s="123" t="s">
        <v>32</v>
      </c>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v>-1313</v>
      </c>
      <c r="AI46" s="133">
        <v>0</v>
      </c>
      <c r="AJ46" s="133">
        <v>0</v>
      </c>
      <c r="AK46" s="133">
        <v>-48</v>
      </c>
      <c r="AL46" s="133">
        <v>6</v>
      </c>
      <c r="AM46" s="133">
        <v>0</v>
      </c>
    </row>
    <row r="47" spans="1:39">
      <c r="A47" s="189"/>
      <c r="B47" s="123" t="s">
        <v>44</v>
      </c>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v>27368.889400934015</v>
      </c>
      <c r="AI47" s="133">
        <v>273691</v>
      </c>
      <c r="AJ47" s="133">
        <v>36854</v>
      </c>
      <c r="AK47" s="133">
        <v>-42927</v>
      </c>
      <c r="AL47" s="133">
        <v>-74792</v>
      </c>
      <c r="AM47" s="133">
        <v>-163201</v>
      </c>
    </row>
    <row r="48" spans="1:39">
      <c r="A48" s="189"/>
      <c r="B48" s="123" t="s">
        <v>33</v>
      </c>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v>44166.889400934015</v>
      </c>
      <c r="AI48" s="133">
        <v>277609</v>
      </c>
      <c r="AJ48" s="133">
        <v>34146</v>
      </c>
      <c r="AK48" s="133">
        <v>-47291</v>
      </c>
      <c r="AL48" s="133">
        <v>-80480</v>
      </c>
      <c r="AM48" s="133">
        <v>-164956</v>
      </c>
    </row>
    <row r="49" spans="1:39">
      <c r="A49" s="189"/>
      <c r="B49" s="123" t="s">
        <v>34</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v>-6096</v>
      </c>
      <c r="AI49" s="133">
        <v>-728</v>
      </c>
      <c r="AJ49" s="133">
        <v>-1506</v>
      </c>
      <c r="AK49" s="133">
        <v>-148</v>
      </c>
      <c r="AL49" s="133">
        <v>1512</v>
      </c>
      <c r="AM49" s="133">
        <v>-4422</v>
      </c>
    </row>
    <row r="50" spans="1:39">
      <c r="A50" s="189"/>
      <c r="B50" s="123" t="s">
        <v>35</v>
      </c>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v>-3827</v>
      </c>
      <c r="AI50" s="133">
        <v>-346</v>
      </c>
      <c r="AJ50" s="133">
        <v>2085</v>
      </c>
      <c r="AK50" s="133">
        <v>1621</v>
      </c>
      <c r="AL50" s="133">
        <v>2381</v>
      </c>
      <c r="AM50" s="133">
        <v>5025</v>
      </c>
    </row>
    <row r="51" spans="1:39">
      <c r="A51" s="189"/>
      <c r="B51" s="123" t="s">
        <v>45</v>
      </c>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v>0</v>
      </c>
      <c r="AI51" s="133">
        <v>0</v>
      </c>
      <c r="AJ51" s="133">
        <v>0</v>
      </c>
      <c r="AK51" s="133">
        <v>0</v>
      </c>
      <c r="AL51" s="133">
        <v>0</v>
      </c>
      <c r="AM51" s="133">
        <v>0</v>
      </c>
    </row>
    <row r="52" spans="1:39">
      <c r="A52" s="189"/>
      <c r="B52" s="123" t="s">
        <v>46</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v>34243.889400934015</v>
      </c>
      <c r="AI52" s="133">
        <v>276535</v>
      </c>
      <c r="AJ52" s="133">
        <v>34725</v>
      </c>
      <c r="AK52" s="133">
        <v>-45819</v>
      </c>
      <c r="AL52" s="133">
        <v>-76588</v>
      </c>
      <c r="AM52" s="133">
        <v>-164354</v>
      </c>
    </row>
    <row r="53" spans="1:39">
      <c r="A53" s="189"/>
      <c r="B53" s="139" t="s">
        <v>47</v>
      </c>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v>34243.889400934015</v>
      </c>
      <c r="AI53" s="141">
        <v>276535</v>
      </c>
      <c r="AJ53" s="141">
        <v>34725</v>
      </c>
      <c r="AK53" s="141">
        <v>-45819</v>
      </c>
      <c r="AL53" s="141">
        <v>-76588</v>
      </c>
      <c r="AM53" s="141">
        <v>-164354</v>
      </c>
    </row>
    <row r="54" spans="1:39" ht="9" customHeight="1">
      <c r="A54" s="122"/>
      <c r="B54" s="123"/>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6"/>
    </row>
    <row r="55" spans="1:39">
      <c r="A55" s="122"/>
      <c r="B55" s="143" t="s">
        <v>189</v>
      </c>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v>43369.889400934015</v>
      </c>
      <c r="AI55" s="187">
        <v>276567</v>
      </c>
      <c r="AJ55" s="187">
        <v>33352</v>
      </c>
      <c r="AK55" s="187">
        <v>-47703</v>
      </c>
      <c r="AL55" s="187">
        <v>-80938</v>
      </c>
      <c r="AM55" s="187">
        <v>-165452</v>
      </c>
    </row>
    <row r="56" spans="1:39" ht="16.5">
      <c r="A56" s="122"/>
      <c r="B56" s="139" t="s">
        <v>439</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v>43369.889400934015</v>
      </c>
      <c r="AI56" s="141">
        <v>276567</v>
      </c>
      <c r="AJ56" s="141">
        <v>33352</v>
      </c>
      <c r="AK56" s="141">
        <v>-47703</v>
      </c>
      <c r="AL56" s="141">
        <v>-80938</v>
      </c>
      <c r="AM56" s="141">
        <v>-165452</v>
      </c>
    </row>
    <row r="57" spans="1:39">
      <c r="B57" s="145" t="s">
        <v>190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row>
    <row r="58" spans="1:39">
      <c r="B58" s="145" t="s">
        <v>191</v>
      </c>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row>
    <row r="59" spans="1:39">
      <c r="A59" s="122"/>
      <c r="B59" s="145" t="s">
        <v>192</v>
      </c>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row>
    <row r="60" spans="1:39">
      <c r="A60" s="122"/>
      <c r="B60" s="88"/>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row>
    <row r="61" spans="1:39" ht="15" thickBot="1">
      <c r="A61" s="122"/>
      <c r="B61" s="88"/>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row>
    <row r="62" spans="1:39" ht="16" customHeight="1" thickTop="1" thickBot="1">
      <c r="A62" s="178"/>
      <c r="B62" s="27" t="s">
        <v>94</v>
      </c>
      <c r="C62" s="391">
        <v>2015</v>
      </c>
      <c r="D62" s="391"/>
      <c r="E62" s="391"/>
      <c r="F62" s="391"/>
      <c r="G62" s="392">
        <v>2016</v>
      </c>
      <c r="H62" s="391"/>
      <c r="I62" s="391"/>
      <c r="J62" s="391"/>
      <c r="K62" s="392">
        <v>2017</v>
      </c>
      <c r="L62" s="391"/>
      <c r="M62" s="391"/>
      <c r="N62" s="391"/>
      <c r="O62" s="392">
        <v>2018</v>
      </c>
      <c r="P62" s="391"/>
      <c r="Q62" s="391"/>
      <c r="R62" s="391"/>
      <c r="S62" s="392">
        <v>2019</v>
      </c>
      <c r="T62" s="391"/>
      <c r="U62" s="391"/>
      <c r="V62" s="391"/>
      <c r="W62" s="392">
        <v>2020</v>
      </c>
      <c r="X62" s="391"/>
      <c r="Y62" s="391"/>
      <c r="Z62" s="391"/>
      <c r="AA62" s="392">
        <v>2021</v>
      </c>
      <c r="AB62" s="391"/>
      <c r="AC62" s="391"/>
      <c r="AD62" s="391"/>
      <c r="AE62" s="392">
        <v>2022</v>
      </c>
      <c r="AF62" s="391"/>
      <c r="AG62" s="391"/>
      <c r="AH62" s="391"/>
      <c r="AI62" s="392">
        <v>2023</v>
      </c>
      <c r="AJ62" s="391"/>
      <c r="AK62" s="391"/>
      <c r="AL62" s="391"/>
      <c r="AM62" s="30">
        <v>2024</v>
      </c>
    </row>
    <row r="63" spans="1:39" ht="16" customHeight="1" thickTop="1">
      <c r="B63" s="340" t="s">
        <v>97</v>
      </c>
      <c r="C63" s="354" t="s">
        <v>0</v>
      </c>
      <c r="D63" s="354" t="s">
        <v>1</v>
      </c>
      <c r="E63" s="354" t="s">
        <v>2</v>
      </c>
      <c r="F63" s="354" t="s">
        <v>3</v>
      </c>
      <c r="G63" s="354" t="s">
        <v>4</v>
      </c>
      <c r="H63" s="354" t="s">
        <v>5</v>
      </c>
      <c r="I63" s="354" t="s">
        <v>6</v>
      </c>
      <c r="J63" s="354" t="s">
        <v>7</v>
      </c>
      <c r="K63" s="354" t="s">
        <v>8</v>
      </c>
      <c r="L63" s="354" t="s">
        <v>90</v>
      </c>
      <c r="M63" s="354" t="s">
        <v>102</v>
      </c>
      <c r="N63" s="354" t="s">
        <v>103</v>
      </c>
      <c r="O63" s="354" t="s">
        <v>104</v>
      </c>
      <c r="P63" s="354" t="s">
        <v>106</v>
      </c>
      <c r="Q63" s="354" t="s">
        <v>107</v>
      </c>
      <c r="R63" s="354" t="s">
        <v>108</v>
      </c>
      <c r="S63" s="354" t="s">
        <v>109</v>
      </c>
      <c r="T63" s="354" t="s">
        <v>111</v>
      </c>
      <c r="U63" s="354" t="s">
        <v>116</v>
      </c>
      <c r="V63" s="354" t="s">
        <v>117</v>
      </c>
      <c r="W63" s="354" t="s">
        <v>159</v>
      </c>
      <c r="X63" s="354" t="s">
        <v>178</v>
      </c>
      <c r="Y63" s="354" t="s">
        <v>181</v>
      </c>
      <c r="Z63" s="354" t="s">
        <v>197</v>
      </c>
      <c r="AA63" s="354" t="s">
        <v>199</v>
      </c>
      <c r="AB63" s="354" t="s">
        <v>201</v>
      </c>
      <c r="AC63" s="354" t="s">
        <v>204</v>
      </c>
      <c r="AD63" s="354" t="s">
        <v>206</v>
      </c>
      <c r="AE63" s="354" t="s">
        <v>209</v>
      </c>
      <c r="AF63" s="354" t="s">
        <v>214</v>
      </c>
      <c r="AG63" s="354" t="s">
        <v>222</v>
      </c>
      <c r="AH63" s="354" t="s">
        <v>226</v>
      </c>
      <c r="AI63" s="354" t="s">
        <v>244</v>
      </c>
      <c r="AJ63" s="354" t="s">
        <v>248</v>
      </c>
      <c r="AK63" s="354" t="s">
        <v>266</v>
      </c>
      <c r="AL63" s="354" t="s">
        <v>275</v>
      </c>
      <c r="AM63" s="354" t="s">
        <v>287</v>
      </c>
    </row>
    <row r="64" spans="1:39">
      <c r="A64" s="192"/>
      <c r="B64" s="148" t="s">
        <v>48</v>
      </c>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86">
        <v>79849.593500000003</v>
      </c>
      <c r="AI64" s="186">
        <v>65193</v>
      </c>
      <c r="AJ64" s="186">
        <v>137412</v>
      </c>
      <c r="AK64" s="186">
        <v>137018</v>
      </c>
      <c r="AL64" s="186">
        <v>132030</v>
      </c>
      <c r="AM64" s="186">
        <v>138824</v>
      </c>
    </row>
    <row r="65" spans="1:39">
      <c r="A65" s="192"/>
      <c r="B65" s="151" t="s">
        <v>49</v>
      </c>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v>8095</v>
      </c>
      <c r="AI65" s="152">
        <v>13097</v>
      </c>
      <c r="AJ65" s="152">
        <v>3453</v>
      </c>
      <c r="AK65" s="152">
        <v>3452</v>
      </c>
      <c r="AL65" s="152">
        <v>1992</v>
      </c>
      <c r="AM65" s="152">
        <v>11906</v>
      </c>
    </row>
    <row r="66" spans="1:39">
      <c r="A66" s="192"/>
      <c r="B66" s="151" t="s">
        <v>118</v>
      </c>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52"/>
      <c r="AH66" s="152">
        <v>11963</v>
      </c>
      <c r="AI66" s="152">
        <v>12861</v>
      </c>
      <c r="AJ66" s="152">
        <v>2710</v>
      </c>
      <c r="AK66" s="152">
        <v>2569</v>
      </c>
      <c r="AL66" s="152">
        <v>1255</v>
      </c>
      <c r="AM66" s="152">
        <v>9138</v>
      </c>
    </row>
    <row r="67" spans="1:39">
      <c r="A67" s="192"/>
      <c r="B67" s="151" t="s">
        <v>98</v>
      </c>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52"/>
      <c r="AH67" s="152">
        <v>17708</v>
      </c>
      <c r="AI67" s="152">
        <v>6519</v>
      </c>
      <c r="AJ67" s="152">
        <v>5508</v>
      </c>
      <c r="AK67" s="152">
        <v>5986</v>
      </c>
      <c r="AL67" s="152">
        <v>5937</v>
      </c>
      <c r="AM67" s="152">
        <v>4750</v>
      </c>
    </row>
    <row r="68" spans="1:39">
      <c r="A68" s="192"/>
      <c r="B68" s="151" t="s">
        <v>207</v>
      </c>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52"/>
      <c r="AH68" s="152">
        <v>22837.593499999999</v>
      </c>
      <c r="AI68" s="152">
        <v>21362</v>
      </c>
      <c r="AJ68" s="152">
        <v>20594</v>
      </c>
      <c r="AK68" s="152">
        <v>19217</v>
      </c>
      <c r="AL68" s="152">
        <v>15480</v>
      </c>
      <c r="AM68" s="152">
        <v>7178</v>
      </c>
    </row>
    <row r="69" spans="1:39">
      <c r="A69" s="192"/>
      <c r="B69" s="151" t="s">
        <v>52</v>
      </c>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v>0</v>
      </c>
      <c r="AI69" s="152">
        <v>0</v>
      </c>
      <c r="AJ69" s="152">
        <v>0</v>
      </c>
      <c r="AK69" s="152">
        <v>0</v>
      </c>
      <c r="AL69" s="152">
        <v>0</v>
      </c>
      <c r="AM69" s="152">
        <v>0</v>
      </c>
    </row>
    <row r="70" spans="1:39">
      <c r="A70" s="192"/>
      <c r="B70" s="151" t="s">
        <v>50</v>
      </c>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v>1</v>
      </c>
      <c r="AI70" s="152">
        <v>7</v>
      </c>
      <c r="AJ70" s="152">
        <v>0</v>
      </c>
      <c r="AK70" s="152">
        <v>1</v>
      </c>
      <c r="AL70" s="152">
        <v>25</v>
      </c>
      <c r="AM70" s="152">
        <v>0</v>
      </c>
    </row>
    <row r="71" spans="1:39">
      <c r="A71" s="192"/>
      <c r="B71" s="151" t="s">
        <v>55</v>
      </c>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v>3</v>
      </c>
      <c r="AI71" s="152">
        <v>1</v>
      </c>
      <c r="AJ71" s="152">
        <v>1</v>
      </c>
      <c r="AK71" s="152">
        <v>0</v>
      </c>
      <c r="AL71" s="152">
        <v>0</v>
      </c>
      <c r="AM71" s="152">
        <v>0</v>
      </c>
    </row>
    <row r="72" spans="1:39">
      <c r="A72" s="192"/>
      <c r="B72" s="151" t="s">
        <v>119</v>
      </c>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v>8837</v>
      </c>
      <c r="AI72" s="152">
        <v>941</v>
      </c>
      <c r="AJ72" s="152">
        <v>1566</v>
      </c>
      <c r="AK72" s="152">
        <v>2213</v>
      </c>
      <c r="AL72" s="152">
        <v>3761</v>
      </c>
      <c r="AM72" s="152">
        <v>2271</v>
      </c>
    </row>
    <row r="73" spans="1:39">
      <c r="A73" s="192"/>
      <c r="B73" s="151" t="s">
        <v>51</v>
      </c>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v>0</v>
      </c>
      <c r="AI73" s="152">
        <v>0</v>
      </c>
      <c r="AJ73" s="152">
        <v>0</v>
      </c>
      <c r="AK73" s="152">
        <v>0</v>
      </c>
      <c r="AL73" s="152">
        <v>0</v>
      </c>
      <c r="AM73" s="152">
        <v>0</v>
      </c>
    </row>
    <row r="74" spans="1:39">
      <c r="A74" s="192"/>
      <c r="B74" s="151" t="s">
        <v>54</v>
      </c>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v>0</v>
      </c>
      <c r="AI74" s="152">
        <v>0</v>
      </c>
      <c r="AJ74" s="152">
        <v>0</v>
      </c>
      <c r="AK74" s="152">
        <v>0</v>
      </c>
      <c r="AL74" s="152">
        <v>0</v>
      </c>
      <c r="AM74" s="152">
        <v>0</v>
      </c>
    </row>
    <row r="75" spans="1:39">
      <c r="A75" s="192"/>
      <c r="B75" s="151" t="s">
        <v>120</v>
      </c>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v>0</v>
      </c>
      <c r="AI75" s="152">
        <v>0</v>
      </c>
      <c r="AJ75" s="152">
        <v>0</v>
      </c>
      <c r="AK75" s="152">
        <v>0</v>
      </c>
      <c r="AL75" s="152">
        <v>0</v>
      </c>
      <c r="AM75" s="152">
        <v>0</v>
      </c>
    </row>
    <row r="76" spans="1:39">
      <c r="A76" s="192"/>
      <c r="B76" s="151" t="s">
        <v>56</v>
      </c>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v>10405</v>
      </c>
      <c r="AI76" s="152">
        <v>10405</v>
      </c>
      <c r="AJ76" s="152">
        <v>103580</v>
      </c>
      <c r="AK76" s="152">
        <v>103580</v>
      </c>
      <c r="AL76" s="152">
        <v>103580</v>
      </c>
      <c r="AM76" s="152">
        <v>103580</v>
      </c>
    </row>
    <row r="77" spans="1:39">
      <c r="A77" s="192"/>
      <c r="B77" s="151" t="s">
        <v>224</v>
      </c>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v>0</v>
      </c>
      <c r="AI77" s="149">
        <v>0</v>
      </c>
      <c r="AJ77" s="149">
        <v>0</v>
      </c>
      <c r="AK77" s="149">
        <v>0</v>
      </c>
      <c r="AL77" s="149">
        <v>0</v>
      </c>
      <c r="AM77" s="149">
        <v>1</v>
      </c>
    </row>
    <row r="78" spans="1:39">
      <c r="A78" s="192"/>
      <c r="B78" s="151" t="s">
        <v>53</v>
      </c>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v>0</v>
      </c>
      <c r="AI78" s="152">
        <v>0</v>
      </c>
      <c r="AJ78" s="152">
        <v>0</v>
      </c>
      <c r="AK78" s="152">
        <v>0</v>
      </c>
      <c r="AL78" s="152">
        <v>0</v>
      </c>
      <c r="AM78" s="152">
        <v>0</v>
      </c>
    </row>
    <row r="79" spans="1:39">
      <c r="A79" s="192"/>
      <c r="B79" s="151" t="s">
        <v>57</v>
      </c>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2"/>
      <c r="AG79" s="152"/>
      <c r="AH79" s="152">
        <v>0</v>
      </c>
      <c r="AI79" s="152">
        <v>0</v>
      </c>
      <c r="AJ79" s="152">
        <v>0</v>
      </c>
      <c r="AK79" s="152">
        <v>0</v>
      </c>
      <c r="AL79" s="152">
        <v>0</v>
      </c>
      <c r="AM79" s="152">
        <v>0</v>
      </c>
    </row>
    <row r="80" spans="1:39">
      <c r="A80" s="193"/>
      <c r="B80" s="154" t="s">
        <v>58</v>
      </c>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c r="AG80" s="149"/>
      <c r="AH80" s="149">
        <v>363190.60531999997</v>
      </c>
      <c r="AI80" s="149">
        <v>638110</v>
      </c>
      <c r="AJ80" s="149">
        <v>544474</v>
      </c>
      <c r="AK80" s="149">
        <v>501288</v>
      </c>
      <c r="AL80" s="149">
        <v>425811</v>
      </c>
      <c r="AM80" s="149">
        <v>252531</v>
      </c>
    </row>
    <row r="81" spans="1:39">
      <c r="A81" s="192"/>
      <c r="B81" s="148" t="s">
        <v>59</v>
      </c>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v>91606.605320000002</v>
      </c>
      <c r="AI81" s="149">
        <v>92985</v>
      </c>
      <c r="AJ81" s="149">
        <v>95820</v>
      </c>
      <c r="AK81" s="149">
        <v>93073</v>
      </c>
      <c r="AL81" s="149">
        <v>93994</v>
      </c>
      <c r="AM81" s="149">
        <v>83898</v>
      </c>
    </row>
    <row r="82" spans="1:39">
      <c r="A82" s="192"/>
      <c r="B82" s="151" t="s">
        <v>118</v>
      </c>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v>0</v>
      </c>
      <c r="AI82" s="149">
        <v>0</v>
      </c>
      <c r="AJ82" s="149">
        <v>0</v>
      </c>
      <c r="AK82" s="149">
        <v>0</v>
      </c>
      <c r="AL82" s="149">
        <v>0</v>
      </c>
      <c r="AM82" s="149">
        <v>0</v>
      </c>
    </row>
    <row r="83" spans="1:39">
      <c r="A83" s="192"/>
      <c r="B83" s="151" t="s">
        <v>98</v>
      </c>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c r="AH83" s="149">
        <v>0</v>
      </c>
      <c r="AI83" s="149">
        <v>0</v>
      </c>
      <c r="AJ83" s="149">
        <v>0</v>
      </c>
      <c r="AK83" s="149">
        <v>0</v>
      </c>
      <c r="AL83" s="149">
        <v>0</v>
      </c>
      <c r="AM83" s="149">
        <v>0</v>
      </c>
    </row>
    <row r="84" spans="1:39">
      <c r="A84" s="192"/>
      <c r="B84" s="151" t="s">
        <v>207</v>
      </c>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c r="AH84" s="152">
        <v>19097.605319999999</v>
      </c>
      <c r="AI84" s="152">
        <v>21182</v>
      </c>
      <c r="AJ84" s="152">
        <v>18363</v>
      </c>
      <c r="AK84" s="152">
        <v>13541</v>
      </c>
      <c r="AL84" s="152">
        <v>6354</v>
      </c>
      <c r="AM84" s="152">
        <v>1858</v>
      </c>
    </row>
    <row r="85" spans="1:39">
      <c r="A85" s="192"/>
      <c r="B85" s="151" t="s">
        <v>50</v>
      </c>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v>0</v>
      </c>
      <c r="AI85" s="155">
        <v>0</v>
      </c>
      <c r="AJ85" s="155">
        <v>0</v>
      </c>
      <c r="AK85" s="155">
        <v>0</v>
      </c>
      <c r="AL85" s="155">
        <v>0</v>
      </c>
      <c r="AM85" s="155">
        <v>0</v>
      </c>
    </row>
    <row r="86" spans="1:39">
      <c r="A86" s="192"/>
      <c r="B86" s="151" t="s">
        <v>63</v>
      </c>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v>0</v>
      </c>
      <c r="AI86" s="155">
        <v>0</v>
      </c>
      <c r="AJ86" s="155">
        <v>0</v>
      </c>
      <c r="AK86" s="155">
        <v>0</v>
      </c>
      <c r="AL86" s="155">
        <v>0</v>
      </c>
      <c r="AM86" s="155">
        <v>0</v>
      </c>
    </row>
    <row r="87" spans="1:39">
      <c r="A87" s="192"/>
      <c r="B87" s="151" t="s">
        <v>119</v>
      </c>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c r="AG87" s="149"/>
      <c r="AH87" s="149">
        <v>0</v>
      </c>
      <c r="AI87" s="149">
        <v>0</v>
      </c>
      <c r="AJ87" s="149">
        <v>0</v>
      </c>
      <c r="AK87" s="149">
        <v>0</v>
      </c>
      <c r="AL87" s="149">
        <v>0</v>
      </c>
      <c r="AM87" s="149">
        <v>0</v>
      </c>
    </row>
    <row r="88" spans="1:39">
      <c r="A88" s="192"/>
      <c r="B88" s="151" t="s">
        <v>54</v>
      </c>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v>0</v>
      </c>
      <c r="AI88" s="155">
        <v>0</v>
      </c>
      <c r="AJ88" s="155">
        <v>0</v>
      </c>
      <c r="AK88" s="155">
        <v>0</v>
      </c>
      <c r="AL88" s="155">
        <v>0</v>
      </c>
      <c r="AM88" s="155">
        <v>0</v>
      </c>
    </row>
    <row r="89" spans="1:39">
      <c r="A89" s="192"/>
      <c r="B89" s="151" t="s">
        <v>120</v>
      </c>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v>62257</v>
      </c>
      <c r="AI89" s="152">
        <v>62547</v>
      </c>
      <c r="AJ89" s="152">
        <v>64997</v>
      </c>
      <c r="AK89" s="152">
        <v>65277</v>
      </c>
      <c r="AL89" s="152">
        <v>70804</v>
      </c>
      <c r="AM89" s="152">
        <v>62959</v>
      </c>
    </row>
    <row r="90" spans="1:39">
      <c r="A90" s="192"/>
      <c r="B90" s="151" t="s">
        <v>62</v>
      </c>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v>10252</v>
      </c>
      <c r="AI90" s="155">
        <v>9256</v>
      </c>
      <c r="AJ90" s="155">
        <v>12460</v>
      </c>
      <c r="AK90" s="155">
        <v>14255</v>
      </c>
      <c r="AL90" s="155">
        <v>16836</v>
      </c>
      <c r="AM90" s="155">
        <v>19081</v>
      </c>
    </row>
    <row r="91" spans="1:39">
      <c r="A91" s="192"/>
      <c r="B91" s="151" t="s">
        <v>93</v>
      </c>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149"/>
      <c r="AC91" s="149"/>
      <c r="AD91" s="149"/>
      <c r="AE91" s="149"/>
      <c r="AF91" s="149"/>
      <c r="AG91" s="149"/>
      <c r="AH91" s="149">
        <v>0</v>
      </c>
      <c r="AI91" s="149">
        <v>0</v>
      </c>
      <c r="AJ91" s="149">
        <v>0</v>
      </c>
      <c r="AK91" s="149">
        <v>0</v>
      </c>
      <c r="AL91" s="149">
        <v>0</v>
      </c>
      <c r="AM91" s="149">
        <v>0</v>
      </c>
    </row>
    <row r="92" spans="1:39">
      <c r="A92" s="192"/>
      <c r="B92" s="151" t="s">
        <v>53</v>
      </c>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v>0</v>
      </c>
      <c r="AI92" s="155">
        <v>0</v>
      </c>
      <c r="AJ92" s="155">
        <v>0</v>
      </c>
      <c r="AK92" s="155">
        <v>0</v>
      </c>
      <c r="AL92" s="155">
        <v>0</v>
      </c>
      <c r="AM92" s="155">
        <v>0</v>
      </c>
    </row>
    <row r="93" spans="1:39">
      <c r="A93" s="192"/>
      <c r="B93" s="151" t="s">
        <v>60</v>
      </c>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c r="AH93" s="149">
        <v>0</v>
      </c>
      <c r="AI93" s="149">
        <v>0</v>
      </c>
      <c r="AJ93" s="149">
        <v>0</v>
      </c>
      <c r="AK93" s="149">
        <v>0</v>
      </c>
      <c r="AL93" s="149">
        <v>0</v>
      </c>
      <c r="AM93" s="149">
        <v>0</v>
      </c>
    </row>
    <row r="94" spans="1:39">
      <c r="A94" s="193"/>
      <c r="B94" s="154" t="s">
        <v>64</v>
      </c>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149"/>
      <c r="AC94" s="149"/>
      <c r="AD94" s="149"/>
      <c r="AE94" s="149"/>
      <c r="AF94" s="149"/>
      <c r="AG94" s="149"/>
      <c r="AH94" s="149">
        <v>271584</v>
      </c>
      <c r="AI94" s="149">
        <v>545125</v>
      </c>
      <c r="AJ94" s="149">
        <v>448654</v>
      </c>
      <c r="AK94" s="149">
        <v>408215</v>
      </c>
      <c r="AL94" s="149">
        <v>331817</v>
      </c>
      <c r="AM94" s="149">
        <v>168633</v>
      </c>
    </row>
    <row r="95" spans="1:39">
      <c r="A95" s="194"/>
      <c r="B95" s="158" t="s">
        <v>65</v>
      </c>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v>271584</v>
      </c>
      <c r="AI95" s="152">
        <v>545125</v>
      </c>
      <c r="AJ95" s="152">
        <v>448654</v>
      </c>
      <c r="AK95" s="152">
        <v>408215</v>
      </c>
      <c r="AL95" s="152">
        <v>331817</v>
      </c>
      <c r="AM95" s="152">
        <v>168633</v>
      </c>
    </row>
    <row r="96" spans="1:39">
      <c r="A96" s="194"/>
      <c r="B96" s="158" t="s">
        <v>66</v>
      </c>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v>0</v>
      </c>
      <c r="AI96" s="152">
        <v>0</v>
      </c>
      <c r="AJ96" s="152">
        <v>0</v>
      </c>
      <c r="AK96" s="152">
        <v>0</v>
      </c>
      <c r="AL96" s="152">
        <v>0</v>
      </c>
      <c r="AM96" s="152">
        <v>0</v>
      </c>
    </row>
    <row r="97" spans="1:39">
      <c r="A97" s="194"/>
      <c r="B97" s="158" t="s">
        <v>67</v>
      </c>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v>0</v>
      </c>
      <c r="AI97" s="152">
        <v>0</v>
      </c>
      <c r="AJ97" s="152">
        <v>0</v>
      </c>
      <c r="AK97" s="152">
        <v>0</v>
      </c>
      <c r="AL97" s="152">
        <v>0</v>
      </c>
      <c r="AM97" s="152">
        <v>0</v>
      </c>
    </row>
    <row r="98" spans="1:39">
      <c r="A98" s="195"/>
      <c r="B98" s="318" t="s">
        <v>68</v>
      </c>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c r="AG98" s="152"/>
      <c r="AH98" s="152">
        <v>0</v>
      </c>
      <c r="AI98" s="152">
        <v>0</v>
      </c>
      <c r="AJ98" s="152">
        <v>0</v>
      </c>
      <c r="AK98" s="152">
        <v>0</v>
      </c>
      <c r="AL98" s="152">
        <v>0</v>
      </c>
      <c r="AM98" s="152">
        <v>0</v>
      </c>
    </row>
    <row r="99" spans="1:39">
      <c r="A99" s="193"/>
      <c r="B99" s="161" t="s">
        <v>69</v>
      </c>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v>443040.19881999999</v>
      </c>
      <c r="AI99" s="162">
        <v>703303</v>
      </c>
      <c r="AJ99" s="162">
        <v>681886</v>
      </c>
      <c r="AK99" s="162">
        <v>638306</v>
      </c>
      <c r="AL99" s="162">
        <v>557841</v>
      </c>
      <c r="AM99" s="162">
        <v>391355</v>
      </c>
    </row>
    <row r="100" spans="1:39" ht="15" thickBot="1"/>
    <row r="101" spans="1:39" ht="16" customHeight="1" thickTop="1" thickBot="1">
      <c r="A101" s="178"/>
      <c r="B101" s="27" t="s">
        <v>95</v>
      </c>
      <c r="C101" s="391">
        <v>2015</v>
      </c>
      <c r="D101" s="391"/>
      <c r="E101" s="391"/>
      <c r="F101" s="391"/>
      <c r="G101" s="392">
        <v>2016</v>
      </c>
      <c r="H101" s="391"/>
      <c r="I101" s="391"/>
      <c r="J101" s="391"/>
      <c r="K101" s="392">
        <v>2017</v>
      </c>
      <c r="L101" s="391"/>
      <c r="M101" s="391"/>
      <c r="N101" s="391"/>
      <c r="O101" s="392">
        <v>2018</v>
      </c>
      <c r="P101" s="391"/>
      <c r="Q101" s="391"/>
      <c r="R101" s="391"/>
      <c r="S101" s="392">
        <v>2019</v>
      </c>
      <c r="T101" s="391"/>
      <c r="U101" s="391"/>
      <c r="V101" s="391"/>
      <c r="W101" s="392">
        <v>2020</v>
      </c>
      <c r="X101" s="391"/>
      <c r="Y101" s="391"/>
      <c r="Z101" s="391"/>
      <c r="AA101" s="392">
        <v>2021</v>
      </c>
      <c r="AB101" s="391"/>
      <c r="AC101" s="391"/>
      <c r="AD101" s="391"/>
      <c r="AE101" s="392">
        <v>2022</v>
      </c>
      <c r="AF101" s="391"/>
      <c r="AG101" s="391"/>
      <c r="AH101" s="391"/>
      <c r="AI101" s="392">
        <v>2023</v>
      </c>
      <c r="AJ101" s="391"/>
      <c r="AK101" s="391"/>
      <c r="AL101" s="391"/>
      <c r="AM101" s="30">
        <v>2024</v>
      </c>
    </row>
    <row r="102" spans="1:39" ht="16" customHeight="1" thickTop="1">
      <c r="B102" s="340" t="s">
        <v>97</v>
      </c>
      <c r="C102" s="354" t="s">
        <v>0</v>
      </c>
      <c r="D102" s="354" t="s">
        <v>1</v>
      </c>
      <c r="E102" s="354" t="s">
        <v>2</v>
      </c>
      <c r="F102" s="354" t="s">
        <v>3</v>
      </c>
      <c r="G102" s="354" t="s">
        <v>4</v>
      </c>
      <c r="H102" s="354" t="s">
        <v>5</v>
      </c>
      <c r="I102" s="354" t="s">
        <v>6</v>
      </c>
      <c r="J102" s="354" t="s">
        <v>7</v>
      </c>
      <c r="K102" s="354" t="s">
        <v>8</v>
      </c>
      <c r="L102" s="354" t="s">
        <v>90</v>
      </c>
      <c r="M102" s="354" t="s">
        <v>102</v>
      </c>
      <c r="N102" s="354" t="s">
        <v>103</v>
      </c>
      <c r="O102" s="354" t="s">
        <v>104</v>
      </c>
      <c r="P102" s="354" t="s">
        <v>106</v>
      </c>
      <c r="Q102" s="354" t="s">
        <v>107</v>
      </c>
      <c r="R102" s="354" t="s">
        <v>108</v>
      </c>
      <c r="S102" s="354" t="s">
        <v>109</v>
      </c>
      <c r="T102" s="354" t="s">
        <v>111</v>
      </c>
      <c r="U102" s="354" t="s">
        <v>116</v>
      </c>
      <c r="V102" s="354" t="s">
        <v>117</v>
      </c>
      <c r="W102" s="354" t="s">
        <v>159</v>
      </c>
      <c r="X102" s="354" t="s">
        <v>178</v>
      </c>
      <c r="Y102" s="354" t="s">
        <v>181</v>
      </c>
      <c r="Z102" s="354" t="s">
        <v>197</v>
      </c>
      <c r="AA102" s="354" t="s">
        <v>199</v>
      </c>
      <c r="AB102" s="354" t="s">
        <v>201</v>
      </c>
      <c r="AC102" s="354" t="s">
        <v>204</v>
      </c>
      <c r="AD102" s="354" t="s">
        <v>206</v>
      </c>
      <c r="AE102" s="354" t="s">
        <v>209</v>
      </c>
      <c r="AF102" s="354" t="s">
        <v>214</v>
      </c>
      <c r="AG102" s="354" t="s">
        <v>222</v>
      </c>
      <c r="AH102" s="354" t="s">
        <v>226</v>
      </c>
      <c r="AI102" s="354" t="s">
        <v>244</v>
      </c>
      <c r="AJ102" s="354" t="s">
        <v>248</v>
      </c>
      <c r="AK102" s="354" t="s">
        <v>266</v>
      </c>
      <c r="AL102" s="354" t="s">
        <v>275</v>
      </c>
      <c r="AM102" s="354" t="s">
        <v>287</v>
      </c>
    </row>
    <row r="103" spans="1:39">
      <c r="A103" s="193"/>
      <c r="B103" s="154" t="s">
        <v>71</v>
      </c>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v>27918</v>
      </c>
      <c r="AI103" s="149">
        <v>9465</v>
      </c>
      <c r="AJ103" s="149">
        <v>36867</v>
      </c>
      <c r="AK103" s="149">
        <v>36389</v>
      </c>
      <c r="AL103" s="149">
        <v>32711</v>
      </c>
      <c r="AM103" s="149">
        <v>31978</v>
      </c>
    </row>
    <row r="104" spans="1:39">
      <c r="A104" s="193"/>
      <c r="B104" s="163" t="s">
        <v>72</v>
      </c>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49"/>
      <c r="AB104" s="149"/>
      <c r="AC104" s="149"/>
      <c r="AD104" s="149"/>
      <c r="AE104" s="149"/>
      <c r="AF104" s="149"/>
      <c r="AG104" s="149"/>
      <c r="AH104" s="149">
        <v>38</v>
      </c>
      <c r="AI104" s="149">
        <v>2763</v>
      </c>
      <c r="AJ104" s="149">
        <v>413</v>
      </c>
      <c r="AK104" s="149">
        <v>24</v>
      </c>
      <c r="AL104" s="149">
        <v>20</v>
      </c>
      <c r="AM104" s="149">
        <v>20</v>
      </c>
    </row>
    <row r="105" spans="1:39">
      <c r="A105" s="193"/>
      <c r="B105" s="163" t="s">
        <v>207</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49"/>
      <c r="AB105" s="149"/>
      <c r="AC105" s="149"/>
      <c r="AD105" s="149"/>
      <c r="AE105" s="149"/>
      <c r="AF105" s="149"/>
      <c r="AG105" s="149"/>
      <c r="AH105" s="149">
        <v>0</v>
      </c>
      <c r="AI105" s="149">
        <v>0</v>
      </c>
      <c r="AJ105" s="149">
        <v>0</v>
      </c>
      <c r="AK105" s="149">
        <v>0</v>
      </c>
      <c r="AL105" s="149">
        <v>18</v>
      </c>
      <c r="AM105" s="149">
        <v>913</v>
      </c>
    </row>
    <row r="106" spans="1:39">
      <c r="A106" s="193"/>
      <c r="B106" s="163" t="s">
        <v>74</v>
      </c>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v>11706</v>
      </c>
      <c r="AI106" s="152">
        <v>2075</v>
      </c>
      <c r="AJ106" s="152">
        <v>3263</v>
      </c>
      <c r="AK106" s="152">
        <v>3537</v>
      </c>
      <c r="AL106" s="152">
        <v>3816</v>
      </c>
      <c r="AM106" s="152">
        <v>5672</v>
      </c>
    </row>
    <row r="107" spans="1:39">
      <c r="A107" s="193"/>
      <c r="B107" s="163" t="s">
        <v>73</v>
      </c>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v>302</v>
      </c>
      <c r="AI107" s="152">
        <v>211</v>
      </c>
      <c r="AJ107" s="152">
        <v>329</v>
      </c>
      <c r="AK107" s="152">
        <v>475</v>
      </c>
      <c r="AL107" s="152">
        <v>172</v>
      </c>
      <c r="AM107" s="152">
        <v>0</v>
      </c>
    </row>
    <row r="108" spans="1:39">
      <c r="A108" s="193"/>
      <c r="B108" s="163" t="s">
        <v>122</v>
      </c>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c r="AG108" s="149"/>
      <c r="AH108" s="149">
        <v>0</v>
      </c>
      <c r="AI108" s="149">
        <v>0</v>
      </c>
      <c r="AJ108" s="149">
        <v>0</v>
      </c>
      <c r="AK108" s="149">
        <v>0</v>
      </c>
      <c r="AL108" s="149">
        <v>0</v>
      </c>
      <c r="AM108" s="149">
        <v>0</v>
      </c>
    </row>
    <row r="109" spans="1:39">
      <c r="A109" s="193"/>
      <c r="B109" s="163" t="s">
        <v>124</v>
      </c>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v>0</v>
      </c>
      <c r="AI109" s="152">
        <v>0</v>
      </c>
      <c r="AJ109" s="152">
        <v>0</v>
      </c>
      <c r="AK109" s="152">
        <v>0</v>
      </c>
      <c r="AL109" s="152">
        <v>0</v>
      </c>
      <c r="AM109" s="152">
        <v>0</v>
      </c>
    </row>
    <row r="110" spans="1:39">
      <c r="A110" s="193"/>
      <c r="B110" s="163" t="s">
        <v>125</v>
      </c>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v>0</v>
      </c>
      <c r="AI110" s="152">
        <v>0</v>
      </c>
      <c r="AJ110" s="152">
        <v>0</v>
      </c>
      <c r="AK110" s="152">
        <v>0</v>
      </c>
      <c r="AL110" s="152">
        <v>0</v>
      </c>
      <c r="AM110" s="152">
        <v>0</v>
      </c>
    </row>
    <row r="111" spans="1:39">
      <c r="A111" s="193"/>
      <c r="B111" s="163" t="s">
        <v>126</v>
      </c>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v>0</v>
      </c>
      <c r="AI111" s="119">
        <v>0</v>
      </c>
      <c r="AJ111" s="119">
        <v>0</v>
      </c>
      <c r="AK111" s="119">
        <v>0</v>
      </c>
      <c r="AL111" s="119">
        <v>0</v>
      </c>
      <c r="AM111" s="119">
        <v>0</v>
      </c>
    </row>
    <row r="112" spans="1:39">
      <c r="A112" s="193"/>
      <c r="B112" s="163" t="s">
        <v>127</v>
      </c>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v>0</v>
      </c>
      <c r="AI112" s="149">
        <v>0</v>
      </c>
      <c r="AJ112" s="149">
        <v>0</v>
      </c>
      <c r="AK112" s="149">
        <v>0</v>
      </c>
      <c r="AL112" s="149">
        <v>0</v>
      </c>
      <c r="AM112" s="149">
        <v>0</v>
      </c>
    </row>
    <row r="113" spans="1:39">
      <c r="A113" s="193"/>
      <c r="B113" s="163" t="s">
        <v>128</v>
      </c>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v>0</v>
      </c>
      <c r="AI113" s="168">
        <v>0</v>
      </c>
      <c r="AJ113" s="168">
        <v>0</v>
      </c>
      <c r="AK113" s="168">
        <v>0</v>
      </c>
      <c r="AL113" s="168">
        <v>0</v>
      </c>
      <c r="AM113" s="168">
        <v>0</v>
      </c>
    </row>
    <row r="114" spans="1:39">
      <c r="A114" s="193"/>
      <c r="B114" s="163" t="s">
        <v>129</v>
      </c>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c r="AH114" s="149">
        <v>0</v>
      </c>
      <c r="AI114" s="149">
        <v>0</v>
      </c>
      <c r="AJ114" s="149">
        <v>0</v>
      </c>
      <c r="AK114" s="149">
        <v>0</v>
      </c>
      <c r="AL114" s="149">
        <v>0</v>
      </c>
      <c r="AM114" s="149">
        <v>0</v>
      </c>
    </row>
    <row r="115" spans="1:39">
      <c r="A115" s="193"/>
      <c r="B115" s="163" t="s">
        <v>130</v>
      </c>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c r="AF115" s="149"/>
      <c r="AG115" s="149"/>
      <c r="AH115" s="149">
        <v>0</v>
      </c>
      <c r="AI115" s="149">
        <v>0</v>
      </c>
      <c r="AJ115" s="149">
        <v>0</v>
      </c>
      <c r="AK115" s="149">
        <v>0</v>
      </c>
      <c r="AL115" s="149">
        <v>0</v>
      </c>
      <c r="AM115" s="149">
        <v>0</v>
      </c>
    </row>
    <row r="116" spans="1:39">
      <c r="A116" s="193"/>
      <c r="B116" s="163" t="s">
        <v>110</v>
      </c>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c r="AF116" s="149"/>
      <c r="AG116" s="149"/>
      <c r="AH116" s="149">
        <v>-7</v>
      </c>
      <c r="AI116" s="149">
        <v>-7</v>
      </c>
      <c r="AJ116" s="149">
        <v>-7</v>
      </c>
      <c r="AK116" s="149">
        <v>0</v>
      </c>
      <c r="AL116" s="149">
        <v>0</v>
      </c>
      <c r="AM116" s="149">
        <v>0</v>
      </c>
    </row>
    <row r="117" spans="1:39">
      <c r="A117" s="193"/>
      <c r="B117" s="163" t="s">
        <v>176</v>
      </c>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c r="AF117" s="149"/>
      <c r="AG117" s="149"/>
      <c r="AH117" s="149">
        <v>0</v>
      </c>
      <c r="AI117" s="149">
        <v>0</v>
      </c>
      <c r="AJ117" s="149">
        <v>0</v>
      </c>
      <c r="AK117" s="149">
        <v>0</v>
      </c>
      <c r="AL117" s="149">
        <v>0</v>
      </c>
      <c r="AM117" s="149">
        <v>0</v>
      </c>
    </row>
    <row r="118" spans="1:39">
      <c r="A118" s="193"/>
      <c r="B118" s="163" t="s">
        <v>120</v>
      </c>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v>3083</v>
      </c>
      <c r="AI118" s="152">
        <v>3438</v>
      </c>
      <c r="AJ118" s="152">
        <v>9598</v>
      </c>
      <c r="AK118" s="152">
        <v>9061</v>
      </c>
      <c r="AL118" s="152">
        <v>6419</v>
      </c>
      <c r="AM118" s="152">
        <v>3108</v>
      </c>
    </row>
    <row r="119" spans="1:39">
      <c r="A119" s="193"/>
      <c r="B119" s="163" t="s">
        <v>75</v>
      </c>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v>0</v>
      </c>
      <c r="AI119" s="119">
        <v>0</v>
      </c>
      <c r="AJ119" s="119">
        <v>22264</v>
      </c>
      <c r="AK119" s="119">
        <v>22264</v>
      </c>
      <c r="AL119" s="119">
        <v>22264</v>
      </c>
      <c r="AM119" s="119">
        <v>22264</v>
      </c>
    </row>
    <row r="120" spans="1:39">
      <c r="A120" s="193"/>
      <c r="B120" s="163" t="s">
        <v>10</v>
      </c>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v>12796</v>
      </c>
      <c r="AI120" s="152">
        <v>985</v>
      </c>
      <c r="AJ120" s="152">
        <v>1007</v>
      </c>
      <c r="AK120" s="152">
        <v>1028</v>
      </c>
      <c r="AL120" s="152">
        <v>2</v>
      </c>
      <c r="AM120" s="152">
        <v>1</v>
      </c>
    </row>
    <row r="121" spans="1:39">
      <c r="A121" s="193"/>
      <c r="B121" s="163" t="s">
        <v>76</v>
      </c>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v>0</v>
      </c>
      <c r="AI121" s="168">
        <v>0</v>
      </c>
      <c r="AJ121" s="168">
        <v>0</v>
      </c>
      <c r="AK121" s="168">
        <v>0</v>
      </c>
      <c r="AL121" s="168">
        <v>0</v>
      </c>
      <c r="AM121" s="168">
        <v>0</v>
      </c>
    </row>
    <row r="122" spans="1:39">
      <c r="A122" s="196"/>
      <c r="B122" s="167" t="s">
        <v>77</v>
      </c>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v>18822</v>
      </c>
      <c r="AI122" s="149">
        <v>21007</v>
      </c>
      <c r="AJ122" s="149">
        <v>19725</v>
      </c>
      <c r="AK122" s="149">
        <v>19759</v>
      </c>
      <c r="AL122" s="149">
        <v>21213</v>
      </c>
      <c r="AM122" s="149">
        <v>19814</v>
      </c>
    </row>
    <row r="123" spans="1:39">
      <c r="A123" s="193"/>
      <c r="B123" s="154" t="s">
        <v>78</v>
      </c>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c r="AH123" s="149">
        <v>18822</v>
      </c>
      <c r="AI123" s="149">
        <v>21007</v>
      </c>
      <c r="AJ123" s="149">
        <v>19725</v>
      </c>
      <c r="AK123" s="149">
        <v>19759</v>
      </c>
      <c r="AL123" s="149">
        <v>21213</v>
      </c>
      <c r="AM123" s="149">
        <v>19814</v>
      </c>
    </row>
    <row r="124" spans="1:39">
      <c r="A124" s="193"/>
      <c r="B124" s="163" t="s">
        <v>72</v>
      </c>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v>0</v>
      </c>
      <c r="AI124" s="152">
        <v>0</v>
      </c>
      <c r="AJ124" s="152">
        <v>0</v>
      </c>
      <c r="AK124" s="152">
        <v>20</v>
      </c>
      <c r="AL124" s="152">
        <v>0</v>
      </c>
      <c r="AM124" s="152">
        <v>0</v>
      </c>
    </row>
    <row r="125" spans="1:39">
      <c r="A125" s="193"/>
      <c r="B125" s="163" t="s">
        <v>207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v>0</v>
      </c>
      <c r="AI125" s="152">
        <v>0</v>
      </c>
      <c r="AJ125" s="152">
        <v>0</v>
      </c>
      <c r="AK125" s="152">
        <v>0</v>
      </c>
      <c r="AL125" s="152">
        <v>649</v>
      </c>
      <c r="AM125" s="152">
        <v>2575</v>
      </c>
    </row>
    <row r="126" spans="1:39">
      <c r="A126" s="193"/>
      <c r="B126" s="163" t="s">
        <v>131</v>
      </c>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49"/>
      <c r="AF126" s="149"/>
      <c r="AG126" s="149"/>
      <c r="AH126" s="149">
        <v>0</v>
      </c>
      <c r="AI126" s="149">
        <v>0</v>
      </c>
      <c r="AJ126" s="149">
        <v>0</v>
      </c>
      <c r="AK126" s="149">
        <v>0</v>
      </c>
      <c r="AL126" s="149">
        <v>0</v>
      </c>
      <c r="AM126" s="149">
        <v>0</v>
      </c>
    </row>
    <row r="127" spans="1:39">
      <c r="A127" s="193"/>
      <c r="B127" s="163" t="s">
        <v>132</v>
      </c>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c r="AG127" s="149"/>
      <c r="AH127" s="149">
        <v>17589</v>
      </c>
      <c r="AI127" s="149">
        <v>16939</v>
      </c>
      <c r="AJ127" s="149">
        <v>18058</v>
      </c>
      <c r="AK127" s="149">
        <v>18232</v>
      </c>
      <c r="AL127" s="149">
        <v>18432</v>
      </c>
      <c r="AM127" s="149">
        <v>15652</v>
      </c>
    </row>
    <row r="128" spans="1:39">
      <c r="A128" s="193"/>
      <c r="B128" s="163" t="s">
        <v>123</v>
      </c>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v>0</v>
      </c>
      <c r="AI128" s="152">
        <v>0</v>
      </c>
      <c r="AJ128" s="152">
        <v>0</v>
      </c>
      <c r="AK128" s="152">
        <v>0</v>
      </c>
      <c r="AL128" s="152">
        <v>0</v>
      </c>
      <c r="AM128" s="152">
        <v>0</v>
      </c>
    </row>
    <row r="129" spans="1:39">
      <c r="A129" s="193"/>
      <c r="B129" s="163" t="s">
        <v>139</v>
      </c>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v>0</v>
      </c>
      <c r="AI129" s="152">
        <v>1</v>
      </c>
      <c r="AJ129" s="152">
        <v>1</v>
      </c>
      <c r="AK129" s="152">
        <v>1</v>
      </c>
      <c r="AL129" s="152">
        <v>1</v>
      </c>
      <c r="AM129" s="152">
        <v>1</v>
      </c>
    </row>
    <row r="130" spans="1:39">
      <c r="A130" s="193"/>
      <c r="B130" s="163" t="s">
        <v>133</v>
      </c>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c r="AG130" s="149"/>
      <c r="AH130" s="149">
        <v>0</v>
      </c>
      <c r="AI130" s="149">
        <v>0</v>
      </c>
      <c r="AJ130" s="149">
        <v>0</v>
      </c>
      <c r="AK130" s="149">
        <v>0</v>
      </c>
      <c r="AL130" s="149">
        <v>0</v>
      </c>
      <c r="AM130" s="149">
        <v>0</v>
      </c>
    </row>
    <row r="131" spans="1:39">
      <c r="A131" s="193"/>
      <c r="B131" s="163" t="s">
        <v>134</v>
      </c>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c r="AH131" s="149">
        <v>0</v>
      </c>
      <c r="AI131" s="149">
        <v>0</v>
      </c>
      <c r="AJ131" s="149">
        <v>0</v>
      </c>
      <c r="AK131" s="149">
        <v>0</v>
      </c>
      <c r="AL131" s="149">
        <v>0</v>
      </c>
      <c r="AM131" s="149">
        <v>0</v>
      </c>
    </row>
    <row r="132" spans="1:39">
      <c r="A132" s="193"/>
      <c r="B132" s="163" t="s">
        <v>135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v>0</v>
      </c>
      <c r="AI132" s="152">
        <v>0</v>
      </c>
      <c r="AJ132" s="152">
        <v>0</v>
      </c>
      <c r="AK132" s="152">
        <v>0</v>
      </c>
      <c r="AL132" s="152">
        <v>0</v>
      </c>
      <c r="AM132" s="152">
        <v>0</v>
      </c>
    </row>
    <row r="133" spans="1:39">
      <c r="A133" s="193"/>
      <c r="B133" s="163" t="s">
        <v>210</v>
      </c>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v>0</v>
      </c>
      <c r="AI133" s="152">
        <v>0</v>
      </c>
      <c r="AJ133" s="152">
        <v>0</v>
      </c>
      <c r="AK133" s="152">
        <v>0</v>
      </c>
      <c r="AL133" s="152">
        <v>0</v>
      </c>
      <c r="AM133" s="152">
        <v>0</v>
      </c>
    </row>
    <row r="134" spans="1:39">
      <c r="A134" s="193"/>
      <c r="B134" s="163" t="s">
        <v>136</v>
      </c>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c r="AG134" s="149"/>
      <c r="AH134" s="149">
        <v>0</v>
      </c>
      <c r="AI134" s="149">
        <v>-1</v>
      </c>
      <c r="AJ134" s="149">
        <v>-1</v>
      </c>
      <c r="AK134" s="149">
        <v>0</v>
      </c>
      <c r="AL134" s="149">
        <v>0</v>
      </c>
      <c r="AM134" s="149">
        <v>0</v>
      </c>
    </row>
    <row r="135" spans="1:39">
      <c r="A135" s="193"/>
      <c r="B135" s="163" t="s">
        <v>137</v>
      </c>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v>0</v>
      </c>
      <c r="AI135" s="149">
        <v>0</v>
      </c>
      <c r="AJ135" s="149">
        <v>0</v>
      </c>
      <c r="AK135" s="149">
        <v>0</v>
      </c>
      <c r="AL135" s="149">
        <v>0</v>
      </c>
      <c r="AM135" s="149">
        <v>0</v>
      </c>
    </row>
    <row r="136" spans="1:39">
      <c r="A136" s="193"/>
      <c r="B136" s="163" t="s">
        <v>138</v>
      </c>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c r="AH136" s="149">
        <v>0</v>
      </c>
      <c r="AI136" s="149">
        <v>0</v>
      </c>
      <c r="AJ136" s="149">
        <v>0</v>
      </c>
      <c r="AK136" s="149">
        <v>0</v>
      </c>
      <c r="AL136" s="149">
        <v>0</v>
      </c>
      <c r="AM136" s="149">
        <v>0</v>
      </c>
    </row>
    <row r="137" spans="1:39">
      <c r="A137" s="193"/>
      <c r="B137" s="163" t="s">
        <v>110</v>
      </c>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c r="AG137" s="149"/>
      <c r="AH137" s="149">
        <v>0</v>
      </c>
      <c r="AI137" s="149">
        <v>0</v>
      </c>
      <c r="AJ137" s="149">
        <v>0</v>
      </c>
      <c r="AK137" s="149">
        <v>0</v>
      </c>
      <c r="AL137" s="149">
        <v>0</v>
      </c>
      <c r="AM137" s="149">
        <v>0</v>
      </c>
    </row>
    <row r="138" spans="1:39">
      <c r="A138" s="193"/>
      <c r="B138" s="163" t="s">
        <v>120</v>
      </c>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v>1233</v>
      </c>
      <c r="AI138" s="168">
        <v>4067</v>
      </c>
      <c r="AJ138" s="168">
        <v>1667</v>
      </c>
      <c r="AK138" s="168">
        <v>1506</v>
      </c>
      <c r="AL138" s="168">
        <v>1462</v>
      </c>
      <c r="AM138" s="168">
        <v>910</v>
      </c>
    </row>
    <row r="139" spans="1:39">
      <c r="A139" s="193"/>
      <c r="B139" s="163" t="s">
        <v>79</v>
      </c>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v>0</v>
      </c>
      <c r="AI139" s="152">
        <v>0</v>
      </c>
      <c r="AJ139" s="152">
        <v>0</v>
      </c>
      <c r="AK139" s="152">
        <v>0</v>
      </c>
      <c r="AL139" s="152">
        <v>0</v>
      </c>
      <c r="AM139" s="152">
        <v>0</v>
      </c>
    </row>
    <row r="140" spans="1:39">
      <c r="A140" s="193"/>
      <c r="B140" s="163" t="s">
        <v>10</v>
      </c>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v>0</v>
      </c>
      <c r="AI140" s="152">
        <v>1</v>
      </c>
      <c r="AJ140" s="152">
        <v>0</v>
      </c>
      <c r="AK140" s="152">
        <v>0</v>
      </c>
      <c r="AL140" s="152">
        <v>669</v>
      </c>
      <c r="AM140" s="152">
        <v>676</v>
      </c>
    </row>
    <row r="141" spans="1:39" s="115" customFormat="1">
      <c r="A141" s="193"/>
      <c r="B141" s="154" t="s">
        <v>80</v>
      </c>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c r="AG141" s="149"/>
      <c r="AH141" s="149">
        <v>0</v>
      </c>
      <c r="AI141" s="149">
        <v>0</v>
      </c>
      <c r="AJ141" s="149">
        <v>0</v>
      </c>
      <c r="AK141" s="149">
        <v>0</v>
      </c>
      <c r="AL141" s="149">
        <v>0</v>
      </c>
      <c r="AM141" s="149">
        <v>0</v>
      </c>
    </row>
    <row r="142" spans="1:39" s="115" customFormat="1">
      <c r="A142" s="192"/>
      <c r="B142" s="148" t="s">
        <v>81</v>
      </c>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D142" s="149"/>
      <c r="AE142" s="149"/>
      <c r="AF142" s="149"/>
      <c r="AG142" s="149"/>
      <c r="AH142" s="149">
        <v>396300</v>
      </c>
      <c r="AI142" s="149">
        <v>672834</v>
      </c>
      <c r="AJ142" s="149">
        <v>625294</v>
      </c>
      <c r="AK142" s="149">
        <v>582158</v>
      </c>
      <c r="AL142" s="149">
        <v>503917</v>
      </c>
      <c r="AM142" s="149">
        <v>339563</v>
      </c>
    </row>
    <row r="143" spans="1:39">
      <c r="A143" s="198"/>
      <c r="B143" s="150" t="s">
        <v>82</v>
      </c>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v>255323</v>
      </c>
      <c r="AI143" s="152">
        <v>255323</v>
      </c>
      <c r="AJ143" s="152">
        <v>255323</v>
      </c>
      <c r="AK143" s="152">
        <v>255323</v>
      </c>
      <c r="AL143" s="152">
        <v>256353</v>
      </c>
      <c r="AM143" s="152">
        <v>256353</v>
      </c>
    </row>
    <row r="144" spans="1:39">
      <c r="A144" s="198"/>
      <c r="B144" s="150" t="s">
        <v>200</v>
      </c>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v>0</v>
      </c>
      <c r="AI144" s="152">
        <v>0</v>
      </c>
      <c r="AJ144" s="152">
        <v>0</v>
      </c>
      <c r="AK144" s="152">
        <v>0</v>
      </c>
      <c r="AL144" s="152">
        <v>0</v>
      </c>
      <c r="AM144" s="152">
        <v>0</v>
      </c>
    </row>
    <row r="145" spans="1:39">
      <c r="A145" s="195"/>
      <c r="B145" s="150" t="s">
        <v>83</v>
      </c>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v>0</v>
      </c>
      <c r="AI145" s="152">
        <v>0</v>
      </c>
      <c r="AJ145" s="152">
        <v>0</v>
      </c>
      <c r="AK145" s="152">
        <v>47</v>
      </c>
      <c r="AL145" s="152">
        <v>0</v>
      </c>
      <c r="AM145" s="152">
        <v>0</v>
      </c>
    </row>
    <row r="146" spans="1:39">
      <c r="A146" s="195"/>
      <c r="B146" s="150" t="s">
        <v>85</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v>0</v>
      </c>
      <c r="AI146" s="152">
        <v>0</v>
      </c>
      <c r="AJ146" s="152">
        <v>4330</v>
      </c>
      <c r="AK146" s="152">
        <v>4330</v>
      </c>
      <c r="AL146" s="152">
        <v>4330</v>
      </c>
      <c r="AM146" s="152">
        <v>4330</v>
      </c>
    </row>
    <row r="147" spans="1:39">
      <c r="A147" s="197"/>
      <c r="B147" s="170" t="s">
        <v>88</v>
      </c>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v>25436.110599065985</v>
      </c>
      <c r="AI147" s="152">
        <v>86593</v>
      </c>
      <c r="AJ147" s="152">
        <v>-2</v>
      </c>
      <c r="AK147" s="152">
        <v>-2</v>
      </c>
      <c r="AL147" s="152">
        <v>-2</v>
      </c>
      <c r="AM147" s="152">
        <v>188851</v>
      </c>
    </row>
    <row r="148" spans="1:39">
      <c r="A148" s="195"/>
      <c r="B148" s="150" t="s">
        <v>140</v>
      </c>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v>0</v>
      </c>
      <c r="AI148" s="152">
        <v>0</v>
      </c>
      <c r="AJ148" s="152">
        <v>0</v>
      </c>
      <c r="AK148" s="152">
        <v>0</v>
      </c>
      <c r="AL148" s="152">
        <v>0</v>
      </c>
      <c r="AM148" s="152">
        <v>0</v>
      </c>
    </row>
    <row r="149" spans="1:39">
      <c r="A149" s="197"/>
      <c r="B149" s="170" t="s">
        <v>84</v>
      </c>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v>36408</v>
      </c>
      <c r="AI149" s="152">
        <v>36408</v>
      </c>
      <c r="AJ149" s="152">
        <v>36408</v>
      </c>
      <c r="AK149" s="152">
        <v>39044</v>
      </c>
      <c r="AL149" s="152">
        <v>36408</v>
      </c>
      <c r="AM149" s="152">
        <v>36408</v>
      </c>
    </row>
    <row r="150" spans="1:39">
      <c r="A150" s="195"/>
      <c r="B150" s="150" t="s">
        <v>86</v>
      </c>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v>17975</v>
      </c>
      <c r="AI150" s="152">
        <v>17975</v>
      </c>
      <c r="AJ150" s="152">
        <v>17975</v>
      </c>
      <c r="AK150" s="152">
        <v>17975</v>
      </c>
      <c r="AL150" s="152">
        <v>17975</v>
      </c>
      <c r="AM150" s="152">
        <v>17975</v>
      </c>
    </row>
    <row r="151" spans="1:39">
      <c r="A151" s="195"/>
      <c r="B151" s="150" t="s">
        <v>89</v>
      </c>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c r="AH151" s="152">
        <v>61157.889400934015</v>
      </c>
      <c r="AI151" s="152">
        <v>276535</v>
      </c>
      <c r="AJ151" s="152">
        <v>311260</v>
      </c>
      <c r="AK151" s="152">
        <v>265441</v>
      </c>
      <c r="AL151" s="152">
        <v>188853</v>
      </c>
      <c r="AM151" s="152">
        <v>-164354</v>
      </c>
    </row>
    <row r="152" spans="1:39">
      <c r="A152" s="195"/>
      <c r="B152" s="150" t="s">
        <v>87</v>
      </c>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v>0</v>
      </c>
      <c r="AI152" s="152">
        <v>0</v>
      </c>
      <c r="AJ152" s="152">
        <v>0</v>
      </c>
      <c r="AK152" s="152">
        <v>0</v>
      </c>
      <c r="AL152" s="152">
        <v>0</v>
      </c>
      <c r="AM152" s="152">
        <v>0</v>
      </c>
    </row>
    <row r="153" spans="1:39">
      <c r="A153" s="193"/>
      <c r="B153" s="150" t="s">
        <v>91</v>
      </c>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152"/>
      <c r="AG153" s="152"/>
      <c r="AH153" s="152">
        <v>0</v>
      </c>
      <c r="AI153" s="152">
        <v>0</v>
      </c>
      <c r="AJ153" s="152">
        <v>0</v>
      </c>
      <c r="AK153" s="152">
        <v>0</v>
      </c>
      <c r="AL153" s="152">
        <v>0</v>
      </c>
      <c r="AM153" s="152">
        <v>0</v>
      </c>
    </row>
    <row r="154" spans="1:39" s="115" customFormat="1">
      <c r="A154" s="31"/>
      <c r="B154" s="161" t="s">
        <v>344</v>
      </c>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v>443040</v>
      </c>
      <c r="AI154" s="162">
        <v>703306</v>
      </c>
      <c r="AJ154" s="162">
        <v>681886</v>
      </c>
      <c r="AK154" s="162">
        <v>638306</v>
      </c>
      <c r="AL154" s="162">
        <v>557841</v>
      </c>
      <c r="AM154" s="162">
        <v>391355</v>
      </c>
    </row>
    <row r="155" spans="1:39">
      <c r="B155" s="119"/>
      <c r="C155" s="119"/>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row>
    <row r="156" spans="1:39">
      <c r="B156" s="119"/>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20"/>
      <c r="AI156" s="120"/>
      <c r="AJ156" s="120"/>
      <c r="AK156" s="120"/>
      <c r="AL156" s="120"/>
      <c r="AM156" s="120"/>
    </row>
  </sheetData>
  <mergeCells count="27">
    <mergeCell ref="W101:Z101"/>
    <mergeCell ref="AA101:AD101"/>
    <mergeCell ref="AE101:AH101"/>
    <mergeCell ref="AI101:AL101"/>
    <mergeCell ref="C62:F62"/>
    <mergeCell ref="G62:J62"/>
    <mergeCell ref="K62:N62"/>
    <mergeCell ref="C101:F101"/>
    <mergeCell ref="G101:J101"/>
    <mergeCell ref="K101:N101"/>
    <mergeCell ref="O101:R101"/>
    <mergeCell ref="S101:V101"/>
    <mergeCell ref="O62:R62"/>
    <mergeCell ref="S62:V62"/>
    <mergeCell ref="W62:Z62"/>
    <mergeCell ref="AA62:AD62"/>
    <mergeCell ref="AE62:AH62"/>
    <mergeCell ref="AI62:AL62"/>
    <mergeCell ref="C7:F7"/>
    <mergeCell ref="G7:J7"/>
    <mergeCell ref="K7:N7"/>
    <mergeCell ref="AA7:AD7"/>
    <mergeCell ref="AE7:AH7"/>
    <mergeCell ref="AI7:AL7"/>
    <mergeCell ref="O7:R7"/>
    <mergeCell ref="S7:V7"/>
    <mergeCell ref="W7:Z7"/>
  </mergeCells>
  <pageMargins left="0.511811024" right="0.511811024" top="0.78740157499999996" bottom="0.78740157499999996" header="0.31496062000000002" footer="0.31496062000000002"/>
  <pageSetup paperSize="9" orientation="portrait" horizontalDpi="300" verticalDpi="300"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C2F2D-47CF-4209-AA06-00E8C39973F4}">
  <sheetPr>
    <tabColor theme="0" tint="-0.14999847407452621"/>
  </sheetPr>
  <dimension ref="A1:AM160"/>
  <sheetViews>
    <sheetView showGridLines="0" zoomScale="80" zoomScaleNormal="80" workbookViewId="0">
      <pane xSplit="2" ySplit="8" topLeftCell="AK9" activePane="bottomRight" state="frozen"/>
      <selection activeCell="C126" sqref="C126"/>
      <selection pane="topRight" activeCell="C126" sqref="C126"/>
      <selection pane="bottomLeft" activeCell="C126" sqref="C126"/>
      <selection pane="bottomRight" activeCell="AM8" sqref="AM8"/>
    </sheetView>
  </sheetViews>
  <sheetFormatPr defaultRowHeight="14.5" zeroHeight="1"/>
  <cols>
    <col min="1" max="1" width="5.26953125" style="31" customWidth="1"/>
    <col min="2" max="2" width="57.453125" style="31" customWidth="1"/>
    <col min="3" max="12" width="16.1796875" style="31" customWidth="1"/>
    <col min="13" max="13" width="13.1796875" style="31" customWidth="1"/>
    <col min="14" max="14" width="16.1796875" style="31" customWidth="1"/>
    <col min="15" max="15" width="18.7265625" style="31" customWidth="1"/>
    <col min="16" max="18" width="15" style="31" customWidth="1"/>
    <col min="19" max="19" width="18.81640625" style="31" customWidth="1"/>
    <col min="20" max="21" width="14.54296875" style="31" customWidth="1"/>
    <col min="22" max="26" width="19.26953125" style="31" customWidth="1"/>
    <col min="27" max="32" width="19.26953125" style="31" hidden="1" customWidth="1"/>
    <col min="33" max="39" width="19.26953125" style="31" bestFit="1" customWidth="1"/>
    <col min="40" max="16384" width="8.7265625" style="31"/>
  </cols>
  <sheetData>
    <row r="1" spans="1:39" ht="12" customHeight="1"/>
    <row r="2" spans="1:39" ht="12" customHeight="1"/>
    <row r="3" spans="1:39" ht="12" customHeight="1">
      <c r="I3" s="117"/>
      <c r="J3" s="117"/>
      <c r="K3" s="117"/>
      <c r="O3" s="117"/>
      <c r="P3" s="117"/>
      <c r="Q3" s="117"/>
    </row>
    <row r="4" spans="1:39" ht="12" customHeight="1">
      <c r="I4" s="117"/>
      <c r="J4" s="117"/>
      <c r="K4" s="117"/>
      <c r="L4" s="174"/>
      <c r="M4" s="174"/>
      <c r="O4" s="117"/>
      <c r="P4" s="117"/>
      <c r="Q4" s="117"/>
      <c r="R4" s="174"/>
    </row>
    <row r="5" spans="1:39" s="119" customFormat="1" ht="22.5" customHeight="1" thickBot="1">
      <c r="A5" s="243"/>
      <c r="B5" s="236" t="s">
        <v>227</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row>
    <row r="6" spans="1:39" s="182" customFormat="1" ht="22.5" customHeight="1" thickBot="1">
      <c r="A6" s="179"/>
      <c r="B6" s="180"/>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row>
    <row r="7" spans="1:39" ht="16" customHeight="1" thickTop="1" thickBot="1">
      <c r="A7" s="178"/>
      <c r="B7" s="27" t="s">
        <v>96</v>
      </c>
      <c r="C7" s="391">
        <v>2015</v>
      </c>
      <c r="D7" s="391"/>
      <c r="E7" s="391"/>
      <c r="F7" s="391"/>
      <c r="G7" s="392">
        <v>2016</v>
      </c>
      <c r="H7" s="391"/>
      <c r="I7" s="391"/>
      <c r="J7" s="391"/>
      <c r="K7" s="392">
        <v>2017</v>
      </c>
      <c r="L7" s="391"/>
      <c r="M7" s="391"/>
      <c r="N7" s="391"/>
      <c r="O7" s="392">
        <v>2018</v>
      </c>
      <c r="P7" s="391"/>
      <c r="Q7" s="391"/>
      <c r="R7" s="391"/>
      <c r="S7" s="392">
        <v>2019</v>
      </c>
      <c r="T7" s="391"/>
      <c r="U7" s="391"/>
      <c r="V7" s="391"/>
      <c r="W7" s="392">
        <v>2020</v>
      </c>
      <c r="X7" s="391"/>
      <c r="Y7" s="391"/>
      <c r="Z7" s="391"/>
      <c r="AA7" s="392">
        <v>2021</v>
      </c>
      <c r="AB7" s="391"/>
      <c r="AC7" s="391"/>
      <c r="AD7" s="391"/>
      <c r="AE7" s="392">
        <v>2022</v>
      </c>
      <c r="AF7" s="391"/>
      <c r="AG7" s="391"/>
      <c r="AH7" s="391"/>
      <c r="AI7" s="392">
        <v>2023</v>
      </c>
      <c r="AJ7" s="391"/>
      <c r="AK7" s="391"/>
      <c r="AL7" s="391"/>
      <c r="AM7" s="30">
        <v>2024</v>
      </c>
    </row>
    <row r="8" spans="1:39" ht="16" customHeight="1" thickTop="1">
      <c r="A8" s="178"/>
      <c r="B8" s="276" t="s">
        <v>97</v>
      </c>
      <c r="C8" s="320" t="s">
        <v>0</v>
      </c>
      <c r="D8" s="320" t="s">
        <v>1</v>
      </c>
      <c r="E8" s="320" t="s">
        <v>2</v>
      </c>
      <c r="F8" s="320" t="s">
        <v>3</v>
      </c>
      <c r="G8" s="320" t="s">
        <v>4</v>
      </c>
      <c r="H8" s="320" t="s">
        <v>5</v>
      </c>
      <c r="I8" s="320" t="s">
        <v>6</v>
      </c>
      <c r="J8" s="320" t="s">
        <v>7</v>
      </c>
      <c r="K8" s="320" t="s">
        <v>8</v>
      </c>
      <c r="L8" s="320" t="s">
        <v>90</v>
      </c>
      <c r="M8" s="320" t="s">
        <v>102</v>
      </c>
      <c r="N8" s="320" t="s">
        <v>103</v>
      </c>
      <c r="O8" s="320" t="s">
        <v>104</v>
      </c>
      <c r="P8" s="320" t="s">
        <v>106</v>
      </c>
      <c r="Q8" s="320" t="s">
        <v>107</v>
      </c>
      <c r="R8" s="320" t="s">
        <v>108</v>
      </c>
      <c r="S8" s="320" t="s">
        <v>109</v>
      </c>
      <c r="T8" s="320" t="s">
        <v>111</v>
      </c>
      <c r="U8" s="320" t="s">
        <v>116</v>
      </c>
      <c r="V8" s="320" t="s">
        <v>117</v>
      </c>
      <c r="W8" s="320" t="s">
        <v>159</v>
      </c>
      <c r="X8" s="320" t="s">
        <v>178</v>
      </c>
      <c r="Y8" s="320" t="s">
        <v>181</v>
      </c>
      <c r="Z8" s="320" t="s">
        <v>197</v>
      </c>
      <c r="AA8" s="320" t="s">
        <v>199</v>
      </c>
      <c r="AB8" s="320" t="s">
        <v>201</v>
      </c>
      <c r="AC8" s="320" t="s">
        <v>204</v>
      </c>
      <c r="AD8" s="320" t="s">
        <v>206</v>
      </c>
      <c r="AE8" s="320" t="s">
        <v>209</v>
      </c>
      <c r="AF8" s="320" t="s">
        <v>214</v>
      </c>
      <c r="AG8" s="320"/>
      <c r="AH8" s="320" t="s">
        <v>226</v>
      </c>
      <c r="AI8" s="320" t="s">
        <v>244</v>
      </c>
      <c r="AJ8" s="320" t="s">
        <v>248</v>
      </c>
      <c r="AK8" s="320" t="s">
        <v>266</v>
      </c>
      <c r="AL8" s="320" t="s">
        <v>275</v>
      </c>
      <c r="AM8" s="320" t="s">
        <v>287</v>
      </c>
    </row>
    <row r="9" spans="1:39">
      <c r="A9" s="189"/>
      <c r="B9" s="123" t="s">
        <v>9</v>
      </c>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v>503228</v>
      </c>
      <c r="AI9" s="133">
        <v>504839</v>
      </c>
      <c r="AJ9" s="133">
        <v>508988</v>
      </c>
      <c r="AK9" s="133">
        <v>503594</v>
      </c>
      <c r="AL9" s="133">
        <v>723449</v>
      </c>
      <c r="AM9" s="133">
        <v>539561</v>
      </c>
    </row>
    <row r="10" spans="1:39">
      <c r="A10" s="189"/>
      <c r="B10" s="123" t="s">
        <v>11</v>
      </c>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v>-50906</v>
      </c>
      <c r="AI10" s="133">
        <v>-51198</v>
      </c>
      <c r="AJ10" s="133">
        <v>-50434</v>
      </c>
      <c r="AK10" s="133">
        <v>-47740</v>
      </c>
      <c r="AL10" s="133">
        <v>-52277</v>
      </c>
      <c r="AM10" s="133">
        <v>-50599</v>
      </c>
    </row>
    <row r="11" spans="1:39">
      <c r="A11" s="189"/>
      <c r="B11" s="123" t="s">
        <v>12</v>
      </c>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v>452322</v>
      </c>
      <c r="AI11" s="128">
        <v>453641</v>
      </c>
      <c r="AJ11" s="128">
        <v>458554</v>
      </c>
      <c r="AK11" s="128">
        <v>455854</v>
      </c>
      <c r="AL11" s="128">
        <v>671172</v>
      </c>
      <c r="AM11" s="128">
        <v>488962</v>
      </c>
    </row>
    <row r="12" spans="1:39">
      <c r="A12" s="134"/>
      <c r="B12" s="127" t="s">
        <v>13</v>
      </c>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v>-150033</v>
      </c>
      <c r="AI12" s="128">
        <v>-102697</v>
      </c>
      <c r="AJ12" s="128">
        <v>-96038</v>
      </c>
      <c r="AK12" s="128">
        <v>-94989</v>
      </c>
      <c r="AL12" s="128">
        <v>-324935</v>
      </c>
      <c r="AM12" s="128">
        <v>-98111</v>
      </c>
    </row>
    <row r="13" spans="1:39">
      <c r="A13" s="118"/>
      <c r="B13" s="130" t="s">
        <v>14</v>
      </c>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v>0</v>
      </c>
      <c r="AI13" s="132">
        <v>-3218</v>
      </c>
      <c r="AJ13" s="132">
        <v>-4759</v>
      </c>
      <c r="AK13" s="132">
        <v>0</v>
      </c>
      <c r="AL13" s="132">
        <v>0</v>
      </c>
      <c r="AM13" s="132">
        <v>0</v>
      </c>
    </row>
    <row r="14" spans="1:39">
      <c r="A14" s="118"/>
      <c r="B14" s="130" t="s">
        <v>15</v>
      </c>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v>0</v>
      </c>
      <c r="AI14" s="132">
        <v>0</v>
      </c>
      <c r="AJ14" s="132">
        <v>0</v>
      </c>
      <c r="AK14" s="132">
        <v>-566</v>
      </c>
      <c r="AL14" s="132">
        <v>0</v>
      </c>
      <c r="AM14" s="132">
        <v>0</v>
      </c>
    </row>
    <row r="15" spans="1:39">
      <c r="A15" s="118"/>
      <c r="B15" s="130" t="s">
        <v>16</v>
      </c>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v>0</v>
      </c>
      <c r="AI15" s="132">
        <v>0</v>
      </c>
      <c r="AJ15" s="132">
        <v>-6383</v>
      </c>
      <c r="AK15" s="132">
        <v>0</v>
      </c>
      <c r="AL15" s="132">
        <v>0</v>
      </c>
      <c r="AM15" s="132">
        <v>0</v>
      </c>
    </row>
    <row r="16" spans="1:39">
      <c r="A16" s="118"/>
      <c r="B16" s="130" t="s">
        <v>17</v>
      </c>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v>0</v>
      </c>
      <c r="AI16" s="132">
        <v>-194</v>
      </c>
      <c r="AJ16" s="132">
        <v>-169</v>
      </c>
      <c r="AK16" s="132">
        <v>-116</v>
      </c>
      <c r="AL16" s="132">
        <v>-187</v>
      </c>
      <c r="AM16" s="132">
        <v>-107</v>
      </c>
    </row>
    <row r="17" spans="1:39">
      <c r="A17" s="118"/>
      <c r="B17" s="130" t="s">
        <v>18</v>
      </c>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v>-16431</v>
      </c>
      <c r="AI17" s="132">
        <v>-7291</v>
      </c>
      <c r="AJ17" s="132">
        <v>-10833</v>
      </c>
      <c r="AK17" s="132">
        <v>-6539</v>
      </c>
      <c r="AL17" s="132">
        <v>-35003</v>
      </c>
      <c r="AM17" s="132">
        <v>-23189</v>
      </c>
    </row>
    <row r="18" spans="1:39">
      <c r="A18" s="118"/>
      <c r="B18" s="130" t="s">
        <v>10</v>
      </c>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v>-133602</v>
      </c>
      <c r="AI18" s="132">
        <v>-91994</v>
      </c>
      <c r="AJ18" s="132">
        <v>-73894</v>
      </c>
      <c r="AK18" s="132">
        <v>-87768</v>
      </c>
      <c r="AL18" s="132">
        <v>-289745</v>
      </c>
      <c r="AM18" s="132">
        <v>-74815</v>
      </c>
    </row>
    <row r="19" spans="1:39">
      <c r="A19" s="118"/>
      <c r="B19" s="130" t="s">
        <v>38</v>
      </c>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v>0</v>
      </c>
      <c r="AI19" s="132">
        <v>0</v>
      </c>
      <c r="AJ19" s="132">
        <v>0</v>
      </c>
      <c r="AK19" s="132">
        <v>0</v>
      </c>
      <c r="AL19" s="132">
        <v>0</v>
      </c>
      <c r="AM19" s="132">
        <v>0</v>
      </c>
    </row>
    <row r="20" spans="1:39">
      <c r="A20" s="118"/>
      <c r="B20" s="130" t="s">
        <v>39</v>
      </c>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v>0</v>
      </c>
      <c r="AI20" s="132">
        <v>0</v>
      </c>
      <c r="AJ20" s="132">
        <v>0</v>
      </c>
      <c r="AK20" s="132">
        <v>0</v>
      </c>
      <c r="AL20" s="132">
        <v>0</v>
      </c>
      <c r="AM20" s="132">
        <v>0</v>
      </c>
    </row>
    <row r="21" spans="1:39">
      <c r="A21" s="118"/>
      <c r="B21" s="130" t="s">
        <v>40</v>
      </c>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v>0</v>
      </c>
      <c r="AI21" s="132">
        <v>0</v>
      </c>
      <c r="AJ21" s="132">
        <v>0</v>
      </c>
      <c r="AK21" s="132">
        <v>0</v>
      </c>
      <c r="AL21" s="132">
        <v>0</v>
      </c>
      <c r="AM21" s="132">
        <v>0</v>
      </c>
    </row>
    <row r="22" spans="1:39">
      <c r="A22" s="118"/>
      <c r="B22" s="130" t="s">
        <v>41</v>
      </c>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v>0</v>
      </c>
      <c r="AI22" s="132">
        <v>0</v>
      </c>
      <c r="AJ22" s="132">
        <v>0</v>
      </c>
      <c r="AK22" s="132">
        <v>0</v>
      </c>
      <c r="AL22" s="132">
        <v>0</v>
      </c>
      <c r="AM22" s="132">
        <v>0</v>
      </c>
    </row>
    <row r="23" spans="1:39">
      <c r="A23" s="118"/>
      <c r="B23" s="130" t="s">
        <v>42</v>
      </c>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v>0</v>
      </c>
      <c r="AI23" s="132">
        <v>0</v>
      </c>
      <c r="AJ23" s="132">
        <v>0</v>
      </c>
      <c r="AK23" s="132">
        <v>0</v>
      </c>
      <c r="AL23" s="132">
        <v>0</v>
      </c>
      <c r="AM23" s="132">
        <v>0</v>
      </c>
    </row>
    <row r="24" spans="1:39">
      <c r="A24" s="118"/>
      <c r="B24" s="130" t="s">
        <v>43</v>
      </c>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v>0</v>
      </c>
      <c r="AI24" s="132">
        <v>0</v>
      </c>
      <c r="AJ24" s="132">
        <v>0</v>
      </c>
      <c r="AK24" s="132">
        <v>0</v>
      </c>
      <c r="AL24" s="132">
        <v>0</v>
      </c>
      <c r="AM24" s="132">
        <v>0</v>
      </c>
    </row>
    <row r="25" spans="1:39">
      <c r="A25" s="134"/>
      <c r="B25" s="127" t="s">
        <v>19</v>
      </c>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v>9503</v>
      </c>
      <c r="AI25" s="133">
        <v>-4277</v>
      </c>
      <c r="AJ25" s="133">
        <v>-9715</v>
      </c>
      <c r="AK25" s="133">
        <v>-7210</v>
      </c>
      <c r="AL25" s="133">
        <v>-7147</v>
      </c>
      <c r="AM25" s="133">
        <v>-3748</v>
      </c>
    </row>
    <row r="26" spans="1:39">
      <c r="A26" s="118"/>
      <c r="B26" s="130" t="s">
        <v>14</v>
      </c>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v>-8961</v>
      </c>
      <c r="AI26" s="132">
        <v>-1487</v>
      </c>
      <c r="AJ26" s="132">
        <v>-2131</v>
      </c>
      <c r="AK26" s="132">
        <v>-1126</v>
      </c>
      <c r="AL26" s="132">
        <v>-929</v>
      </c>
      <c r="AM26" s="132">
        <v>-762</v>
      </c>
    </row>
    <row r="27" spans="1:39">
      <c r="A27" s="118"/>
      <c r="B27" s="130" t="s">
        <v>16</v>
      </c>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v>485</v>
      </c>
      <c r="AI27" s="132">
        <v>-2681</v>
      </c>
      <c r="AJ27" s="132">
        <v>-7493</v>
      </c>
      <c r="AK27" s="132">
        <v>-5962</v>
      </c>
      <c r="AL27" s="132">
        <v>-6082</v>
      </c>
      <c r="AM27" s="132">
        <v>-2927</v>
      </c>
    </row>
    <row r="28" spans="1:39">
      <c r="A28" s="118"/>
      <c r="B28" s="130" t="s">
        <v>185</v>
      </c>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v>17979</v>
      </c>
      <c r="AI28" s="132">
        <v>-109</v>
      </c>
      <c r="AJ28" s="132">
        <v>-91</v>
      </c>
      <c r="AK28" s="132">
        <v>-122</v>
      </c>
      <c r="AL28" s="132">
        <v>-136</v>
      </c>
      <c r="AM28" s="132">
        <v>-59</v>
      </c>
    </row>
    <row r="29" spans="1:39">
      <c r="A29" s="134"/>
      <c r="B29" s="130" t="s">
        <v>187</v>
      </c>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v>0</v>
      </c>
      <c r="AI29" s="132">
        <v>0</v>
      </c>
      <c r="AJ29" s="132">
        <v>0</v>
      </c>
      <c r="AK29" s="132">
        <v>0</v>
      </c>
      <c r="AL29" s="132">
        <v>0</v>
      </c>
      <c r="AM29" s="132">
        <v>0</v>
      </c>
    </row>
    <row r="30" spans="1:39">
      <c r="A30" s="134"/>
      <c r="B30" s="130" t="s">
        <v>188</v>
      </c>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v>0</v>
      </c>
      <c r="AI30" s="132">
        <v>0</v>
      </c>
      <c r="AJ30" s="132">
        <v>0</v>
      </c>
      <c r="AK30" s="132">
        <v>0</v>
      </c>
      <c r="AL30" s="132">
        <v>0</v>
      </c>
      <c r="AM30" s="132">
        <v>0</v>
      </c>
    </row>
    <row r="31" spans="1:39">
      <c r="A31" s="134"/>
      <c r="B31" s="130" t="s">
        <v>186</v>
      </c>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v>0</v>
      </c>
      <c r="AI31" s="132">
        <v>0</v>
      </c>
      <c r="AJ31" s="132">
        <v>0</v>
      </c>
      <c r="AK31" s="132">
        <v>0</v>
      </c>
      <c r="AL31" s="132">
        <v>0</v>
      </c>
      <c r="AM31" s="132">
        <v>0</v>
      </c>
    </row>
    <row r="32" spans="1:39">
      <c r="A32" s="189"/>
      <c r="B32" s="123" t="s">
        <v>20</v>
      </c>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v>-92617</v>
      </c>
      <c r="AI32" s="133">
        <v>-92629</v>
      </c>
      <c r="AJ32" s="133">
        <v>-96101</v>
      </c>
      <c r="AK32" s="133">
        <v>-95077</v>
      </c>
      <c r="AL32" s="133">
        <v>-103686</v>
      </c>
      <c r="AM32" s="133">
        <v>-97213</v>
      </c>
    </row>
    <row r="33" spans="1:39">
      <c r="A33" s="118"/>
      <c r="B33" s="130" t="s">
        <v>21</v>
      </c>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v>-92472</v>
      </c>
      <c r="AI33" s="132">
        <v>-92491</v>
      </c>
      <c r="AJ33" s="132">
        <v>-96015</v>
      </c>
      <c r="AK33" s="132">
        <v>-95211</v>
      </c>
      <c r="AL33" s="132">
        <v>-103752</v>
      </c>
      <c r="AM33" s="132">
        <v>-97279</v>
      </c>
    </row>
    <row r="34" spans="1:39">
      <c r="A34" s="118"/>
      <c r="B34" s="130" t="s">
        <v>22</v>
      </c>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v>-145</v>
      </c>
      <c r="AI34" s="132">
        <v>-138</v>
      </c>
      <c r="AJ34" s="132">
        <v>-86</v>
      </c>
      <c r="AK34" s="132">
        <v>134</v>
      </c>
      <c r="AL34" s="132">
        <v>66</v>
      </c>
      <c r="AM34" s="132">
        <v>66</v>
      </c>
    </row>
    <row r="35" spans="1:39">
      <c r="A35" s="134"/>
      <c r="B35" s="127" t="s">
        <v>23</v>
      </c>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v>-74646</v>
      </c>
      <c r="AI35" s="133">
        <v>-117287.35830000002</v>
      </c>
      <c r="AJ35" s="133">
        <v>-28330.730660000001</v>
      </c>
      <c r="AK35" s="133">
        <v>-321698.65182000003</v>
      </c>
      <c r="AL35" s="133">
        <v>-323293.95160999999</v>
      </c>
      <c r="AM35" s="133">
        <v>-303654.58510999999</v>
      </c>
    </row>
    <row r="36" spans="1:39">
      <c r="A36" s="190"/>
      <c r="B36" s="137" t="s">
        <v>24</v>
      </c>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v>145113</v>
      </c>
      <c r="AI36" s="133">
        <v>188590.64169999998</v>
      </c>
      <c r="AJ36" s="133">
        <v>287801.26934</v>
      </c>
      <c r="AK36" s="133">
        <v>-91541.651819999999</v>
      </c>
      <c r="AL36" s="133">
        <v>412887.04839000001</v>
      </c>
      <c r="AM36" s="133">
        <v>-74606.58511</v>
      </c>
    </row>
    <row r="37" spans="1:39">
      <c r="A37" s="191"/>
      <c r="B37" s="138" t="s">
        <v>25</v>
      </c>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v>0</v>
      </c>
      <c r="AI37" s="132">
        <v>0</v>
      </c>
      <c r="AJ37" s="132">
        <v>7163</v>
      </c>
      <c r="AK37" s="132">
        <v>10</v>
      </c>
      <c r="AL37" s="132">
        <v>-7152</v>
      </c>
      <c r="AM37" s="132">
        <v>28</v>
      </c>
    </row>
    <row r="38" spans="1:39">
      <c r="A38" s="191"/>
      <c r="B38" s="138" t="s">
        <v>26</v>
      </c>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v>19207</v>
      </c>
      <c r="AI38" s="132">
        <v>25694</v>
      </c>
      <c r="AJ38" s="132">
        <v>20959</v>
      </c>
      <c r="AK38" s="132">
        <v>28021</v>
      </c>
      <c r="AL38" s="132">
        <v>40155</v>
      </c>
      <c r="AM38" s="132">
        <v>24543</v>
      </c>
    </row>
    <row r="39" spans="1:39">
      <c r="A39" s="191"/>
      <c r="B39" s="138" t="s">
        <v>27</v>
      </c>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v>125685</v>
      </c>
      <c r="AI39" s="132">
        <v>162778.64169999998</v>
      </c>
      <c r="AJ39" s="132">
        <v>247135.26934000003</v>
      </c>
      <c r="AK39" s="132">
        <v>-122324.65182</v>
      </c>
      <c r="AL39" s="132">
        <v>140674.04838999998</v>
      </c>
      <c r="AM39" s="132">
        <v>-104112.58511</v>
      </c>
    </row>
    <row r="40" spans="1:39">
      <c r="A40" s="191"/>
      <c r="B40" s="138" t="s">
        <v>28</v>
      </c>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v>0</v>
      </c>
      <c r="AI40" s="132">
        <v>0</v>
      </c>
      <c r="AJ40" s="132">
        <v>0</v>
      </c>
      <c r="AK40" s="132">
        <v>0</v>
      </c>
      <c r="AL40" s="132">
        <v>0</v>
      </c>
      <c r="AM40" s="132">
        <v>3824</v>
      </c>
    </row>
    <row r="41" spans="1:39">
      <c r="A41" s="191"/>
      <c r="B41" s="138" t="s">
        <v>29</v>
      </c>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v>221</v>
      </c>
      <c r="AI41" s="132">
        <v>118</v>
      </c>
      <c r="AJ41" s="132">
        <v>12544</v>
      </c>
      <c r="AK41" s="132">
        <v>2752</v>
      </c>
      <c r="AL41" s="132">
        <v>239210</v>
      </c>
      <c r="AM41" s="132">
        <v>1111</v>
      </c>
    </row>
    <row r="42" spans="1:39">
      <c r="A42" s="190"/>
      <c r="B42" s="137" t="s">
        <v>30</v>
      </c>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v>-219759</v>
      </c>
      <c r="AI42" s="133">
        <v>-305878</v>
      </c>
      <c r="AJ42" s="133">
        <v>-316132</v>
      </c>
      <c r="AK42" s="133">
        <v>-230157</v>
      </c>
      <c r="AL42" s="133">
        <v>-736181</v>
      </c>
      <c r="AM42" s="133">
        <v>-229048</v>
      </c>
    </row>
    <row r="43" spans="1:39">
      <c r="A43" s="191"/>
      <c r="B43" s="138" t="s">
        <v>25</v>
      </c>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v>0</v>
      </c>
      <c r="AI43" s="132">
        <v>0</v>
      </c>
      <c r="AJ43" s="132">
        <v>-2315</v>
      </c>
      <c r="AK43" s="132">
        <v>-4626</v>
      </c>
      <c r="AL43" s="132">
        <v>-14392</v>
      </c>
      <c r="AM43" s="132">
        <v>0</v>
      </c>
    </row>
    <row r="44" spans="1:39">
      <c r="A44" s="191"/>
      <c r="B44" s="138" t="s">
        <v>31</v>
      </c>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v>-83926</v>
      </c>
      <c r="AI44" s="132">
        <v>-85684</v>
      </c>
      <c r="AJ44" s="132">
        <v>-76656</v>
      </c>
      <c r="AK44" s="132">
        <v>-79748</v>
      </c>
      <c r="AL44" s="132">
        <v>-17231</v>
      </c>
      <c r="AM44" s="132">
        <v>-15254</v>
      </c>
    </row>
    <row r="45" spans="1:39">
      <c r="A45" s="191"/>
      <c r="B45" s="138" t="s">
        <v>29</v>
      </c>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v>-135833</v>
      </c>
      <c r="AI45" s="132">
        <v>-220194</v>
      </c>
      <c r="AJ45" s="132">
        <v>-237161</v>
      </c>
      <c r="AK45" s="132">
        <v>-145783</v>
      </c>
      <c r="AL45" s="132">
        <v>-704558</v>
      </c>
      <c r="AM45" s="132">
        <v>-213794</v>
      </c>
    </row>
    <row r="46" spans="1:39">
      <c r="A46" s="189"/>
      <c r="B46" s="123" t="s">
        <v>32</v>
      </c>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v>-88</v>
      </c>
      <c r="AI46" s="133">
        <v>171</v>
      </c>
      <c r="AJ46" s="133">
        <v>59235</v>
      </c>
      <c r="AK46" s="133">
        <v>445</v>
      </c>
      <c r="AL46" s="133">
        <v>-1077</v>
      </c>
      <c r="AM46" s="133">
        <v>-619</v>
      </c>
    </row>
    <row r="47" spans="1:39">
      <c r="A47" s="189"/>
      <c r="B47" s="123" t="s">
        <v>44</v>
      </c>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v>0</v>
      </c>
      <c r="AI47" s="133">
        <v>0</v>
      </c>
      <c r="AJ47" s="133">
        <v>0</v>
      </c>
      <c r="AK47" s="133">
        <v>0</v>
      </c>
      <c r="AL47" s="133">
        <v>0</v>
      </c>
      <c r="AM47" s="133">
        <v>0</v>
      </c>
    </row>
    <row r="48" spans="1:39">
      <c r="A48" s="189"/>
      <c r="B48" s="123" t="s">
        <v>33</v>
      </c>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v>144441</v>
      </c>
      <c r="AI48" s="133">
        <v>136921.64169999998</v>
      </c>
      <c r="AJ48" s="133">
        <v>287604.26934</v>
      </c>
      <c r="AK48" s="133">
        <v>-62675.651820000028</v>
      </c>
      <c r="AL48" s="133">
        <v>-88966.951609999989</v>
      </c>
      <c r="AM48" s="133">
        <v>-14383.585109999985</v>
      </c>
    </row>
    <row r="49" spans="1:39">
      <c r="A49" s="189"/>
      <c r="B49" s="123" t="s">
        <v>34</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v>-832</v>
      </c>
      <c r="AI49" s="133">
        <v>-3802</v>
      </c>
      <c r="AJ49" s="133">
        <v>-4366</v>
      </c>
      <c r="AK49" s="133">
        <v>-3495</v>
      </c>
      <c r="AL49" s="133">
        <v>11663</v>
      </c>
      <c r="AM49" s="133">
        <v>-13324</v>
      </c>
    </row>
    <row r="50" spans="1:39">
      <c r="A50" s="189"/>
      <c r="B50" s="123" t="s">
        <v>35</v>
      </c>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v>-45972</v>
      </c>
      <c r="AI50" s="133">
        <v>-31171</v>
      </c>
      <c r="AJ50" s="133">
        <v>-80707</v>
      </c>
      <c r="AK50" s="133">
        <v>34745</v>
      </c>
      <c r="AL50" s="133">
        <v>-14886</v>
      </c>
      <c r="AM50" s="133">
        <v>18443</v>
      </c>
    </row>
    <row r="51" spans="1:39">
      <c r="A51" s="189"/>
      <c r="B51" s="123" t="s">
        <v>45</v>
      </c>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v>0</v>
      </c>
      <c r="AI51" s="133">
        <v>0</v>
      </c>
      <c r="AJ51" s="133">
        <v>0</v>
      </c>
      <c r="AK51" s="133">
        <v>0</v>
      </c>
      <c r="AL51" s="133">
        <v>0</v>
      </c>
      <c r="AM51" s="133">
        <v>0</v>
      </c>
    </row>
    <row r="52" spans="1:39">
      <c r="A52" s="189"/>
      <c r="B52" s="123" t="s">
        <v>46</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v>97637</v>
      </c>
      <c r="AI52" s="133">
        <v>101948.64169999998</v>
      </c>
      <c r="AJ52" s="133">
        <v>202531.26934</v>
      </c>
      <c r="AK52" s="133">
        <v>-31425.651820000028</v>
      </c>
      <c r="AL52" s="133">
        <v>-92189.951609999989</v>
      </c>
      <c r="AM52" s="133">
        <v>-9264.5851099999854</v>
      </c>
    </row>
    <row r="53" spans="1:39">
      <c r="A53" s="189"/>
      <c r="B53" s="139" t="s">
        <v>47</v>
      </c>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v>97637</v>
      </c>
      <c r="AI53" s="141">
        <v>101948.64169999998</v>
      </c>
      <c r="AJ53" s="141">
        <v>202531.26934</v>
      </c>
      <c r="AK53" s="141">
        <v>-31425.651820000028</v>
      </c>
      <c r="AL53" s="141">
        <v>-92189.951609999989</v>
      </c>
      <c r="AM53" s="141">
        <v>-9264.5851099999854</v>
      </c>
    </row>
    <row r="54" spans="1:39" ht="9" customHeight="1">
      <c r="A54" s="122"/>
      <c r="B54" s="123"/>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v>0</v>
      </c>
      <c r="AI54" s="186">
        <v>0</v>
      </c>
      <c r="AJ54" s="186">
        <v>0</v>
      </c>
      <c r="AK54" s="186">
        <v>0</v>
      </c>
      <c r="AL54" s="186">
        <v>0</v>
      </c>
      <c r="AM54" s="186">
        <v>0</v>
      </c>
    </row>
    <row r="55" spans="1:39">
      <c r="A55" s="122"/>
      <c r="B55" s="143" t="s">
        <v>189</v>
      </c>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v>311704</v>
      </c>
      <c r="AI55" s="187">
        <v>346838</v>
      </c>
      <c r="AJ55" s="187">
        <v>412036</v>
      </c>
      <c r="AK55" s="187">
        <v>354100</v>
      </c>
      <c r="AL55" s="187">
        <v>338013</v>
      </c>
      <c r="AM55" s="187">
        <v>386484</v>
      </c>
    </row>
    <row r="56" spans="1:39" ht="16.5">
      <c r="A56" s="122"/>
      <c r="B56" s="139" t="s">
        <v>439</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v>311704</v>
      </c>
      <c r="AI56" s="141">
        <v>346838</v>
      </c>
      <c r="AJ56" s="141">
        <v>412036</v>
      </c>
      <c r="AK56" s="141">
        <v>354100</v>
      </c>
      <c r="AL56" s="141">
        <v>338013</v>
      </c>
      <c r="AM56" s="141">
        <v>386484</v>
      </c>
    </row>
    <row r="57" spans="1:39">
      <c r="B57" s="145" t="s">
        <v>190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row>
    <row r="58" spans="1:39">
      <c r="B58" s="145" t="s">
        <v>191</v>
      </c>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row>
    <row r="59" spans="1:39">
      <c r="A59" s="122"/>
      <c r="B59" s="145" t="s">
        <v>192</v>
      </c>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row>
    <row r="60" spans="1:39">
      <c r="A60" s="122"/>
      <c r="B60" s="88"/>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row>
    <row r="61" spans="1:39" ht="15" thickBot="1">
      <c r="A61" s="122"/>
      <c r="B61" s="88"/>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row>
    <row r="62" spans="1:39" ht="16" customHeight="1" thickTop="1" thickBot="1">
      <c r="A62" s="178"/>
      <c r="B62" s="27" t="s">
        <v>94</v>
      </c>
      <c r="C62" s="391">
        <v>2015</v>
      </c>
      <c r="D62" s="391"/>
      <c r="E62" s="391"/>
      <c r="F62" s="391"/>
      <c r="G62" s="392">
        <v>2016</v>
      </c>
      <c r="H62" s="391"/>
      <c r="I62" s="391"/>
      <c r="J62" s="391"/>
      <c r="K62" s="392">
        <v>2017</v>
      </c>
      <c r="L62" s="391"/>
      <c r="M62" s="391"/>
      <c r="N62" s="391"/>
      <c r="O62" s="392">
        <v>2018</v>
      </c>
      <c r="P62" s="391"/>
      <c r="Q62" s="391"/>
      <c r="R62" s="391"/>
      <c r="S62" s="392">
        <v>2019</v>
      </c>
      <c r="T62" s="391"/>
      <c r="U62" s="391"/>
      <c r="V62" s="391"/>
      <c r="W62" s="392">
        <v>2020</v>
      </c>
      <c r="X62" s="391"/>
      <c r="Y62" s="391"/>
      <c r="Z62" s="391"/>
      <c r="AA62" s="392">
        <v>2021</v>
      </c>
      <c r="AB62" s="391"/>
      <c r="AC62" s="391"/>
      <c r="AD62" s="391"/>
      <c r="AE62" s="392">
        <v>2022</v>
      </c>
      <c r="AF62" s="391"/>
      <c r="AG62" s="391"/>
      <c r="AH62" s="391"/>
      <c r="AI62" s="392">
        <v>2023</v>
      </c>
      <c r="AJ62" s="391"/>
      <c r="AK62" s="391"/>
      <c r="AL62" s="391"/>
      <c r="AM62" s="30">
        <v>2024</v>
      </c>
    </row>
    <row r="63" spans="1:39" ht="16" customHeight="1" thickTop="1">
      <c r="B63" s="28" t="s">
        <v>97</v>
      </c>
      <c r="C63" s="351"/>
      <c r="D63" s="351"/>
      <c r="E63" s="351"/>
      <c r="F63" s="351"/>
      <c r="G63" s="351"/>
      <c r="H63" s="351"/>
      <c r="I63" s="351"/>
      <c r="J63" s="351"/>
      <c r="K63" s="351"/>
      <c r="L63" s="351"/>
      <c r="M63" s="351"/>
      <c r="N63" s="351"/>
      <c r="O63" s="351"/>
      <c r="P63" s="351"/>
      <c r="Q63" s="351"/>
      <c r="R63" s="351"/>
      <c r="S63" s="351"/>
      <c r="T63" s="351"/>
      <c r="U63" s="351"/>
      <c r="V63" s="351"/>
      <c r="W63" s="351"/>
      <c r="X63" s="351"/>
      <c r="Y63" s="351"/>
      <c r="Z63" s="351"/>
      <c r="AA63" s="351"/>
      <c r="AB63" s="351"/>
      <c r="AC63" s="351"/>
      <c r="AD63" s="351"/>
      <c r="AE63" s="351"/>
      <c r="AF63" s="351"/>
      <c r="AG63" s="351"/>
      <c r="AH63" s="351" t="str">
        <f t="shared" ref="AH63:AM63" si="0">AH8</f>
        <v>4T22</v>
      </c>
      <c r="AI63" s="351" t="str">
        <f t="shared" si="0"/>
        <v>1T23</v>
      </c>
      <c r="AJ63" s="351" t="str">
        <f t="shared" si="0"/>
        <v>2T23</v>
      </c>
      <c r="AK63" s="351" t="str">
        <f t="shared" si="0"/>
        <v>3T23</v>
      </c>
      <c r="AL63" s="351" t="str">
        <f t="shared" si="0"/>
        <v>4T23</v>
      </c>
      <c r="AM63" s="351" t="str">
        <f t="shared" si="0"/>
        <v>1T24</v>
      </c>
    </row>
    <row r="64" spans="1:39">
      <c r="A64" s="192"/>
      <c r="B64" s="148" t="s">
        <v>48</v>
      </c>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v>641073</v>
      </c>
      <c r="AI64" s="149">
        <v>517934</v>
      </c>
      <c r="AJ64" s="149">
        <v>895474</v>
      </c>
      <c r="AK64" s="149">
        <v>6203749</v>
      </c>
      <c r="AL64" s="149">
        <v>1558943</v>
      </c>
      <c r="AM64" s="149">
        <v>616756</v>
      </c>
    </row>
    <row r="65" spans="1:39">
      <c r="A65" s="192"/>
      <c r="B65" s="151" t="s">
        <v>49</v>
      </c>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v>222237</v>
      </c>
      <c r="AI65" s="152">
        <v>133673</v>
      </c>
      <c r="AJ65" s="152">
        <v>418759</v>
      </c>
      <c r="AK65" s="152">
        <v>484560</v>
      </c>
      <c r="AL65" s="152">
        <v>955509</v>
      </c>
      <c r="AM65" s="152">
        <v>100989</v>
      </c>
    </row>
    <row r="66" spans="1:39">
      <c r="A66" s="192"/>
      <c r="B66" s="151" t="s">
        <v>273</v>
      </c>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v>5000000</v>
      </c>
      <c r="AL66" s="152">
        <v>0</v>
      </c>
      <c r="AM66" s="152">
        <v>0</v>
      </c>
    </row>
    <row r="67" spans="1:39">
      <c r="A67" s="192"/>
      <c r="B67" s="151" t="s">
        <v>118</v>
      </c>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v>0</v>
      </c>
      <c r="AI67" s="149">
        <v>0</v>
      </c>
      <c r="AJ67" s="149">
        <v>0</v>
      </c>
      <c r="AK67" s="149">
        <v>0</v>
      </c>
      <c r="AL67" s="149">
        <v>13198</v>
      </c>
      <c r="AM67" s="149">
        <v>32937</v>
      </c>
    </row>
    <row r="68" spans="1:39">
      <c r="A68" s="192"/>
      <c r="B68" s="151" t="s">
        <v>98</v>
      </c>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52">
        <v>272627</v>
      </c>
      <c r="AI68" s="152">
        <v>259585</v>
      </c>
      <c r="AJ68" s="152">
        <v>232748</v>
      </c>
      <c r="AK68" s="152">
        <v>331363</v>
      </c>
      <c r="AL68" s="152">
        <v>369911</v>
      </c>
      <c r="AM68" s="152">
        <v>308993</v>
      </c>
    </row>
    <row r="69" spans="1:39">
      <c r="A69" s="192"/>
      <c r="B69" s="151" t="s">
        <v>207</v>
      </c>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v>0</v>
      </c>
      <c r="AI69" s="149">
        <v>0</v>
      </c>
      <c r="AJ69" s="149">
        <v>0</v>
      </c>
      <c r="AK69" s="149">
        <v>0</v>
      </c>
      <c r="AL69" s="149">
        <v>0</v>
      </c>
      <c r="AM69" s="149">
        <v>0</v>
      </c>
    </row>
    <row r="70" spans="1:39">
      <c r="A70" s="192"/>
      <c r="B70" s="151" t="s">
        <v>52</v>
      </c>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v>47166</v>
      </c>
      <c r="AI70" s="152">
        <v>46116</v>
      </c>
      <c r="AJ70" s="152">
        <v>42489</v>
      </c>
      <c r="AK70" s="152">
        <v>202288</v>
      </c>
      <c r="AL70" s="152">
        <v>44411</v>
      </c>
      <c r="AM70" s="152">
        <v>41811</v>
      </c>
    </row>
    <row r="71" spans="1:39">
      <c r="A71" s="192"/>
      <c r="B71" s="151" t="s">
        <v>50</v>
      </c>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v>8573</v>
      </c>
      <c r="AI71" s="152">
        <v>12347</v>
      </c>
      <c r="AJ71" s="152">
        <v>10458</v>
      </c>
      <c r="AK71" s="152">
        <v>10228</v>
      </c>
      <c r="AL71" s="152">
        <v>59914</v>
      </c>
      <c r="AM71" s="152">
        <v>44649</v>
      </c>
    </row>
    <row r="72" spans="1:39">
      <c r="A72" s="192"/>
      <c r="B72" s="151" t="s">
        <v>55</v>
      </c>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v>26754</v>
      </c>
      <c r="AI72" s="152">
        <v>95</v>
      </c>
      <c r="AJ72" s="152">
        <v>45267</v>
      </c>
      <c r="AK72" s="152">
        <v>48651</v>
      </c>
      <c r="AL72" s="152">
        <v>26958</v>
      </c>
      <c r="AM72" s="152">
        <v>-4748</v>
      </c>
    </row>
    <row r="73" spans="1:39">
      <c r="A73" s="192"/>
      <c r="B73" s="151" t="s">
        <v>119</v>
      </c>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v>63716</v>
      </c>
      <c r="AI73" s="152">
        <v>66118</v>
      </c>
      <c r="AJ73" s="152">
        <v>145753</v>
      </c>
      <c r="AK73" s="152">
        <v>120304</v>
      </c>
      <c r="AL73" s="152">
        <v>89042</v>
      </c>
      <c r="AM73" s="152">
        <v>92110</v>
      </c>
    </row>
    <row r="74" spans="1:39">
      <c r="A74" s="192"/>
      <c r="B74" s="151" t="s">
        <v>51</v>
      </c>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v>0</v>
      </c>
      <c r="AI74" s="152">
        <v>0</v>
      </c>
      <c r="AJ74" s="152">
        <v>0</v>
      </c>
      <c r="AK74" s="152">
        <v>0</v>
      </c>
      <c r="AL74" s="152">
        <v>0</v>
      </c>
      <c r="AM74" s="152">
        <v>0</v>
      </c>
    </row>
    <row r="75" spans="1:39">
      <c r="A75" s="192"/>
      <c r="B75" s="151" t="s">
        <v>54</v>
      </c>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v>0</v>
      </c>
      <c r="AI75" s="152">
        <v>0</v>
      </c>
      <c r="AJ75" s="152">
        <v>0</v>
      </c>
      <c r="AK75" s="152">
        <v>0</v>
      </c>
      <c r="AL75" s="152">
        <v>0</v>
      </c>
      <c r="AM75" s="152">
        <v>0</v>
      </c>
    </row>
    <row r="76" spans="1:39">
      <c r="A76" s="192"/>
      <c r="B76" s="151" t="s">
        <v>120</v>
      </c>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v>0</v>
      </c>
      <c r="AI76" s="152">
        <v>0</v>
      </c>
      <c r="AJ76" s="152">
        <v>0</v>
      </c>
      <c r="AK76" s="152">
        <v>0</v>
      </c>
      <c r="AL76" s="152">
        <v>0</v>
      </c>
      <c r="AM76" s="152">
        <v>15</v>
      </c>
    </row>
    <row r="77" spans="1:39">
      <c r="A77" s="192"/>
      <c r="B77" s="151" t="s">
        <v>56</v>
      </c>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v>0</v>
      </c>
      <c r="AI77" s="152">
        <v>0</v>
      </c>
      <c r="AJ77" s="152">
        <v>0</v>
      </c>
      <c r="AK77" s="152">
        <v>0</v>
      </c>
      <c r="AL77" s="152">
        <v>0</v>
      </c>
      <c r="AM77" s="152">
        <v>0</v>
      </c>
    </row>
    <row r="78" spans="1:39">
      <c r="A78" s="192"/>
      <c r="B78" s="151" t="s">
        <v>224</v>
      </c>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c r="AA78" s="149"/>
      <c r="AB78" s="149"/>
      <c r="AC78" s="149"/>
      <c r="AD78" s="149"/>
      <c r="AE78" s="149"/>
      <c r="AF78" s="149"/>
      <c r="AG78" s="149"/>
      <c r="AH78" s="149">
        <v>0</v>
      </c>
      <c r="AI78" s="149">
        <v>0</v>
      </c>
      <c r="AJ78" s="149">
        <v>0</v>
      </c>
      <c r="AK78" s="149">
        <v>0</v>
      </c>
      <c r="AL78" s="149">
        <v>0</v>
      </c>
      <c r="AM78" s="149">
        <v>0</v>
      </c>
    </row>
    <row r="79" spans="1:39">
      <c r="A79" s="192"/>
      <c r="B79" s="151" t="s">
        <v>53</v>
      </c>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2"/>
      <c r="AG79" s="152"/>
      <c r="AH79" s="152">
        <v>0</v>
      </c>
      <c r="AI79" s="152">
        <v>0</v>
      </c>
      <c r="AJ79" s="152">
        <v>0</v>
      </c>
      <c r="AK79" s="152">
        <v>6355</v>
      </c>
      <c r="AL79" s="152">
        <v>0</v>
      </c>
      <c r="AM79" s="152">
        <v>0</v>
      </c>
    </row>
    <row r="80" spans="1:39">
      <c r="A80" s="192"/>
      <c r="B80" s="151" t="s">
        <v>57</v>
      </c>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c r="AA80" s="152"/>
      <c r="AB80" s="152"/>
      <c r="AC80" s="152"/>
      <c r="AD80" s="152"/>
      <c r="AE80" s="152"/>
      <c r="AF80" s="152"/>
      <c r="AG80" s="152"/>
      <c r="AH80" s="152">
        <v>0</v>
      </c>
      <c r="AI80" s="152">
        <v>0</v>
      </c>
      <c r="AJ80" s="152">
        <v>0</v>
      </c>
      <c r="AK80" s="152">
        <v>0</v>
      </c>
      <c r="AL80" s="152">
        <v>0</v>
      </c>
      <c r="AM80" s="152">
        <v>0</v>
      </c>
    </row>
    <row r="81" spans="1:39">
      <c r="A81" s="193"/>
      <c r="B81" s="154" t="s">
        <v>58</v>
      </c>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v>9457160</v>
      </c>
      <c r="AI81" s="149">
        <v>9433950</v>
      </c>
      <c r="AJ81" s="149">
        <v>9409553</v>
      </c>
      <c r="AK81" s="149">
        <v>9296273</v>
      </c>
      <c r="AL81" s="149">
        <v>9157110</v>
      </c>
      <c r="AM81" s="149">
        <v>10094116</v>
      </c>
    </row>
    <row r="82" spans="1:39">
      <c r="A82" s="192"/>
      <c r="B82" s="148" t="s">
        <v>59</v>
      </c>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v>385882</v>
      </c>
      <c r="AI82" s="149">
        <v>432233</v>
      </c>
      <c r="AJ82" s="149">
        <v>480562</v>
      </c>
      <c r="AK82" s="149">
        <v>503825</v>
      </c>
      <c r="AL82" s="149">
        <v>560100</v>
      </c>
      <c r="AM82" s="149">
        <v>1586251</v>
      </c>
    </row>
    <row r="83" spans="1:39">
      <c r="A83" s="192"/>
      <c r="B83" s="151" t="s">
        <v>118</v>
      </c>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c r="AH83" s="149">
        <v>0</v>
      </c>
      <c r="AI83" s="149">
        <v>0</v>
      </c>
      <c r="AJ83" s="149">
        <v>0</v>
      </c>
      <c r="AK83" s="149">
        <v>0</v>
      </c>
      <c r="AL83" s="149">
        <v>0</v>
      </c>
      <c r="AM83" s="149">
        <v>0</v>
      </c>
    </row>
    <row r="84" spans="1:39">
      <c r="A84" s="192"/>
      <c r="B84" s="151" t="s">
        <v>98</v>
      </c>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c r="AH84" s="149">
        <v>0</v>
      </c>
      <c r="AI84" s="149">
        <v>0</v>
      </c>
      <c r="AJ84" s="149">
        <v>0</v>
      </c>
      <c r="AK84" s="149">
        <v>0</v>
      </c>
      <c r="AL84" s="149">
        <v>0</v>
      </c>
      <c r="AM84" s="149">
        <v>0</v>
      </c>
    </row>
    <row r="85" spans="1:39">
      <c r="A85" s="192"/>
      <c r="B85" s="151" t="s">
        <v>207</v>
      </c>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c r="AG85" s="149"/>
      <c r="AH85" s="149">
        <v>0</v>
      </c>
      <c r="AI85" s="149">
        <v>0</v>
      </c>
      <c r="AJ85" s="149">
        <v>0</v>
      </c>
      <c r="AK85" s="149">
        <v>0</v>
      </c>
      <c r="AL85" s="149">
        <v>0</v>
      </c>
      <c r="AM85" s="149">
        <v>0</v>
      </c>
    </row>
    <row r="86" spans="1:39">
      <c r="A86" s="192"/>
      <c r="B86" s="151" t="s">
        <v>50</v>
      </c>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v>0</v>
      </c>
      <c r="AI86" s="155">
        <v>0</v>
      </c>
      <c r="AJ86" s="155">
        <v>0</v>
      </c>
      <c r="AK86" s="155">
        <v>0</v>
      </c>
      <c r="AL86" s="155">
        <v>1</v>
      </c>
      <c r="AM86" s="155">
        <v>0</v>
      </c>
    </row>
    <row r="87" spans="1:39">
      <c r="A87" s="192"/>
      <c r="B87" s="151" t="s">
        <v>63</v>
      </c>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v>0</v>
      </c>
      <c r="AI87" s="155">
        <v>0</v>
      </c>
      <c r="AJ87" s="155">
        <v>0</v>
      </c>
      <c r="AK87" s="155">
        <v>0</v>
      </c>
      <c r="AL87" s="155">
        <v>0</v>
      </c>
      <c r="AM87" s="155">
        <v>0</v>
      </c>
    </row>
    <row r="88" spans="1:39">
      <c r="A88" s="192"/>
      <c r="B88" s="151" t="s">
        <v>119</v>
      </c>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52">
        <v>0</v>
      </c>
      <c r="AI88" s="152">
        <v>0</v>
      </c>
      <c r="AJ88" s="152">
        <v>3165</v>
      </c>
      <c r="AK88" s="152">
        <v>2961</v>
      </c>
      <c r="AL88" s="152">
        <v>2691</v>
      </c>
      <c r="AM88" s="152">
        <v>2691</v>
      </c>
    </row>
    <row r="89" spans="1:39">
      <c r="A89" s="192"/>
      <c r="B89" s="151" t="s">
        <v>99</v>
      </c>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v>735</v>
      </c>
      <c r="AI89" s="155">
        <v>319</v>
      </c>
      <c r="AJ89" s="155">
        <v>0</v>
      </c>
      <c r="AK89" s="155">
        <v>0</v>
      </c>
      <c r="AL89" s="155">
        <v>0</v>
      </c>
      <c r="AM89" s="155">
        <v>0</v>
      </c>
    </row>
    <row r="90" spans="1:39">
      <c r="A90" s="192"/>
      <c r="B90" s="151" t="s">
        <v>120</v>
      </c>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c r="AA90" s="152"/>
      <c r="AB90" s="152"/>
      <c r="AC90" s="152"/>
      <c r="AD90" s="152"/>
      <c r="AE90" s="152"/>
      <c r="AF90" s="152"/>
      <c r="AG90" s="152"/>
      <c r="AH90" s="152">
        <v>4819</v>
      </c>
      <c r="AI90" s="152">
        <v>4820</v>
      </c>
      <c r="AJ90" s="152">
        <v>5031</v>
      </c>
      <c r="AK90" s="152">
        <v>4826</v>
      </c>
      <c r="AL90" s="152">
        <v>4819</v>
      </c>
      <c r="AM90" s="152">
        <v>4819</v>
      </c>
    </row>
    <row r="91" spans="1:39">
      <c r="A91" s="192"/>
      <c r="B91" s="151" t="s">
        <v>62</v>
      </c>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v>380328</v>
      </c>
      <c r="AI91" s="155">
        <v>427094</v>
      </c>
      <c r="AJ91" s="155">
        <v>472366</v>
      </c>
      <c r="AK91" s="155">
        <v>496038</v>
      </c>
      <c r="AL91" s="155">
        <v>552589</v>
      </c>
      <c r="AM91" s="155">
        <v>574917</v>
      </c>
    </row>
    <row r="92" spans="1:39">
      <c r="A92" s="192"/>
      <c r="B92" s="151" t="s">
        <v>93</v>
      </c>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c r="AA92" s="149"/>
      <c r="AB92" s="149"/>
      <c r="AC92" s="149"/>
      <c r="AD92" s="149"/>
      <c r="AE92" s="149"/>
      <c r="AF92" s="149"/>
      <c r="AG92" s="149"/>
      <c r="AH92" s="149">
        <v>0</v>
      </c>
      <c r="AI92" s="149">
        <v>0</v>
      </c>
      <c r="AJ92" s="149">
        <v>0</v>
      </c>
      <c r="AK92" s="149">
        <v>0</v>
      </c>
      <c r="AL92" s="149">
        <v>0</v>
      </c>
      <c r="AM92" s="149">
        <v>1003824</v>
      </c>
    </row>
    <row r="93" spans="1:39">
      <c r="A93" s="192"/>
      <c r="B93" s="151" t="s">
        <v>53</v>
      </c>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v>0</v>
      </c>
      <c r="AI93" s="155">
        <v>0</v>
      </c>
      <c r="AJ93" s="155">
        <v>0</v>
      </c>
      <c r="AK93" s="155">
        <v>0</v>
      </c>
      <c r="AL93" s="155">
        <v>0</v>
      </c>
      <c r="AM93" s="155">
        <v>0</v>
      </c>
    </row>
    <row r="94" spans="1:39">
      <c r="A94" s="192"/>
      <c r="B94" s="151" t="s">
        <v>60</v>
      </c>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149"/>
      <c r="AC94" s="149"/>
      <c r="AD94" s="149"/>
      <c r="AE94" s="149"/>
      <c r="AF94" s="149"/>
      <c r="AG94" s="149"/>
      <c r="AH94" s="149">
        <v>0</v>
      </c>
      <c r="AI94" s="149">
        <v>0</v>
      </c>
      <c r="AJ94" s="149">
        <v>0</v>
      </c>
      <c r="AK94" s="149">
        <v>0</v>
      </c>
      <c r="AL94" s="149">
        <v>0</v>
      </c>
      <c r="AM94" s="149">
        <v>0</v>
      </c>
    </row>
    <row r="95" spans="1:39">
      <c r="A95" s="193"/>
      <c r="B95" s="154" t="s">
        <v>64</v>
      </c>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c r="AA95" s="149"/>
      <c r="AB95" s="149"/>
      <c r="AC95" s="149"/>
      <c r="AD95" s="149"/>
      <c r="AE95" s="149"/>
      <c r="AF95" s="149"/>
      <c r="AG95" s="149"/>
      <c r="AH95" s="149">
        <v>9071278</v>
      </c>
      <c r="AI95" s="149">
        <v>9001717</v>
      </c>
      <c r="AJ95" s="149">
        <v>8928991</v>
      </c>
      <c r="AK95" s="149">
        <v>8792448</v>
      </c>
      <c r="AL95" s="149">
        <v>8597010</v>
      </c>
      <c r="AM95" s="149">
        <v>8507865</v>
      </c>
    </row>
    <row r="96" spans="1:39">
      <c r="A96" s="194"/>
      <c r="B96" s="158" t="s">
        <v>65</v>
      </c>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v>0</v>
      </c>
      <c r="AI96" s="152">
        <v>0</v>
      </c>
      <c r="AJ96" s="152">
        <v>0</v>
      </c>
      <c r="AK96" s="152">
        <v>0</v>
      </c>
      <c r="AL96" s="152">
        <v>0</v>
      </c>
      <c r="AM96" s="152">
        <v>0</v>
      </c>
    </row>
    <row r="97" spans="1:39">
      <c r="A97" s="194"/>
      <c r="B97" s="158" t="s">
        <v>66</v>
      </c>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v>9062800</v>
      </c>
      <c r="AI97" s="152">
        <v>8992845</v>
      </c>
      <c r="AJ97" s="152">
        <v>8919144</v>
      </c>
      <c r="AK97" s="152">
        <v>8782623</v>
      </c>
      <c r="AL97" s="152">
        <v>8587198</v>
      </c>
      <c r="AM97" s="152">
        <v>8498066</v>
      </c>
    </row>
    <row r="98" spans="1:39">
      <c r="A98" s="194"/>
      <c r="B98" s="158" t="s">
        <v>67</v>
      </c>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c r="AG98" s="152"/>
      <c r="AH98" s="152">
        <v>8478</v>
      </c>
      <c r="AI98" s="152">
        <v>8872</v>
      </c>
      <c r="AJ98" s="152">
        <v>9847</v>
      </c>
      <c r="AK98" s="152">
        <v>9825</v>
      </c>
      <c r="AL98" s="152">
        <v>9812</v>
      </c>
      <c r="AM98" s="152">
        <v>9799</v>
      </c>
    </row>
    <row r="99" spans="1:39">
      <c r="A99" s="195"/>
      <c r="B99" s="318" t="s">
        <v>68</v>
      </c>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c r="AA99" s="152"/>
      <c r="AB99" s="152"/>
      <c r="AC99" s="152"/>
      <c r="AD99" s="152"/>
      <c r="AE99" s="152"/>
      <c r="AF99" s="152"/>
      <c r="AG99" s="152"/>
      <c r="AH99" s="152">
        <v>0</v>
      </c>
      <c r="AI99" s="152">
        <v>0</v>
      </c>
      <c r="AJ99" s="152">
        <v>0</v>
      </c>
      <c r="AK99" s="152">
        <v>0</v>
      </c>
      <c r="AL99" s="152">
        <v>0</v>
      </c>
      <c r="AM99" s="152">
        <v>0</v>
      </c>
    </row>
    <row r="100" spans="1:39">
      <c r="A100" s="193"/>
      <c r="B100" s="161" t="s">
        <v>69</v>
      </c>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v>10098233</v>
      </c>
      <c r="AI100" s="162">
        <v>9951884</v>
      </c>
      <c r="AJ100" s="162">
        <v>10305027</v>
      </c>
      <c r="AK100" s="162">
        <v>15500022</v>
      </c>
      <c r="AL100" s="162">
        <v>10716053</v>
      </c>
      <c r="AM100" s="162">
        <v>10710872</v>
      </c>
    </row>
    <row r="101" spans="1:39" ht="15" thickBot="1"/>
    <row r="102" spans="1:39" ht="16" customHeight="1" thickTop="1" thickBot="1">
      <c r="A102" s="178"/>
      <c r="B102" s="27" t="s">
        <v>95</v>
      </c>
      <c r="C102" s="391">
        <v>2015</v>
      </c>
      <c r="D102" s="391"/>
      <c r="E102" s="391"/>
      <c r="F102" s="391"/>
      <c r="G102" s="392">
        <v>2016</v>
      </c>
      <c r="H102" s="391"/>
      <c r="I102" s="391"/>
      <c r="J102" s="391"/>
      <c r="K102" s="392">
        <v>2017</v>
      </c>
      <c r="L102" s="391"/>
      <c r="M102" s="391"/>
      <c r="N102" s="391"/>
      <c r="O102" s="392">
        <v>2018</v>
      </c>
      <c r="P102" s="391"/>
      <c r="Q102" s="391"/>
      <c r="R102" s="391"/>
      <c r="S102" s="392">
        <v>2019</v>
      </c>
      <c r="T102" s="391"/>
      <c r="U102" s="391"/>
      <c r="V102" s="391"/>
      <c r="W102" s="392">
        <v>2020</v>
      </c>
      <c r="X102" s="391"/>
      <c r="Y102" s="391"/>
      <c r="Z102" s="391"/>
      <c r="AA102" s="392">
        <v>2021</v>
      </c>
      <c r="AB102" s="391"/>
      <c r="AC102" s="391"/>
      <c r="AD102" s="391"/>
      <c r="AE102" s="392">
        <v>2022</v>
      </c>
      <c r="AF102" s="391"/>
      <c r="AG102" s="391"/>
      <c r="AH102" s="391"/>
      <c r="AI102" s="392">
        <v>2023</v>
      </c>
      <c r="AJ102" s="391"/>
      <c r="AK102" s="391"/>
      <c r="AL102" s="391"/>
      <c r="AM102" s="30">
        <v>2024</v>
      </c>
    </row>
    <row r="103" spans="1:39" ht="16" customHeight="1" thickTop="1">
      <c r="B103" s="28" t="s">
        <v>97</v>
      </c>
      <c r="C103" s="351"/>
      <c r="D103" s="351"/>
      <c r="E103" s="351"/>
      <c r="F103" s="351"/>
      <c r="G103" s="351"/>
      <c r="H103" s="351"/>
      <c r="I103" s="351"/>
      <c r="J103" s="351"/>
      <c r="K103" s="351"/>
      <c r="L103" s="351"/>
      <c r="M103" s="351"/>
      <c r="N103" s="351"/>
      <c r="O103" s="351"/>
      <c r="P103" s="351"/>
      <c r="Q103" s="351"/>
      <c r="R103" s="351"/>
      <c r="S103" s="351"/>
      <c r="T103" s="351"/>
      <c r="U103" s="351"/>
      <c r="V103" s="351"/>
      <c r="W103" s="351"/>
      <c r="X103" s="351"/>
      <c r="Y103" s="351"/>
      <c r="Z103" s="351"/>
      <c r="AA103" s="351"/>
      <c r="AB103" s="351"/>
      <c r="AC103" s="351"/>
      <c r="AD103" s="351"/>
      <c r="AE103" s="351"/>
      <c r="AF103" s="351"/>
      <c r="AG103" s="351"/>
      <c r="AH103" s="351" t="str">
        <f t="shared" ref="AH103:AM103" si="1">AH8</f>
        <v>4T22</v>
      </c>
      <c r="AI103" s="351" t="str">
        <f t="shared" si="1"/>
        <v>1T23</v>
      </c>
      <c r="AJ103" s="351" t="str">
        <f t="shared" si="1"/>
        <v>2T23</v>
      </c>
      <c r="AK103" s="351" t="str">
        <f t="shared" si="1"/>
        <v>3T23</v>
      </c>
      <c r="AL103" s="351" t="str">
        <f t="shared" si="1"/>
        <v>4T23</v>
      </c>
      <c r="AM103" s="351" t="str">
        <f t="shared" si="1"/>
        <v>1T24</v>
      </c>
    </row>
    <row r="104" spans="1:39">
      <c r="A104" s="193"/>
      <c r="B104" s="154" t="s">
        <v>71</v>
      </c>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v>940783.13202000002</v>
      </c>
      <c r="AI104" s="149">
        <v>1034864.59954</v>
      </c>
      <c r="AJ104" s="149">
        <v>554831.27224000008</v>
      </c>
      <c r="AK104" s="149">
        <v>1508296.98367</v>
      </c>
      <c r="AL104" s="149">
        <v>392425</v>
      </c>
      <c r="AM104" s="149">
        <v>254592</v>
      </c>
    </row>
    <row r="105" spans="1:39">
      <c r="A105" s="193"/>
      <c r="B105" s="163" t="s">
        <v>72</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v>388159</v>
      </c>
      <c r="AI105" s="152">
        <v>333745</v>
      </c>
      <c r="AJ105" s="152">
        <v>231917</v>
      </c>
      <c r="AK105" s="152">
        <v>556354</v>
      </c>
      <c r="AL105" s="152">
        <v>121861</v>
      </c>
      <c r="AM105" s="152">
        <v>100818</v>
      </c>
    </row>
    <row r="106" spans="1:39">
      <c r="A106" s="193"/>
      <c r="B106" s="163" t="s">
        <v>207</v>
      </c>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49"/>
      <c r="AB106" s="149"/>
      <c r="AC106" s="149"/>
      <c r="AD106" s="149"/>
      <c r="AE106" s="149"/>
      <c r="AF106" s="149"/>
      <c r="AG106" s="149"/>
      <c r="AH106" s="149">
        <v>0</v>
      </c>
      <c r="AI106" s="149">
        <v>0</v>
      </c>
      <c r="AJ106" s="149">
        <v>0</v>
      </c>
      <c r="AK106" s="149">
        <v>0</v>
      </c>
      <c r="AL106" s="149">
        <v>0</v>
      </c>
      <c r="AM106" s="149">
        <v>0</v>
      </c>
    </row>
    <row r="107" spans="1:39">
      <c r="A107" s="193"/>
      <c r="B107" s="163" t="s">
        <v>74</v>
      </c>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v>15924</v>
      </c>
      <c r="AI107" s="152">
        <v>19166</v>
      </c>
      <c r="AJ107" s="152">
        <v>22659</v>
      </c>
      <c r="AK107" s="152">
        <v>25666</v>
      </c>
      <c r="AL107" s="152">
        <v>18129</v>
      </c>
      <c r="AM107" s="152">
        <v>28579</v>
      </c>
    </row>
    <row r="108" spans="1:39">
      <c r="A108" s="193"/>
      <c r="B108" s="163" t="s">
        <v>73</v>
      </c>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c r="AA108" s="152"/>
      <c r="AB108" s="152"/>
      <c r="AC108" s="152"/>
      <c r="AD108" s="152"/>
      <c r="AE108" s="152"/>
      <c r="AF108" s="152"/>
      <c r="AG108" s="152"/>
      <c r="AH108" s="152">
        <v>2199</v>
      </c>
      <c r="AI108" s="152">
        <v>3266</v>
      </c>
      <c r="AJ108" s="152">
        <v>4747</v>
      </c>
      <c r="AK108" s="152">
        <v>5813</v>
      </c>
      <c r="AL108" s="152">
        <v>8177</v>
      </c>
      <c r="AM108" s="152">
        <v>5013</v>
      </c>
    </row>
    <row r="109" spans="1:39">
      <c r="A109" s="193"/>
      <c r="B109" s="163" t="s">
        <v>122</v>
      </c>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c r="AA109" s="149"/>
      <c r="AB109" s="149"/>
      <c r="AC109" s="149"/>
      <c r="AD109" s="149"/>
      <c r="AE109" s="149"/>
      <c r="AF109" s="149"/>
      <c r="AG109" s="149"/>
      <c r="AH109" s="149">
        <v>0</v>
      </c>
      <c r="AI109" s="149">
        <v>0</v>
      </c>
      <c r="AJ109" s="149">
        <v>0</v>
      </c>
      <c r="AK109" s="149">
        <v>0</v>
      </c>
      <c r="AL109" s="149">
        <v>0</v>
      </c>
      <c r="AM109" s="149">
        <v>0</v>
      </c>
    </row>
    <row r="110" spans="1:39">
      <c r="A110" s="193"/>
      <c r="B110" s="163" t="s">
        <v>124</v>
      </c>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v>178841.88248</v>
      </c>
      <c r="AI110" s="152">
        <v>180778.91295999999</v>
      </c>
      <c r="AJ110" s="152">
        <v>73172.945460000003</v>
      </c>
      <c r="AK110" s="152">
        <v>78836.146309999996</v>
      </c>
      <c r="AL110" s="152">
        <v>0</v>
      </c>
      <c r="AM110" s="152">
        <v>0</v>
      </c>
    </row>
    <row r="111" spans="1:39">
      <c r="A111" s="193"/>
      <c r="B111" s="163" t="s">
        <v>125</v>
      </c>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v>41430.977989999999</v>
      </c>
      <c r="AI111" s="152">
        <v>92154.027059999993</v>
      </c>
      <c r="AJ111" s="152">
        <v>39068.944009999999</v>
      </c>
      <c r="AK111" s="152">
        <v>85682.300190000009</v>
      </c>
      <c r="AL111" s="152">
        <v>0</v>
      </c>
      <c r="AM111" s="152">
        <v>0</v>
      </c>
    </row>
    <row r="112" spans="1:39">
      <c r="A112" s="193"/>
      <c r="B112" s="163" t="s">
        <v>126</v>
      </c>
      <c r="C112" s="119"/>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19"/>
      <c r="Z112" s="119"/>
      <c r="AA112" s="119"/>
      <c r="AB112" s="119"/>
      <c r="AC112" s="119"/>
      <c r="AD112" s="119"/>
      <c r="AE112" s="119"/>
      <c r="AF112" s="119"/>
      <c r="AG112" s="119"/>
      <c r="AH112" s="119">
        <v>-5769.7284500000005</v>
      </c>
      <c r="AI112" s="119">
        <v>-7352.3404799999998</v>
      </c>
      <c r="AJ112" s="355">
        <v>-9493.6172299999998</v>
      </c>
      <c r="AK112" s="355">
        <v>-9474.4628300000004</v>
      </c>
      <c r="AL112" s="355">
        <v>0</v>
      </c>
      <c r="AM112" s="355">
        <v>0</v>
      </c>
    </row>
    <row r="113" spans="1:39">
      <c r="A113" s="193"/>
      <c r="B113" s="163" t="s">
        <v>127</v>
      </c>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c r="AA113" s="149"/>
      <c r="AB113" s="149"/>
      <c r="AC113" s="149"/>
      <c r="AD113" s="149"/>
      <c r="AE113" s="149"/>
      <c r="AF113" s="149"/>
      <c r="AG113" s="149"/>
      <c r="AH113" s="149">
        <v>0</v>
      </c>
      <c r="AI113" s="149">
        <v>0</v>
      </c>
      <c r="AJ113" s="149">
        <v>0</v>
      </c>
      <c r="AK113" s="149">
        <v>0</v>
      </c>
      <c r="AL113" s="149">
        <v>0</v>
      </c>
      <c r="AM113" s="149">
        <v>0</v>
      </c>
    </row>
    <row r="114" spans="1:39">
      <c r="A114" s="193"/>
      <c r="B114" s="163" t="s">
        <v>128</v>
      </c>
      <c r="C114" s="168"/>
      <c r="D114" s="168"/>
      <c r="E114" s="168"/>
      <c r="F114" s="168"/>
      <c r="G114" s="168"/>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v>213028</v>
      </c>
      <c r="AI114" s="168">
        <v>288498</v>
      </c>
      <c r="AJ114" s="168">
        <v>107166</v>
      </c>
      <c r="AK114" s="168">
        <v>607166</v>
      </c>
      <c r="AL114" s="168">
        <v>0</v>
      </c>
      <c r="AM114" s="168">
        <v>0</v>
      </c>
    </row>
    <row r="115" spans="1:39">
      <c r="A115" s="193"/>
      <c r="B115" s="163" t="s">
        <v>129</v>
      </c>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c r="AF115" s="149"/>
      <c r="AG115" s="149"/>
      <c r="AH115" s="149">
        <v>0</v>
      </c>
      <c r="AI115" s="149">
        <v>0</v>
      </c>
      <c r="AJ115" s="152">
        <v>57670</v>
      </c>
      <c r="AK115" s="152">
        <v>128433</v>
      </c>
      <c r="AL115" s="152">
        <v>127412</v>
      </c>
      <c r="AM115" s="152">
        <v>17147</v>
      </c>
    </row>
    <row r="116" spans="1:39">
      <c r="A116" s="193"/>
      <c r="B116" s="163" t="s">
        <v>130</v>
      </c>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c r="AF116" s="149"/>
      <c r="AG116" s="149"/>
      <c r="AH116" s="149">
        <v>0</v>
      </c>
      <c r="AI116" s="149">
        <v>0</v>
      </c>
      <c r="AJ116" s="152">
        <v>-103606</v>
      </c>
      <c r="AK116" s="152">
        <v>-101471</v>
      </c>
      <c r="AL116" s="152">
        <v>-37516</v>
      </c>
      <c r="AM116" s="152">
        <v>-47143</v>
      </c>
    </row>
    <row r="117" spans="1:39">
      <c r="A117" s="193"/>
      <c r="B117" s="163" t="s">
        <v>110</v>
      </c>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c r="AF117" s="149"/>
      <c r="AG117" s="149"/>
      <c r="AH117" s="149">
        <v>84044</v>
      </c>
      <c r="AI117" s="149">
        <v>98501</v>
      </c>
      <c r="AJ117" s="152">
        <v>98766</v>
      </c>
      <c r="AK117" s="152">
        <v>103676</v>
      </c>
      <c r="AL117" s="152">
        <v>107573</v>
      </c>
      <c r="AM117" s="152">
        <v>113132</v>
      </c>
    </row>
    <row r="118" spans="1:39">
      <c r="A118" s="193"/>
      <c r="B118" s="163" t="s">
        <v>176</v>
      </c>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c r="AA118" s="149"/>
      <c r="AB118" s="149"/>
      <c r="AC118" s="149"/>
      <c r="AD118" s="149"/>
      <c r="AE118" s="149"/>
      <c r="AF118" s="149"/>
      <c r="AG118" s="149"/>
      <c r="AH118" s="149">
        <v>0</v>
      </c>
      <c r="AI118" s="149">
        <v>0</v>
      </c>
      <c r="AJ118" s="149">
        <v>0</v>
      </c>
      <c r="AK118" s="149">
        <v>0</v>
      </c>
      <c r="AL118" s="149">
        <v>0</v>
      </c>
      <c r="AM118" s="149">
        <v>0</v>
      </c>
    </row>
    <row r="119" spans="1:39">
      <c r="A119" s="193"/>
      <c r="B119" s="163" t="s">
        <v>120</v>
      </c>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52"/>
      <c r="AC119" s="152"/>
      <c r="AD119" s="152"/>
      <c r="AE119" s="152"/>
      <c r="AF119" s="152"/>
      <c r="AG119" s="152"/>
      <c r="AH119" s="152">
        <v>0</v>
      </c>
      <c r="AI119" s="152">
        <v>4982</v>
      </c>
      <c r="AJ119" s="152">
        <v>10446</v>
      </c>
      <c r="AK119" s="152">
        <v>2952</v>
      </c>
      <c r="AL119" s="152">
        <v>20533</v>
      </c>
      <c r="AM119" s="152">
        <v>8705</v>
      </c>
    </row>
    <row r="120" spans="1:39">
      <c r="A120" s="193"/>
      <c r="B120" s="163" t="s">
        <v>75</v>
      </c>
      <c r="C120" s="119"/>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19"/>
      <c r="AE120" s="119"/>
      <c r="AF120" s="119"/>
      <c r="AG120" s="119"/>
      <c r="AH120" s="119">
        <v>0</v>
      </c>
      <c r="AI120" s="119">
        <v>0</v>
      </c>
      <c r="AJ120" s="119">
        <v>0</v>
      </c>
      <c r="AK120" s="119">
        <v>0</v>
      </c>
      <c r="AL120" s="119">
        <v>0</v>
      </c>
      <c r="AM120" s="119">
        <v>0</v>
      </c>
    </row>
    <row r="121" spans="1:39">
      <c r="A121" s="193"/>
      <c r="B121" s="163" t="s">
        <v>10</v>
      </c>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v>22926</v>
      </c>
      <c r="AI121" s="152">
        <v>21126</v>
      </c>
      <c r="AJ121" s="152">
        <v>22318</v>
      </c>
      <c r="AK121" s="152">
        <v>24664</v>
      </c>
      <c r="AL121" s="152">
        <v>26256</v>
      </c>
      <c r="AM121" s="152">
        <v>28341</v>
      </c>
    </row>
    <row r="122" spans="1:39">
      <c r="A122" s="193"/>
      <c r="B122" s="163" t="s">
        <v>76</v>
      </c>
      <c r="C122" s="168"/>
      <c r="D122" s="168"/>
      <c r="E122" s="168"/>
      <c r="F122" s="168"/>
      <c r="G122" s="168"/>
      <c r="H122" s="168"/>
      <c r="I122" s="168"/>
      <c r="J122" s="168"/>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v>0</v>
      </c>
      <c r="AI122" s="168">
        <v>0</v>
      </c>
      <c r="AJ122" s="168">
        <v>0</v>
      </c>
      <c r="AK122" s="168">
        <v>0</v>
      </c>
      <c r="AL122" s="168">
        <v>0</v>
      </c>
      <c r="AM122" s="168">
        <v>0</v>
      </c>
    </row>
    <row r="123" spans="1:39">
      <c r="A123" s="196"/>
      <c r="B123" s="167" t="s">
        <v>77</v>
      </c>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c r="AH123" s="149">
        <v>7018525.2265400002</v>
      </c>
      <c r="AI123" s="149">
        <v>6676143.8416399993</v>
      </c>
      <c r="AJ123" s="149">
        <v>7306789.9648500001</v>
      </c>
      <c r="AK123" s="149">
        <v>11579493.957110001</v>
      </c>
      <c r="AL123" s="149">
        <v>8003839</v>
      </c>
      <c r="AM123" s="149">
        <v>8145756</v>
      </c>
    </row>
    <row r="124" spans="1:39">
      <c r="A124" s="193"/>
      <c r="B124" s="154" t="s">
        <v>78</v>
      </c>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c r="AA124" s="149"/>
      <c r="AB124" s="149"/>
      <c r="AC124" s="149"/>
      <c r="AD124" s="149"/>
      <c r="AE124" s="149"/>
      <c r="AF124" s="149"/>
      <c r="AG124" s="149"/>
      <c r="AH124" s="149">
        <v>7018525.2265400002</v>
      </c>
      <c r="AI124" s="149">
        <v>6676143.8416399993</v>
      </c>
      <c r="AJ124" s="149">
        <v>7306789.9648500001</v>
      </c>
      <c r="AK124" s="149">
        <v>11579493.957110001</v>
      </c>
      <c r="AL124" s="149">
        <v>8003839</v>
      </c>
      <c r="AM124" s="149">
        <v>8145756</v>
      </c>
    </row>
    <row r="125" spans="1:39">
      <c r="A125" s="193"/>
      <c r="B125" s="163" t="s">
        <v>72</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v>0</v>
      </c>
      <c r="AI125" s="152">
        <v>0</v>
      </c>
      <c r="AJ125" s="152">
        <v>31663</v>
      </c>
      <c r="AK125" s="152">
        <v>15988</v>
      </c>
      <c r="AL125" s="152">
        <v>17228</v>
      </c>
      <c r="AM125" s="152">
        <v>17072</v>
      </c>
    </row>
    <row r="126" spans="1:39">
      <c r="A126" s="193"/>
      <c r="B126" s="163" t="s">
        <v>207</v>
      </c>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v>0</v>
      </c>
      <c r="AI126" s="152">
        <v>0</v>
      </c>
      <c r="AJ126" s="152">
        <v>0</v>
      </c>
      <c r="AK126" s="152">
        <v>0</v>
      </c>
      <c r="AL126" s="152">
        <v>0</v>
      </c>
      <c r="AM126" s="152">
        <v>0</v>
      </c>
    </row>
    <row r="127" spans="1:39">
      <c r="A127" s="193"/>
      <c r="B127" s="163" t="s">
        <v>131</v>
      </c>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c r="AG127" s="149"/>
      <c r="AH127" s="152">
        <v>0</v>
      </c>
      <c r="AI127" s="152">
        <v>0</v>
      </c>
      <c r="AJ127" s="152">
        <v>0</v>
      </c>
      <c r="AK127" s="152">
        <v>0</v>
      </c>
      <c r="AL127" s="152">
        <v>0</v>
      </c>
      <c r="AM127" s="152">
        <v>0</v>
      </c>
    </row>
    <row r="128" spans="1:39">
      <c r="A128" s="193"/>
      <c r="B128" s="163" t="s">
        <v>132</v>
      </c>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c r="AA128" s="149"/>
      <c r="AB128" s="149"/>
      <c r="AC128" s="149"/>
      <c r="AD128" s="149"/>
      <c r="AE128" s="149"/>
      <c r="AF128" s="149"/>
      <c r="AG128" s="149"/>
      <c r="AH128" s="152">
        <v>167139</v>
      </c>
      <c r="AI128" s="152">
        <v>245076</v>
      </c>
      <c r="AJ128" s="152">
        <v>371055</v>
      </c>
      <c r="AK128" s="152">
        <v>359982</v>
      </c>
      <c r="AL128" s="152">
        <v>431419</v>
      </c>
      <c r="AM128" s="152">
        <v>435305</v>
      </c>
    </row>
    <row r="129" spans="1:39">
      <c r="A129" s="193"/>
      <c r="B129" s="163" t="s">
        <v>123</v>
      </c>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v>1889927.3363999999</v>
      </c>
      <c r="AI129" s="152">
        <v>1910398.5259</v>
      </c>
      <c r="AJ129" s="152">
        <v>1918732.2400700001</v>
      </c>
      <c r="AK129" s="152">
        <v>1931548.3917799999</v>
      </c>
      <c r="AL129" s="152">
        <v>0</v>
      </c>
      <c r="AM129" s="152">
        <v>0</v>
      </c>
    </row>
    <row r="130" spans="1:39">
      <c r="A130" s="193"/>
      <c r="B130" s="163" t="s">
        <v>139</v>
      </c>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c r="AA130" s="152"/>
      <c r="AB130" s="152"/>
      <c r="AC130" s="152"/>
      <c r="AD130" s="152"/>
      <c r="AE130" s="152"/>
      <c r="AF130" s="152"/>
      <c r="AG130" s="152"/>
      <c r="AH130" s="152">
        <v>0</v>
      </c>
      <c r="AI130" s="152">
        <v>0</v>
      </c>
      <c r="AJ130" s="152">
        <v>0</v>
      </c>
      <c r="AK130" s="152">
        <v>3642</v>
      </c>
      <c r="AL130" s="152">
        <v>0</v>
      </c>
      <c r="AM130" s="152">
        <v>0</v>
      </c>
    </row>
    <row r="131" spans="1:39">
      <c r="A131" s="193"/>
      <c r="B131" s="163" t="s">
        <v>133</v>
      </c>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c r="AH131" s="152">
        <v>-48572.109859999997</v>
      </c>
      <c r="AI131" s="152">
        <v>-46203.684260000002</v>
      </c>
      <c r="AJ131" s="152">
        <v>-43839.275219999996</v>
      </c>
      <c r="AK131" s="152">
        <v>-41353.434670000002</v>
      </c>
      <c r="AL131" s="152">
        <v>0</v>
      </c>
      <c r="AM131" s="152">
        <v>0</v>
      </c>
    </row>
    <row r="132" spans="1:39">
      <c r="A132" s="193"/>
      <c r="B132" s="163" t="s">
        <v>134</v>
      </c>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c r="AA132" s="149"/>
      <c r="AB132" s="149"/>
      <c r="AC132" s="149"/>
      <c r="AD132" s="149"/>
      <c r="AE132" s="149"/>
      <c r="AF132" s="149"/>
      <c r="AG132" s="149"/>
      <c r="AH132" s="152">
        <v>0</v>
      </c>
      <c r="AI132" s="152">
        <v>0</v>
      </c>
      <c r="AJ132" s="152">
        <v>-170823</v>
      </c>
      <c r="AK132" s="152">
        <v>-231313</v>
      </c>
      <c r="AL132" s="152">
        <v>0</v>
      </c>
      <c r="AM132" s="152">
        <v>0</v>
      </c>
    </row>
    <row r="133" spans="1:39">
      <c r="A133" s="193"/>
      <c r="B133" s="163" t="s">
        <v>135</v>
      </c>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v>2703161</v>
      </c>
      <c r="AI133" s="152">
        <v>2703161</v>
      </c>
      <c r="AJ133" s="152">
        <v>2703161</v>
      </c>
      <c r="AK133" s="152">
        <v>7203379</v>
      </c>
      <c r="AL133" s="152">
        <v>4514189</v>
      </c>
      <c r="AM133" s="152">
        <v>4551821</v>
      </c>
    </row>
    <row r="134" spans="1:39">
      <c r="A134" s="193"/>
      <c r="B134" s="163" t="s">
        <v>210</v>
      </c>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c r="AA134" s="152"/>
      <c r="AB134" s="152"/>
      <c r="AC134" s="152"/>
      <c r="AD134" s="152"/>
      <c r="AE134" s="152"/>
      <c r="AF134" s="152"/>
      <c r="AG134" s="152"/>
      <c r="AH134" s="152">
        <v>0</v>
      </c>
      <c r="AI134" s="152">
        <v>0</v>
      </c>
      <c r="AJ134" s="152">
        <v>0</v>
      </c>
      <c r="AK134" s="152">
        <v>0</v>
      </c>
      <c r="AL134" s="152">
        <v>0</v>
      </c>
      <c r="AM134" s="152">
        <v>0</v>
      </c>
    </row>
    <row r="135" spans="1:39">
      <c r="A135" s="193"/>
      <c r="B135" s="163" t="s">
        <v>136</v>
      </c>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52">
        <v>-453988</v>
      </c>
      <c r="AI135" s="152">
        <v>-428154</v>
      </c>
      <c r="AJ135" s="152">
        <v>-403246</v>
      </c>
      <c r="AK135" s="152">
        <v>-551927</v>
      </c>
      <c r="AL135" s="152">
        <v>-158261</v>
      </c>
      <c r="AM135" s="152">
        <v>-132942</v>
      </c>
    </row>
    <row r="136" spans="1:39">
      <c r="A136" s="193"/>
      <c r="B136" s="163" t="s">
        <v>137</v>
      </c>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c r="AH136" s="152">
        <v>0</v>
      </c>
      <c r="AI136" s="152">
        <v>0</v>
      </c>
      <c r="AJ136" s="152">
        <v>0</v>
      </c>
      <c r="AK136" s="152">
        <v>0</v>
      </c>
      <c r="AL136" s="152">
        <v>0</v>
      </c>
      <c r="AM136" s="152">
        <v>0</v>
      </c>
    </row>
    <row r="137" spans="1:39">
      <c r="A137" s="193"/>
      <c r="B137" s="163" t="s">
        <v>138</v>
      </c>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c r="AG137" s="149"/>
      <c r="AH137" s="152">
        <v>-613576</v>
      </c>
      <c r="AI137" s="152">
        <v>-974651</v>
      </c>
      <c r="AJ137" s="152">
        <v>-330405</v>
      </c>
      <c r="AK137" s="152">
        <v>-440816</v>
      </c>
      <c r="AL137" s="152">
        <v>0</v>
      </c>
      <c r="AM137" s="152">
        <v>0</v>
      </c>
    </row>
    <row r="138" spans="1:39">
      <c r="A138" s="193"/>
      <c r="B138" s="163" t="s">
        <v>110</v>
      </c>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c r="AA138" s="149"/>
      <c r="AB138" s="149"/>
      <c r="AC138" s="149"/>
      <c r="AD138" s="149"/>
      <c r="AE138" s="149"/>
      <c r="AF138" s="149"/>
      <c r="AG138" s="149"/>
      <c r="AH138" s="152">
        <v>3363987</v>
      </c>
      <c r="AI138" s="152">
        <v>3262004</v>
      </c>
      <c r="AJ138" s="152">
        <v>3221009</v>
      </c>
      <c r="AK138" s="152">
        <v>3324104</v>
      </c>
      <c r="AL138" s="152">
        <v>3195322</v>
      </c>
      <c r="AM138" s="152">
        <v>3272318</v>
      </c>
    </row>
    <row r="139" spans="1:39">
      <c r="A139" s="193"/>
      <c r="B139" s="163" t="s">
        <v>120</v>
      </c>
      <c r="C139" s="168"/>
      <c r="D139" s="168"/>
      <c r="E139" s="168"/>
      <c r="F139" s="168"/>
      <c r="G139" s="168"/>
      <c r="H139" s="168"/>
      <c r="I139" s="168"/>
      <c r="J139" s="168"/>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v>6838</v>
      </c>
      <c r="AI139" s="168">
        <v>904</v>
      </c>
      <c r="AJ139" s="168">
        <v>5730</v>
      </c>
      <c r="AK139" s="168">
        <v>3217</v>
      </c>
      <c r="AL139" s="168">
        <v>3942</v>
      </c>
      <c r="AM139" s="168">
        <v>1970</v>
      </c>
    </row>
    <row r="140" spans="1:39">
      <c r="A140" s="193"/>
      <c r="B140" s="163" t="s">
        <v>79</v>
      </c>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v>3609</v>
      </c>
      <c r="AI140" s="152">
        <v>3609</v>
      </c>
      <c r="AJ140" s="152">
        <v>3753</v>
      </c>
      <c r="AK140" s="152">
        <v>3043</v>
      </c>
      <c r="AL140" s="152">
        <v>0</v>
      </c>
      <c r="AM140" s="152">
        <v>212</v>
      </c>
    </row>
    <row r="141" spans="1:39">
      <c r="A141" s="193"/>
      <c r="B141" s="163" t="s">
        <v>10</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v>0</v>
      </c>
      <c r="AI141" s="152">
        <v>0</v>
      </c>
      <c r="AJ141" s="152">
        <v>0</v>
      </c>
      <c r="AK141" s="152">
        <v>0</v>
      </c>
      <c r="AL141" s="152">
        <v>0</v>
      </c>
      <c r="AM141" s="152">
        <v>0</v>
      </c>
    </row>
    <row r="142" spans="1:39" s="115" customFormat="1">
      <c r="A142" s="193"/>
      <c r="B142" s="154" t="s">
        <v>80</v>
      </c>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D142" s="149"/>
      <c r="AE142" s="149"/>
      <c r="AF142" s="149"/>
      <c r="AG142" s="149"/>
      <c r="AH142" s="149">
        <v>0</v>
      </c>
      <c r="AI142" s="149">
        <v>0</v>
      </c>
      <c r="AJ142" s="149">
        <v>0</v>
      </c>
      <c r="AK142" s="149">
        <v>0</v>
      </c>
      <c r="AL142" s="149">
        <v>0</v>
      </c>
      <c r="AM142" s="149">
        <v>0</v>
      </c>
    </row>
    <row r="143" spans="1:39" s="115" customFormat="1">
      <c r="A143" s="192"/>
      <c r="B143" s="148" t="s">
        <v>81</v>
      </c>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c r="AA143" s="149"/>
      <c r="AB143" s="149"/>
      <c r="AC143" s="149"/>
      <c r="AD143" s="149"/>
      <c r="AE143" s="149"/>
      <c r="AF143" s="149"/>
      <c r="AG143" s="149"/>
      <c r="AH143" s="149">
        <v>2138925</v>
      </c>
      <c r="AI143" s="149">
        <v>2240875</v>
      </c>
      <c r="AJ143" s="149">
        <v>2443406</v>
      </c>
      <c r="AK143" s="149">
        <v>2412231</v>
      </c>
      <c r="AL143" s="149">
        <v>2319789</v>
      </c>
      <c r="AM143" s="149">
        <v>2310524</v>
      </c>
    </row>
    <row r="144" spans="1:39">
      <c r="A144" s="198"/>
      <c r="B144" s="150" t="s">
        <v>82</v>
      </c>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v>2271032</v>
      </c>
      <c r="AI144" s="152">
        <v>2271032</v>
      </c>
      <c r="AJ144" s="152">
        <v>2472754</v>
      </c>
      <c r="AK144" s="152">
        <v>2472754</v>
      </c>
      <c r="AL144" s="152">
        <v>2472754</v>
      </c>
      <c r="AM144" s="152">
        <v>2472754</v>
      </c>
    </row>
    <row r="145" spans="1:39">
      <c r="A145" s="198"/>
      <c r="B145" s="150" t="s">
        <v>200</v>
      </c>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v>0</v>
      </c>
      <c r="AI145" s="152">
        <v>0</v>
      </c>
      <c r="AJ145" s="152">
        <v>0</v>
      </c>
      <c r="AK145" s="152">
        <v>0</v>
      </c>
      <c r="AL145" s="152">
        <v>0</v>
      </c>
      <c r="AM145" s="152">
        <v>0</v>
      </c>
    </row>
    <row r="146" spans="1:39">
      <c r="A146" s="195"/>
      <c r="B146" s="150" t="s">
        <v>83</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v>0</v>
      </c>
      <c r="AI146" s="152">
        <v>0</v>
      </c>
      <c r="AJ146" s="152">
        <v>0</v>
      </c>
      <c r="AK146" s="152">
        <v>253</v>
      </c>
      <c r="AL146" s="152">
        <v>0</v>
      </c>
      <c r="AM146" s="152">
        <v>0</v>
      </c>
    </row>
    <row r="147" spans="1:39">
      <c r="A147" s="195"/>
      <c r="B147" s="150" t="s">
        <v>85</v>
      </c>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v>9312</v>
      </c>
      <c r="AI147" s="152">
        <v>11603</v>
      </c>
      <c r="AJ147" s="152">
        <v>11603</v>
      </c>
      <c r="AK147" s="152">
        <v>0</v>
      </c>
      <c r="AL147" s="152">
        <v>0</v>
      </c>
      <c r="AM147" s="152">
        <v>0</v>
      </c>
    </row>
    <row r="148" spans="1:39">
      <c r="A148" s="197"/>
      <c r="B148" s="170" t="s">
        <v>88</v>
      </c>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v>-440778</v>
      </c>
      <c r="AI148" s="152">
        <v>-345430.64169999998</v>
      </c>
      <c r="AJ148" s="152">
        <v>-345430.91103999998</v>
      </c>
      <c r="AK148" s="152">
        <v>-347722.25921999995</v>
      </c>
      <c r="AL148" s="152">
        <v>-348505.30760999996</v>
      </c>
      <c r="AM148" s="152">
        <v>-167641.41489000001</v>
      </c>
    </row>
    <row r="149" spans="1:39">
      <c r="A149" s="195"/>
      <c r="B149" s="150" t="s">
        <v>140</v>
      </c>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v>0</v>
      </c>
      <c r="AI149" s="152">
        <v>0</v>
      </c>
      <c r="AJ149" s="152">
        <v>0</v>
      </c>
      <c r="AK149" s="152">
        <v>13892</v>
      </c>
      <c r="AL149" s="152">
        <v>14676</v>
      </c>
      <c r="AM149" s="152">
        <v>14676</v>
      </c>
    </row>
    <row r="150" spans="1:39">
      <c r="A150" s="197"/>
      <c r="B150" s="170" t="s">
        <v>84</v>
      </c>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v>0</v>
      </c>
      <c r="AI150" s="152">
        <v>0</v>
      </c>
      <c r="AJ150" s="152">
        <v>0</v>
      </c>
      <c r="AK150" s="152">
        <v>0</v>
      </c>
      <c r="AL150" s="152">
        <v>0</v>
      </c>
      <c r="AM150" s="152">
        <v>0</v>
      </c>
    </row>
    <row r="151" spans="1:39">
      <c r="A151" s="195"/>
      <c r="B151" s="150" t="s">
        <v>86</v>
      </c>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c r="AH151" s="152">
        <v>201722</v>
      </c>
      <c r="AI151" s="152">
        <v>201722</v>
      </c>
      <c r="AJ151" s="152">
        <v>0</v>
      </c>
      <c r="AK151" s="152">
        <v>0</v>
      </c>
      <c r="AL151" s="152">
        <v>0</v>
      </c>
      <c r="AM151" s="152">
        <v>0</v>
      </c>
    </row>
    <row r="152" spans="1:39">
      <c r="A152" s="195"/>
      <c r="B152" s="150" t="s">
        <v>89</v>
      </c>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v>97637</v>
      </c>
      <c r="AI152" s="152">
        <v>101948.64169999998</v>
      </c>
      <c r="AJ152" s="152">
        <v>304479.91103999998</v>
      </c>
      <c r="AK152" s="152">
        <v>273054.25921999995</v>
      </c>
      <c r="AL152" s="152">
        <v>180864.30760999996</v>
      </c>
      <c r="AM152" s="152">
        <v>-9264.5851099999854</v>
      </c>
    </row>
    <row r="153" spans="1:39">
      <c r="A153" s="195"/>
      <c r="B153" s="150" t="s">
        <v>87</v>
      </c>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152"/>
      <c r="AG153" s="152"/>
      <c r="AH153" s="152">
        <v>0</v>
      </c>
      <c r="AI153" s="152">
        <v>0</v>
      </c>
      <c r="AJ153" s="152">
        <v>0</v>
      </c>
      <c r="AK153" s="152">
        <v>0</v>
      </c>
      <c r="AL153" s="152">
        <v>0</v>
      </c>
      <c r="AM153" s="152">
        <v>0</v>
      </c>
    </row>
    <row r="154" spans="1:39">
      <c r="A154" s="193"/>
      <c r="B154" s="150" t="s">
        <v>91</v>
      </c>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c r="AA154" s="152"/>
      <c r="AB154" s="152"/>
      <c r="AC154" s="152"/>
      <c r="AD154" s="152"/>
      <c r="AE154" s="152"/>
      <c r="AF154" s="152"/>
      <c r="AG154" s="152"/>
      <c r="AH154" s="152">
        <v>0</v>
      </c>
      <c r="AI154" s="152">
        <v>0</v>
      </c>
      <c r="AJ154" s="152">
        <v>0</v>
      </c>
      <c r="AK154" s="152">
        <v>0</v>
      </c>
      <c r="AL154" s="152">
        <v>0</v>
      </c>
      <c r="AM154" s="152">
        <v>0</v>
      </c>
    </row>
    <row r="155" spans="1:39" s="115" customFormat="1">
      <c r="A155" s="31"/>
      <c r="B155" s="161" t="s">
        <v>344</v>
      </c>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v>10098233.35856</v>
      </c>
      <c r="AI155" s="162">
        <v>9951883.4411799982</v>
      </c>
      <c r="AJ155" s="162">
        <v>10305027.237089999</v>
      </c>
      <c r="AK155" s="162">
        <v>15500021.940780001</v>
      </c>
      <c r="AL155" s="162">
        <v>10716053</v>
      </c>
      <c r="AM155" s="162">
        <v>10710872</v>
      </c>
    </row>
    <row r="156" spans="1:39">
      <c r="B156" s="119"/>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20"/>
      <c r="AL156" s="120"/>
      <c r="AM156" s="120"/>
    </row>
    <row r="157" spans="1:39">
      <c r="AH157" s="116"/>
      <c r="AI157" s="116"/>
      <c r="AJ157" s="116"/>
      <c r="AK157" s="116"/>
      <c r="AL157" s="116"/>
      <c r="AM157" s="116"/>
    </row>
    <row r="158" spans="1:39"/>
    <row r="159" spans="1:39"/>
    <row r="160" spans="1:39"/>
  </sheetData>
  <mergeCells count="27">
    <mergeCell ref="W102:Z102"/>
    <mergeCell ref="AA102:AD102"/>
    <mergeCell ref="AE102:AH102"/>
    <mergeCell ref="AI102:AL102"/>
    <mergeCell ref="C62:F62"/>
    <mergeCell ref="G62:J62"/>
    <mergeCell ref="K62:N62"/>
    <mergeCell ref="C102:F102"/>
    <mergeCell ref="G102:J102"/>
    <mergeCell ref="K102:N102"/>
    <mergeCell ref="O102:R102"/>
    <mergeCell ref="S102:V102"/>
    <mergeCell ref="O62:R62"/>
    <mergeCell ref="S62:V62"/>
    <mergeCell ref="W62:Z62"/>
    <mergeCell ref="AA62:AD62"/>
    <mergeCell ref="AE62:AH62"/>
    <mergeCell ref="AI62:AL62"/>
    <mergeCell ref="C7:F7"/>
    <mergeCell ref="G7:J7"/>
    <mergeCell ref="K7:N7"/>
    <mergeCell ref="AA7:AD7"/>
    <mergeCell ref="AE7:AH7"/>
    <mergeCell ref="AI7:AL7"/>
    <mergeCell ref="O7:R7"/>
    <mergeCell ref="S7:V7"/>
    <mergeCell ref="W7:Z7"/>
  </mergeCells>
  <pageMargins left="0.511811024" right="0.511811024" top="0.78740157499999996" bottom="0.78740157499999996" header="0.31496062000000002" footer="0.31496062000000002"/>
  <pageSetup paperSize="9" orientation="portrait" horizontalDpi="300" verticalDpi="30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4849A"/>
    <pageSetUpPr fitToPage="1"/>
  </sheetPr>
  <dimension ref="A1:AX182"/>
  <sheetViews>
    <sheetView showGridLines="0" zoomScale="80" zoomScaleNormal="80" workbookViewId="0">
      <pane xSplit="2" ySplit="8" topLeftCell="AK9" activePane="bottomRight" state="frozen"/>
      <selection activeCell="AB60" sqref="AB60:AC61"/>
      <selection pane="topRight" activeCell="AB60" sqref="AB60:AC61"/>
      <selection pane="bottomLeft" activeCell="AB60" sqref="AB60:AC61"/>
      <selection pane="bottomRight" activeCell="AT8" sqref="AT8"/>
    </sheetView>
  </sheetViews>
  <sheetFormatPr defaultColWidth="0" defaultRowHeight="14.5"/>
  <cols>
    <col min="1" max="1" width="4.36328125" style="113" customWidth="1"/>
    <col min="2" max="2" width="54.453125" style="31" bestFit="1" customWidth="1"/>
    <col min="3" max="46" width="14.6328125" style="31" customWidth="1"/>
    <col min="47" max="47" width="12.90625" style="31" bestFit="1" customWidth="1"/>
    <col min="48" max="48" width="10.1796875" style="31" bestFit="1" customWidth="1"/>
    <col min="49" max="50" width="8.7265625" style="31" customWidth="1"/>
    <col min="51" max="16384" width="8.7265625" style="31" hidden="1"/>
  </cols>
  <sheetData>
    <row r="1" spans="1:46">
      <c r="AH1" s="114"/>
    </row>
    <row r="2" spans="1:46">
      <c r="C2" s="115"/>
      <c r="D2" s="116"/>
      <c r="E2" s="116"/>
      <c r="F2" s="116"/>
      <c r="AH2" s="116"/>
    </row>
    <row r="3" spans="1:46">
      <c r="C3" s="115"/>
      <c r="D3" s="116"/>
      <c r="E3" s="116"/>
      <c r="F3" s="116"/>
    </row>
    <row r="4" spans="1:46">
      <c r="C4" s="115"/>
      <c r="D4" s="116"/>
      <c r="E4" s="116"/>
      <c r="F4" s="116"/>
      <c r="T4" s="117"/>
      <c r="U4" s="118"/>
      <c r="V4" s="118"/>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row>
    <row r="5" spans="1:46" s="119" customFormat="1" ht="22.5" customHeight="1" thickBot="1">
      <c r="A5" s="178"/>
      <c r="B5" s="236" t="s">
        <v>37</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c r="AP5" s="238"/>
      <c r="AQ5" s="238"/>
      <c r="AR5" s="238"/>
      <c r="AS5" s="238"/>
      <c r="AT5" s="238"/>
    </row>
    <row r="6" spans="1:46" s="182" customFormat="1" ht="22.5" customHeight="1" thickBot="1">
      <c r="A6" s="179"/>
      <c r="B6" s="180"/>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row>
    <row r="7" spans="1:46" ht="16" customHeight="1" thickTop="1" thickBot="1">
      <c r="A7" s="178"/>
      <c r="B7" s="27" t="s">
        <v>96</v>
      </c>
      <c r="C7" s="391">
        <v>2015</v>
      </c>
      <c r="D7" s="391"/>
      <c r="E7" s="391"/>
      <c r="F7" s="391"/>
      <c r="G7" s="392">
        <v>2016</v>
      </c>
      <c r="H7" s="391"/>
      <c r="I7" s="391"/>
      <c r="J7" s="391"/>
      <c r="K7" s="392">
        <v>2017</v>
      </c>
      <c r="L7" s="391"/>
      <c r="M7" s="391"/>
      <c r="N7" s="391"/>
      <c r="O7" s="392">
        <v>2018</v>
      </c>
      <c r="P7" s="391"/>
      <c r="Q7" s="391"/>
      <c r="R7" s="391"/>
      <c r="S7" s="392">
        <v>2019</v>
      </c>
      <c r="T7" s="391"/>
      <c r="U7" s="391"/>
      <c r="V7" s="391"/>
      <c r="W7" s="392">
        <v>2020</v>
      </c>
      <c r="X7" s="391"/>
      <c r="Y7" s="391"/>
      <c r="Z7" s="391"/>
      <c r="AA7" s="392">
        <v>2021</v>
      </c>
      <c r="AB7" s="391"/>
      <c r="AC7" s="391"/>
      <c r="AD7" s="391"/>
      <c r="AE7" s="392">
        <v>2022</v>
      </c>
      <c r="AF7" s="391"/>
      <c r="AG7" s="391"/>
      <c r="AH7" s="391"/>
      <c r="AI7" s="392">
        <v>2023</v>
      </c>
      <c r="AJ7" s="391"/>
      <c r="AK7" s="391"/>
      <c r="AL7" s="391"/>
      <c r="AM7" s="392">
        <v>2024</v>
      </c>
      <c r="AN7" s="391"/>
      <c r="AO7" s="391"/>
      <c r="AP7" s="391"/>
      <c r="AQ7" s="395">
        <v>2025</v>
      </c>
      <c r="AR7" s="396"/>
      <c r="AS7" s="396"/>
      <c r="AT7" s="396"/>
    </row>
    <row r="8" spans="1:46" s="239" customFormat="1" ht="28" customHeight="1" thickTop="1">
      <c r="A8" s="179"/>
      <c r="B8" s="279" t="s">
        <v>97</v>
      </c>
      <c r="C8" s="280" t="s">
        <v>0</v>
      </c>
      <c r="D8" s="280" t="s">
        <v>1</v>
      </c>
      <c r="E8" s="280" t="s">
        <v>2</v>
      </c>
      <c r="F8" s="281" t="s">
        <v>101</v>
      </c>
      <c r="G8" s="280" t="s">
        <v>4</v>
      </c>
      <c r="H8" s="280" t="s">
        <v>5</v>
      </c>
      <c r="I8" s="280" t="s">
        <v>6</v>
      </c>
      <c r="J8" s="281" t="s">
        <v>100</v>
      </c>
      <c r="K8" s="280" t="s">
        <v>8</v>
      </c>
      <c r="L8" s="280" t="s">
        <v>90</v>
      </c>
      <c r="M8" s="280" t="s">
        <v>102</v>
      </c>
      <c r="N8" s="280" t="s">
        <v>103</v>
      </c>
      <c r="O8" s="280" t="s">
        <v>104</v>
      </c>
      <c r="P8" s="280" t="s">
        <v>106</v>
      </c>
      <c r="Q8" s="280" t="s">
        <v>107</v>
      </c>
      <c r="R8" s="280" t="s">
        <v>108</v>
      </c>
      <c r="S8" s="280" t="s">
        <v>109</v>
      </c>
      <c r="T8" s="280" t="s">
        <v>111</v>
      </c>
      <c r="U8" s="280" t="s">
        <v>116</v>
      </c>
      <c r="V8" s="280" t="s">
        <v>117</v>
      </c>
      <c r="W8" s="280" t="s">
        <v>159</v>
      </c>
      <c r="X8" s="280" t="s">
        <v>178</v>
      </c>
      <c r="Y8" s="280" t="s">
        <v>181</v>
      </c>
      <c r="Z8" s="280" t="s">
        <v>197</v>
      </c>
      <c r="AA8" s="280" t="s">
        <v>199</v>
      </c>
      <c r="AB8" s="280" t="s">
        <v>201</v>
      </c>
      <c r="AC8" s="280" t="s">
        <v>204</v>
      </c>
      <c r="AD8" s="280" t="s">
        <v>206</v>
      </c>
      <c r="AE8" s="280" t="s">
        <v>209</v>
      </c>
      <c r="AF8" s="280" t="s">
        <v>214</v>
      </c>
      <c r="AG8" s="280" t="s">
        <v>222</v>
      </c>
      <c r="AH8" s="280" t="s">
        <v>226</v>
      </c>
      <c r="AI8" s="280" t="s">
        <v>244</v>
      </c>
      <c r="AJ8" s="280" t="s">
        <v>248</v>
      </c>
      <c r="AK8" s="280" t="s">
        <v>266</v>
      </c>
      <c r="AL8" s="280" t="s">
        <v>275</v>
      </c>
      <c r="AM8" s="280" t="s">
        <v>287</v>
      </c>
      <c r="AN8" s="280" t="s">
        <v>291</v>
      </c>
      <c r="AO8" s="280" t="s">
        <v>303</v>
      </c>
      <c r="AP8" s="280" t="s">
        <v>306</v>
      </c>
      <c r="AQ8" s="280" t="s">
        <v>341</v>
      </c>
      <c r="AR8" s="280" t="s">
        <v>348</v>
      </c>
      <c r="AS8" s="280" t="s">
        <v>440</v>
      </c>
      <c r="AT8" s="280" t="s">
        <v>447</v>
      </c>
    </row>
    <row r="9" spans="1:46">
      <c r="A9" s="122"/>
      <c r="B9" s="282" t="s">
        <v>9</v>
      </c>
      <c r="C9" s="283">
        <v>419308.48499000003</v>
      </c>
      <c r="D9" s="283">
        <v>345344.99459000002</v>
      </c>
      <c r="E9" s="283">
        <v>406915.39186000032</v>
      </c>
      <c r="F9" s="283">
        <v>514514.12855999963</v>
      </c>
      <c r="G9" s="283">
        <v>487721.34069999988</v>
      </c>
      <c r="H9" s="283">
        <v>490219.91621000011</v>
      </c>
      <c r="I9" s="283">
        <v>665105.73968000012</v>
      </c>
      <c r="J9" s="283">
        <v>714892.00340999989</v>
      </c>
      <c r="K9" s="283">
        <v>491156.73882000009</v>
      </c>
      <c r="L9" s="283">
        <v>539426.5</v>
      </c>
      <c r="M9" s="283">
        <v>935319.48185999994</v>
      </c>
      <c r="N9" s="283">
        <v>1000918.5421993062</v>
      </c>
      <c r="O9" s="283">
        <v>561321.5</v>
      </c>
      <c r="P9" s="283">
        <v>844150</v>
      </c>
      <c r="Q9" s="283">
        <v>1263338.74875</v>
      </c>
      <c r="R9" s="283">
        <v>819278.74893999996</v>
      </c>
      <c r="S9" s="283">
        <v>679758.27</v>
      </c>
      <c r="T9" s="283">
        <v>614381.9</v>
      </c>
      <c r="U9" s="283">
        <v>936383.76</v>
      </c>
      <c r="V9" s="283">
        <v>1222077.43</v>
      </c>
      <c r="W9" s="283">
        <v>1025908.61</v>
      </c>
      <c r="X9" s="283">
        <v>575167</v>
      </c>
      <c r="Y9" s="283">
        <v>615536</v>
      </c>
      <c r="Z9" s="283">
        <v>1338591</v>
      </c>
      <c r="AA9" s="283">
        <v>1052364</v>
      </c>
      <c r="AB9" s="283">
        <v>1048526</v>
      </c>
      <c r="AC9" s="283">
        <v>1692166</v>
      </c>
      <c r="AD9" s="283">
        <v>1862666</v>
      </c>
      <c r="AE9" s="283">
        <v>851838</v>
      </c>
      <c r="AF9" s="283">
        <v>1546649</v>
      </c>
      <c r="AG9" s="283">
        <v>1948912</v>
      </c>
      <c r="AH9" s="283">
        <v>2703604</v>
      </c>
      <c r="AI9" s="283">
        <v>2802733</v>
      </c>
      <c r="AJ9" s="283">
        <v>2869523</v>
      </c>
      <c r="AK9" s="283">
        <v>2700779</v>
      </c>
      <c r="AL9" s="283">
        <v>3040970</v>
      </c>
      <c r="AM9" s="283">
        <v>2209442</v>
      </c>
      <c r="AN9" s="283">
        <v>2153961</v>
      </c>
      <c r="AO9" s="283">
        <v>2856953.8486700011</v>
      </c>
      <c r="AP9" s="283">
        <v>5582248.1513299979</v>
      </c>
      <c r="AQ9" s="283">
        <v>4908477.1247699996</v>
      </c>
      <c r="AR9" s="283">
        <v>3939939.7705100002</v>
      </c>
      <c r="AS9" s="283">
        <v>4960729.0925699994</v>
      </c>
      <c r="AT9" s="283">
        <v>6741436.1308499984</v>
      </c>
    </row>
    <row r="10" spans="1:46">
      <c r="A10" s="122"/>
      <c r="B10" s="282" t="s">
        <v>11</v>
      </c>
      <c r="C10" s="283">
        <v>-45524.530850000003</v>
      </c>
      <c r="D10" s="283">
        <v>-31558.240400000006</v>
      </c>
      <c r="E10" s="283">
        <v>-40944.318480000016</v>
      </c>
      <c r="F10" s="283">
        <v>-49422.910269999978</v>
      </c>
      <c r="G10" s="283">
        <v>-49192.681079999995</v>
      </c>
      <c r="H10" s="283">
        <v>-51871.689529999989</v>
      </c>
      <c r="I10" s="283">
        <v>-52088.886532792552</v>
      </c>
      <c r="J10" s="283">
        <v>-43802.742857207457</v>
      </c>
      <c r="K10" s="283">
        <v>-45720.42642529375</v>
      </c>
      <c r="L10" s="283">
        <v>-53905.472249618739</v>
      </c>
      <c r="M10" s="283">
        <v>-77019.450683868767</v>
      </c>
      <c r="N10" s="283">
        <v>-68403.634401218704</v>
      </c>
      <c r="O10" s="283">
        <v>-51454.994461099981</v>
      </c>
      <c r="P10" s="283">
        <v>-87590.843238899994</v>
      </c>
      <c r="Q10" s="283">
        <v>-141382.27142999999</v>
      </c>
      <c r="R10" s="283">
        <v>-78554.105800000107</v>
      </c>
      <c r="S10" s="283">
        <v>-68378.350000000006</v>
      </c>
      <c r="T10" s="283">
        <v>-58597.85</v>
      </c>
      <c r="U10" s="283">
        <v>-78104.479999999996</v>
      </c>
      <c r="V10" s="283">
        <v>-110152.04</v>
      </c>
      <c r="W10" s="283">
        <v>-86797.9</v>
      </c>
      <c r="X10" s="283">
        <v>-56503</v>
      </c>
      <c r="Y10" s="283">
        <v>-53508</v>
      </c>
      <c r="Z10" s="283">
        <v>-115085</v>
      </c>
      <c r="AA10" s="283">
        <v>-101012</v>
      </c>
      <c r="AB10" s="283">
        <v>-85982</v>
      </c>
      <c r="AC10" s="283">
        <v>-164072</v>
      </c>
      <c r="AD10" s="283">
        <v>-180215</v>
      </c>
      <c r="AE10" s="283">
        <v>-92838</v>
      </c>
      <c r="AF10" s="283">
        <v>-197996</v>
      </c>
      <c r="AG10" s="283">
        <v>-244915</v>
      </c>
      <c r="AH10" s="283">
        <v>-386651</v>
      </c>
      <c r="AI10" s="283">
        <v>-343530</v>
      </c>
      <c r="AJ10" s="283">
        <v>-346189</v>
      </c>
      <c r="AK10" s="283">
        <v>-320292</v>
      </c>
      <c r="AL10" s="283">
        <v>-313099</v>
      </c>
      <c r="AM10" s="283">
        <v>-204750</v>
      </c>
      <c r="AN10" s="283">
        <v>-210929</v>
      </c>
      <c r="AO10" s="283">
        <v>-275727.84867000114</v>
      </c>
      <c r="AP10" s="283">
        <v>-723693.15132999886</v>
      </c>
      <c r="AQ10" s="283">
        <v>-484921.37797799992</v>
      </c>
      <c r="AR10" s="283">
        <v>-425959.6278834751</v>
      </c>
      <c r="AS10" s="283">
        <v>-532707.91890852421</v>
      </c>
      <c r="AT10" s="283">
        <v>-690936.85772250011</v>
      </c>
    </row>
    <row r="11" spans="1:46">
      <c r="A11" s="122"/>
      <c r="B11" s="282" t="s">
        <v>12</v>
      </c>
      <c r="C11" s="284">
        <v>373783.95414000005</v>
      </c>
      <c r="D11" s="284">
        <v>313786.75419000001</v>
      </c>
      <c r="E11" s="284">
        <v>365971.07338000031</v>
      </c>
      <c r="F11" s="284">
        <v>465091.21828999964</v>
      </c>
      <c r="G11" s="284">
        <v>438528.65961999987</v>
      </c>
      <c r="H11" s="284">
        <v>438348.22668000014</v>
      </c>
      <c r="I11" s="284">
        <v>613016.85314720753</v>
      </c>
      <c r="J11" s="284">
        <v>671089.26055279246</v>
      </c>
      <c r="K11" s="284">
        <v>445436.31239470636</v>
      </c>
      <c r="L11" s="284">
        <v>485521.02775038127</v>
      </c>
      <c r="M11" s="284">
        <v>858300.03117613122</v>
      </c>
      <c r="N11" s="284">
        <v>932514.90779808746</v>
      </c>
      <c r="O11" s="284">
        <v>509866.50553890003</v>
      </c>
      <c r="P11" s="284">
        <v>756559.15676110005</v>
      </c>
      <c r="Q11" s="284">
        <v>1121956.4773200001</v>
      </c>
      <c r="R11" s="284">
        <v>740724.64313999983</v>
      </c>
      <c r="S11" s="284">
        <v>611379.92000000004</v>
      </c>
      <c r="T11" s="284">
        <v>555784.05000000005</v>
      </c>
      <c r="U11" s="284">
        <v>858279.28</v>
      </c>
      <c r="V11" s="284">
        <v>1111925.3899999999</v>
      </c>
      <c r="W11" s="284">
        <v>939110.71</v>
      </c>
      <c r="X11" s="284">
        <v>518664</v>
      </c>
      <c r="Y11" s="284">
        <v>562028</v>
      </c>
      <c r="Z11" s="284">
        <v>1223506</v>
      </c>
      <c r="AA11" s="284">
        <v>951352</v>
      </c>
      <c r="AB11" s="284">
        <v>962544</v>
      </c>
      <c r="AC11" s="284">
        <v>1528094</v>
      </c>
      <c r="AD11" s="284">
        <v>1682451</v>
      </c>
      <c r="AE11" s="284">
        <v>759000</v>
      </c>
      <c r="AF11" s="284">
        <v>1348653</v>
      </c>
      <c r="AG11" s="284">
        <v>1703997</v>
      </c>
      <c r="AH11" s="284">
        <v>2316953</v>
      </c>
      <c r="AI11" s="284">
        <v>2459203</v>
      </c>
      <c r="AJ11" s="284">
        <v>2523334</v>
      </c>
      <c r="AK11" s="284">
        <v>2380487</v>
      </c>
      <c r="AL11" s="284">
        <v>2727871</v>
      </c>
      <c r="AM11" s="284">
        <v>2004692</v>
      </c>
      <c r="AN11" s="284">
        <v>1943032</v>
      </c>
      <c r="AO11" s="284">
        <v>2581226</v>
      </c>
      <c r="AP11" s="284">
        <v>4858554.9999999991</v>
      </c>
      <c r="AQ11" s="284">
        <v>4423555.7467919998</v>
      </c>
      <c r="AR11" s="284">
        <f>SUM(AR9:AR10)</f>
        <v>3513980.1426265249</v>
      </c>
      <c r="AS11" s="284">
        <f>SUM(AS9:AS10)</f>
        <v>4428021.1736614751</v>
      </c>
      <c r="AT11" s="284">
        <f>SUM(AT9:AT10)</f>
        <v>6050499.2731274981</v>
      </c>
    </row>
    <row r="12" spans="1:46">
      <c r="A12" s="126"/>
      <c r="B12" s="285" t="s">
        <v>13</v>
      </c>
      <c r="C12" s="284">
        <v>-289200.60345000005</v>
      </c>
      <c r="D12" s="284">
        <v>-227682.01692999995</v>
      </c>
      <c r="E12" s="284">
        <v>-267018.11952999997</v>
      </c>
      <c r="F12" s="284">
        <v>-190675.6379900001</v>
      </c>
      <c r="G12" s="284">
        <v>-303232.91686</v>
      </c>
      <c r="H12" s="284">
        <v>-261783.48604289989</v>
      </c>
      <c r="I12" s="284">
        <v>-359158.90346710006</v>
      </c>
      <c r="J12" s="284">
        <v>-176853.36820000003</v>
      </c>
      <c r="K12" s="284">
        <v>-144723.57304470619</v>
      </c>
      <c r="L12" s="284">
        <v>-234755.06523995131</v>
      </c>
      <c r="M12" s="284">
        <v>-424491.35213713092</v>
      </c>
      <c r="N12" s="284">
        <v>-438844.33560821263</v>
      </c>
      <c r="O12" s="284">
        <v>-205980.65232000011</v>
      </c>
      <c r="P12" s="284">
        <v>-339147.18002999981</v>
      </c>
      <c r="Q12" s="284">
        <v>-561039.98302000004</v>
      </c>
      <c r="R12" s="284">
        <v>-376008.12064999982</v>
      </c>
      <c r="S12" s="284">
        <v>-247661.96999999997</v>
      </c>
      <c r="T12" s="284">
        <v>-204411.26999999996</v>
      </c>
      <c r="U12" s="284">
        <v>-454940.67999999988</v>
      </c>
      <c r="V12" s="284">
        <v>-578461.80000000005</v>
      </c>
      <c r="W12" s="284">
        <v>-409178.35000000003</v>
      </c>
      <c r="X12" s="284">
        <v>-160198</v>
      </c>
      <c r="Y12" s="284">
        <v>-210426</v>
      </c>
      <c r="Z12" s="284">
        <v>-546369</v>
      </c>
      <c r="AA12" s="284">
        <v>-447411</v>
      </c>
      <c r="AB12" s="284">
        <v>-452792</v>
      </c>
      <c r="AC12" s="284">
        <v>-870023</v>
      </c>
      <c r="AD12" s="284">
        <v>-863989</v>
      </c>
      <c r="AE12" s="284">
        <v>-280399</v>
      </c>
      <c r="AF12" s="284">
        <v>-722974</v>
      </c>
      <c r="AG12" s="284">
        <v>-1150581</v>
      </c>
      <c r="AH12" s="284">
        <v>-1401443</v>
      </c>
      <c r="AI12" s="284">
        <v>-1147645</v>
      </c>
      <c r="AJ12" s="284">
        <v>-1225029</v>
      </c>
      <c r="AK12" s="284">
        <v>-1360453</v>
      </c>
      <c r="AL12" s="284">
        <v>-1571314</v>
      </c>
      <c r="AM12" s="284">
        <v>-764757</v>
      </c>
      <c r="AN12" s="284">
        <v>-770913</v>
      </c>
      <c r="AO12" s="284">
        <v>-1300419.0000000005</v>
      </c>
      <c r="AP12" s="284">
        <v>-3396226</v>
      </c>
      <c r="AQ12" s="284">
        <v>-2785092.5135530001</v>
      </c>
      <c r="AR12" s="284">
        <f>SUM(AR13:AR24)</f>
        <v>-1747067.0130940008</v>
      </c>
      <c r="AS12" s="284">
        <f>SUM(AS13:AS24)</f>
        <v>-2556283.7945029996</v>
      </c>
      <c r="AT12" s="284">
        <f>SUM(AT13:AT24)</f>
        <v>-4163118.9033999993</v>
      </c>
    </row>
    <row r="13" spans="1:46">
      <c r="A13" s="129"/>
      <c r="B13" s="286" t="s">
        <v>14</v>
      </c>
      <c r="C13" s="287">
        <v>-14440.236360000001</v>
      </c>
      <c r="D13" s="287">
        <v>-10354.424620000003</v>
      </c>
      <c r="E13" s="287">
        <v>-13187.287509999987</v>
      </c>
      <c r="F13" s="287">
        <v>-23760.687219999993</v>
      </c>
      <c r="G13" s="287">
        <v>-13617.995129999998</v>
      </c>
      <c r="H13" s="287">
        <v>-18227.389760000005</v>
      </c>
      <c r="I13" s="287">
        <v>-16735.832839999992</v>
      </c>
      <c r="J13" s="287">
        <v>-21886.782270000011</v>
      </c>
      <c r="K13" s="287">
        <v>-17039.132089999999</v>
      </c>
      <c r="L13" s="287">
        <v>-21685.225689999999</v>
      </c>
      <c r="M13" s="287">
        <v>-22767.879769999901</v>
      </c>
      <c r="N13" s="287">
        <v>-28245.4604900001</v>
      </c>
      <c r="O13" s="287">
        <v>-22372.495230000004</v>
      </c>
      <c r="P13" s="287">
        <v>-29561.62716</v>
      </c>
      <c r="Q13" s="287">
        <v>-28772.606469999999</v>
      </c>
      <c r="R13" s="287">
        <v>-35081.780380000011</v>
      </c>
      <c r="S13" s="287">
        <v>-27846.25</v>
      </c>
      <c r="T13" s="287">
        <v>-32332.22</v>
      </c>
      <c r="U13" s="287">
        <v>-30305.26</v>
      </c>
      <c r="V13" s="287">
        <v>-34688.239999999998</v>
      </c>
      <c r="W13" s="287">
        <v>-37117.56</v>
      </c>
      <c r="X13" s="287">
        <v>-36654</v>
      </c>
      <c r="Y13" s="287">
        <v>-36674</v>
      </c>
      <c r="Z13" s="287">
        <v>-45540</v>
      </c>
      <c r="AA13" s="287">
        <v>-41962</v>
      </c>
      <c r="AB13" s="287">
        <v>-49009</v>
      </c>
      <c r="AC13" s="287">
        <v>-40800</v>
      </c>
      <c r="AD13" s="287">
        <v>-49609</v>
      </c>
      <c r="AE13" s="287">
        <v>-45042</v>
      </c>
      <c r="AF13" s="287">
        <v>-62339</v>
      </c>
      <c r="AG13" s="287">
        <v>-58165</v>
      </c>
      <c r="AH13" s="287">
        <v>-75398</v>
      </c>
      <c r="AI13" s="287">
        <v>-81843</v>
      </c>
      <c r="AJ13" s="287">
        <v>-62117</v>
      </c>
      <c r="AK13" s="287">
        <v>-68143</v>
      </c>
      <c r="AL13" s="287">
        <v>-72034</v>
      </c>
      <c r="AM13" s="287">
        <v>-67481</v>
      </c>
      <c r="AN13" s="287">
        <v>-73843</v>
      </c>
      <c r="AO13" s="287">
        <v>-74152.471949999977</v>
      </c>
      <c r="AP13" s="287">
        <v>-101697.67349999998</v>
      </c>
      <c r="AQ13" s="287">
        <v>-92748.14985999999</v>
      </c>
      <c r="AR13" s="287">
        <v>-97461.760900000038</v>
      </c>
      <c r="AS13" s="287">
        <v>-101482.62951999993</v>
      </c>
      <c r="AT13" s="287">
        <v>-135023.40126999997</v>
      </c>
    </row>
    <row r="14" spans="1:46">
      <c r="A14" s="129"/>
      <c r="B14" s="286" t="s">
        <v>15</v>
      </c>
      <c r="C14" s="287">
        <v>-147562.05243000001</v>
      </c>
      <c r="D14" s="287">
        <v>-105441.04433999996</v>
      </c>
      <c r="E14" s="287">
        <v>-135204.69438999999</v>
      </c>
      <c r="F14" s="287">
        <v>-145525.20884000004</v>
      </c>
      <c r="G14" s="287">
        <v>-123362.64958000001</v>
      </c>
      <c r="H14" s="287">
        <v>-130523.41310999995</v>
      </c>
      <c r="I14" s="287">
        <v>-190457.83248999997</v>
      </c>
      <c r="J14" s="287">
        <v>-150450.10482000007</v>
      </c>
      <c r="K14" s="287">
        <v>-4545.4406200000012</v>
      </c>
      <c r="L14" s="287">
        <v>-35608.936607657495</v>
      </c>
      <c r="M14" s="287">
        <v>-188568.92416470629</v>
      </c>
      <c r="N14" s="287">
        <v>-43281.126040445</v>
      </c>
      <c r="O14" s="287">
        <v>-25384.750100000005</v>
      </c>
      <c r="P14" s="287">
        <v>-112673.44808</v>
      </c>
      <c r="Q14" s="287">
        <v>-295425.65932000004</v>
      </c>
      <c r="R14" s="287">
        <v>-147878.89656999998</v>
      </c>
      <c r="S14" s="287">
        <v>-85268.07</v>
      </c>
      <c r="T14" s="287">
        <v>-47111.3</v>
      </c>
      <c r="U14" s="287">
        <v>-174001.08</v>
      </c>
      <c r="V14" s="287">
        <v>-213889.52</v>
      </c>
      <c r="W14" s="287">
        <v>-124586.34</v>
      </c>
      <c r="X14" s="287">
        <v>-7435</v>
      </c>
      <c r="Y14" s="287">
        <v>-18658</v>
      </c>
      <c r="Z14" s="287">
        <v>-217115</v>
      </c>
      <c r="AA14" s="287">
        <v>-129168</v>
      </c>
      <c r="AB14" s="287">
        <v>-173987</v>
      </c>
      <c r="AC14" s="287">
        <v>-421274</v>
      </c>
      <c r="AD14" s="287">
        <v>-529540</v>
      </c>
      <c r="AE14" s="287">
        <v>-4548</v>
      </c>
      <c r="AF14" s="287">
        <v>-5813</v>
      </c>
      <c r="AG14" s="287">
        <v>-107101</v>
      </c>
      <c r="AH14" s="287">
        <v>-170395</v>
      </c>
      <c r="AI14" s="287">
        <v>-95470</v>
      </c>
      <c r="AJ14" s="287">
        <v>-161237</v>
      </c>
      <c r="AK14" s="287">
        <v>-134656</v>
      </c>
      <c r="AL14" s="287">
        <v>-362631</v>
      </c>
      <c r="AM14" s="287">
        <v>-49441</v>
      </c>
      <c r="AN14" s="287">
        <v>-10877</v>
      </c>
      <c r="AO14" s="287">
        <v>-197562.41557000007</v>
      </c>
      <c r="AP14" s="287">
        <v>-287510.3849360001</v>
      </c>
      <c r="AQ14" s="287">
        <v>-332826.14940999995</v>
      </c>
      <c r="AR14" s="287">
        <v>-8543.3917600000859</v>
      </c>
      <c r="AS14" s="287">
        <v>-198676.6737799999</v>
      </c>
      <c r="AT14" s="287">
        <v>-866819.76607000013</v>
      </c>
    </row>
    <row r="15" spans="1:46">
      <c r="A15" s="129"/>
      <c r="B15" s="286" t="s">
        <v>16</v>
      </c>
      <c r="C15" s="287">
        <v>-26051.601629999997</v>
      </c>
      <c r="D15" s="287">
        <v>-25330.001340000017</v>
      </c>
      <c r="E15" s="287">
        <v>-26011.784419999989</v>
      </c>
      <c r="F15" s="287">
        <v>-26605.011379999996</v>
      </c>
      <c r="G15" s="287">
        <v>-30186.164349999999</v>
      </c>
      <c r="H15" s="287">
        <v>-32453.820220000012</v>
      </c>
      <c r="I15" s="287">
        <v>-33190.062360000018</v>
      </c>
      <c r="J15" s="287">
        <v>-26714.95306999996</v>
      </c>
      <c r="K15" s="287">
        <v>-17715</v>
      </c>
      <c r="L15" s="287">
        <v>-12624.620789999999</v>
      </c>
      <c r="M15" s="287">
        <v>-10424.01346</v>
      </c>
      <c r="N15" s="287">
        <v>-10429.34396</v>
      </c>
      <c r="O15" s="287">
        <v>-12202.485880000002</v>
      </c>
      <c r="P15" s="287">
        <v>-13306.613859999999</v>
      </c>
      <c r="Q15" s="287">
        <v>-14948.829389999994</v>
      </c>
      <c r="R15" s="287">
        <v>-15026.606359999998</v>
      </c>
      <c r="S15" s="287">
        <v>-13748.9</v>
      </c>
      <c r="T15" s="287">
        <v>-14925.98</v>
      </c>
      <c r="U15" s="287">
        <v>-16107.54</v>
      </c>
      <c r="V15" s="287">
        <v>-21651.98</v>
      </c>
      <c r="W15" s="287">
        <v>-17265.87</v>
      </c>
      <c r="X15" s="287">
        <v>-21426</v>
      </c>
      <c r="Y15" s="287">
        <v>-24094</v>
      </c>
      <c r="Z15" s="287">
        <v>-12854</v>
      </c>
      <c r="AA15" s="287">
        <v>-20745</v>
      </c>
      <c r="AB15" s="287">
        <v>-16805</v>
      </c>
      <c r="AC15" s="287">
        <v>-40572</v>
      </c>
      <c r="AD15" s="287">
        <v>-14708</v>
      </c>
      <c r="AE15" s="287">
        <v>-24805</v>
      </c>
      <c r="AF15" s="287">
        <v>-41613</v>
      </c>
      <c r="AG15" s="287">
        <v>-62757</v>
      </c>
      <c r="AH15" s="287">
        <v>-156870</v>
      </c>
      <c r="AI15" s="287">
        <v>-40187</v>
      </c>
      <c r="AJ15" s="287">
        <v>-68795</v>
      </c>
      <c r="AK15" s="287">
        <v>-83433</v>
      </c>
      <c r="AL15" s="287">
        <v>-130474</v>
      </c>
      <c r="AM15" s="287">
        <v>-64669</v>
      </c>
      <c r="AN15" s="287">
        <v>-74678</v>
      </c>
      <c r="AO15" s="287">
        <v>-109255.64345999999</v>
      </c>
      <c r="AP15" s="287">
        <v>-167488.78174000012</v>
      </c>
      <c r="AQ15" s="287">
        <v>-72847.070689999993</v>
      </c>
      <c r="AR15" s="287">
        <v>-62320.31984000004</v>
      </c>
      <c r="AS15" s="287">
        <v>-60763.798089999967</v>
      </c>
      <c r="AT15" s="287">
        <v>-80606.398549999954</v>
      </c>
    </row>
    <row r="16" spans="1:46">
      <c r="A16" s="129"/>
      <c r="B16" s="286" t="s">
        <v>17</v>
      </c>
      <c r="C16" s="287">
        <v>-31772.024840000013</v>
      </c>
      <c r="D16" s="287">
        <v>-58139.542279999994</v>
      </c>
      <c r="E16" s="287">
        <v>-46813.13721999999</v>
      </c>
      <c r="F16" s="287">
        <v>-65062.500360000064</v>
      </c>
      <c r="G16" s="287">
        <v>-35223.400040000015</v>
      </c>
      <c r="H16" s="287">
        <v>-11947.815119999985</v>
      </c>
      <c r="I16" s="287">
        <v>-30053.211749999995</v>
      </c>
      <c r="J16" s="287">
        <v>-9712.5730900000053</v>
      </c>
      <c r="K16" s="287">
        <v>1.3238124938652618E-4</v>
      </c>
      <c r="L16" s="287">
        <v>-12117.163842381251</v>
      </c>
      <c r="M16" s="287">
        <v>-19415.343519999999</v>
      </c>
      <c r="N16" s="287">
        <v>-124860.5504053311</v>
      </c>
      <c r="O16" s="287">
        <v>-78.429390000001035</v>
      </c>
      <c r="P16" s="287">
        <v>-5810.7056200000006</v>
      </c>
      <c r="Q16" s="287">
        <v>1724.458879999986</v>
      </c>
      <c r="R16" s="287">
        <v>-3190.6228099999826</v>
      </c>
      <c r="S16" s="287">
        <v>-5055.13</v>
      </c>
      <c r="T16" s="287">
        <v>-4574.82</v>
      </c>
      <c r="U16" s="287">
        <v>-7120.96</v>
      </c>
      <c r="V16" s="287">
        <v>1394.3899999999999</v>
      </c>
      <c r="W16" s="287">
        <v>-4548.59</v>
      </c>
      <c r="X16" s="287">
        <v>-2978</v>
      </c>
      <c r="Y16" s="287">
        <v>-4381</v>
      </c>
      <c r="Z16" s="287">
        <v>-3596</v>
      </c>
      <c r="AA16" s="287">
        <v>-4569</v>
      </c>
      <c r="AB16" s="287">
        <v>-4322</v>
      </c>
      <c r="AC16" s="287">
        <v>-6071</v>
      </c>
      <c r="AD16" s="287">
        <v>-6214</v>
      </c>
      <c r="AE16" s="287">
        <v>-5059</v>
      </c>
      <c r="AF16" s="287">
        <v>-6500</v>
      </c>
      <c r="AG16" s="287">
        <v>-6621</v>
      </c>
      <c r="AH16" s="287">
        <v>-7313</v>
      </c>
      <c r="AI16" s="287">
        <v>-11433</v>
      </c>
      <c r="AJ16" s="287">
        <v>-11332</v>
      </c>
      <c r="AK16" s="287">
        <v>-16372</v>
      </c>
      <c r="AL16" s="287">
        <v>-10953</v>
      </c>
      <c r="AM16" s="287">
        <v>-7358</v>
      </c>
      <c r="AN16" s="287">
        <v>-6131</v>
      </c>
      <c r="AO16" s="287">
        <v>-8210.0791600000102</v>
      </c>
      <c r="AP16" s="287">
        <v>-21741.72264</v>
      </c>
      <c r="AQ16" s="287">
        <v>-12895.628610000002</v>
      </c>
      <c r="AR16" s="287">
        <v>233.43269000001237</v>
      </c>
      <c r="AS16" s="287">
        <v>-8089.874420000031</v>
      </c>
      <c r="AT16" s="287">
        <v>-9824.2897899999698</v>
      </c>
    </row>
    <row r="17" spans="1:46">
      <c r="A17" s="129"/>
      <c r="B17" s="286" t="s">
        <v>18</v>
      </c>
      <c r="C17" s="287">
        <v>-14109.50099</v>
      </c>
      <c r="D17" s="287">
        <v>-7129.2153099999996</v>
      </c>
      <c r="E17" s="287">
        <v>-2784.2085200000001</v>
      </c>
      <c r="F17" s="287">
        <v>-1630.7429299999894</v>
      </c>
      <c r="G17" s="287">
        <v>-19352.892609999999</v>
      </c>
      <c r="H17" s="287">
        <v>-20063.39059289989</v>
      </c>
      <c r="I17" s="287">
        <v>-33176.419987100111</v>
      </c>
      <c r="J17" s="287">
        <v>20077.70319</v>
      </c>
      <c r="K17" s="287">
        <v>-50981.10235470625</v>
      </c>
      <c r="L17" s="287">
        <v>-80723.087542293797</v>
      </c>
      <c r="M17" s="287">
        <v>-122021.40209942502</v>
      </c>
      <c r="N17" s="287">
        <v>-84830.334183575003</v>
      </c>
      <c r="O17" s="287">
        <v>-80474.101999999999</v>
      </c>
      <c r="P17" s="287">
        <v>-109970.87839000001</v>
      </c>
      <c r="Q17" s="287">
        <v>-106922.88409000011</v>
      </c>
      <c r="R17" s="287">
        <v>-89360.995659999899</v>
      </c>
      <c r="S17" s="287">
        <v>-51110.87</v>
      </c>
      <c r="T17" s="287">
        <v>-32483.85</v>
      </c>
      <c r="U17" s="287">
        <v>-134426.74</v>
      </c>
      <c r="V17" s="287">
        <v>-182608.23</v>
      </c>
      <c r="W17" s="287">
        <v>-155480.92000000001</v>
      </c>
      <c r="X17" s="287">
        <v>-38692</v>
      </c>
      <c r="Y17" s="287">
        <v>-67547</v>
      </c>
      <c r="Z17" s="287">
        <v>-150717</v>
      </c>
      <c r="AA17" s="287">
        <v>-154524</v>
      </c>
      <c r="AB17" s="287">
        <v>-114767</v>
      </c>
      <c r="AC17" s="287">
        <v>-232926</v>
      </c>
      <c r="AD17" s="287">
        <v>-109919</v>
      </c>
      <c r="AE17" s="287">
        <v>-130618</v>
      </c>
      <c r="AF17" s="287">
        <v>-437281</v>
      </c>
      <c r="AG17" s="287">
        <v>-705356</v>
      </c>
      <c r="AH17" s="287">
        <v>-687365</v>
      </c>
      <c r="AI17" s="287">
        <v>-675593</v>
      </c>
      <c r="AJ17" s="287">
        <v>-645741</v>
      </c>
      <c r="AK17" s="287">
        <v>-841275</v>
      </c>
      <c r="AL17" s="287">
        <v>-780208</v>
      </c>
      <c r="AM17" s="287">
        <v>-364636</v>
      </c>
      <c r="AN17" s="287">
        <v>-434158</v>
      </c>
      <c r="AO17" s="287">
        <v>-664697.7891099999</v>
      </c>
      <c r="AP17" s="287">
        <v>-1947733.6038357704</v>
      </c>
      <c r="AQ17" s="287">
        <v>-1813096.5401229996</v>
      </c>
      <c r="AR17" s="287">
        <v>-1104235.7914270007</v>
      </c>
      <c r="AS17" s="287">
        <v>-1594201.2636700002</v>
      </c>
      <c r="AT17" s="287">
        <v>-2440041.8724399991</v>
      </c>
    </row>
    <row r="18" spans="1:46">
      <c r="A18" s="129"/>
      <c r="B18" s="286" t="s">
        <v>10</v>
      </c>
      <c r="C18" s="287">
        <v>-55265.1872</v>
      </c>
      <c r="D18" s="287">
        <v>-21287.789039999981</v>
      </c>
      <c r="E18" s="287">
        <v>-43017.007470000004</v>
      </c>
      <c r="F18" s="287">
        <v>81830.591660000006</v>
      </c>
      <c r="G18" s="287">
        <v>-69694.448990000004</v>
      </c>
      <c r="H18" s="287">
        <v>-39275.326099999998</v>
      </c>
      <c r="I18" s="287">
        <v>-38582.658300000003</v>
      </c>
      <c r="J18" s="287">
        <v>65867.43339000002</v>
      </c>
      <c r="K18" s="287">
        <v>-31242.460652381218</v>
      </c>
      <c r="L18" s="287">
        <v>-49092.737687618799</v>
      </c>
      <c r="M18" s="287">
        <v>-23497.252510000064</v>
      </c>
      <c r="N18" s="287">
        <v>-97309.324549430996</v>
      </c>
      <c r="O18" s="287">
        <v>-37762.504710000103</v>
      </c>
      <c r="P18" s="287">
        <v>-41757.6447399998</v>
      </c>
      <c r="Q18" s="287">
        <v>-62126.005459999898</v>
      </c>
      <c r="R18" s="287">
        <v>-43673.330369999981</v>
      </c>
      <c r="S18" s="287">
        <v>-47112.869999999966</v>
      </c>
      <c r="T18" s="287">
        <v>-54391.529999999955</v>
      </c>
      <c r="U18" s="287">
        <v>-54618.509999999907</v>
      </c>
      <c r="V18" s="287">
        <v>-75991.680000000008</v>
      </c>
      <c r="W18" s="287">
        <v>-38564.10000000002</v>
      </c>
      <c r="X18" s="287">
        <v>-37786</v>
      </c>
      <c r="Y18" s="287">
        <v>-34123</v>
      </c>
      <c r="Z18" s="287">
        <v>-72030</v>
      </c>
      <c r="AA18" s="287">
        <v>-62620</v>
      </c>
      <c r="AB18" s="287">
        <v>-63070</v>
      </c>
      <c r="AC18" s="287">
        <v>-59904</v>
      </c>
      <c r="AD18" s="287">
        <v>-71676</v>
      </c>
      <c r="AE18" s="287">
        <v>-72159</v>
      </c>
      <c r="AF18" s="287">
        <v>-135847</v>
      </c>
      <c r="AG18" s="287">
        <v>-140663</v>
      </c>
      <c r="AH18" s="287">
        <v>-261529</v>
      </c>
      <c r="AI18" s="287">
        <v>-234120</v>
      </c>
      <c r="AJ18" s="287">
        <v>-262423</v>
      </c>
      <c r="AK18" s="287">
        <v>-202546</v>
      </c>
      <c r="AL18" s="287">
        <v>-194941</v>
      </c>
      <c r="AM18" s="287">
        <v>-196298</v>
      </c>
      <c r="AN18" s="287">
        <v>-166767</v>
      </c>
      <c r="AO18" s="287">
        <v>-211435.60075000033</v>
      </c>
      <c r="AP18" s="287">
        <v>-833509.83334822953</v>
      </c>
      <c r="AQ18" s="287">
        <v>-442805.36084000021</v>
      </c>
      <c r="AR18" s="287">
        <v>-274011.15938699991</v>
      </c>
      <c r="AS18" s="287">
        <v>-350185.03595299972</v>
      </c>
      <c r="AT18" s="287">
        <v>-453635.1931700001</v>
      </c>
    </row>
    <row r="19" spans="1:46">
      <c r="A19" s="129"/>
      <c r="B19" s="286" t="s">
        <v>38</v>
      </c>
      <c r="C19" s="287">
        <v>0</v>
      </c>
      <c r="D19" s="287">
        <v>0</v>
      </c>
      <c r="E19" s="287">
        <v>0</v>
      </c>
      <c r="F19" s="287">
        <v>-6587.5187900000001</v>
      </c>
      <c r="G19" s="287">
        <v>-7121.5782399999998</v>
      </c>
      <c r="H19" s="287">
        <v>-6506.6773499999999</v>
      </c>
      <c r="I19" s="287">
        <v>-5244.2077799999997</v>
      </c>
      <c r="J19" s="287">
        <v>-31537.536629999999</v>
      </c>
      <c r="K19" s="287">
        <v>-14243.677389999997</v>
      </c>
      <c r="L19" s="287">
        <v>-17348.588059999995</v>
      </c>
      <c r="M19" s="287">
        <v>-12816.700602999605</v>
      </c>
      <c r="N19" s="287">
        <v>-29461.436819430441</v>
      </c>
      <c r="O19" s="287">
        <v>-18120.454539999999</v>
      </c>
      <c r="P19" s="287">
        <v>-16311.790559999999</v>
      </c>
      <c r="Q19" s="287">
        <v>-16047.776740000003</v>
      </c>
      <c r="R19" s="287">
        <v>-23802.929899999974</v>
      </c>
      <c r="S19" s="287">
        <v>-14990.22</v>
      </c>
      <c r="T19" s="287">
        <v>-15340.98</v>
      </c>
      <c r="U19" s="287">
        <v>-16639.009999999998</v>
      </c>
      <c r="V19" s="287">
        <v>-17459.599999999999</v>
      </c>
      <c r="W19" s="287">
        <v>-17824.03</v>
      </c>
      <c r="X19" s="287">
        <v>-12086</v>
      </c>
      <c r="Y19" s="287">
        <v>-15715</v>
      </c>
      <c r="Z19" s="287">
        <v>-5193</v>
      </c>
      <c r="AA19" s="287">
        <v>0</v>
      </c>
      <c r="AB19" s="287">
        <v>0</v>
      </c>
      <c r="AC19" s="287">
        <v>0</v>
      </c>
      <c r="AD19" s="287">
        <v>-269</v>
      </c>
      <c r="AE19" s="287">
        <v>0</v>
      </c>
      <c r="AF19" s="287">
        <v>0</v>
      </c>
      <c r="AG19" s="287">
        <v>1</v>
      </c>
      <c r="AH19" s="287">
        <v>-1</v>
      </c>
      <c r="AI19" s="287">
        <v>0</v>
      </c>
      <c r="AJ19" s="287">
        <v>0</v>
      </c>
      <c r="AK19" s="287">
        <v>0</v>
      </c>
      <c r="AL19" s="287">
        <v>0</v>
      </c>
      <c r="AM19" s="287">
        <v>0</v>
      </c>
      <c r="AN19" s="287">
        <v>0</v>
      </c>
      <c r="AO19" s="287">
        <v>0</v>
      </c>
      <c r="AP19" s="287">
        <v>0</v>
      </c>
      <c r="AQ19" s="287">
        <v>0</v>
      </c>
      <c r="AR19" s="287">
        <v>-169290.15090000001</v>
      </c>
      <c r="AS19" s="287">
        <v>-182961.88312999997</v>
      </c>
      <c r="AT19" s="287">
        <v>-121374.32186000003</v>
      </c>
    </row>
    <row r="20" spans="1:46">
      <c r="A20" s="129"/>
      <c r="B20" s="286" t="s">
        <v>39</v>
      </c>
      <c r="C20" s="287">
        <v>0</v>
      </c>
      <c r="D20" s="287">
        <v>0</v>
      </c>
      <c r="E20" s="287">
        <v>0</v>
      </c>
      <c r="F20" s="287">
        <v>-2744.7798899999998</v>
      </c>
      <c r="G20" s="287">
        <v>-3559.0214100000003</v>
      </c>
      <c r="H20" s="287">
        <v>-2363.9364599999999</v>
      </c>
      <c r="I20" s="287">
        <v>-6611.0507099999986</v>
      </c>
      <c r="J20" s="287">
        <v>-22496.991420000002</v>
      </c>
      <c r="K20" s="287">
        <v>-8956.7600700000021</v>
      </c>
      <c r="L20" s="287">
        <v>-5554.7050199999976</v>
      </c>
      <c r="M20" s="287">
        <v>-24979.836010000003</v>
      </c>
      <c r="N20" s="287">
        <v>-20426.759160000001</v>
      </c>
      <c r="O20" s="287">
        <v>-9585.4304699999993</v>
      </c>
      <c r="P20" s="287">
        <v>-9754.4716199999966</v>
      </c>
      <c r="Q20" s="287">
        <v>-38520.68043</v>
      </c>
      <c r="R20" s="287">
        <v>-17992.958600000013</v>
      </c>
      <c r="S20" s="287">
        <v>-2529.66</v>
      </c>
      <c r="T20" s="287">
        <v>-3250.59</v>
      </c>
      <c r="U20" s="287">
        <v>-21721.58</v>
      </c>
      <c r="V20" s="287">
        <v>-33566.94</v>
      </c>
      <c r="W20" s="287">
        <v>-13790.94</v>
      </c>
      <c r="X20" s="287">
        <v>-3141</v>
      </c>
      <c r="Y20" s="287">
        <v>-9234</v>
      </c>
      <c r="Z20" s="287">
        <v>-39323</v>
      </c>
      <c r="AA20" s="287">
        <v>-33823</v>
      </c>
      <c r="AB20" s="287">
        <v>-30832</v>
      </c>
      <c r="AC20" s="287">
        <v>-68476</v>
      </c>
      <c r="AD20" s="287">
        <v>-82054</v>
      </c>
      <c r="AE20" s="287">
        <v>1832</v>
      </c>
      <c r="AF20" s="287">
        <v>-33581</v>
      </c>
      <c r="AG20" s="287">
        <v>-69919</v>
      </c>
      <c r="AH20" s="287">
        <v>-42572</v>
      </c>
      <c r="AI20" s="287">
        <v>-8999</v>
      </c>
      <c r="AJ20" s="287">
        <v>-13384</v>
      </c>
      <c r="AK20" s="287">
        <v>-14028</v>
      </c>
      <c r="AL20" s="287">
        <v>-20073</v>
      </c>
      <c r="AM20" s="287">
        <v>-14874</v>
      </c>
      <c r="AN20" s="287">
        <v>-4458</v>
      </c>
      <c r="AO20" s="287">
        <v>-35104</v>
      </c>
      <c r="AP20" s="287">
        <v>-36544</v>
      </c>
      <c r="AQ20" s="287">
        <v>-17873.614020000001</v>
      </c>
      <c r="AR20" s="287">
        <v>-31437.871569999996</v>
      </c>
      <c r="AS20" s="287">
        <v>-59922.635939999993</v>
      </c>
      <c r="AT20" s="287">
        <v>-55793.660250000001</v>
      </c>
    </row>
    <row r="21" spans="1:46">
      <c r="A21" s="129"/>
      <c r="B21" s="286" t="s">
        <v>40</v>
      </c>
      <c r="C21" s="287">
        <v>0</v>
      </c>
      <c r="D21" s="287">
        <v>0</v>
      </c>
      <c r="E21" s="287">
        <v>0</v>
      </c>
      <c r="F21" s="287">
        <v>0</v>
      </c>
      <c r="G21" s="287">
        <v>0</v>
      </c>
      <c r="H21" s="287">
        <v>0</v>
      </c>
      <c r="I21" s="287">
        <v>0</v>
      </c>
      <c r="J21" s="287">
        <v>0</v>
      </c>
      <c r="K21" s="287">
        <v>0</v>
      </c>
      <c r="L21" s="287">
        <v>0</v>
      </c>
      <c r="M21" s="287">
        <v>0</v>
      </c>
      <c r="N21" s="287">
        <v>0</v>
      </c>
      <c r="O21" s="287">
        <v>0</v>
      </c>
      <c r="P21" s="287">
        <v>0</v>
      </c>
      <c r="Q21" s="287">
        <v>0</v>
      </c>
      <c r="R21" s="287">
        <v>0</v>
      </c>
      <c r="S21" s="287">
        <v>0</v>
      </c>
      <c r="T21" s="287">
        <v>0</v>
      </c>
      <c r="U21" s="287">
        <v>0</v>
      </c>
      <c r="V21" s="287">
        <v>0</v>
      </c>
      <c r="W21" s="287">
        <v>0</v>
      </c>
      <c r="X21" s="287">
        <v>0</v>
      </c>
      <c r="Y21" s="287">
        <v>0</v>
      </c>
      <c r="Z21" s="287">
        <v>0</v>
      </c>
      <c r="AA21" s="287">
        <v>0</v>
      </c>
      <c r="AB21" s="287">
        <v>0</v>
      </c>
      <c r="AC21" s="287">
        <v>0</v>
      </c>
      <c r="AD21" s="287">
        <v>0</v>
      </c>
      <c r="AE21" s="287">
        <v>0</v>
      </c>
      <c r="AF21" s="287">
        <v>0</v>
      </c>
      <c r="AG21" s="287">
        <v>0</v>
      </c>
      <c r="AH21" s="287">
        <v>0</v>
      </c>
      <c r="AI21" s="287">
        <v>0</v>
      </c>
      <c r="AJ21" s="287">
        <v>0</v>
      </c>
      <c r="AK21" s="287">
        <v>0</v>
      </c>
      <c r="AL21" s="287">
        <v>0</v>
      </c>
      <c r="AM21" s="287">
        <v>0</v>
      </c>
      <c r="AN21" s="287">
        <v>0</v>
      </c>
      <c r="AO21" s="287">
        <v>0</v>
      </c>
      <c r="AP21" s="287">
        <v>0</v>
      </c>
      <c r="AQ21" s="287">
        <v>0</v>
      </c>
      <c r="AR21" s="287">
        <v>0</v>
      </c>
      <c r="AS21" s="287">
        <v>0</v>
      </c>
      <c r="AT21" s="287">
        <v>0</v>
      </c>
    </row>
    <row r="22" spans="1:46">
      <c r="A22" s="129"/>
      <c r="B22" s="286" t="s">
        <v>41</v>
      </c>
      <c r="C22" s="287">
        <v>0</v>
      </c>
      <c r="D22" s="287">
        <v>0</v>
      </c>
      <c r="E22" s="287">
        <v>0</v>
      </c>
      <c r="F22" s="287">
        <v>-589.78024000000028</v>
      </c>
      <c r="G22" s="287">
        <v>-1114.7665099999999</v>
      </c>
      <c r="H22" s="287">
        <v>-421.71732999999983</v>
      </c>
      <c r="I22" s="287">
        <v>-566.1907300000006</v>
      </c>
      <c r="J22" s="287">
        <v>0</v>
      </c>
      <c r="K22" s="287">
        <v>0</v>
      </c>
      <c r="L22" s="287">
        <v>0</v>
      </c>
      <c r="M22" s="287">
        <v>0</v>
      </c>
      <c r="N22" s="287">
        <v>0</v>
      </c>
      <c r="O22" s="287">
        <v>0</v>
      </c>
      <c r="P22" s="287">
        <v>0</v>
      </c>
      <c r="Q22" s="287">
        <v>0</v>
      </c>
      <c r="R22" s="287">
        <v>0</v>
      </c>
      <c r="S22" s="287">
        <v>0</v>
      </c>
      <c r="T22" s="287">
        <v>0</v>
      </c>
      <c r="U22" s="287">
        <v>0</v>
      </c>
      <c r="V22" s="287">
        <v>0</v>
      </c>
      <c r="W22" s="287">
        <v>0</v>
      </c>
      <c r="X22" s="287">
        <v>0</v>
      </c>
      <c r="Y22" s="287">
        <v>0</v>
      </c>
      <c r="Z22" s="287">
        <v>0</v>
      </c>
      <c r="AA22" s="287">
        <v>0</v>
      </c>
      <c r="AB22" s="287">
        <v>0</v>
      </c>
      <c r="AC22" s="287">
        <v>0</v>
      </c>
      <c r="AD22" s="287">
        <v>0</v>
      </c>
      <c r="AE22" s="287">
        <v>0</v>
      </c>
      <c r="AF22" s="287">
        <v>0</v>
      </c>
      <c r="AG22" s="287">
        <v>0</v>
      </c>
      <c r="AH22" s="287">
        <v>0</v>
      </c>
      <c r="AI22" s="287">
        <v>0</v>
      </c>
      <c r="AJ22" s="287">
        <v>0</v>
      </c>
      <c r="AK22" s="287">
        <v>0</v>
      </c>
      <c r="AL22" s="287">
        <v>0</v>
      </c>
      <c r="AM22" s="287">
        <v>0</v>
      </c>
      <c r="AN22" s="287">
        <v>0</v>
      </c>
      <c r="AO22" s="287">
        <v>0</v>
      </c>
      <c r="AP22" s="287">
        <v>0</v>
      </c>
      <c r="AQ22" s="287">
        <v>0</v>
      </c>
      <c r="AR22" s="287">
        <v>0</v>
      </c>
      <c r="AS22" s="287">
        <v>0</v>
      </c>
      <c r="AT22" s="287">
        <v>0</v>
      </c>
    </row>
    <row r="23" spans="1:46">
      <c r="A23" s="129"/>
      <c r="B23" s="286" t="s">
        <v>42</v>
      </c>
      <c r="C23" s="287">
        <v>0</v>
      </c>
      <c r="D23" s="287">
        <v>0</v>
      </c>
      <c r="E23" s="287">
        <v>0</v>
      </c>
      <c r="F23" s="287">
        <v>0</v>
      </c>
      <c r="G23" s="287">
        <v>0</v>
      </c>
      <c r="H23" s="287">
        <v>0</v>
      </c>
      <c r="I23" s="287">
        <v>0</v>
      </c>
      <c r="J23" s="287">
        <v>0</v>
      </c>
      <c r="K23" s="287">
        <v>0</v>
      </c>
      <c r="L23" s="287">
        <v>0</v>
      </c>
      <c r="M23" s="287">
        <v>0</v>
      </c>
      <c r="N23" s="287">
        <v>0</v>
      </c>
      <c r="O23" s="287">
        <v>0</v>
      </c>
      <c r="P23" s="287">
        <v>0</v>
      </c>
      <c r="Q23" s="287">
        <v>0</v>
      </c>
      <c r="R23" s="287">
        <v>0</v>
      </c>
      <c r="S23" s="287">
        <v>0</v>
      </c>
      <c r="T23" s="287">
        <v>0</v>
      </c>
      <c r="U23" s="287">
        <v>0</v>
      </c>
      <c r="V23" s="287">
        <v>0</v>
      </c>
      <c r="W23" s="287">
        <v>0</v>
      </c>
      <c r="X23" s="287">
        <v>0</v>
      </c>
      <c r="Y23" s="287">
        <v>0</v>
      </c>
      <c r="Z23" s="287">
        <v>0</v>
      </c>
      <c r="AA23" s="287">
        <v>0</v>
      </c>
      <c r="AB23" s="287">
        <v>0</v>
      </c>
      <c r="AC23" s="287">
        <v>0</v>
      </c>
      <c r="AD23" s="287">
        <v>0</v>
      </c>
      <c r="AE23" s="287">
        <v>0</v>
      </c>
      <c r="AF23" s="287">
        <v>0</v>
      </c>
      <c r="AG23" s="287">
        <v>0</v>
      </c>
      <c r="AH23" s="287">
        <v>0</v>
      </c>
      <c r="AI23" s="287">
        <v>0</v>
      </c>
      <c r="AJ23" s="287">
        <v>0</v>
      </c>
      <c r="AK23" s="287">
        <v>0</v>
      </c>
      <c r="AL23" s="287">
        <v>0</v>
      </c>
      <c r="AM23" s="287">
        <v>0</v>
      </c>
      <c r="AN23" s="287">
        <v>0</v>
      </c>
      <c r="AO23" s="287">
        <v>0</v>
      </c>
      <c r="AP23" s="287">
        <v>0</v>
      </c>
      <c r="AQ23" s="287">
        <v>0</v>
      </c>
      <c r="AR23" s="287">
        <v>0</v>
      </c>
      <c r="AS23" s="287">
        <v>0</v>
      </c>
      <c r="AT23" s="287">
        <v>0</v>
      </c>
    </row>
    <row r="24" spans="1:46">
      <c r="A24" s="129"/>
      <c r="B24" s="286" t="s">
        <v>43</v>
      </c>
      <c r="C24" s="287">
        <v>0</v>
      </c>
      <c r="D24" s="287">
        <v>0</v>
      </c>
      <c r="E24" s="287">
        <v>0</v>
      </c>
      <c r="F24" s="287">
        <v>0</v>
      </c>
      <c r="G24" s="287">
        <v>0</v>
      </c>
      <c r="H24" s="287">
        <v>0</v>
      </c>
      <c r="I24" s="287">
        <v>-4541.4365199999993</v>
      </c>
      <c r="J24" s="287">
        <v>0.43651999999929103</v>
      </c>
      <c r="K24" s="287">
        <v>0</v>
      </c>
      <c r="L24" s="287">
        <v>0</v>
      </c>
      <c r="M24" s="287">
        <v>0</v>
      </c>
      <c r="N24" s="287">
        <v>0</v>
      </c>
      <c r="O24" s="287">
        <v>0</v>
      </c>
      <c r="P24" s="287">
        <v>0</v>
      </c>
      <c r="Q24" s="287">
        <v>0</v>
      </c>
      <c r="R24" s="287">
        <v>0</v>
      </c>
      <c r="S24" s="287">
        <v>0</v>
      </c>
      <c r="T24" s="287">
        <v>0</v>
      </c>
      <c r="U24" s="287">
        <v>0</v>
      </c>
      <c r="V24" s="287">
        <v>0</v>
      </c>
      <c r="W24" s="287">
        <v>0</v>
      </c>
      <c r="X24" s="287">
        <v>0</v>
      </c>
      <c r="Y24" s="287">
        <v>0</v>
      </c>
      <c r="Z24" s="287">
        <v>0</v>
      </c>
      <c r="AA24" s="287">
        <v>0</v>
      </c>
      <c r="AB24" s="287">
        <v>0</v>
      </c>
      <c r="AC24" s="287">
        <v>0</v>
      </c>
      <c r="AD24" s="287">
        <v>0</v>
      </c>
      <c r="AE24" s="287">
        <v>0</v>
      </c>
      <c r="AF24" s="287">
        <v>0</v>
      </c>
      <c r="AG24" s="287">
        <v>0</v>
      </c>
      <c r="AH24" s="287">
        <v>0</v>
      </c>
      <c r="AI24" s="287">
        <v>0</v>
      </c>
      <c r="AJ24" s="287">
        <v>0</v>
      </c>
      <c r="AK24" s="287">
        <v>0</v>
      </c>
      <c r="AL24" s="287">
        <v>0</v>
      </c>
      <c r="AM24" s="287">
        <v>0</v>
      </c>
      <c r="AN24" s="287">
        <v>0</v>
      </c>
      <c r="AO24" s="287">
        <v>0</v>
      </c>
      <c r="AP24" s="287">
        <v>0</v>
      </c>
      <c r="AQ24" s="287">
        <v>0</v>
      </c>
      <c r="AR24" s="287">
        <v>0</v>
      </c>
      <c r="AS24" s="287">
        <v>0</v>
      </c>
      <c r="AT24" s="287">
        <v>0</v>
      </c>
    </row>
    <row r="25" spans="1:46">
      <c r="A25" s="126"/>
      <c r="B25" s="285" t="s">
        <v>19</v>
      </c>
      <c r="C25" s="283">
        <v>-25169.633467000003</v>
      </c>
      <c r="D25" s="283">
        <v>-21569.839462999997</v>
      </c>
      <c r="E25" s="283">
        <v>-14409.069</v>
      </c>
      <c r="F25" s="283">
        <v>-66612.682610000018</v>
      </c>
      <c r="G25" s="283">
        <v>-26135.733069999995</v>
      </c>
      <c r="H25" s="283">
        <v>-30081.384250000003</v>
      </c>
      <c r="I25" s="283">
        <v>-27360.956409999995</v>
      </c>
      <c r="J25" s="283">
        <v>-75618.251700000008</v>
      </c>
      <c r="K25" s="283">
        <v>-56771.138607051624</v>
      </c>
      <c r="L25" s="283">
        <v>-56880.666056151822</v>
      </c>
      <c r="M25" s="283">
        <v>-68708.002470884487</v>
      </c>
      <c r="N25" s="283">
        <v>-120710.21721826488</v>
      </c>
      <c r="O25" s="283">
        <v>-54503.788301632012</v>
      </c>
      <c r="P25" s="283">
        <v>-70391.816692700595</v>
      </c>
      <c r="Q25" s="283">
        <v>-77526.440445134125</v>
      </c>
      <c r="R25" s="283">
        <v>-75705.876168283285</v>
      </c>
      <c r="S25" s="283">
        <v>-43179.63</v>
      </c>
      <c r="T25" s="283">
        <v>-81439.7</v>
      </c>
      <c r="U25" s="283">
        <v>-68873.89</v>
      </c>
      <c r="V25" s="283">
        <v>-103693.55</v>
      </c>
      <c r="W25" s="283">
        <v>-71101.55</v>
      </c>
      <c r="X25" s="283">
        <v>-92770</v>
      </c>
      <c r="Y25" s="283">
        <v>-96237</v>
      </c>
      <c r="Z25" s="283">
        <v>-125486</v>
      </c>
      <c r="AA25" s="283">
        <v>-83820</v>
      </c>
      <c r="AB25" s="283">
        <v>-147983</v>
      </c>
      <c r="AC25" s="283">
        <v>-108798</v>
      </c>
      <c r="AD25" s="283">
        <v>-142821</v>
      </c>
      <c r="AE25" s="283">
        <v>-125190</v>
      </c>
      <c r="AF25" s="283">
        <v>-164809</v>
      </c>
      <c r="AG25" s="283">
        <v>-170147</v>
      </c>
      <c r="AH25" s="283">
        <v>-274335</v>
      </c>
      <c r="AI25" s="283">
        <v>-143606</v>
      </c>
      <c r="AJ25" s="283">
        <v>-163350</v>
      </c>
      <c r="AK25" s="283">
        <v>-138503</v>
      </c>
      <c r="AL25" s="283">
        <v>-119688</v>
      </c>
      <c r="AM25" s="283">
        <v>-147229</v>
      </c>
      <c r="AN25" s="283">
        <v>-129182</v>
      </c>
      <c r="AO25" s="283">
        <v>-143177</v>
      </c>
      <c r="AP25" s="283">
        <v>-160692</v>
      </c>
      <c r="AQ25" s="283">
        <v>-166873.39244000003</v>
      </c>
      <c r="AR25" s="283">
        <f>SUM(AR26:AR31)</f>
        <v>-195863.60287999996</v>
      </c>
      <c r="AS25" s="283">
        <f>SUM(AS26:AS31)</f>
        <v>-187771.10137000011</v>
      </c>
      <c r="AT25" s="283">
        <f>SUM(AT26:AT31)</f>
        <v>-367117.77741999977</v>
      </c>
    </row>
    <row r="26" spans="1:46">
      <c r="A26" s="129"/>
      <c r="B26" s="286" t="s">
        <v>14</v>
      </c>
      <c r="C26" s="287">
        <v>-11053.622047000001</v>
      </c>
      <c r="D26" s="287">
        <v>-5731.0299929999983</v>
      </c>
      <c r="E26" s="287">
        <v>-4372.0524399999977</v>
      </c>
      <c r="F26" s="287">
        <v>-54192.659810000012</v>
      </c>
      <c r="G26" s="287">
        <v>-1810.64426</v>
      </c>
      <c r="H26" s="287">
        <v>-30466.053779999998</v>
      </c>
      <c r="I26" s="287">
        <v>-9242.2483799999973</v>
      </c>
      <c r="J26" s="287">
        <v>-25641.053580000007</v>
      </c>
      <c r="K26" s="287">
        <v>-42186.818410000007</v>
      </c>
      <c r="L26" s="287">
        <v>-43507.287049999999</v>
      </c>
      <c r="M26" s="287">
        <v>-36252.990770000011</v>
      </c>
      <c r="N26" s="287">
        <v>-44072.752209999977</v>
      </c>
      <c r="O26" s="287">
        <v>-34872.164669999998</v>
      </c>
      <c r="P26" s="287">
        <v>-38323.948109999998</v>
      </c>
      <c r="Q26" s="287">
        <v>-42236.605019999981</v>
      </c>
      <c r="R26" s="287">
        <v>-30034.233480000024</v>
      </c>
      <c r="S26" s="287">
        <v>-34863.269999999997</v>
      </c>
      <c r="T26" s="287">
        <v>-43742.879999999997</v>
      </c>
      <c r="U26" s="287">
        <v>-37211.410000000003</v>
      </c>
      <c r="V26" s="287">
        <v>-20451.660000000003</v>
      </c>
      <c r="W26" s="287">
        <v>-27934.1</v>
      </c>
      <c r="X26" s="287">
        <v>-43938</v>
      </c>
      <c r="Y26" s="287">
        <v>-41597</v>
      </c>
      <c r="Z26" s="287">
        <v>-65622</v>
      </c>
      <c r="AA26" s="287">
        <v>-55570</v>
      </c>
      <c r="AB26" s="287">
        <v>-102959</v>
      </c>
      <c r="AC26" s="287">
        <v>-49566</v>
      </c>
      <c r="AD26" s="287">
        <v>-71383</v>
      </c>
      <c r="AE26" s="287">
        <v>-60646</v>
      </c>
      <c r="AF26" s="287">
        <v>-92878</v>
      </c>
      <c r="AG26" s="287">
        <v>-68506</v>
      </c>
      <c r="AH26" s="287">
        <v>-137384</v>
      </c>
      <c r="AI26" s="287">
        <v>-75098</v>
      </c>
      <c r="AJ26" s="287">
        <v>-77817</v>
      </c>
      <c r="AK26" s="287">
        <v>-80492</v>
      </c>
      <c r="AL26" s="287">
        <v>-40386</v>
      </c>
      <c r="AM26" s="287">
        <v>-81433</v>
      </c>
      <c r="AN26" s="287">
        <v>-68574</v>
      </c>
      <c r="AO26" s="287">
        <v>-85478.876170000003</v>
      </c>
      <c r="AP26" s="287">
        <v>-222577.14995999995</v>
      </c>
      <c r="AQ26" s="287">
        <v>-120090.84599</v>
      </c>
      <c r="AR26" s="287">
        <v>-107482.30172000002</v>
      </c>
      <c r="AS26" s="287">
        <v>-103556.77644000013</v>
      </c>
      <c r="AT26" s="287">
        <v>-40258.993199999735</v>
      </c>
    </row>
    <row r="27" spans="1:46">
      <c r="A27" s="129"/>
      <c r="B27" s="286" t="s">
        <v>16</v>
      </c>
      <c r="C27" s="287">
        <v>-12076.339120000001</v>
      </c>
      <c r="D27" s="287">
        <v>-12197.742700000003</v>
      </c>
      <c r="E27" s="287">
        <v>-7973.3711000000039</v>
      </c>
      <c r="F27" s="287">
        <v>-8462.1483100000005</v>
      </c>
      <c r="G27" s="287">
        <v>-19775.312579999994</v>
      </c>
      <c r="H27" s="287">
        <v>4756.0800599999984</v>
      </c>
      <c r="I27" s="287">
        <v>-14334.45529</v>
      </c>
      <c r="J27" s="287">
        <v>-32383.312190000004</v>
      </c>
      <c r="K27" s="287">
        <v>-6361.0383400000028</v>
      </c>
      <c r="L27" s="287">
        <v>5471.3587599999992</v>
      </c>
      <c r="M27" s="287">
        <v>6899.7852511876035</v>
      </c>
      <c r="N27" s="287">
        <v>2310.4314854145041</v>
      </c>
      <c r="O27" s="287">
        <v>8099.9747275679993</v>
      </c>
      <c r="P27" s="287">
        <v>2364.343186252202</v>
      </c>
      <c r="Q27" s="287">
        <v>8604.2672545686983</v>
      </c>
      <c r="R27" s="287">
        <v>-8910.9459561388958</v>
      </c>
      <c r="S27" s="287">
        <v>5450.46</v>
      </c>
      <c r="T27" s="287">
        <v>3657.8</v>
      </c>
      <c r="U27" s="287">
        <v>-92.36</v>
      </c>
      <c r="V27" s="287">
        <v>-43719.69</v>
      </c>
      <c r="W27" s="287">
        <v>-6572.92</v>
      </c>
      <c r="X27" s="287">
        <v>-14699</v>
      </c>
      <c r="Y27" s="287">
        <v>-8916</v>
      </c>
      <c r="Z27" s="287">
        <v>-11989</v>
      </c>
      <c r="AA27" s="287">
        <v>-7508</v>
      </c>
      <c r="AB27" s="287">
        <v>-15654</v>
      </c>
      <c r="AC27" s="287">
        <v>-23254</v>
      </c>
      <c r="AD27" s="287">
        <v>-28705</v>
      </c>
      <c r="AE27" s="287">
        <v>-19841</v>
      </c>
      <c r="AF27" s="287">
        <v>-23699</v>
      </c>
      <c r="AG27" s="287">
        <v>-51612</v>
      </c>
      <c r="AH27" s="287">
        <v>-46536</v>
      </c>
      <c r="AI27" s="287">
        <v>-18433</v>
      </c>
      <c r="AJ27" s="287">
        <v>-18724</v>
      </c>
      <c r="AK27" s="287">
        <v>-12869</v>
      </c>
      <c r="AL27" s="287">
        <v>-24671</v>
      </c>
      <c r="AM27" s="287">
        <v>-9881</v>
      </c>
      <c r="AN27" s="287">
        <v>-18155</v>
      </c>
      <c r="AO27" s="287">
        <v>-13494.123829999997</v>
      </c>
      <c r="AP27" s="287">
        <v>135763.97164543997</v>
      </c>
      <c r="AQ27" s="287">
        <v>18493.033749999991</v>
      </c>
      <c r="AR27" s="287">
        <v>11425.144430000015</v>
      </c>
      <c r="AS27" s="287">
        <v>17505.810220000018</v>
      </c>
      <c r="AT27" s="287">
        <v>-95547.684380000021</v>
      </c>
    </row>
    <row r="28" spans="1:46">
      <c r="A28" s="118"/>
      <c r="B28" s="286" t="s">
        <v>252</v>
      </c>
      <c r="C28" s="287">
        <v>-2039.6723000000004</v>
      </c>
      <c r="D28" s="287">
        <v>-3641.0667699999995</v>
      </c>
      <c r="E28" s="287">
        <v>-2063.6454599999988</v>
      </c>
      <c r="F28" s="287">
        <v>-3957.8744900000011</v>
      </c>
      <c r="G28" s="287">
        <v>-4549.7762299999995</v>
      </c>
      <c r="H28" s="287">
        <v>-4371.410530000001</v>
      </c>
      <c r="I28" s="287">
        <v>-3784.252739999999</v>
      </c>
      <c r="J28" s="287">
        <v>-11061.5605</v>
      </c>
      <c r="K28" s="287">
        <v>-4414.6977970516127</v>
      </c>
      <c r="L28" s="287">
        <v>-6215.9908961518204</v>
      </c>
      <c r="M28" s="287">
        <v>-9595.5040520720777</v>
      </c>
      <c r="N28" s="287">
        <v>-25601.820983679401</v>
      </c>
      <c r="O28" s="287">
        <v>-7496.0954992000188</v>
      </c>
      <c r="P28" s="287">
        <v>-7736.6618189527944</v>
      </c>
      <c r="Q28" s="287">
        <v>-10254.063479702842</v>
      </c>
      <c r="R28" s="287">
        <v>-12308.675952144396</v>
      </c>
      <c r="S28" s="287">
        <v>-5260.7202900000011</v>
      </c>
      <c r="T28" s="287">
        <v>-2905.7700000000041</v>
      </c>
      <c r="U28" s="287">
        <v>-10900.279999999997</v>
      </c>
      <c r="V28" s="287">
        <v>-14476.883529999992</v>
      </c>
      <c r="W28" s="287">
        <v>-11180.377730000007</v>
      </c>
      <c r="X28" s="287">
        <v>-9226.3920699999999</v>
      </c>
      <c r="Y28" s="287">
        <v>-7725</v>
      </c>
      <c r="Z28" s="287">
        <v>-7047</v>
      </c>
      <c r="AA28" s="287">
        <v>-10845</v>
      </c>
      <c r="AB28" s="287">
        <v>-11038</v>
      </c>
      <c r="AC28" s="287">
        <v>-63</v>
      </c>
      <c r="AD28" s="287">
        <v>-14340</v>
      </c>
      <c r="AE28" s="287">
        <v>-16197</v>
      </c>
      <c r="AF28" s="287">
        <v>-18739</v>
      </c>
      <c r="AG28" s="287">
        <v>-25548</v>
      </c>
      <c r="AH28" s="287">
        <v>-47482</v>
      </c>
      <c r="AI28" s="287">
        <v>-16443</v>
      </c>
      <c r="AJ28" s="287">
        <v>-31045</v>
      </c>
      <c r="AK28" s="287">
        <v>-19435</v>
      </c>
      <c r="AL28" s="287">
        <v>-19589</v>
      </c>
      <c r="AM28" s="287">
        <v>-17819</v>
      </c>
      <c r="AN28" s="287">
        <v>-21657</v>
      </c>
      <c r="AO28" s="287">
        <v>-21667</v>
      </c>
      <c r="AP28" s="287">
        <v>-29510.87761186796</v>
      </c>
      <c r="AQ28" s="287">
        <v>-25337.79171000002</v>
      </c>
      <c r="AR28" s="287">
        <v>-17916.66722999997</v>
      </c>
      <c r="AS28" s="287">
        <v>-25485.915979999998</v>
      </c>
      <c r="AT28" s="287">
        <v>-23503.010660000058</v>
      </c>
    </row>
    <row r="29" spans="1:46">
      <c r="A29" s="134"/>
      <c r="B29" s="286" t="s">
        <v>253</v>
      </c>
      <c r="C29" s="287">
        <v>0</v>
      </c>
      <c r="D29" s="287">
        <v>0</v>
      </c>
      <c r="E29" s="287">
        <v>0</v>
      </c>
      <c r="F29" s="287">
        <v>0</v>
      </c>
      <c r="G29" s="287">
        <v>0</v>
      </c>
      <c r="H29" s="287">
        <v>0</v>
      </c>
      <c r="I29" s="287">
        <v>0</v>
      </c>
      <c r="J29" s="287">
        <v>-6532.3254299999999</v>
      </c>
      <c r="K29" s="287">
        <v>-3808.584060000001</v>
      </c>
      <c r="L29" s="287">
        <v>-12628.746869999999</v>
      </c>
      <c r="M29" s="287">
        <v>-29759.292899999997</v>
      </c>
      <c r="N29" s="287">
        <v>-53346.07551000001</v>
      </c>
      <c r="O29" s="287">
        <v>-20235.502859999997</v>
      </c>
      <c r="P29" s="287">
        <v>-21829.647410000001</v>
      </c>
      <c r="Q29" s="287">
        <v>-19244.9588</v>
      </c>
      <c r="R29" s="287">
        <v>-5537.9125000000004</v>
      </c>
      <c r="S29" s="287">
        <v>-8020.65</v>
      </c>
      <c r="T29" s="287">
        <v>-12381.220979999998</v>
      </c>
      <c r="U29" s="287">
        <v>-14306.859349999999</v>
      </c>
      <c r="V29" s="287">
        <v>-20975.11</v>
      </c>
      <c r="W29" s="287">
        <v>-26507.56</v>
      </c>
      <c r="X29" s="287">
        <v>-25653</v>
      </c>
      <c r="Y29" s="287">
        <v>-26864</v>
      </c>
      <c r="Z29" s="287">
        <v>-30815</v>
      </c>
      <c r="AA29" s="287">
        <v>-5744</v>
      </c>
      <c r="AB29" s="287">
        <v>-9360</v>
      </c>
      <c r="AC29" s="287">
        <v>-10277</v>
      </c>
      <c r="AD29" s="287">
        <v>-10864</v>
      </c>
      <c r="AE29" s="287">
        <v>-11305</v>
      </c>
      <c r="AF29" s="287">
        <v>-14658</v>
      </c>
      <c r="AG29" s="287">
        <v>-24293</v>
      </c>
      <c r="AH29" s="287">
        <v>-47406</v>
      </c>
      <c r="AI29" s="287">
        <v>-33328</v>
      </c>
      <c r="AJ29" s="287">
        <v>-35444</v>
      </c>
      <c r="AK29" s="287">
        <v>-14380</v>
      </c>
      <c r="AL29" s="287">
        <v>-17572</v>
      </c>
      <c r="AM29" s="287">
        <v>-14887</v>
      </c>
      <c r="AN29" s="287">
        <v>-20789</v>
      </c>
      <c r="AO29" s="287">
        <v>-22537</v>
      </c>
      <c r="AP29" s="287">
        <v>-48982.978940000015</v>
      </c>
      <c r="AQ29" s="287">
        <v>-39937.788489999999</v>
      </c>
      <c r="AR29" s="287">
        <v>-51205.29004</v>
      </c>
      <c r="AS29" s="287">
        <v>-58855.578429999994</v>
      </c>
      <c r="AT29" s="287">
        <v>-187986.89937999996</v>
      </c>
    </row>
    <row r="30" spans="1:46">
      <c r="A30" s="134"/>
      <c r="B30" s="286" t="s">
        <v>345</v>
      </c>
      <c r="C30" s="287">
        <v>0</v>
      </c>
      <c r="D30" s="287">
        <v>0</v>
      </c>
      <c r="E30" s="287">
        <v>0</v>
      </c>
      <c r="F30" s="287">
        <v>0</v>
      </c>
      <c r="G30" s="287">
        <v>0</v>
      </c>
      <c r="H30" s="287">
        <v>0</v>
      </c>
      <c r="I30" s="287">
        <v>0</v>
      </c>
      <c r="J30" s="287">
        <v>0</v>
      </c>
      <c r="K30" s="287">
        <v>0</v>
      </c>
      <c r="L30" s="287">
        <v>0</v>
      </c>
      <c r="M30" s="287">
        <v>0</v>
      </c>
      <c r="N30" s="287">
        <v>0</v>
      </c>
      <c r="O30" s="287">
        <v>0</v>
      </c>
      <c r="P30" s="287">
        <v>-4865.90254</v>
      </c>
      <c r="Q30" s="287">
        <v>-14395.080400000001</v>
      </c>
      <c r="R30" s="287">
        <v>-18914.10828</v>
      </c>
      <c r="S30" s="287">
        <v>-485.44971000000004</v>
      </c>
      <c r="T30" s="287">
        <v>-26067.62902</v>
      </c>
      <c r="U30" s="287">
        <v>-6362.9806500000004</v>
      </c>
      <c r="V30" s="287">
        <v>-4070.2064700000001</v>
      </c>
      <c r="W30" s="287">
        <v>107.85916999999999</v>
      </c>
      <c r="X30" s="287">
        <v>469.38425999999998</v>
      </c>
      <c r="Y30" s="287">
        <v>-11250</v>
      </c>
      <c r="Z30" s="287">
        <v>-8636</v>
      </c>
      <c r="AA30" s="287">
        <v>-4153</v>
      </c>
      <c r="AB30" s="287">
        <v>-8972</v>
      </c>
      <c r="AC30" s="287">
        <v>-25638</v>
      </c>
      <c r="AD30" s="287">
        <v>-17529</v>
      </c>
      <c r="AE30" s="287">
        <v>-17201</v>
      </c>
      <c r="AF30" s="287">
        <v>-14835</v>
      </c>
      <c r="AG30" s="287">
        <v>-188</v>
      </c>
      <c r="AH30" s="287">
        <v>4473</v>
      </c>
      <c r="AI30" s="287">
        <v>-304</v>
      </c>
      <c r="AJ30" s="287">
        <v>-320</v>
      </c>
      <c r="AK30" s="287">
        <v>-11327</v>
      </c>
      <c r="AL30" s="287">
        <v>-17470</v>
      </c>
      <c r="AM30" s="287">
        <v>-23209</v>
      </c>
      <c r="AN30" s="287">
        <v>-7</v>
      </c>
      <c r="AO30" s="287">
        <v>0</v>
      </c>
      <c r="AP30" s="287">
        <v>0</v>
      </c>
      <c r="AQ30" s="287">
        <v>0</v>
      </c>
      <c r="AR30" s="287">
        <v>-26767.94112</v>
      </c>
      <c r="AS30" s="287">
        <v>-17378.640739999999</v>
      </c>
      <c r="AT30" s="287">
        <v>-19821.1898</v>
      </c>
    </row>
    <row r="31" spans="1:46">
      <c r="A31" s="134"/>
      <c r="B31" s="286" t="s">
        <v>255</v>
      </c>
      <c r="C31" s="287">
        <v>0</v>
      </c>
      <c r="D31" s="287">
        <v>0</v>
      </c>
      <c r="E31" s="287">
        <v>0</v>
      </c>
      <c r="F31" s="287">
        <v>0</v>
      </c>
      <c r="G31" s="287">
        <v>0</v>
      </c>
      <c r="H31" s="287">
        <v>0</v>
      </c>
      <c r="I31" s="287">
        <v>0</v>
      </c>
      <c r="J31" s="287">
        <v>0</v>
      </c>
      <c r="K31" s="287">
        <v>0</v>
      </c>
      <c r="L31" s="287">
        <v>0</v>
      </c>
      <c r="M31" s="287">
        <v>0</v>
      </c>
      <c r="N31" s="287">
        <v>0</v>
      </c>
      <c r="O31" s="287">
        <v>0</v>
      </c>
      <c r="P31" s="287">
        <v>0</v>
      </c>
      <c r="Q31" s="287">
        <v>0</v>
      </c>
      <c r="R31" s="287">
        <v>0</v>
      </c>
      <c r="S31" s="287">
        <v>0</v>
      </c>
      <c r="T31" s="287">
        <v>0</v>
      </c>
      <c r="U31" s="287">
        <v>0</v>
      </c>
      <c r="V31" s="287">
        <v>0</v>
      </c>
      <c r="W31" s="287">
        <v>985.54856000000007</v>
      </c>
      <c r="X31" s="287">
        <v>277.00781000000001</v>
      </c>
      <c r="Y31" s="287">
        <v>115</v>
      </c>
      <c r="Z31" s="287">
        <v>-1378</v>
      </c>
      <c r="AA31" s="287">
        <v>0</v>
      </c>
      <c r="AB31" s="287">
        <v>0</v>
      </c>
      <c r="AC31" s="287">
        <v>0</v>
      </c>
      <c r="AD31" s="287">
        <v>0</v>
      </c>
      <c r="AE31" s="287">
        <v>0</v>
      </c>
      <c r="AF31" s="287">
        <v>0</v>
      </c>
      <c r="AG31" s="287">
        <v>0</v>
      </c>
      <c r="AH31" s="287">
        <v>0</v>
      </c>
      <c r="AI31" s="287">
        <v>0</v>
      </c>
      <c r="AJ31" s="287">
        <v>0</v>
      </c>
      <c r="AK31" s="287">
        <v>0</v>
      </c>
      <c r="AL31" s="287">
        <v>0</v>
      </c>
      <c r="AM31" s="287">
        <v>0</v>
      </c>
      <c r="AN31" s="287">
        <v>0</v>
      </c>
      <c r="AO31" s="287">
        <v>0</v>
      </c>
      <c r="AP31" s="287">
        <v>0</v>
      </c>
      <c r="AQ31" s="287">
        <v>0</v>
      </c>
      <c r="AR31" s="287">
        <v>-3916.5472</v>
      </c>
      <c r="AS31" s="287">
        <v>0</v>
      </c>
      <c r="AT31" s="287">
        <v>0</v>
      </c>
    </row>
    <row r="32" spans="1:46">
      <c r="A32" s="129"/>
      <c r="B32" s="282" t="s">
        <v>20</v>
      </c>
      <c r="C32" s="283">
        <v>-41988.665079999999</v>
      </c>
      <c r="D32" s="283">
        <v>-43802.686059999993</v>
      </c>
      <c r="E32" s="283">
        <v>-44362.505330000015</v>
      </c>
      <c r="F32" s="283">
        <v>-17426.919340000004</v>
      </c>
      <c r="G32" s="283">
        <v>-66288.599200000011</v>
      </c>
      <c r="H32" s="283">
        <v>-66522.07922</v>
      </c>
      <c r="I32" s="283">
        <v>-89472.287899999996</v>
      </c>
      <c r="J32" s="283">
        <v>-134109.03367999999</v>
      </c>
      <c r="K32" s="283">
        <v>-86554.157760665403</v>
      </c>
      <c r="L32" s="283">
        <v>-75136.584486879903</v>
      </c>
      <c r="M32" s="283">
        <v>-126745.24540665196</v>
      </c>
      <c r="N32" s="283">
        <v>-130318.68551500408</v>
      </c>
      <c r="O32" s="283">
        <v>-94518.76522963999</v>
      </c>
      <c r="P32" s="283">
        <v>-104953.18933268692</v>
      </c>
      <c r="Q32" s="283">
        <v>-136789.46239655957</v>
      </c>
      <c r="R32" s="283">
        <v>-108617.32037181352</v>
      </c>
      <c r="S32" s="283">
        <v>-105765.07</v>
      </c>
      <c r="T32" s="283">
        <v>-107143.35999999999</v>
      </c>
      <c r="U32" s="283">
        <v>-132001.9</v>
      </c>
      <c r="V32" s="283">
        <v>-145142.74</v>
      </c>
      <c r="W32" s="283">
        <v>-128922.04000000001</v>
      </c>
      <c r="X32" s="283">
        <v>-100927</v>
      </c>
      <c r="Y32" s="283">
        <v>-114939</v>
      </c>
      <c r="Z32" s="283">
        <v>-137362</v>
      </c>
      <c r="AA32" s="283">
        <v>-148217</v>
      </c>
      <c r="AB32" s="283">
        <v>-140119</v>
      </c>
      <c r="AC32" s="283">
        <v>-164275</v>
      </c>
      <c r="AD32" s="283">
        <v>-156226</v>
      </c>
      <c r="AE32" s="283">
        <v>-124885</v>
      </c>
      <c r="AF32" s="283">
        <v>-151102</v>
      </c>
      <c r="AG32" s="283">
        <v>-177722</v>
      </c>
      <c r="AH32" s="283">
        <v>-384813</v>
      </c>
      <c r="AI32" s="283">
        <v>-415287</v>
      </c>
      <c r="AJ32" s="283">
        <v>-381242</v>
      </c>
      <c r="AK32" s="283">
        <v>-398188</v>
      </c>
      <c r="AL32" s="283">
        <v>-417031</v>
      </c>
      <c r="AM32" s="283">
        <v>-348781</v>
      </c>
      <c r="AN32" s="283">
        <v>-343796</v>
      </c>
      <c r="AO32" s="283">
        <v>-380450</v>
      </c>
      <c r="AP32" s="283">
        <v>-616604</v>
      </c>
      <c r="AQ32" s="283">
        <v>-554914.90643999993</v>
      </c>
      <c r="AR32" s="283">
        <f>SUM(AR33:AR34)</f>
        <v>-661804.65195000009</v>
      </c>
      <c r="AS32" s="283">
        <f>SUM(AS33:AS34)</f>
        <v>-760315.29535000003</v>
      </c>
      <c r="AT32" s="283">
        <f>SUM(AT33:AT34)</f>
        <v>-816567.02302999992</v>
      </c>
    </row>
    <row r="33" spans="1:47">
      <c r="A33" s="126"/>
      <c r="B33" s="286" t="s">
        <v>21</v>
      </c>
      <c r="C33" s="287">
        <v>-41164.756629999996</v>
      </c>
      <c r="D33" s="287">
        <v>-42985.721619999997</v>
      </c>
      <c r="E33" s="287">
        <v>-43532.171430000017</v>
      </c>
      <c r="F33" s="287">
        <v>-16578.670060000004</v>
      </c>
      <c r="G33" s="287">
        <v>-65440.498770000006</v>
      </c>
      <c r="H33" s="287">
        <v>-65693.624530000001</v>
      </c>
      <c r="I33" s="287">
        <v>-73629.713139999993</v>
      </c>
      <c r="J33" s="287">
        <v>-123250.4859172391</v>
      </c>
      <c r="K33" s="287">
        <v>-76000.599820000003</v>
      </c>
      <c r="L33" s="287">
        <v>-60640.530039999998</v>
      </c>
      <c r="M33" s="287">
        <v>-113314.05804999995</v>
      </c>
      <c r="N33" s="287">
        <v>-118868.23808000008</v>
      </c>
      <c r="O33" s="287">
        <v>-82165.740569999994</v>
      </c>
      <c r="P33" s="287">
        <v>-91982.465660000016</v>
      </c>
      <c r="Q33" s="287">
        <v>-124060.09189999997</v>
      </c>
      <c r="R33" s="287">
        <v>-94706.745950000011</v>
      </c>
      <c r="S33" s="287">
        <v>-82942.94</v>
      </c>
      <c r="T33" s="287">
        <v>-88951.29</v>
      </c>
      <c r="U33" s="287">
        <v>-114544.27</v>
      </c>
      <c r="V33" s="287">
        <v>-127679.46</v>
      </c>
      <c r="W33" s="287">
        <v>-113887.61</v>
      </c>
      <c r="X33" s="287">
        <v>-84661</v>
      </c>
      <c r="Y33" s="287">
        <v>-98248</v>
      </c>
      <c r="Z33" s="287">
        <v>-122411</v>
      </c>
      <c r="AA33" s="287">
        <v>-132851</v>
      </c>
      <c r="AB33" s="287">
        <v>-124786</v>
      </c>
      <c r="AC33" s="287">
        <v>-148984</v>
      </c>
      <c r="AD33" s="287">
        <v>-140870</v>
      </c>
      <c r="AE33" s="287">
        <v>-110296</v>
      </c>
      <c r="AF33" s="287">
        <v>-137402</v>
      </c>
      <c r="AG33" s="287">
        <v>-164174</v>
      </c>
      <c r="AH33" s="287">
        <v>-284010</v>
      </c>
      <c r="AI33" s="287">
        <v>-244637</v>
      </c>
      <c r="AJ33" s="287">
        <v>-261225</v>
      </c>
      <c r="AK33" s="287">
        <v>-274203</v>
      </c>
      <c r="AL33" s="287">
        <v>-295239</v>
      </c>
      <c r="AM33" s="287">
        <v>-280865</v>
      </c>
      <c r="AN33" s="287">
        <v>-276234</v>
      </c>
      <c r="AO33" s="287">
        <v>-311166</v>
      </c>
      <c r="AP33" s="287">
        <v>-333443</v>
      </c>
      <c r="AQ33" s="287">
        <v>-316909.52775999997</v>
      </c>
      <c r="AR33" s="287">
        <v>-428390.77859999996</v>
      </c>
      <c r="AS33" s="287">
        <v>-499292.65661000006</v>
      </c>
      <c r="AT33" s="287">
        <v>-515333.62132999999</v>
      </c>
    </row>
    <row r="34" spans="1:47">
      <c r="A34" s="135"/>
      <c r="B34" s="286" t="s">
        <v>22</v>
      </c>
      <c r="C34" s="287">
        <v>-823.90845000000013</v>
      </c>
      <c r="D34" s="287">
        <v>-816.96443999999974</v>
      </c>
      <c r="E34" s="287">
        <v>-830.33390000000009</v>
      </c>
      <c r="F34" s="287">
        <v>-848.24928</v>
      </c>
      <c r="G34" s="287">
        <v>-848.10042999999996</v>
      </c>
      <c r="H34" s="287">
        <v>-828.4546899999998</v>
      </c>
      <c r="I34" s="287">
        <v>-15842.57476</v>
      </c>
      <c r="J34" s="287">
        <v>-10858.5477627609</v>
      </c>
      <c r="K34" s="287">
        <v>-10553.5579406654</v>
      </c>
      <c r="L34" s="287">
        <v>-14496.0544468799</v>
      </c>
      <c r="M34" s="287">
        <v>-13431.187356652006</v>
      </c>
      <c r="N34" s="287">
        <v>-11450.447435004</v>
      </c>
      <c r="O34" s="287">
        <v>-12353.024659639997</v>
      </c>
      <c r="P34" s="287">
        <v>-12970.7236726869</v>
      </c>
      <c r="Q34" s="287">
        <v>-12729.370496559597</v>
      </c>
      <c r="R34" s="287">
        <v>-13910.574421813501</v>
      </c>
      <c r="S34" s="287">
        <v>-22822.13</v>
      </c>
      <c r="T34" s="287">
        <v>-18192.07</v>
      </c>
      <c r="U34" s="287">
        <v>-17457.63</v>
      </c>
      <c r="V34" s="287">
        <v>-17463.28</v>
      </c>
      <c r="W34" s="287">
        <v>-15034.43</v>
      </c>
      <c r="X34" s="287">
        <v>-16266</v>
      </c>
      <c r="Y34" s="287">
        <v>-16691</v>
      </c>
      <c r="Z34" s="287">
        <v>-14951</v>
      </c>
      <c r="AA34" s="287">
        <v>-15366</v>
      </c>
      <c r="AB34" s="287">
        <v>-15333</v>
      </c>
      <c r="AC34" s="287">
        <v>-15291</v>
      </c>
      <c r="AD34" s="287">
        <v>-15356</v>
      </c>
      <c r="AE34" s="287">
        <v>-14589</v>
      </c>
      <c r="AF34" s="287">
        <v>-13700</v>
      </c>
      <c r="AG34" s="287">
        <v>-13548</v>
      </c>
      <c r="AH34" s="287">
        <v>-100803</v>
      </c>
      <c r="AI34" s="287">
        <v>-170650</v>
      </c>
      <c r="AJ34" s="287">
        <v>-120017</v>
      </c>
      <c r="AK34" s="287">
        <v>-123985</v>
      </c>
      <c r="AL34" s="287">
        <v>-121792</v>
      </c>
      <c r="AM34" s="287">
        <v>-67916</v>
      </c>
      <c r="AN34" s="287">
        <v>-67562</v>
      </c>
      <c r="AO34" s="287">
        <v>-69284</v>
      </c>
      <c r="AP34" s="287">
        <v>-283161</v>
      </c>
      <c r="AQ34" s="287">
        <v>-238005.37867999997</v>
      </c>
      <c r="AR34" s="287">
        <v>-233413.87335000007</v>
      </c>
      <c r="AS34" s="287">
        <v>-261022.63874000002</v>
      </c>
      <c r="AT34" s="287">
        <v>-301233.40169999993</v>
      </c>
    </row>
    <row r="35" spans="1:47">
      <c r="A35" s="136"/>
      <c r="B35" s="285" t="s">
        <v>23</v>
      </c>
      <c r="C35" s="283">
        <v>-119792.67249000004</v>
      </c>
      <c r="D35" s="283">
        <v>412862.11510000005</v>
      </c>
      <c r="E35" s="283">
        <v>-159230.99027999997</v>
      </c>
      <c r="F35" s="283">
        <v>-115743.84486</v>
      </c>
      <c r="G35" s="283">
        <v>-120052.62283000001</v>
      </c>
      <c r="H35" s="283">
        <v>-129852.16841000007</v>
      </c>
      <c r="I35" s="283">
        <v>-122733.18172999984</v>
      </c>
      <c r="J35" s="283">
        <v>-175721.67495960236</v>
      </c>
      <c r="K35" s="283">
        <v>-155691.73406999998</v>
      </c>
      <c r="L35" s="283">
        <v>-132646.06579874561</v>
      </c>
      <c r="M35" s="283">
        <v>-122268.35457414534</v>
      </c>
      <c r="N35" s="283">
        <v>-110197.64310643508</v>
      </c>
      <c r="O35" s="283">
        <v>-95951.652133008014</v>
      </c>
      <c r="P35" s="283">
        <v>-128441.45300580922</v>
      </c>
      <c r="Q35" s="283">
        <v>-129221.43314450661</v>
      </c>
      <c r="R35" s="283">
        <v>-150717.33131717611</v>
      </c>
      <c r="S35" s="283">
        <v>-84554.4</v>
      </c>
      <c r="T35" s="283">
        <v>-110625.71</v>
      </c>
      <c r="U35" s="283">
        <v>-93493.89999999998</v>
      </c>
      <c r="V35" s="283">
        <v>-121507.16</v>
      </c>
      <c r="W35" s="283">
        <v>-64542.070000000022</v>
      </c>
      <c r="X35" s="283">
        <v>-64801</v>
      </c>
      <c r="Y35" s="283">
        <v>-96044</v>
      </c>
      <c r="Z35" s="283">
        <v>-74267</v>
      </c>
      <c r="AA35" s="283">
        <v>-41000</v>
      </c>
      <c r="AB35" s="283">
        <v>-49829</v>
      </c>
      <c r="AC35" s="283">
        <v>56542</v>
      </c>
      <c r="AD35" s="283">
        <v>-152233</v>
      </c>
      <c r="AE35" s="283">
        <v>-99395</v>
      </c>
      <c r="AF35" s="283">
        <v>-158335</v>
      </c>
      <c r="AG35" s="283">
        <v>-113705</v>
      </c>
      <c r="AH35" s="283">
        <v>-395727</v>
      </c>
      <c r="AI35" s="283">
        <v>-435153</v>
      </c>
      <c r="AJ35" s="283">
        <v>-308277</v>
      </c>
      <c r="AK35" s="283">
        <v>-635548</v>
      </c>
      <c r="AL35" s="283">
        <v>-1011788</v>
      </c>
      <c r="AM35" s="283">
        <v>-707077</v>
      </c>
      <c r="AN35" s="283">
        <v>-918690</v>
      </c>
      <c r="AO35" s="283">
        <v>-477762</v>
      </c>
      <c r="AP35" s="283">
        <v>-1458158</v>
      </c>
      <c r="AQ35" s="283">
        <v>-253296.66921999992</v>
      </c>
      <c r="AR35" s="283">
        <f>SUM(AR36,AR42)</f>
        <v>-251784.21125999978</v>
      </c>
      <c r="AS35" s="283">
        <f>SUM(AS36,AS42)</f>
        <v>-373036.44680000085</v>
      </c>
      <c r="AT35" s="283">
        <f>SUM(AT36,AT42)</f>
        <v>-403102.30642999982</v>
      </c>
    </row>
    <row r="36" spans="1:47">
      <c r="A36" s="136"/>
      <c r="B36" s="288" t="s">
        <v>24</v>
      </c>
      <c r="C36" s="283">
        <v>21579.89099</v>
      </c>
      <c r="D36" s="283">
        <v>550833.94237000006</v>
      </c>
      <c r="E36" s="283">
        <v>26672.364530000003</v>
      </c>
      <c r="F36" s="283">
        <v>51392.46335999998</v>
      </c>
      <c r="G36" s="283">
        <v>40356.953529999999</v>
      </c>
      <c r="H36" s="283">
        <v>47302.988440000023</v>
      </c>
      <c r="I36" s="283">
        <v>39997.393639999987</v>
      </c>
      <c r="J36" s="283">
        <v>38255.574100397702</v>
      </c>
      <c r="K36" s="283">
        <v>31970.937009999998</v>
      </c>
      <c r="L36" s="283">
        <v>34941.763190000012</v>
      </c>
      <c r="M36" s="283">
        <v>38638.647949999977</v>
      </c>
      <c r="N36" s="283">
        <v>8745.3082700000232</v>
      </c>
      <c r="O36" s="283">
        <v>34228.191559999992</v>
      </c>
      <c r="P36" s="283">
        <v>52929.359259999997</v>
      </c>
      <c r="Q36" s="283">
        <v>40359.986359226212</v>
      </c>
      <c r="R36" s="283">
        <v>60020.573292073801</v>
      </c>
      <c r="S36" s="283">
        <v>67884.929999999993</v>
      </c>
      <c r="T36" s="283">
        <v>40527.11</v>
      </c>
      <c r="U36" s="283">
        <v>49816.430000000008</v>
      </c>
      <c r="V36" s="283">
        <v>20361.46</v>
      </c>
      <c r="W36" s="283">
        <v>62810.64</v>
      </c>
      <c r="X36" s="283">
        <v>29290</v>
      </c>
      <c r="Y36" s="283">
        <v>57356</v>
      </c>
      <c r="Z36" s="283">
        <v>42601</v>
      </c>
      <c r="AA36" s="283">
        <v>44261</v>
      </c>
      <c r="AB36" s="283">
        <v>-5114</v>
      </c>
      <c r="AC36" s="283">
        <v>135704</v>
      </c>
      <c r="AD36" s="283">
        <v>-22966</v>
      </c>
      <c r="AE36" s="283">
        <v>46074</v>
      </c>
      <c r="AF36" s="283">
        <v>50811</v>
      </c>
      <c r="AG36" s="283">
        <v>230390</v>
      </c>
      <c r="AH36" s="283">
        <v>213463</v>
      </c>
      <c r="AI36" s="283">
        <v>276357</v>
      </c>
      <c r="AJ36" s="283">
        <v>414391</v>
      </c>
      <c r="AK36" s="283">
        <v>32492</v>
      </c>
      <c r="AL36" s="283">
        <v>398811</v>
      </c>
      <c r="AM36" s="283">
        <v>95707</v>
      </c>
      <c r="AN36" s="283">
        <v>103201</v>
      </c>
      <c r="AO36" s="283">
        <v>200194</v>
      </c>
      <c r="AP36" s="283">
        <v>198638</v>
      </c>
      <c r="AQ36" s="283">
        <v>643440.37305000005</v>
      </c>
      <c r="AR36" s="283">
        <f>SUM(AR37:AR41)</f>
        <v>477510.31701999996</v>
      </c>
      <c r="AS36" s="283">
        <f>SUM(AS37:AS41)</f>
        <v>325286.10661999998</v>
      </c>
      <c r="AT36" s="283">
        <f>SUM(AT37:AT41)</f>
        <v>235444.42566999997</v>
      </c>
    </row>
    <row r="37" spans="1:47">
      <c r="A37" s="136"/>
      <c r="B37" s="289" t="s">
        <v>346</v>
      </c>
      <c r="C37" s="287">
        <v>2733.9517700000001</v>
      </c>
      <c r="D37" s="287">
        <v>26333.038089999998</v>
      </c>
      <c r="E37" s="287">
        <v>890.81683000000339</v>
      </c>
      <c r="F37" s="287">
        <v>6162.8397099999966</v>
      </c>
      <c r="G37" s="287">
        <v>20701.242979999995</v>
      </c>
      <c r="H37" s="287">
        <v>21809.335940000019</v>
      </c>
      <c r="I37" s="287">
        <v>262.29499999997643</v>
      </c>
      <c r="J37" s="287">
        <v>12908.126080000009</v>
      </c>
      <c r="K37" s="287">
        <v>-4948.9998600000017</v>
      </c>
      <c r="L37" s="287">
        <v>5916.9998599999999</v>
      </c>
      <c r="M37" s="287">
        <v>6569.4772099999991</v>
      </c>
      <c r="N37" s="287">
        <v>-6575.1345499999989</v>
      </c>
      <c r="O37" s="287">
        <v>-3291.4613799999997</v>
      </c>
      <c r="P37" s="287">
        <v>20488.000069999998</v>
      </c>
      <c r="Q37" s="287">
        <v>2842.7556999999993</v>
      </c>
      <c r="R37" s="287">
        <v>2560.055049999999</v>
      </c>
      <c r="S37" s="287">
        <v>424.67</v>
      </c>
      <c r="T37" s="287">
        <v>-1943.8</v>
      </c>
      <c r="U37" s="287">
        <v>2532.56</v>
      </c>
      <c r="V37" s="287">
        <v>2765.34</v>
      </c>
      <c r="W37" s="287">
        <v>828.23</v>
      </c>
      <c r="X37" s="287">
        <v>2330</v>
      </c>
      <c r="Y37" s="287">
        <v>5472</v>
      </c>
      <c r="Z37" s="287">
        <v>32888</v>
      </c>
      <c r="AA37" s="287">
        <v>27260</v>
      </c>
      <c r="AB37" s="287">
        <v>-27177</v>
      </c>
      <c r="AC37" s="287">
        <v>49</v>
      </c>
      <c r="AD37" s="287">
        <v>446</v>
      </c>
      <c r="AE37" s="287">
        <v>491</v>
      </c>
      <c r="AF37" s="287">
        <v>121</v>
      </c>
      <c r="AG37" s="287">
        <v>276</v>
      </c>
      <c r="AH37" s="287">
        <v>59</v>
      </c>
      <c r="AI37" s="287">
        <v>636</v>
      </c>
      <c r="AJ37" s="287">
        <v>7460</v>
      </c>
      <c r="AK37" s="287">
        <v>4040</v>
      </c>
      <c r="AL37" s="287">
        <v>-6711</v>
      </c>
      <c r="AM37" s="287">
        <v>838</v>
      </c>
      <c r="AN37" s="287">
        <v>2413</v>
      </c>
      <c r="AO37" s="287">
        <v>1227</v>
      </c>
      <c r="AP37" s="287">
        <v>1299</v>
      </c>
      <c r="AQ37" s="287">
        <v>2112.0875999999998</v>
      </c>
      <c r="AR37" s="287">
        <v>1257.6405200000004</v>
      </c>
      <c r="AS37" s="287">
        <v>51300.121099999997</v>
      </c>
      <c r="AT37" s="287">
        <v>37590.707020000009</v>
      </c>
    </row>
    <row r="38" spans="1:47">
      <c r="A38" s="136"/>
      <c r="B38" s="289" t="s">
        <v>26</v>
      </c>
      <c r="C38" s="287">
        <v>5573.9720299999999</v>
      </c>
      <c r="D38" s="287">
        <v>11040.515469999998</v>
      </c>
      <c r="E38" s="287">
        <v>14598.834060000001</v>
      </c>
      <c r="F38" s="287">
        <v>11046.671870000024</v>
      </c>
      <c r="G38" s="287">
        <v>11280.18497</v>
      </c>
      <c r="H38" s="287">
        <v>13744.017260000006</v>
      </c>
      <c r="I38" s="287">
        <v>14618.049970000004</v>
      </c>
      <c r="J38" s="287">
        <v>20195.123440397692</v>
      </c>
      <c r="K38" s="287">
        <v>20755.196470000003</v>
      </c>
      <c r="L38" s="287">
        <v>15475.613610000008</v>
      </c>
      <c r="M38" s="287">
        <v>13942.224429999993</v>
      </c>
      <c r="N38" s="287">
        <v>19688.663740000011</v>
      </c>
      <c r="O38" s="287">
        <v>17295.765069999994</v>
      </c>
      <c r="P38" s="287">
        <v>13190.724670000001</v>
      </c>
      <c r="Q38" s="287">
        <v>15136.410460000005</v>
      </c>
      <c r="R38" s="287">
        <v>19574.168620000004</v>
      </c>
      <c r="S38" s="287">
        <v>23052.44</v>
      </c>
      <c r="T38" s="287">
        <v>28107.94</v>
      </c>
      <c r="U38" s="287">
        <v>27111.83</v>
      </c>
      <c r="V38" s="287">
        <v>17753.939999999999</v>
      </c>
      <c r="W38" s="287">
        <v>19133.52</v>
      </c>
      <c r="X38" s="287">
        <v>14606</v>
      </c>
      <c r="Y38" s="287">
        <v>11192</v>
      </c>
      <c r="Z38" s="287">
        <v>11617</v>
      </c>
      <c r="AA38" s="287">
        <v>8099</v>
      </c>
      <c r="AB38" s="287">
        <v>13994</v>
      </c>
      <c r="AC38" s="287">
        <v>24380</v>
      </c>
      <c r="AD38" s="287">
        <v>34732</v>
      </c>
      <c r="AE38" s="287">
        <v>37284</v>
      </c>
      <c r="AF38" s="287">
        <v>30692</v>
      </c>
      <c r="AG38" s="287">
        <v>214816</v>
      </c>
      <c r="AH38" s="287">
        <v>75245</v>
      </c>
      <c r="AI38" s="287">
        <v>77296</v>
      </c>
      <c r="AJ38" s="287">
        <v>58397</v>
      </c>
      <c r="AK38" s="287">
        <v>79634</v>
      </c>
      <c r="AL38" s="287">
        <v>98625</v>
      </c>
      <c r="AM38" s="287">
        <v>68733</v>
      </c>
      <c r="AN38" s="287">
        <v>56626</v>
      </c>
      <c r="AO38" s="287">
        <v>94004</v>
      </c>
      <c r="AP38" s="287">
        <v>101813</v>
      </c>
      <c r="AQ38" s="287">
        <v>138278.06013</v>
      </c>
      <c r="AR38" s="287">
        <v>134981.91760000004</v>
      </c>
      <c r="AS38" s="287">
        <v>142214.27112999989</v>
      </c>
      <c r="AT38" s="287">
        <v>118702.56779</v>
      </c>
    </row>
    <row r="39" spans="1:47">
      <c r="A39" s="136"/>
      <c r="B39" s="289" t="s">
        <v>347</v>
      </c>
      <c r="C39" s="287">
        <v>0</v>
      </c>
      <c r="D39" s="287">
        <v>0</v>
      </c>
      <c r="E39" s="287">
        <v>0</v>
      </c>
      <c r="F39" s="287">
        <v>0</v>
      </c>
      <c r="G39" s="287">
        <v>0</v>
      </c>
      <c r="H39" s="287">
        <v>0</v>
      </c>
      <c r="I39" s="287">
        <v>0</v>
      </c>
      <c r="J39" s="287">
        <v>358.71444000000002</v>
      </c>
      <c r="K39" s="287">
        <v>6445</v>
      </c>
      <c r="L39" s="287">
        <v>-3194</v>
      </c>
      <c r="M39" s="287">
        <v>7576.3973699999997</v>
      </c>
      <c r="N39" s="287">
        <v>417.00209000000081</v>
      </c>
      <c r="O39" s="287">
        <v>7858.9439999999977</v>
      </c>
      <c r="P39" s="287">
        <v>9895.0003300000008</v>
      </c>
      <c r="Q39" s="287">
        <v>12470.168969226201</v>
      </c>
      <c r="R39" s="287">
        <v>16011.282762073803</v>
      </c>
      <c r="S39" s="287">
        <v>10535.41</v>
      </c>
      <c r="T39" s="287">
        <v>5360.69</v>
      </c>
      <c r="U39" s="287">
        <v>18861.759999999998</v>
      </c>
      <c r="V39" s="287">
        <v>3205.96</v>
      </c>
      <c r="W39" s="287">
        <v>29880.059999999998</v>
      </c>
      <c r="X39" s="287">
        <v>11914</v>
      </c>
      <c r="Y39" s="287">
        <v>30971</v>
      </c>
      <c r="Z39" s="287">
        <v>10252</v>
      </c>
      <c r="AA39" s="287">
        <v>1959</v>
      </c>
      <c r="AB39" s="287">
        <v>8822</v>
      </c>
      <c r="AC39" s="287">
        <v>30988</v>
      </c>
      <c r="AD39" s="287">
        <v>-25958</v>
      </c>
      <c r="AE39" s="287">
        <v>4349</v>
      </c>
      <c r="AF39" s="287">
        <v>7516</v>
      </c>
      <c r="AG39" s="287">
        <v>7267</v>
      </c>
      <c r="AH39" s="287">
        <v>130613</v>
      </c>
      <c r="AI39" s="287">
        <v>176216</v>
      </c>
      <c r="AJ39" s="287">
        <v>256108</v>
      </c>
      <c r="AK39" s="287">
        <v>-116348</v>
      </c>
      <c r="AL39" s="287">
        <v>162448</v>
      </c>
      <c r="AM39" s="287">
        <v>6273</v>
      </c>
      <c r="AN39" s="287">
        <v>2302</v>
      </c>
      <c r="AO39" s="287">
        <v>73114</v>
      </c>
      <c r="AP39" s="287">
        <v>1141</v>
      </c>
      <c r="AQ39" s="287">
        <v>327920.50333000004</v>
      </c>
      <c r="AR39" s="287">
        <v>217667.29306</v>
      </c>
      <c r="AS39" s="287">
        <v>100622.25011000002</v>
      </c>
      <c r="AT39" s="287">
        <v>54182.691479999979</v>
      </c>
      <c r="AU39" s="116"/>
    </row>
    <row r="40" spans="1:47">
      <c r="A40" s="135"/>
      <c r="B40" s="289" t="s">
        <v>28</v>
      </c>
      <c r="C40" s="287">
        <v>12862.896119999999</v>
      </c>
      <c r="D40" s="287">
        <v>12388.528260000005</v>
      </c>
      <c r="E40" s="287">
        <v>10083.422729999998</v>
      </c>
      <c r="F40" s="287">
        <v>8730.2120300000097</v>
      </c>
      <c r="G40" s="287">
        <v>7643.8892800000012</v>
      </c>
      <c r="H40" s="287">
        <v>8250.0693199999932</v>
      </c>
      <c r="I40" s="287">
        <v>9061.5649700000067</v>
      </c>
      <c r="J40" s="287">
        <v>8653.2960599999969</v>
      </c>
      <c r="K40" s="287">
        <v>8250.7404999999999</v>
      </c>
      <c r="L40" s="287">
        <v>7119.2597699999997</v>
      </c>
      <c r="M40" s="287">
        <v>6245.512749999989</v>
      </c>
      <c r="N40" s="287">
        <v>4593.0468900000105</v>
      </c>
      <c r="O40" s="287">
        <v>5201.0327399999996</v>
      </c>
      <c r="P40" s="287">
        <v>68</v>
      </c>
      <c r="Q40" s="287">
        <v>700.0556600000001</v>
      </c>
      <c r="R40" s="287">
        <v>-49.024170000002414</v>
      </c>
      <c r="S40" s="287">
        <v>370.88</v>
      </c>
      <c r="T40" s="287">
        <v>382.77</v>
      </c>
      <c r="U40" s="287">
        <v>391.16</v>
      </c>
      <c r="V40" s="287">
        <v>238.75</v>
      </c>
      <c r="W40" s="287">
        <v>319.82</v>
      </c>
      <c r="X40" s="287">
        <v>142</v>
      </c>
      <c r="Y40" s="287">
        <v>187</v>
      </c>
      <c r="Z40" s="287">
        <v>-649</v>
      </c>
      <c r="AA40" s="287">
        <v>0</v>
      </c>
      <c r="AB40" s="287">
        <v>3</v>
      </c>
      <c r="AC40" s="287">
        <v>6</v>
      </c>
      <c r="AD40" s="287">
        <v>642</v>
      </c>
      <c r="AE40" s="287">
        <v>7</v>
      </c>
      <c r="AF40" s="287">
        <v>11</v>
      </c>
      <c r="AG40" s="287">
        <v>13</v>
      </c>
      <c r="AH40" s="287">
        <v>113</v>
      </c>
      <c r="AI40" s="287">
        <v>129</v>
      </c>
      <c r="AJ40" s="287">
        <v>165</v>
      </c>
      <c r="AK40" s="287">
        <v>158</v>
      </c>
      <c r="AL40" s="287">
        <v>322</v>
      </c>
      <c r="AM40" s="287">
        <v>430</v>
      </c>
      <c r="AN40" s="287">
        <v>4868</v>
      </c>
      <c r="AO40" s="287">
        <v>1790</v>
      </c>
      <c r="AP40" s="287">
        <v>911</v>
      </c>
      <c r="AQ40" s="287">
        <v>1004.9699199999997</v>
      </c>
      <c r="AR40" s="287">
        <v>1093.0144900000014</v>
      </c>
      <c r="AS40" s="287">
        <v>3969.6617200000073</v>
      </c>
      <c r="AT40" s="287">
        <v>-3950.562000000009</v>
      </c>
      <c r="AU40" s="116"/>
    </row>
    <row r="41" spans="1:47">
      <c r="A41" s="136"/>
      <c r="B41" s="289" t="s">
        <v>10</v>
      </c>
      <c r="C41" s="287">
        <v>409.07106999999996</v>
      </c>
      <c r="D41" s="287">
        <v>501071.86055000004</v>
      </c>
      <c r="E41" s="287">
        <v>1099.2909100000006</v>
      </c>
      <c r="F41" s="287">
        <v>25452.73974999995</v>
      </c>
      <c r="G41" s="287">
        <v>731.63630000000001</v>
      </c>
      <c r="H41" s="287">
        <v>3499.56592</v>
      </c>
      <c r="I41" s="287">
        <v>16055.483700000001</v>
      </c>
      <c r="J41" s="287">
        <v>-3859.6859199999999</v>
      </c>
      <c r="K41" s="287">
        <v>1468.9998999999989</v>
      </c>
      <c r="L41" s="287">
        <v>9623.8899500000007</v>
      </c>
      <c r="M41" s="287">
        <v>4305.036189999998</v>
      </c>
      <c r="N41" s="287">
        <v>-9378.2698999999993</v>
      </c>
      <c r="O41" s="287">
        <v>7163.9111300000004</v>
      </c>
      <c r="P41" s="287">
        <v>9287.6341900000007</v>
      </c>
      <c r="Q41" s="287">
        <v>9210.5955700000013</v>
      </c>
      <c r="R41" s="287">
        <v>21924.091030000003</v>
      </c>
      <c r="S41" s="287">
        <v>33501.53</v>
      </c>
      <c r="T41" s="287">
        <v>8619.51</v>
      </c>
      <c r="U41" s="287">
        <v>919.11999999999989</v>
      </c>
      <c r="V41" s="287">
        <v>-3602.53</v>
      </c>
      <c r="W41" s="287">
        <v>12649.01</v>
      </c>
      <c r="X41" s="287">
        <v>298</v>
      </c>
      <c r="Y41" s="287">
        <v>9534</v>
      </c>
      <c r="Z41" s="287">
        <v>-11507</v>
      </c>
      <c r="AA41" s="287">
        <v>6943</v>
      </c>
      <c r="AB41" s="287">
        <v>-756</v>
      </c>
      <c r="AC41" s="287">
        <v>80281</v>
      </c>
      <c r="AD41" s="287">
        <v>-32828</v>
      </c>
      <c r="AE41" s="287">
        <v>3943</v>
      </c>
      <c r="AF41" s="287">
        <v>12471</v>
      </c>
      <c r="AG41" s="287">
        <v>8018</v>
      </c>
      <c r="AH41" s="287">
        <v>7433</v>
      </c>
      <c r="AI41" s="287">
        <v>22080</v>
      </c>
      <c r="AJ41" s="287">
        <v>92261</v>
      </c>
      <c r="AK41" s="287">
        <v>65008</v>
      </c>
      <c r="AL41" s="287">
        <v>144127</v>
      </c>
      <c r="AM41" s="287">
        <v>19433</v>
      </c>
      <c r="AN41" s="287">
        <v>36992</v>
      </c>
      <c r="AO41" s="287">
        <v>30059</v>
      </c>
      <c r="AP41" s="287">
        <v>93474</v>
      </c>
      <c r="AQ41" s="287">
        <v>174124.75206999999</v>
      </c>
      <c r="AR41" s="287">
        <v>122510.45134999999</v>
      </c>
      <c r="AS41" s="287">
        <v>27179.802560000011</v>
      </c>
      <c r="AT41" s="287">
        <v>28919.021379999991</v>
      </c>
      <c r="AU41" s="116"/>
    </row>
    <row r="42" spans="1:47">
      <c r="A42" s="136"/>
      <c r="B42" s="288" t="s">
        <v>30</v>
      </c>
      <c r="C42" s="283">
        <v>-141372.56348000004</v>
      </c>
      <c r="D42" s="283">
        <v>-137971.82727000001</v>
      </c>
      <c r="E42" s="283">
        <v>-185903.35480999996</v>
      </c>
      <c r="F42" s="283">
        <v>-167136.30821999998</v>
      </c>
      <c r="G42" s="283">
        <v>-160409.57636000001</v>
      </c>
      <c r="H42" s="283">
        <v>-177155.15685000009</v>
      </c>
      <c r="I42" s="283">
        <v>-162730.57536999983</v>
      </c>
      <c r="J42" s="283">
        <v>-213977.24906000006</v>
      </c>
      <c r="K42" s="283">
        <v>-187662.67107999997</v>
      </c>
      <c r="L42" s="283">
        <v>-167587.8289887456</v>
      </c>
      <c r="M42" s="283">
        <v>-160907.00252414533</v>
      </c>
      <c r="N42" s="283">
        <v>-118942.9513764351</v>
      </c>
      <c r="O42" s="283">
        <v>-130179.84369300801</v>
      </c>
      <c r="P42" s="283">
        <v>-181370.81226580922</v>
      </c>
      <c r="Q42" s="283">
        <v>-169581.41950373282</v>
      </c>
      <c r="R42" s="283">
        <v>-210737.9046092499</v>
      </c>
      <c r="S42" s="283">
        <v>-152439.32999999999</v>
      </c>
      <c r="T42" s="283">
        <v>-151152.82</v>
      </c>
      <c r="U42" s="283">
        <v>-143310.32999999999</v>
      </c>
      <c r="V42" s="283">
        <v>-141868.62</v>
      </c>
      <c r="W42" s="283">
        <v>-127352.71000000002</v>
      </c>
      <c r="X42" s="283">
        <v>-94091</v>
      </c>
      <c r="Y42" s="283">
        <v>-153400</v>
      </c>
      <c r="Z42" s="283">
        <v>-116868</v>
      </c>
      <c r="AA42" s="283">
        <v>-85261</v>
      </c>
      <c r="AB42" s="283">
        <v>-44715</v>
      </c>
      <c r="AC42" s="283">
        <v>-79162</v>
      </c>
      <c r="AD42" s="283">
        <v>-129267</v>
      </c>
      <c r="AE42" s="283">
        <v>-145469</v>
      </c>
      <c r="AF42" s="283">
        <v>-209146</v>
      </c>
      <c r="AG42" s="283">
        <v>-344095</v>
      </c>
      <c r="AH42" s="283">
        <v>-609190</v>
      </c>
      <c r="AI42" s="283">
        <v>-711510</v>
      </c>
      <c r="AJ42" s="283">
        <v>-722668</v>
      </c>
      <c r="AK42" s="283">
        <v>-668040</v>
      </c>
      <c r="AL42" s="283">
        <v>-1410599</v>
      </c>
      <c r="AM42" s="283">
        <v>-802784</v>
      </c>
      <c r="AN42" s="283">
        <v>-1021891</v>
      </c>
      <c r="AO42" s="283">
        <v>-677956</v>
      </c>
      <c r="AP42" s="283">
        <v>-1656796</v>
      </c>
      <c r="AQ42" s="283">
        <v>-896737.04226999998</v>
      </c>
      <c r="AR42" s="283">
        <f>SUM(AR43:AR45)</f>
        <v>-729294.52827999974</v>
      </c>
      <c r="AS42" s="283">
        <f>SUM(AS43:AS45)</f>
        <v>-698322.55342000083</v>
      </c>
      <c r="AT42" s="283">
        <f>SUM(AT43:AT45)</f>
        <v>-638546.73209999979</v>
      </c>
    </row>
    <row r="43" spans="1:47">
      <c r="A43" s="136"/>
      <c r="B43" s="289" t="s">
        <v>346</v>
      </c>
      <c r="C43" s="287">
        <v>-51868.638250000004</v>
      </c>
      <c r="D43" s="287">
        <v>-8081.1696699999957</v>
      </c>
      <c r="E43" s="287">
        <v>-35767.107840000004</v>
      </c>
      <c r="F43" s="287">
        <v>-2531.8080499999778</v>
      </c>
      <c r="G43" s="287">
        <v>-5926.1316100000004</v>
      </c>
      <c r="H43" s="287">
        <v>-6344.3367199999975</v>
      </c>
      <c r="I43" s="287">
        <v>-1710.5549900000024</v>
      </c>
      <c r="J43" s="287">
        <v>-12174.97668</v>
      </c>
      <c r="K43" s="287">
        <v>-9673.6457599999994</v>
      </c>
      <c r="L43" s="287">
        <v>2107.6462100000008</v>
      </c>
      <c r="M43" s="287">
        <v>-11240.865200000002</v>
      </c>
      <c r="N43" s="287">
        <v>-13257.913710000001</v>
      </c>
      <c r="O43" s="287">
        <v>-2066.0007400000004</v>
      </c>
      <c r="P43" s="287">
        <v>4.799999991664663E-4</v>
      </c>
      <c r="Q43" s="287">
        <v>-18966.244020000002</v>
      </c>
      <c r="R43" s="287">
        <v>-65112.948241800012</v>
      </c>
      <c r="S43" s="287">
        <v>-9105.33</v>
      </c>
      <c r="T43" s="287">
        <v>-6954.54</v>
      </c>
      <c r="U43" s="287">
        <v>-1894.65</v>
      </c>
      <c r="V43" s="287">
        <v>-6712.85</v>
      </c>
      <c r="W43" s="287">
        <v>-7122.58</v>
      </c>
      <c r="X43" s="287">
        <v>2999</v>
      </c>
      <c r="Y43" s="287">
        <v>-7475</v>
      </c>
      <c r="Z43" s="287">
        <v>-40976</v>
      </c>
      <c r="AA43" s="287">
        <v>-34786</v>
      </c>
      <c r="AB43" s="287">
        <v>21066</v>
      </c>
      <c r="AC43" s="287">
        <v>-7303</v>
      </c>
      <c r="AD43" s="287">
        <v>-10386</v>
      </c>
      <c r="AE43" s="287">
        <v>-7420</v>
      </c>
      <c r="AF43" s="287">
        <v>-11382</v>
      </c>
      <c r="AG43" s="287">
        <v>6978</v>
      </c>
      <c r="AH43" s="287">
        <v>-38970</v>
      </c>
      <c r="AI43" s="287">
        <v>-97972</v>
      </c>
      <c r="AJ43" s="287">
        <v>-113257</v>
      </c>
      <c r="AK43" s="287">
        <v>-31959</v>
      </c>
      <c r="AL43" s="287">
        <v>-344059</v>
      </c>
      <c r="AM43" s="287">
        <v>-36818</v>
      </c>
      <c r="AN43" s="287">
        <v>-19248</v>
      </c>
      <c r="AO43" s="287">
        <v>-34486</v>
      </c>
      <c r="AP43" s="287">
        <v>-19574</v>
      </c>
      <c r="AQ43" s="287">
        <v>-44052.494850000003</v>
      </c>
      <c r="AR43" s="287">
        <v>-336626.85072999989</v>
      </c>
      <c r="AS43" s="287">
        <v>-107866.33348000009</v>
      </c>
      <c r="AT43" s="287">
        <v>-107152.33525</v>
      </c>
    </row>
    <row r="44" spans="1:47">
      <c r="A44" s="122"/>
      <c r="B44" s="289" t="s">
        <v>31</v>
      </c>
      <c r="C44" s="287">
        <v>-80493.902920000022</v>
      </c>
      <c r="D44" s="287">
        <v>-112157.12174999999</v>
      </c>
      <c r="E44" s="287">
        <v>-128148.80238999995</v>
      </c>
      <c r="F44" s="287">
        <v>-143907.50290999998</v>
      </c>
      <c r="G44" s="287">
        <v>-142542.11605000001</v>
      </c>
      <c r="H44" s="287">
        <v>-144633.8311800001</v>
      </c>
      <c r="I44" s="287">
        <v>-147156.83804999985</v>
      </c>
      <c r="J44" s="287">
        <v>-140254.77236000006</v>
      </c>
      <c r="K44" s="287">
        <v>-128952.00018999998</v>
      </c>
      <c r="L44" s="287">
        <v>-121648.99989000001</v>
      </c>
      <c r="M44" s="287">
        <v>-115770.81067999997</v>
      </c>
      <c r="N44" s="287">
        <v>-100650.01179000011</v>
      </c>
      <c r="O44" s="287">
        <v>-81495.999679999994</v>
      </c>
      <c r="P44" s="287">
        <v>-95646.99987</v>
      </c>
      <c r="Q44" s="287">
        <v>-112079.77195999997</v>
      </c>
      <c r="R44" s="287">
        <v>-103911.03044000006</v>
      </c>
      <c r="S44" s="287">
        <v>-75142.33</v>
      </c>
      <c r="T44" s="287">
        <v>-66309.75</v>
      </c>
      <c r="U44" s="287">
        <v>-40247.35</v>
      </c>
      <c r="V44" s="287">
        <v>-35849.979999999996</v>
      </c>
      <c r="W44" s="287">
        <v>-31044.489999999998</v>
      </c>
      <c r="X44" s="287">
        <v>-30342</v>
      </c>
      <c r="Y44" s="287">
        <v>-58130</v>
      </c>
      <c r="Z44" s="287">
        <v>-18142</v>
      </c>
      <c r="AA44" s="287">
        <v>-1256</v>
      </c>
      <c r="AB44" s="287">
        <v>-1243</v>
      </c>
      <c r="AC44" s="287">
        <v>-1235</v>
      </c>
      <c r="AD44" s="287">
        <v>-1235</v>
      </c>
      <c r="AE44" s="287">
        <v>-11485</v>
      </c>
      <c r="AF44" s="287">
        <v>-13911</v>
      </c>
      <c r="AG44" s="287">
        <v>-2854</v>
      </c>
      <c r="AH44" s="287">
        <v>-100035</v>
      </c>
      <c r="AI44" s="287">
        <v>-69919</v>
      </c>
      <c r="AJ44" s="287">
        <v>-83608</v>
      </c>
      <c r="AK44" s="287">
        <v>-72112</v>
      </c>
      <c r="AL44" s="287">
        <v>-47574</v>
      </c>
      <c r="AM44" s="287">
        <v>-40184</v>
      </c>
      <c r="AN44" s="287">
        <v>-71994</v>
      </c>
      <c r="AO44" s="287">
        <v>-63007</v>
      </c>
      <c r="AP44" s="287">
        <v>-90242</v>
      </c>
      <c r="AQ44" s="287">
        <v>-54750.951430000001</v>
      </c>
      <c r="AR44" s="287">
        <v>-60846.151440000001</v>
      </c>
      <c r="AS44" s="287">
        <v>-49260.356519999972</v>
      </c>
      <c r="AT44" s="287">
        <v>-42961.554360000038</v>
      </c>
    </row>
    <row r="45" spans="1:47">
      <c r="A45" s="122"/>
      <c r="B45" s="289" t="s">
        <v>10</v>
      </c>
      <c r="C45" s="287">
        <v>-9010.0223099999967</v>
      </c>
      <c r="D45" s="287">
        <v>-17733.535850000004</v>
      </c>
      <c r="E45" s="287">
        <v>-21987.444580000003</v>
      </c>
      <c r="F45" s="287">
        <v>-20696.997259999996</v>
      </c>
      <c r="G45" s="287">
        <v>-11941.328699999998</v>
      </c>
      <c r="H45" s="287">
        <v>-26176.98895000001</v>
      </c>
      <c r="I45" s="287">
        <v>-13863.182329999971</v>
      </c>
      <c r="J45" s="287">
        <v>-61547.500020000021</v>
      </c>
      <c r="K45" s="287">
        <v>-49037.025129999987</v>
      </c>
      <c r="L45" s="287">
        <v>-48046.475308745605</v>
      </c>
      <c r="M45" s="287">
        <v>-33895.32664414536</v>
      </c>
      <c r="N45" s="287">
        <v>-5035.0258764350001</v>
      </c>
      <c r="O45" s="287">
        <v>-46617.843273008002</v>
      </c>
      <c r="P45" s="287">
        <v>-85723.812875809206</v>
      </c>
      <c r="Q45" s="287">
        <v>-38535.40352373285</v>
      </c>
      <c r="R45" s="287">
        <v>-41713.925927449833</v>
      </c>
      <c r="S45" s="287">
        <v>-68191.669999999984</v>
      </c>
      <c r="T45" s="287">
        <v>-77888.530000000013</v>
      </c>
      <c r="U45" s="287">
        <v>-101168.32999999999</v>
      </c>
      <c r="V45" s="287">
        <v>-99305.79</v>
      </c>
      <c r="W45" s="287">
        <v>-89185.640000000014</v>
      </c>
      <c r="X45" s="287">
        <v>-66748</v>
      </c>
      <c r="Y45" s="287">
        <v>-87795</v>
      </c>
      <c r="Z45" s="287">
        <v>-57750</v>
      </c>
      <c r="AA45" s="287">
        <v>-49219</v>
      </c>
      <c r="AB45" s="287">
        <v>-64538</v>
      </c>
      <c r="AC45" s="287">
        <v>-70624</v>
      </c>
      <c r="AD45" s="287">
        <v>-117646</v>
      </c>
      <c r="AE45" s="287">
        <v>-126564</v>
      </c>
      <c r="AF45" s="287">
        <v>-183853</v>
      </c>
      <c r="AG45" s="287">
        <v>-348219</v>
      </c>
      <c r="AH45" s="287">
        <v>-470185</v>
      </c>
      <c r="AI45" s="287">
        <v>-543619</v>
      </c>
      <c r="AJ45" s="287">
        <v>-525803</v>
      </c>
      <c r="AK45" s="287">
        <v>-563969</v>
      </c>
      <c r="AL45" s="287">
        <v>-1018966</v>
      </c>
      <c r="AM45" s="287">
        <v>-725782</v>
      </c>
      <c r="AN45" s="287">
        <v>-930649</v>
      </c>
      <c r="AO45" s="287">
        <v>-580463</v>
      </c>
      <c r="AP45" s="287">
        <v>-1546980</v>
      </c>
      <c r="AQ45" s="287">
        <v>-797933.59598999994</v>
      </c>
      <c r="AR45" s="287">
        <v>-331821.52610999992</v>
      </c>
      <c r="AS45" s="287">
        <v>-541195.86342000077</v>
      </c>
      <c r="AT45" s="287">
        <v>-488432.84248999978</v>
      </c>
      <c r="AU45" s="116"/>
    </row>
    <row r="46" spans="1:47">
      <c r="A46" s="122"/>
      <c r="B46" s="282" t="s">
        <v>32</v>
      </c>
      <c r="C46" s="283">
        <v>19.42051110000159</v>
      </c>
      <c r="D46" s="283">
        <v>-40197.359324999998</v>
      </c>
      <c r="E46" s="283">
        <v>-5144.5655664999504</v>
      </c>
      <c r="F46" s="283">
        <v>-83174.495619600057</v>
      </c>
      <c r="G46" s="283">
        <v>-14019.97464</v>
      </c>
      <c r="H46" s="283">
        <v>-50807.344810000017</v>
      </c>
      <c r="I46" s="283">
        <v>11215.508370000018</v>
      </c>
      <c r="J46" s="283">
        <v>110129.5205938482</v>
      </c>
      <c r="K46" s="283">
        <v>624.86669000000222</v>
      </c>
      <c r="L46" s="283">
        <v>-540.20610999999519</v>
      </c>
      <c r="M46" s="283">
        <v>-9855.9651900000081</v>
      </c>
      <c r="N46" s="283">
        <v>-15134.465769999999</v>
      </c>
      <c r="O46" s="283">
        <v>2285.8456699999515</v>
      </c>
      <c r="P46" s="283">
        <v>190522.07563000004</v>
      </c>
      <c r="Q46" s="283">
        <v>-1291.8074600000084</v>
      </c>
      <c r="R46" s="283">
        <v>11531.791789999999</v>
      </c>
      <c r="S46" s="283">
        <v>25186.51</v>
      </c>
      <c r="T46" s="283">
        <v>-10447.42</v>
      </c>
      <c r="U46" s="283">
        <v>-4420.01</v>
      </c>
      <c r="V46" s="283">
        <v>94005.19</v>
      </c>
      <c r="W46" s="283">
        <v>-17163</v>
      </c>
      <c r="X46" s="283">
        <v>15560</v>
      </c>
      <c r="Y46" s="283">
        <v>22944</v>
      </c>
      <c r="Z46" s="283">
        <v>54803</v>
      </c>
      <c r="AA46" s="283">
        <v>22099</v>
      </c>
      <c r="AB46" s="283">
        <v>6969</v>
      </c>
      <c r="AC46" s="283">
        <v>-2023</v>
      </c>
      <c r="AD46" s="283">
        <v>167550</v>
      </c>
      <c r="AE46" s="283">
        <v>120152</v>
      </c>
      <c r="AF46" s="283">
        <v>26084</v>
      </c>
      <c r="AG46" s="283">
        <v>213437</v>
      </c>
      <c r="AH46" s="283">
        <v>-78720</v>
      </c>
      <c r="AI46" s="283">
        <v>112</v>
      </c>
      <c r="AJ46" s="283">
        <v>52786</v>
      </c>
      <c r="AK46" s="283">
        <v>9940</v>
      </c>
      <c r="AL46" s="283">
        <v>-1148</v>
      </c>
      <c r="AM46" s="283">
        <v>-4098</v>
      </c>
      <c r="AN46" s="283">
        <v>27459</v>
      </c>
      <c r="AO46" s="283">
        <v>-6302</v>
      </c>
      <c r="AP46" s="283">
        <v>-697271</v>
      </c>
      <c r="AQ46" s="283">
        <v>55743.87355099999</v>
      </c>
      <c r="AR46" s="283">
        <v>96524.75271000003</v>
      </c>
      <c r="AS46" s="283">
        <v>138516.78098999997</v>
      </c>
      <c r="AT46" s="283">
        <v>-30229.300560000032</v>
      </c>
    </row>
    <row r="47" spans="1:47">
      <c r="A47" s="122"/>
      <c r="B47" s="282" t="s">
        <v>44</v>
      </c>
      <c r="C47" s="283">
        <v>-27844.873763999974</v>
      </c>
      <c r="D47" s="283">
        <v>-44180.315447000001</v>
      </c>
      <c r="E47" s="283">
        <v>-8179.5463490001712</v>
      </c>
      <c r="F47" s="283">
        <v>32894.735560000147</v>
      </c>
      <c r="G47" s="283">
        <v>-9669.1735600000029</v>
      </c>
      <c r="H47" s="283">
        <v>-8412.26937000002</v>
      </c>
      <c r="I47" s="283">
        <v>-11395.745099999978</v>
      </c>
      <c r="J47" s="283">
        <v>-11333.811969999999</v>
      </c>
      <c r="K47" s="283">
        <v>-140.03912999999557</v>
      </c>
      <c r="L47" s="283">
        <v>-10035.864109999999</v>
      </c>
      <c r="M47" s="283">
        <v>-6239.92364000003</v>
      </c>
      <c r="N47" s="283">
        <v>-9954.0264999999999</v>
      </c>
      <c r="O47" s="283">
        <v>-2237.1170099999831</v>
      </c>
      <c r="P47" s="283">
        <v>-4059.3004000000433</v>
      </c>
      <c r="Q47" s="283">
        <v>-1001.1952999999523</v>
      </c>
      <c r="R47" s="283">
        <v>-1583.2354800000001</v>
      </c>
      <c r="S47" s="283">
        <v>-878.12</v>
      </c>
      <c r="T47" s="283">
        <v>-228.52</v>
      </c>
      <c r="U47" s="283">
        <v>-1988.52</v>
      </c>
      <c r="V47" s="283">
        <v>756.24</v>
      </c>
      <c r="W47" s="283">
        <v>-6377</v>
      </c>
      <c r="X47" s="283">
        <v>-843</v>
      </c>
      <c r="Y47" s="283">
        <v>-1141</v>
      </c>
      <c r="Z47" s="283">
        <v>-402</v>
      </c>
      <c r="AA47" s="283">
        <v>47</v>
      </c>
      <c r="AB47" s="283">
        <v>-179</v>
      </c>
      <c r="AC47" s="283">
        <v>117</v>
      </c>
      <c r="AD47" s="283">
        <v>-708</v>
      </c>
      <c r="AE47" s="283">
        <v>604</v>
      </c>
      <c r="AF47" s="283">
        <v>722</v>
      </c>
      <c r="AG47" s="283">
        <v>739</v>
      </c>
      <c r="AH47" s="283">
        <v>734</v>
      </c>
      <c r="AI47" s="283">
        <v>387</v>
      </c>
      <c r="AJ47" s="283">
        <v>328</v>
      </c>
      <c r="AK47" s="283">
        <v>232</v>
      </c>
      <c r="AL47" s="283">
        <v>125</v>
      </c>
      <c r="AM47" s="283">
        <v>440</v>
      </c>
      <c r="AN47" s="283">
        <v>64</v>
      </c>
      <c r="AO47" s="283">
        <v>2792</v>
      </c>
      <c r="AP47" s="283">
        <v>3545</v>
      </c>
      <c r="AQ47" s="283">
        <v>455.18912999985832</v>
      </c>
      <c r="AR47" s="283">
        <v>771.50070000010692</v>
      </c>
      <c r="AS47" s="283">
        <v>434.64995999979169</v>
      </c>
      <c r="AT47" s="283">
        <v>-2284.3429499998092</v>
      </c>
    </row>
    <row r="48" spans="1:47">
      <c r="A48" s="122"/>
      <c r="B48" s="282" t="s">
        <v>33</v>
      </c>
      <c r="C48" s="283">
        <v>-130193.07359990002</v>
      </c>
      <c r="D48" s="283">
        <v>349216.65206500015</v>
      </c>
      <c r="E48" s="283">
        <v>-132373.72267549977</v>
      </c>
      <c r="F48" s="283">
        <v>24352.373430399646</v>
      </c>
      <c r="G48" s="283">
        <v>-100870.36054000014</v>
      </c>
      <c r="H48" s="283">
        <v>-109110.50542289988</v>
      </c>
      <c r="I48" s="283">
        <v>14111.286910107694</v>
      </c>
      <c r="J48" s="283">
        <v>207582.64063703825</v>
      </c>
      <c r="K48" s="283">
        <v>2180.5364722831596</v>
      </c>
      <c r="L48" s="283">
        <v>-24473.424051347363</v>
      </c>
      <c r="M48" s="283">
        <v>99991.18775731849</v>
      </c>
      <c r="N48" s="283">
        <v>107355.53408017079</v>
      </c>
      <c r="O48" s="283">
        <v>58960.376214619893</v>
      </c>
      <c r="P48" s="283">
        <v>300088.29292990349</v>
      </c>
      <c r="Q48" s="283">
        <v>215086.15555379973</v>
      </c>
      <c r="R48" s="283">
        <v>39624.550942727088</v>
      </c>
      <c r="S48" s="283">
        <v>154527.24000000008</v>
      </c>
      <c r="T48" s="283">
        <v>41488.070000000087</v>
      </c>
      <c r="U48" s="283">
        <v>102560.38000000016</v>
      </c>
      <c r="V48" s="283">
        <v>257881.56999999986</v>
      </c>
      <c r="W48" s="283">
        <v>241826.6999999999</v>
      </c>
      <c r="X48" s="283">
        <v>114685</v>
      </c>
      <c r="Y48" s="283">
        <v>66185</v>
      </c>
      <c r="Z48" s="283">
        <v>394423</v>
      </c>
      <c r="AA48" s="283">
        <v>253050</v>
      </c>
      <c r="AB48" s="283">
        <v>178611</v>
      </c>
      <c r="AC48" s="283">
        <v>439634</v>
      </c>
      <c r="AD48" s="283">
        <v>534024</v>
      </c>
      <c r="AE48" s="283">
        <v>249888</v>
      </c>
      <c r="AF48" s="283">
        <v>178237</v>
      </c>
      <c r="AG48" s="283">
        <v>306019</v>
      </c>
      <c r="AH48" s="283">
        <v>-217351</v>
      </c>
      <c r="AI48" s="283">
        <v>318011</v>
      </c>
      <c r="AJ48" s="283">
        <v>498550</v>
      </c>
      <c r="AK48" s="283">
        <v>-142033</v>
      </c>
      <c r="AL48" s="283">
        <v>-392973</v>
      </c>
      <c r="AM48" s="283">
        <v>33190</v>
      </c>
      <c r="AN48" s="283">
        <v>-192026</v>
      </c>
      <c r="AO48" s="283">
        <v>275909</v>
      </c>
      <c r="AP48" s="283">
        <v>-1466851</v>
      </c>
      <c r="AQ48" s="283">
        <v>719577.32781999966</v>
      </c>
      <c r="AR48" s="283">
        <f>SUM(AR11,AR12,AR25,AR46,AR47,AR32,AR35)</f>
        <v>754756.91685252474</v>
      </c>
      <c r="AS48" s="283">
        <f>SUM(AS11,AS12,AS25,AS46,AS47,AS32,AS35)</f>
        <v>689565.96658847423</v>
      </c>
      <c r="AT48" s="283">
        <f>SUM(AT11,AT12,AT25,AT46,AT47,AT32,AT35)</f>
        <v>268079.61933749955</v>
      </c>
    </row>
    <row r="49" spans="1:48">
      <c r="A49" s="122"/>
      <c r="B49" s="282" t="s">
        <v>34</v>
      </c>
      <c r="C49" s="283">
        <v>-280.16658000000029</v>
      </c>
      <c r="D49" s="283">
        <v>74.88637000000034</v>
      </c>
      <c r="E49" s="283">
        <v>187.38339999999943</v>
      </c>
      <c r="F49" s="283">
        <v>-13807.10319</v>
      </c>
      <c r="G49" s="283">
        <v>-6917.5766300000014</v>
      </c>
      <c r="H49" s="283">
        <v>-2390.4810099999977</v>
      </c>
      <c r="I49" s="283">
        <v>-8373.2405299999991</v>
      </c>
      <c r="J49" s="283">
        <v>-27509.701830000002</v>
      </c>
      <c r="K49" s="283">
        <v>-13532.180619999999</v>
      </c>
      <c r="L49" s="283">
        <v>-17175.498319999999</v>
      </c>
      <c r="M49" s="283">
        <v>-17019.975314469102</v>
      </c>
      <c r="N49" s="283">
        <v>-1766.1267964509971</v>
      </c>
      <c r="O49" s="283">
        <v>-7405.5536199999769</v>
      </c>
      <c r="P49" s="283">
        <v>-17015.926059999998</v>
      </c>
      <c r="Q49" s="283">
        <v>-27293.809960000028</v>
      </c>
      <c r="R49" s="283">
        <v>15803.583639999901</v>
      </c>
      <c r="S49" s="283">
        <v>-9282.32</v>
      </c>
      <c r="T49" s="283">
        <v>-7671.75</v>
      </c>
      <c r="U49" s="283">
        <v>-5909.2499999999991</v>
      </c>
      <c r="V49" s="283">
        <v>-16619.820000000007</v>
      </c>
      <c r="W49" s="283">
        <v>-15607.489999999998</v>
      </c>
      <c r="X49" s="283">
        <v>-8109</v>
      </c>
      <c r="Y49" s="283">
        <v>-2519</v>
      </c>
      <c r="Z49" s="283">
        <v>-7623</v>
      </c>
      <c r="AA49" s="283">
        <v>-7864</v>
      </c>
      <c r="AB49" s="283">
        <v>-35850</v>
      </c>
      <c r="AC49" s="283">
        <v>-34662</v>
      </c>
      <c r="AD49" s="283">
        <v>-27510</v>
      </c>
      <c r="AE49" s="283">
        <v>-9530</v>
      </c>
      <c r="AF49" s="283">
        <v>-20267</v>
      </c>
      <c r="AG49" s="283">
        <v>-31132</v>
      </c>
      <c r="AH49" s="283">
        <v>-28818</v>
      </c>
      <c r="AI49" s="283">
        <v>-54556</v>
      </c>
      <c r="AJ49" s="283">
        <v>-45511</v>
      </c>
      <c r="AK49" s="283">
        <v>-10475</v>
      </c>
      <c r="AL49" s="283">
        <v>-10024</v>
      </c>
      <c r="AM49" s="283">
        <v>-60001</v>
      </c>
      <c r="AN49" s="283">
        <v>-36149</v>
      </c>
      <c r="AO49" s="283">
        <v>-50106</v>
      </c>
      <c r="AP49" s="283">
        <v>-91602</v>
      </c>
      <c r="AQ49" s="283">
        <v>-68337.500569999989</v>
      </c>
      <c r="AR49" s="283">
        <v>-36778.409580000007</v>
      </c>
      <c r="AS49" s="283">
        <v>-88854.161980000019</v>
      </c>
      <c r="AT49" s="283">
        <v>-25904.335369999957</v>
      </c>
    </row>
    <row r="50" spans="1:48">
      <c r="A50" s="122"/>
      <c r="B50" s="282" t="s">
        <v>35</v>
      </c>
      <c r="C50" s="283">
        <v>2566.6597999999994</v>
      </c>
      <c r="D50" s="283">
        <v>25510.723470000004</v>
      </c>
      <c r="E50" s="283">
        <v>18002.722719999994</v>
      </c>
      <c r="F50" s="283">
        <v>-6146.1059899999964</v>
      </c>
      <c r="G50" s="283">
        <v>13046.47474</v>
      </c>
      <c r="H50" s="283">
        <v>5906.9822100000001</v>
      </c>
      <c r="I50" s="283">
        <v>-10618.428029999999</v>
      </c>
      <c r="J50" s="283">
        <v>-85996.028919999997</v>
      </c>
      <c r="K50" s="283">
        <v>-482.33003000000025</v>
      </c>
      <c r="L50" s="283">
        <v>818.82634000000076</v>
      </c>
      <c r="M50" s="283">
        <v>-27517.864690000006</v>
      </c>
      <c r="N50" s="283">
        <v>-14519.000699999997</v>
      </c>
      <c r="O50" s="283">
        <v>-15188.078180000011</v>
      </c>
      <c r="P50" s="283">
        <v>-77471.087339999998</v>
      </c>
      <c r="Q50" s="283">
        <v>-12199.608679999992</v>
      </c>
      <c r="R50" s="283">
        <v>415235.31332000002</v>
      </c>
      <c r="S50" s="283">
        <v>-15843.68</v>
      </c>
      <c r="T50" s="283">
        <v>-18136.150000000001</v>
      </c>
      <c r="U50" s="283">
        <v>-7097.55</v>
      </c>
      <c r="V50" s="283">
        <v>123180.94</v>
      </c>
      <c r="W50" s="283">
        <v>-46583.07</v>
      </c>
      <c r="X50" s="283">
        <v>-21124</v>
      </c>
      <c r="Y50" s="283">
        <v>-8484</v>
      </c>
      <c r="Z50" s="283">
        <v>299465</v>
      </c>
      <c r="AA50" s="283">
        <v>-42275</v>
      </c>
      <c r="AB50" s="283">
        <v>-24396</v>
      </c>
      <c r="AC50" s="283">
        <v>-42369</v>
      </c>
      <c r="AD50" s="283">
        <v>-17101</v>
      </c>
      <c r="AE50" s="283">
        <v>-54990</v>
      </c>
      <c r="AF50" s="283">
        <v>-9954</v>
      </c>
      <c r="AG50" s="283">
        <v>-39709</v>
      </c>
      <c r="AH50" s="283">
        <v>53381</v>
      </c>
      <c r="AI50" s="283">
        <v>-40787</v>
      </c>
      <c r="AJ50" s="283">
        <v>-63111</v>
      </c>
      <c r="AK50" s="283">
        <v>83121</v>
      </c>
      <c r="AL50" s="283">
        <v>163218</v>
      </c>
      <c r="AM50" s="283">
        <v>93514</v>
      </c>
      <c r="AN50" s="283">
        <v>1415105</v>
      </c>
      <c r="AO50" s="283">
        <v>19620</v>
      </c>
      <c r="AP50" s="283">
        <v>608869</v>
      </c>
      <c r="AQ50" s="283">
        <v>-182379.84677999999</v>
      </c>
      <c r="AR50" s="283">
        <v>-232031.00380999999</v>
      </c>
      <c r="AS50" s="283">
        <v>-56012.995850000007</v>
      </c>
      <c r="AT50" s="283">
        <v>-50052.304340000032</v>
      </c>
    </row>
    <row r="51" spans="1:48">
      <c r="A51" s="122"/>
      <c r="B51" s="282" t="s">
        <v>45</v>
      </c>
      <c r="C51" s="283">
        <v>-701.55766009999024</v>
      </c>
      <c r="D51" s="283">
        <v>-3555.2375549999961</v>
      </c>
      <c r="E51" s="283">
        <v>-253.78411549996099</v>
      </c>
      <c r="F51" s="283">
        <v>-1017.4206694000532</v>
      </c>
      <c r="G51" s="283">
        <v>-868.20442730000002</v>
      </c>
      <c r="H51" s="283">
        <v>-873.70990560000007</v>
      </c>
      <c r="I51" s="283">
        <v>-558.42123820000074</v>
      </c>
      <c r="J51" s="283">
        <v>-731.66442889999917</v>
      </c>
      <c r="K51" s="283">
        <v>-452.6241083000001</v>
      </c>
      <c r="L51" s="283">
        <v>-533.53764660000013</v>
      </c>
      <c r="M51" s="283">
        <v>-260.54782709999989</v>
      </c>
      <c r="N51" s="283">
        <v>-391.1783484</v>
      </c>
      <c r="O51" s="283">
        <v>-343.75921579999999</v>
      </c>
      <c r="P51" s="283">
        <v>-452.37341449999997</v>
      </c>
      <c r="Q51" s="283">
        <v>-85.217208300000053</v>
      </c>
      <c r="R51" s="283">
        <v>1231.6140365000001</v>
      </c>
      <c r="S51" s="283">
        <v>-399.81</v>
      </c>
      <c r="T51" s="283">
        <v>-108</v>
      </c>
      <c r="U51" s="283">
        <v>-231.47</v>
      </c>
      <c r="V51" s="283">
        <v>-980.28</v>
      </c>
      <c r="W51" s="283">
        <v>-121.84</v>
      </c>
      <c r="X51" s="283">
        <v>-330</v>
      </c>
      <c r="Y51" s="283">
        <v>-376</v>
      </c>
      <c r="Z51" s="283">
        <v>-242</v>
      </c>
      <c r="AA51" s="283">
        <v>-234</v>
      </c>
      <c r="AB51" s="283">
        <v>248</v>
      </c>
      <c r="AC51" s="283">
        <v>-16</v>
      </c>
      <c r="AD51" s="283">
        <v>-6</v>
      </c>
      <c r="AE51" s="283">
        <v>574</v>
      </c>
      <c r="AF51" s="283">
        <v>673</v>
      </c>
      <c r="AG51" s="283">
        <v>-2601</v>
      </c>
      <c r="AH51" s="283">
        <v>1354</v>
      </c>
      <c r="AI51" s="283">
        <v>-228</v>
      </c>
      <c r="AJ51" s="283">
        <v>17606</v>
      </c>
      <c r="AK51" s="283">
        <v>17507</v>
      </c>
      <c r="AL51" s="283">
        <v>50862</v>
      </c>
      <c r="AM51" s="283">
        <v>127597</v>
      </c>
      <c r="AN51" s="283">
        <v>120157</v>
      </c>
      <c r="AO51" s="283">
        <v>142745</v>
      </c>
      <c r="AP51" s="283">
        <v>116960</v>
      </c>
      <c r="AQ51" s="283">
        <v>84473.890093499998</v>
      </c>
      <c r="AR51" s="283">
        <v>121474.34439069999</v>
      </c>
      <c r="AS51" s="283">
        <v>192974.35700779999</v>
      </c>
      <c r="AT51" s="283">
        <v>135132.03132310003</v>
      </c>
    </row>
    <row r="52" spans="1:48">
      <c r="A52" s="122"/>
      <c r="B52" s="282" t="s">
        <v>46</v>
      </c>
      <c r="C52" s="283">
        <v>-127205.02271980004</v>
      </c>
      <c r="D52" s="283">
        <v>378357.4994600002</v>
      </c>
      <c r="E52" s="283">
        <v>-113929.83243999982</v>
      </c>
      <c r="F52" s="283">
        <v>5416.5849197997031</v>
      </c>
      <c r="G52" s="283">
        <v>-93873.258002700124</v>
      </c>
      <c r="H52" s="283">
        <v>-104720.29431729988</v>
      </c>
      <c r="I52" s="283">
        <v>-4321.9604116923038</v>
      </c>
      <c r="J52" s="283">
        <v>94808.57431593824</v>
      </c>
      <c r="K52" s="283">
        <v>-11381.35006941684</v>
      </c>
      <c r="L52" s="283">
        <v>-40296.558384747361</v>
      </c>
      <c r="M52" s="283">
        <v>55713.895579949385</v>
      </c>
      <c r="N52" s="283">
        <v>91461.584932119804</v>
      </c>
      <c r="O52" s="283">
        <v>36710.503630419902</v>
      </c>
      <c r="P52" s="283">
        <v>206053.65294440353</v>
      </c>
      <c r="Q52" s="283">
        <v>175677.95412209971</v>
      </c>
      <c r="R52" s="283">
        <v>469431.83386622701</v>
      </c>
      <c r="S52" s="283">
        <v>129801.05000000008</v>
      </c>
      <c r="T52" s="283">
        <v>15788.170000000086</v>
      </c>
      <c r="U52" s="283">
        <v>89785.050000000163</v>
      </c>
      <c r="V52" s="283">
        <v>365422.96999999986</v>
      </c>
      <c r="W52" s="283">
        <v>179757.97999999989</v>
      </c>
      <c r="X52" s="283">
        <v>85782</v>
      </c>
      <c r="Y52" s="283">
        <v>55558</v>
      </c>
      <c r="Z52" s="283">
        <v>686508</v>
      </c>
      <c r="AA52" s="283">
        <v>203145</v>
      </c>
      <c r="AB52" s="283">
        <v>118117</v>
      </c>
      <c r="AC52" s="283">
        <v>362619</v>
      </c>
      <c r="AD52" s="283">
        <v>489419</v>
      </c>
      <c r="AE52" s="283">
        <v>184794</v>
      </c>
      <c r="AF52" s="283">
        <v>147343</v>
      </c>
      <c r="AG52" s="283">
        <v>237779</v>
      </c>
      <c r="AH52" s="283">
        <v>-194142</v>
      </c>
      <c r="AI52" s="283">
        <v>222896</v>
      </c>
      <c r="AJ52" s="283">
        <v>372322</v>
      </c>
      <c r="AK52" s="283">
        <v>-86895</v>
      </c>
      <c r="AL52" s="283">
        <v>-290638</v>
      </c>
      <c r="AM52" s="283">
        <v>-60894</v>
      </c>
      <c r="AN52" s="283">
        <v>1066773</v>
      </c>
      <c r="AO52" s="283">
        <v>102678</v>
      </c>
      <c r="AP52" s="283">
        <v>-1066544</v>
      </c>
      <c r="AQ52" s="283">
        <v>384386.09037649957</v>
      </c>
      <c r="AR52" s="283">
        <f>SUM(AR48,AR49,AR50)-AR51</f>
        <v>364473.15907182475</v>
      </c>
      <c r="AS52" s="283">
        <f>SUM(AS48,AS49,AS50)-AS51</f>
        <v>351724.45175067417</v>
      </c>
      <c r="AT52" s="283">
        <f>SUM(AT48,AT49,AT50)-AT51</f>
        <v>56990.948304399528</v>
      </c>
    </row>
    <row r="53" spans="1:48">
      <c r="A53" s="122"/>
      <c r="B53" s="290" t="s">
        <v>47</v>
      </c>
      <c r="C53" s="291">
        <v>-127906.58037990003</v>
      </c>
      <c r="D53" s="291">
        <v>374802.2619050002</v>
      </c>
      <c r="E53" s="291">
        <v>-114183.61655549979</v>
      </c>
      <c r="F53" s="291">
        <v>4399.16425039965</v>
      </c>
      <c r="G53" s="291">
        <v>-94741.462430000131</v>
      </c>
      <c r="H53" s="291">
        <v>-105594.00422289988</v>
      </c>
      <c r="I53" s="291">
        <v>-4880.3816498923043</v>
      </c>
      <c r="J53" s="291">
        <v>94076.909887038244</v>
      </c>
      <c r="K53" s="291">
        <v>-11833.97417771684</v>
      </c>
      <c r="L53" s="291">
        <v>-40830.096031347362</v>
      </c>
      <c r="M53" s="291">
        <v>55453.347752849382</v>
      </c>
      <c r="N53" s="291">
        <v>91070.4065837198</v>
      </c>
      <c r="O53" s="291">
        <v>36366.744414619905</v>
      </c>
      <c r="P53" s="291">
        <v>205601.27952990352</v>
      </c>
      <c r="Q53" s="291">
        <v>175592.73691379972</v>
      </c>
      <c r="R53" s="291">
        <v>470663.447902727</v>
      </c>
      <c r="S53" s="291">
        <v>129401.24000000008</v>
      </c>
      <c r="T53" s="291">
        <v>15680.170000000086</v>
      </c>
      <c r="U53" s="291">
        <v>89553.580000000162</v>
      </c>
      <c r="V53" s="291">
        <v>364442.68999999983</v>
      </c>
      <c r="W53" s="291">
        <v>179636.1399999999</v>
      </c>
      <c r="X53" s="291">
        <v>85452</v>
      </c>
      <c r="Y53" s="291">
        <v>55182</v>
      </c>
      <c r="Z53" s="291">
        <v>686266</v>
      </c>
      <c r="AA53" s="291">
        <v>202911</v>
      </c>
      <c r="AB53" s="291">
        <v>118365</v>
      </c>
      <c r="AC53" s="291">
        <v>362603</v>
      </c>
      <c r="AD53" s="291">
        <v>489413</v>
      </c>
      <c r="AE53" s="291">
        <v>185368</v>
      </c>
      <c r="AF53" s="291">
        <v>148016</v>
      </c>
      <c r="AG53" s="291">
        <v>235178</v>
      </c>
      <c r="AH53" s="291">
        <v>-192788</v>
      </c>
      <c r="AI53" s="291">
        <v>222668</v>
      </c>
      <c r="AJ53" s="291">
        <v>389928</v>
      </c>
      <c r="AK53" s="291">
        <v>-69388</v>
      </c>
      <c r="AL53" s="291">
        <v>-239778</v>
      </c>
      <c r="AM53" s="291">
        <v>66703</v>
      </c>
      <c r="AN53" s="291">
        <v>1186930</v>
      </c>
      <c r="AO53" s="291">
        <v>245423</v>
      </c>
      <c r="AP53" s="291">
        <v>-949584</v>
      </c>
      <c r="AQ53" s="291">
        <v>468859.9804699996</v>
      </c>
      <c r="AR53" s="291">
        <f>SUM(AR48,AR49,AR50)</f>
        <v>485947.50346252474</v>
      </c>
      <c r="AS53" s="291">
        <f>SUM(AS48,AS49,AS50)</f>
        <v>544698.80875847419</v>
      </c>
      <c r="AT53" s="291">
        <f>SUM(AT48,AT49,AT50)</f>
        <v>192122.97962749956</v>
      </c>
    </row>
    <row r="54" spans="1:48" ht="9" customHeight="1">
      <c r="A54" s="122"/>
      <c r="B54" s="282"/>
      <c r="C54" s="292"/>
      <c r="D54" s="292"/>
      <c r="E54" s="292"/>
      <c r="F54" s="292"/>
      <c r="G54" s="292"/>
      <c r="H54" s="292"/>
      <c r="I54" s="292"/>
      <c r="J54" s="292"/>
      <c r="K54" s="292"/>
      <c r="L54" s="292"/>
      <c r="M54" s="292"/>
      <c r="N54" s="292"/>
      <c r="O54" s="292"/>
      <c r="P54" s="292"/>
      <c r="Q54" s="292"/>
      <c r="R54" s="292"/>
      <c r="S54" s="292"/>
      <c r="T54" s="292"/>
      <c r="U54" s="292"/>
      <c r="V54" s="292"/>
      <c r="W54" s="292"/>
      <c r="X54" s="292"/>
      <c r="Y54" s="292"/>
      <c r="Z54" s="292"/>
      <c r="AA54" s="292">
        <v>0</v>
      </c>
      <c r="AB54" s="292">
        <v>0</v>
      </c>
      <c r="AC54" s="292">
        <v>0</v>
      </c>
      <c r="AD54" s="292">
        <v>0</v>
      </c>
      <c r="AE54" s="292">
        <v>0</v>
      </c>
      <c r="AF54" s="292">
        <v>0</v>
      </c>
      <c r="AG54" s="292">
        <v>0</v>
      </c>
      <c r="AH54" s="292">
        <v>0</v>
      </c>
      <c r="AI54" s="292">
        <v>0</v>
      </c>
      <c r="AJ54" s="292">
        <v>0</v>
      </c>
      <c r="AK54" s="292">
        <v>0</v>
      </c>
      <c r="AL54" s="292">
        <v>0</v>
      </c>
      <c r="AM54" s="292">
        <v>0</v>
      </c>
      <c r="AN54" s="292">
        <v>0</v>
      </c>
      <c r="AO54" s="292">
        <v>0</v>
      </c>
      <c r="AP54" s="292">
        <v>0</v>
      </c>
      <c r="AQ54" s="292">
        <v>0</v>
      </c>
      <c r="AR54" s="287"/>
      <c r="AS54" s="287"/>
      <c r="AT54" s="287"/>
    </row>
    <row r="55" spans="1:48">
      <c r="A55" s="122"/>
      <c r="B55" s="293" t="s">
        <v>189</v>
      </c>
      <c r="C55" s="294"/>
      <c r="D55" s="294"/>
      <c r="E55" s="294"/>
      <c r="F55" s="294"/>
      <c r="G55" s="294"/>
      <c r="H55" s="294"/>
      <c r="I55" s="294"/>
      <c r="J55" s="294"/>
      <c r="K55" s="294"/>
      <c r="L55" s="294"/>
      <c r="M55" s="294"/>
      <c r="N55" s="294"/>
      <c r="O55" s="294">
        <v>249430.7935772679</v>
      </c>
      <c r="P55" s="294">
        <v>533482.93526839965</v>
      </c>
      <c r="Q55" s="294">
        <v>481097.05109486589</v>
      </c>
      <c r="R55" s="294">
        <v>298959.20263171679</v>
      </c>
      <c r="S55" s="294">
        <v>344846.71000000008</v>
      </c>
      <c r="T55" s="294">
        <v>259257.1400000001</v>
      </c>
      <c r="U55" s="294">
        <v>328056.18000000011</v>
      </c>
      <c r="V55" s="294">
        <v>524531.47</v>
      </c>
      <c r="W55" s="294">
        <v>435290.80999999976</v>
      </c>
      <c r="X55" s="294">
        <v>280413</v>
      </c>
      <c r="Y55" s="294">
        <v>277168</v>
      </c>
      <c r="Z55" s="294">
        <v>606053</v>
      </c>
      <c r="AA55" s="294">
        <v>442267</v>
      </c>
      <c r="AB55" s="294">
        <v>368559</v>
      </c>
      <c r="AC55" s="294">
        <v>547367</v>
      </c>
      <c r="AD55" s="294">
        <v>842483</v>
      </c>
      <c r="AE55" s="294">
        <v>474168</v>
      </c>
      <c r="AF55" s="294">
        <v>487674</v>
      </c>
      <c r="AG55" s="294">
        <v>597446</v>
      </c>
      <c r="AH55" s="294">
        <v>562981</v>
      </c>
      <c r="AI55" s="294">
        <v>1168243</v>
      </c>
      <c r="AJ55" s="294">
        <v>1188069</v>
      </c>
      <c r="AK55" s="294">
        <v>891702</v>
      </c>
      <c r="AL55" s="294">
        <v>1035847</v>
      </c>
      <c r="AM55" s="294">
        <v>1089048</v>
      </c>
      <c r="AN55" s="294">
        <v>1070460</v>
      </c>
      <c r="AO55" s="294">
        <v>1134120</v>
      </c>
      <c r="AP55" s="294">
        <v>607910.96513357107</v>
      </c>
      <c r="AQ55" s="294">
        <v>1527788.9034799994</v>
      </c>
      <c r="AR55" s="294">
        <v>1668345.7800625255</v>
      </c>
      <c r="AS55" s="294">
        <v>1822917.7087384746</v>
      </c>
      <c r="AT55" s="294">
        <v>1487748.9487974998</v>
      </c>
      <c r="AU55" s="274"/>
      <c r="AV55" s="116"/>
    </row>
    <row r="56" spans="1:48" ht="16.5">
      <c r="A56" s="122"/>
      <c r="B56" s="290" t="s">
        <v>439</v>
      </c>
      <c r="C56" s="291"/>
      <c r="D56" s="291"/>
      <c r="E56" s="291"/>
      <c r="F56" s="291"/>
      <c r="G56" s="291"/>
      <c r="H56" s="291"/>
      <c r="I56" s="291"/>
      <c r="J56" s="291"/>
      <c r="K56" s="291"/>
      <c r="L56" s="291"/>
      <c r="M56" s="291"/>
      <c r="N56" s="291"/>
      <c r="O56" s="291">
        <v>249430.7935772679</v>
      </c>
      <c r="P56" s="291">
        <v>538348.83780839969</v>
      </c>
      <c r="Q56" s="291">
        <v>495492.13149486587</v>
      </c>
      <c r="R56" s="291">
        <v>317873.31091171678</v>
      </c>
      <c r="S56" s="291">
        <v>345332.15971000009</v>
      </c>
      <c r="T56" s="291">
        <v>285324.76902000012</v>
      </c>
      <c r="U56" s="291">
        <v>334419.16065000009</v>
      </c>
      <c r="V56" s="291">
        <v>528601.67646999995</v>
      </c>
      <c r="W56" s="291">
        <v>434197.40226999973</v>
      </c>
      <c r="X56" s="291">
        <v>279666.60793</v>
      </c>
      <c r="Y56" s="291">
        <v>288303</v>
      </c>
      <c r="Z56" s="291">
        <v>616067</v>
      </c>
      <c r="AA56" s="291">
        <v>446420</v>
      </c>
      <c r="AB56" s="291">
        <v>377531</v>
      </c>
      <c r="AC56" s="291">
        <v>573005</v>
      </c>
      <c r="AD56" s="291">
        <v>860012</v>
      </c>
      <c r="AE56" s="291">
        <v>491369</v>
      </c>
      <c r="AF56" s="291">
        <v>502509</v>
      </c>
      <c r="AG56" s="291">
        <v>597707</v>
      </c>
      <c r="AH56" s="291">
        <v>558546</v>
      </c>
      <c r="AI56" s="291">
        <v>1168547</v>
      </c>
      <c r="AJ56" s="291">
        <v>1188389</v>
      </c>
      <c r="AK56" s="291">
        <v>903029</v>
      </c>
      <c r="AL56" s="291">
        <v>1053317</v>
      </c>
      <c r="AM56" s="291">
        <v>1112257</v>
      </c>
      <c r="AN56" s="291">
        <f>AN55-AN30</f>
        <v>1070467</v>
      </c>
      <c r="AO56" s="291">
        <f>AO55-AO30</f>
        <v>1134120</v>
      </c>
      <c r="AP56" s="291">
        <v>607910.96513357107</v>
      </c>
      <c r="AQ56" s="291">
        <v>1527788.9034799994</v>
      </c>
      <c r="AR56" s="291">
        <f>AR55</f>
        <v>1668345.7800625255</v>
      </c>
      <c r="AS56" s="291">
        <f>AS55</f>
        <v>1822917.7087384746</v>
      </c>
      <c r="AT56" s="291">
        <f>AT55</f>
        <v>1487748.9487974998</v>
      </c>
    </row>
    <row r="57" spans="1:48">
      <c r="A57" s="31"/>
      <c r="B57" s="145" t="s">
        <v>190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32"/>
      <c r="AS57" s="132"/>
      <c r="AT57" s="132"/>
    </row>
    <row r="58" spans="1:48">
      <c r="A58" s="31"/>
      <c r="B58" s="145" t="s">
        <v>191</v>
      </c>
      <c r="C58" s="120"/>
      <c r="D58" s="120"/>
      <c r="E58" s="120"/>
      <c r="F58" s="120"/>
      <c r="G58" s="120"/>
      <c r="H58" s="120"/>
      <c r="I58" s="120"/>
      <c r="J58" s="120"/>
      <c r="K58" s="120"/>
      <c r="L58" s="120"/>
      <c r="M58" s="120"/>
      <c r="N58" s="120"/>
      <c r="O58" s="120"/>
      <c r="P58" s="120"/>
      <c r="Q58" s="120"/>
      <c r="R58" s="120"/>
      <c r="S58" s="120"/>
      <c r="T58" s="120"/>
      <c r="U58" s="120"/>
      <c r="V58" s="120"/>
      <c r="W58" s="120"/>
      <c r="X58" s="120"/>
      <c r="Y58" s="119"/>
      <c r="Z58" s="119"/>
      <c r="AA58" s="119"/>
      <c r="AB58" s="119"/>
      <c r="AC58" s="119"/>
      <c r="AD58" s="119"/>
      <c r="AE58" s="119"/>
      <c r="AF58" s="119"/>
      <c r="AG58" s="119"/>
      <c r="AH58" s="119"/>
      <c r="AI58" s="119"/>
      <c r="AJ58" s="119"/>
      <c r="AK58" s="146"/>
      <c r="AL58" s="295"/>
      <c r="AM58" s="295"/>
      <c r="AN58" s="295"/>
      <c r="AO58" s="295"/>
      <c r="AP58" s="295"/>
      <c r="AQ58" s="295"/>
      <c r="AR58" s="287"/>
      <c r="AS58" s="287"/>
      <c r="AT58" s="287"/>
    </row>
    <row r="59" spans="1:48">
      <c r="A59" s="122"/>
      <c r="B59" s="145" t="s">
        <v>192</v>
      </c>
      <c r="C59" s="116"/>
      <c r="D59" s="116"/>
      <c r="E59" s="116"/>
      <c r="F59" s="116"/>
      <c r="G59" s="116"/>
      <c r="H59" s="116"/>
      <c r="I59" s="116"/>
      <c r="J59" s="116"/>
      <c r="K59" s="116"/>
      <c r="L59" s="116"/>
      <c r="M59" s="116"/>
      <c r="N59" s="116"/>
      <c r="O59" s="116"/>
      <c r="P59" s="116"/>
      <c r="Q59" s="116"/>
      <c r="R59" s="116"/>
      <c r="S59" s="116"/>
      <c r="T59" s="116"/>
      <c r="U59" s="116"/>
      <c r="V59" s="116"/>
      <c r="W59" s="116"/>
      <c r="X59" s="116"/>
      <c r="AK59" s="296"/>
      <c r="AL59" s="297"/>
      <c r="AM59" s="297"/>
      <c r="AN59" s="297"/>
      <c r="AO59" s="297"/>
      <c r="AP59" s="297"/>
      <c r="AQ59" s="297"/>
      <c r="AR59" s="297"/>
      <c r="AS59" s="297"/>
      <c r="AT59" s="297"/>
    </row>
    <row r="60" spans="1:48" s="119" customFormat="1">
      <c r="A60" s="123"/>
      <c r="B60" s="88"/>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298"/>
      <c r="AL60" s="298"/>
      <c r="AM60" s="298"/>
      <c r="AN60" s="298"/>
      <c r="AO60" s="298"/>
      <c r="AP60" s="298"/>
      <c r="AQ60" s="298"/>
      <c r="AR60" s="298"/>
      <c r="AS60" s="298"/>
      <c r="AT60" s="298"/>
    </row>
    <row r="61" spans="1:48" s="119" customFormat="1" ht="15" thickBot="1">
      <c r="A61" s="123"/>
      <c r="B61" s="88"/>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298"/>
      <c r="AL61" s="298"/>
      <c r="AM61" s="298"/>
      <c r="AN61" s="298"/>
      <c r="AO61" s="298"/>
      <c r="AP61" s="298"/>
      <c r="AQ61" s="298"/>
      <c r="AR61" s="298"/>
      <c r="AS61" s="298"/>
      <c r="AT61" s="298"/>
    </row>
    <row r="62" spans="1:48" ht="16" customHeight="1" thickTop="1" thickBot="1">
      <c r="A62" s="185"/>
      <c r="B62" s="27" t="s">
        <v>94</v>
      </c>
      <c r="C62" s="391">
        <v>2015</v>
      </c>
      <c r="D62" s="391"/>
      <c r="E62" s="391"/>
      <c r="F62" s="391"/>
      <c r="G62" s="392">
        <v>2016</v>
      </c>
      <c r="H62" s="391"/>
      <c r="I62" s="391"/>
      <c r="J62" s="391"/>
      <c r="K62" s="392">
        <v>2017</v>
      </c>
      <c r="L62" s="391"/>
      <c r="M62" s="391"/>
      <c r="N62" s="391"/>
      <c r="O62" s="392">
        <v>2018</v>
      </c>
      <c r="P62" s="391"/>
      <c r="Q62" s="391"/>
      <c r="R62" s="391"/>
      <c r="S62" s="392">
        <v>2019</v>
      </c>
      <c r="T62" s="391"/>
      <c r="U62" s="391"/>
      <c r="V62" s="391"/>
      <c r="W62" s="392">
        <v>2020</v>
      </c>
      <c r="X62" s="391"/>
      <c r="Y62" s="391"/>
      <c r="Z62" s="391"/>
      <c r="AA62" s="392">
        <v>2021</v>
      </c>
      <c r="AB62" s="391"/>
      <c r="AC62" s="391"/>
      <c r="AD62" s="391"/>
      <c r="AE62" s="392">
        <v>2022</v>
      </c>
      <c r="AF62" s="391"/>
      <c r="AG62" s="391"/>
      <c r="AH62" s="391"/>
      <c r="AI62" s="392">
        <v>2023</v>
      </c>
      <c r="AJ62" s="391"/>
      <c r="AK62" s="391"/>
      <c r="AL62" s="391"/>
      <c r="AM62" s="392">
        <v>2024</v>
      </c>
      <c r="AN62" s="391"/>
      <c r="AO62" s="391"/>
      <c r="AP62" s="391"/>
      <c r="AQ62" s="393">
        <v>2025</v>
      </c>
      <c r="AR62" s="394"/>
      <c r="AS62" s="394"/>
      <c r="AT62" s="394"/>
    </row>
    <row r="63" spans="1:48" ht="16" customHeight="1" thickTop="1">
      <c r="A63" s="185"/>
      <c r="B63" s="299" t="s">
        <v>97</v>
      </c>
      <c r="C63" s="300" t="s">
        <v>0</v>
      </c>
      <c r="D63" s="300" t="s">
        <v>1</v>
      </c>
      <c r="E63" s="300" t="s">
        <v>2</v>
      </c>
      <c r="F63" s="300" t="s">
        <v>3</v>
      </c>
      <c r="G63" s="300" t="s">
        <v>4</v>
      </c>
      <c r="H63" s="300" t="s">
        <v>5</v>
      </c>
      <c r="I63" s="300" t="s">
        <v>6</v>
      </c>
      <c r="J63" s="300" t="s">
        <v>100</v>
      </c>
      <c r="K63" s="300" t="s">
        <v>8</v>
      </c>
      <c r="L63" s="300" t="s">
        <v>90</v>
      </c>
      <c r="M63" s="300" t="s">
        <v>102</v>
      </c>
      <c r="N63" s="300" t="s">
        <v>103</v>
      </c>
      <c r="O63" s="300" t="s">
        <v>104</v>
      </c>
      <c r="P63" s="300" t="s">
        <v>106</v>
      </c>
      <c r="Q63" s="300" t="s">
        <v>107</v>
      </c>
      <c r="R63" s="300" t="s">
        <v>108</v>
      </c>
      <c r="S63" s="300" t="s">
        <v>109</v>
      </c>
      <c r="T63" s="300" t="s">
        <v>111</v>
      </c>
      <c r="U63" s="300" t="s">
        <v>116</v>
      </c>
      <c r="V63" s="300" t="s">
        <v>117</v>
      </c>
      <c r="W63" s="300" t="s">
        <v>159</v>
      </c>
      <c r="X63" s="300" t="s">
        <v>178</v>
      </c>
      <c r="Y63" s="300" t="s">
        <v>181</v>
      </c>
      <c r="Z63" s="300" t="s">
        <v>197</v>
      </c>
      <c r="AA63" s="300" t="s">
        <v>199</v>
      </c>
      <c r="AB63" s="300" t="s">
        <v>201</v>
      </c>
      <c r="AC63" s="300" t="s">
        <v>204</v>
      </c>
      <c r="AD63" s="300" t="s">
        <v>206</v>
      </c>
      <c r="AE63" s="300" t="str">
        <f t="shared" ref="AE63:AJ63" si="0">AE8</f>
        <v>1T22</v>
      </c>
      <c r="AF63" s="300" t="str">
        <f t="shared" si="0"/>
        <v>2T22</v>
      </c>
      <c r="AG63" s="300" t="str">
        <f t="shared" si="0"/>
        <v>3T22</v>
      </c>
      <c r="AH63" s="300" t="str">
        <f t="shared" si="0"/>
        <v>4T22</v>
      </c>
      <c r="AI63" s="300" t="str">
        <f t="shared" si="0"/>
        <v>1T23</v>
      </c>
      <c r="AJ63" s="300" t="str">
        <f t="shared" si="0"/>
        <v>2T23</v>
      </c>
      <c r="AK63" s="300" t="str">
        <f t="shared" ref="AK63:AM63" si="1">AK8</f>
        <v>3T23</v>
      </c>
      <c r="AL63" s="300" t="str">
        <f t="shared" si="1"/>
        <v>4T23</v>
      </c>
      <c r="AM63" s="300" t="str">
        <f t="shared" si="1"/>
        <v>1T24</v>
      </c>
      <c r="AN63" s="300" t="str">
        <f t="shared" ref="AN63:AO63" si="2">AN8</f>
        <v>2T24</v>
      </c>
      <c r="AO63" s="300" t="str">
        <f t="shared" si="2"/>
        <v>3T24</v>
      </c>
      <c r="AP63" s="300" t="str">
        <f t="shared" ref="AP63:AQ63" si="3">AP8</f>
        <v>4T24</v>
      </c>
      <c r="AQ63" s="300" t="str">
        <f t="shared" si="3"/>
        <v>1T25</v>
      </c>
      <c r="AR63" s="300" t="s">
        <v>348</v>
      </c>
      <c r="AS63" s="300" t="s">
        <v>440</v>
      </c>
      <c r="AT63" s="300" t="s">
        <v>447</v>
      </c>
    </row>
    <row r="64" spans="1:48">
      <c r="A64" s="147"/>
      <c r="B64" s="301" t="s">
        <v>48</v>
      </c>
      <c r="C64" s="302">
        <v>883090.25379999995</v>
      </c>
      <c r="D64" s="302">
        <v>794758.43193299987</v>
      </c>
      <c r="E64" s="302">
        <v>727253.3259129998</v>
      </c>
      <c r="F64" s="302">
        <v>921556.49666000006</v>
      </c>
      <c r="G64" s="302">
        <v>872260.59130000009</v>
      </c>
      <c r="H64" s="302">
        <v>853377.00896999997</v>
      </c>
      <c r="I64" s="302">
        <v>1032644.5583099998</v>
      </c>
      <c r="J64" s="302">
        <v>1249600.9402645149</v>
      </c>
      <c r="K64" s="302">
        <v>1054736.3205912721</v>
      </c>
      <c r="L64" s="302">
        <v>1035608.918341852</v>
      </c>
      <c r="M64" s="302">
        <v>1369346.2446438072</v>
      </c>
      <c r="N64" s="302">
        <v>1877257.2798665198</v>
      </c>
      <c r="O64" s="302">
        <v>1191963.7303249999</v>
      </c>
      <c r="P64" s="302">
        <v>1655985.1393293238</v>
      </c>
      <c r="Q64" s="302">
        <v>2160192.2795402259</v>
      </c>
      <c r="R64" s="302">
        <v>2146629.212604112</v>
      </c>
      <c r="S64" s="302">
        <v>2248504.3810549867</v>
      </c>
      <c r="T64" s="302">
        <v>2531053.0112371016</v>
      </c>
      <c r="U64" s="302">
        <v>2524825.5210818881</v>
      </c>
      <c r="V64" s="302">
        <v>2813304.73</v>
      </c>
      <c r="W64" s="302">
        <v>2460315.8700000006</v>
      </c>
      <c r="X64" s="302">
        <v>3150856</v>
      </c>
      <c r="Y64" s="302">
        <v>3386471</v>
      </c>
      <c r="Z64" s="302">
        <v>2930402</v>
      </c>
      <c r="AA64" s="302">
        <v>2755582</v>
      </c>
      <c r="AB64" s="302">
        <v>2650326</v>
      </c>
      <c r="AC64" s="302">
        <v>3364739</v>
      </c>
      <c r="AD64" s="302">
        <v>3189501</v>
      </c>
      <c r="AE64" s="302">
        <v>3252286.1469999999</v>
      </c>
      <c r="AF64" s="302">
        <v>7346567.4197700005</v>
      </c>
      <c r="AG64" s="302">
        <v>11696465.246649999</v>
      </c>
      <c r="AH64" s="302">
        <v>5583686.7165000001</v>
      </c>
      <c r="AI64" s="302">
        <v>4810335</v>
      </c>
      <c r="AJ64" s="302">
        <v>5326809</v>
      </c>
      <c r="AK64" s="302">
        <v>11306909</v>
      </c>
      <c r="AL64" s="302">
        <v>6061440</v>
      </c>
      <c r="AM64" s="302">
        <v>5308501</v>
      </c>
      <c r="AN64" s="302">
        <v>5022944</v>
      </c>
      <c r="AO64" s="302">
        <v>7195556</v>
      </c>
      <c r="AP64" s="302">
        <v>8518298</v>
      </c>
      <c r="AQ64" s="302">
        <v>10834561.029520001</v>
      </c>
      <c r="AR64" s="302">
        <f>SUM(AR65:AR80)</f>
        <v>8955820.6501400005</v>
      </c>
      <c r="AS64" s="302">
        <f>SUM(AS65:AS80)</f>
        <v>9269292.8537199982</v>
      </c>
      <c r="AT64" s="302">
        <f>SUM(AT65:AT80)</f>
        <v>9218039.6904699989</v>
      </c>
    </row>
    <row r="65" spans="1:46">
      <c r="A65" s="147"/>
      <c r="B65" s="303" t="s">
        <v>49</v>
      </c>
      <c r="C65" s="304">
        <v>180940.29887</v>
      </c>
      <c r="D65" s="304">
        <v>418451.35461000004</v>
      </c>
      <c r="E65" s="304">
        <v>254704.63133999999</v>
      </c>
      <c r="F65" s="304">
        <v>247414.70195000002</v>
      </c>
      <c r="G65" s="304">
        <v>266074.07309000002</v>
      </c>
      <c r="H65" s="304">
        <v>332683.66978</v>
      </c>
      <c r="I65" s="304">
        <v>409689.32393999997</v>
      </c>
      <c r="J65" s="304">
        <v>493996.76994350797</v>
      </c>
      <c r="K65" s="304">
        <v>440754.57498019206</v>
      </c>
      <c r="L65" s="304">
        <v>368490.81739221601</v>
      </c>
      <c r="M65" s="304">
        <v>396774.48502380686</v>
      </c>
      <c r="N65" s="304">
        <v>766884.31630360021</v>
      </c>
      <c r="O65" s="304">
        <v>498585.22306436801</v>
      </c>
      <c r="P65" s="304">
        <v>585034.98886991001</v>
      </c>
      <c r="Q65" s="304">
        <v>736403.56762798107</v>
      </c>
      <c r="R65" s="304">
        <v>1152265.9542972241</v>
      </c>
      <c r="S65" s="304">
        <v>1151864.5874429569</v>
      </c>
      <c r="T65" s="304">
        <v>1362471.9298663719</v>
      </c>
      <c r="U65" s="304">
        <v>1122991.419010076</v>
      </c>
      <c r="V65" s="304">
        <v>1517582.63</v>
      </c>
      <c r="W65" s="304">
        <v>1287237.52</v>
      </c>
      <c r="X65" s="304">
        <v>2035729</v>
      </c>
      <c r="Y65" s="304">
        <v>2403671</v>
      </c>
      <c r="Z65" s="304">
        <v>1384933</v>
      </c>
      <c r="AA65" s="304">
        <v>1464233</v>
      </c>
      <c r="AB65" s="304">
        <v>1175463</v>
      </c>
      <c r="AC65" s="304">
        <v>1504156</v>
      </c>
      <c r="AD65" s="304">
        <v>992290</v>
      </c>
      <c r="AE65" s="304">
        <v>696884</v>
      </c>
      <c r="AF65" s="304">
        <v>3304137</v>
      </c>
      <c r="AG65" s="304">
        <v>7105811</v>
      </c>
      <c r="AH65" s="304">
        <v>1291295</v>
      </c>
      <c r="AI65" s="304">
        <v>901455</v>
      </c>
      <c r="AJ65" s="304">
        <v>1215205</v>
      </c>
      <c r="AK65" s="304">
        <v>2254785</v>
      </c>
      <c r="AL65" s="304">
        <v>2342061</v>
      </c>
      <c r="AM65" s="304">
        <v>1618617</v>
      </c>
      <c r="AN65" s="304">
        <v>1201286</v>
      </c>
      <c r="AO65" s="304">
        <v>1420184</v>
      </c>
      <c r="AP65" s="304">
        <v>3205292</v>
      </c>
      <c r="AQ65" s="304">
        <v>3636010.6902199998</v>
      </c>
      <c r="AR65" s="304">
        <v>2995425.2831199998</v>
      </c>
      <c r="AS65" s="304">
        <v>2516524.48122</v>
      </c>
      <c r="AT65" s="304">
        <v>2148312.2125699995</v>
      </c>
    </row>
    <row r="66" spans="1:46">
      <c r="A66" s="147"/>
      <c r="B66" s="303" t="s">
        <v>270</v>
      </c>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304"/>
      <c r="AE66" s="304"/>
      <c r="AF66" s="304"/>
      <c r="AG66" s="304"/>
      <c r="AH66" s="304"/>
      <c r="AI66" s="304"/>
      <c r="AJ66" s="304"/>
      <c r="AK66" s="304">
        <v>5000000</v>
      </c>
      <c r="AL66" s="304">
        <v>0</v>
      </c>
      <c r="AM66" s="304"/>
      <c r="AN66" s="304"/>
      <c r="AO66" s="304"/>
      <c r="AP66" s="304"/>
      <c r="AQ66" s="304"/>
      <c r="AR66" s="304">
        <v>0</v>
      </c>
      <c r="AS66" s="304">
        <v>0</v>
      </c>
      <c r="AT66" s="304">
        <v>0</v>
      </c>
    </row>
    <row r="67" spans="1:46">
      <c r="A67" s="147"/>
      <c r="B67" s="303" t="s">
        <v>118</v>
      </c>
      <c r="C67" s="302">
        <v>0</v>
      </c>
      <c r="D67" s="302">
        <v>0</v>
      </c>
      <c r="E67" s="302">
        <v>0</v>
      </c>
      <c r="F67" s="302">
        <v>0</v>
      </c>
      <c r="G67" s="302">
        <v>0</v>
      </c>
      <c r="H67" s="304">
        <v>0</v>
      </c>
      <c r="I67" s="304">
        <v>0</v>
      </c>
      <c r="J67" s="304">
        <v>0</v>
      </c>
      <c r="K67" s="304">
        <v>0</v>
      </c>
      <c r="L67" s="304">
        <v>0</v>
      </c>
      <c r="M67" s="304">
        <v>0</v>
      </c>
      <c r="N67" s="304">
        <v>207017</v>
      </c>
      <c r="O67" s="304">
        <v>107849.18949400001</v>
      </c>
      <c r="P67" s="304">
        <v>94175.07134000001</v>
      </c>
      <c r="Q67" s="304">
        <v>134372</v>
      </c>
      <c r="R67" s="304">
        <v>207017</v>
      </c>
      <c r="S67" s="304">
        <v>244737.21248000002</v>
      </c>
      <c r="T67" s="304">
        <v>259517.26207</v>
      </c>
      <c r="U67" s="304">
        <v>381486.04661000002</v>
      </c>
      <c r="V67" s="304">
        <v>270651.98</v>
      </c>
      <c r="W67" s="304">
        <v>322926.83</v>
      </c>
      <c r="X67" s="304">
        <v>334017</v>
      </c>
      <c r="Y67" s="304">
        <v>188346</v>
      </c>
      <c r="Z67" s="304">
        <v>511317</v>
      </c>
      <c r="AA67" s="304">
        <v>599610</v>
      </c>
      <c r="AB67" s="304">
        <v>578445</v>
      </c>
      <c r="AC67" s="304">
        <v>516503</v>
      </c>
      <c r="AD67" s="304">
        <v>685447</v>
      </c>
      <c r="AE67" s="304">
        <v>433240</v>
      </c>
      <c r="AF67" s="304">
        <v>1710952</v>
      </c>
      <c r="AG67" s="304">
        <v>1827058</v>
      </c>
      <c r="AH67" s="304">
        <v>731310</v>
      </c>
      <c r="AI67" s="304">
        <v>572501</v>
      </c>
      <c r="AJ67" s="304">
        <v>471472</v>
      </c>
      <c r="AK67" s="304">
        <v>391071</v>
      </c>
      <c r="AL67" s="304">
        <v>250578</v>
      </c>
      <c r="AM67" s="304">
        <v>769051</v>
      </c>
      <c r="AN67" s="304">
        <v>498810</v>
      </c>
      <c r="AO67" s="304">
        <v>702962</v>
      </c>
      <c r="AP67" s="304">
        <v>661020</v>
      </c>
      <c r="AQ67" s="304">
        <v>1129794.9114000003</v>
      </c>
      <c r="AR67" s="304">
        <v>860372</v>
      </c>
      <c r="AS67" s="304">
        <v>1420817.2409699995</v>
      </c>
      <c r="AT67" s="304">
        <v>502563.81491000007</v>
      </c>
    </row>
    <row r="68" spans="1:46">
      <c r="A68" s="147"/>
      <c r="B68" s="303" t="s">
        <v>98</v>
      </c>
      <c r="C68" s="302">
        <v>0</v>
      </c>
      <c r="D68" s="302">
        <v>0</v>
      </c>
      <c r="E68" s="302">
        <v>0</v>
      </c>
      <c r="F68" s="302">
        <v>0</v>
      </c>
      <c r="G68" s="302">
        <v>0</v>
      </c>
      <c r="H68" s="304">
        <v>0</v>
      </c>
      <c r="I68" s="304">
        <v>0</v>
      </c>
      <c r="J68" s="304">
        <v>0</v>
      </c>
      <c r="K68" s="304">
        <v>0</v>
      </c>
      <c r="L68" s="304">
        <v>0</v>
      </c>
      <c r="M68" s="304">
        <v>0</v>
      </c>
      <c r="N68" s="304">
        <v>357883</v>
      </c>
      <c r="O68" s="304">
        <v>285344</v>
      </c>
      <c r="P68" s="304">
        <v>532104</v>
      </c>
      <c r="Q68" s="304">
        <v>759030</v>
      </c>
      <c r="R68" s="304">
        <v>357883.45778</v>
      </c>
      <c r="S68" s="304">
        <v>416076.25927000004</v>
      </c>
      <c r="T68" s="304">
        <v>379671.15561000002</v>
      </c>
      <c r="U68" s="304">
        <v>534062.74558999995</v>
      </c>
      <c r="V68" s="304">
        <v>682633.89</v>
      </c>
      <c r="W68" s="304">
        <v>433801.87</v>
      </c>
      <c r="X68" s="304">
        <v>311219</v>
      </c>
      <c r="Y68" s="304">
        <v>293504</v>
      </c>
      <c r="Z68" s="304">
        <v>700964</v>
      </c>
      <c r="AA68" s="304">
        <v>318965</v>
      </c>
      <c r="AB68" s="304">
        <v>520515</v>
      </c>
      <c r="AC68" s="304">
        <v>810739</v>
      </c>
      <c r="AD68" s="304">
        <v>718835</v>
      </c>
      <c r="AE68" s="304">
        <v>476351</v>
      </c>
      <c r="AF68" s="304">
        <v>671578</v>
      </c>
      <c r="AG68" s="304">
        <v>860313</v>
      </c>
      <c r="AH68" s="304">
        <v>1270137</v>
      </c>
      <c r="AI68" s="304">
        <v>1094551</v>
      </c>
      <c r="AJ68" s="304">
        <v>1255507</v>
      </c>
      <c r="AK68" s="304">
        <v>1216853</v>
      </c>
      <c r="AL68" s="304">
        <v>1431317</v>
      </c>
      <c r="AM68" s="304">
        <v>1065130</v>
      </c>
      <c r="AN68" s="304">
        <v>1104074</v>
      </c>
      <c r="AO68" s="304">
        <v>1433249</v>
      </c>
      <c r="AP68" s="304">
        <v>2330710</v>
      </c>
      <c r="AQ68" s="304">
        <v>1835354.7404500002</v>
      </c>
      <c r="AR68" s="304">
        <v>1714866.9269999997</v>
      </c>
      <c r="AS68" s="304">
        <v>2124260.0453200005</v>
      </c>
      <c r="AT68" s="304">
        <v>2609410.3568600002</v>
      </c>
    </row>
    <row r="69" spans="1:46">
      <c r="A69" s="147"/>
      <c r="B69" s="303" t="s">
        <v>207</v>
      </c>
      <c r="C69" s="302"/>
      <c r="D69" s="302"/>
      <c r="E69" s="302"/>
      <c r="F69" s="302"/>
      <c r="G69" s="302"/>
      <c r="H69" s="304"/>
      <c r="I69" s="304"/>
      <c r="J69" s="304"/>
      <c r="K69" s="304"/>
      <c r="L69" s="304"/>
      <c r="M69" s="304"/>
      <c r="N69" s="304"/>
      <c r="O69" s="304"/>
      <c r="P69" s="304"/>
      <c r="Q69" s="304"/>
      <c r="R69" s="304"/>
      <c r="S69" s="304"/>
      <c r="T69" s="304"/>
      <c r="U69" s="304"/>
      <c r="V69" s="304"/>
      <c r="W69" s="304"/>
      <c r="X69" s="304"/>
      <c r="Y69" s="304"/>
      <c r="Z69" s="304"/>
      <c r="AA69" s="304"/>
      <c r="AB69" s="304"/>
      <c r="AC69" s="304"/>
      <c r="AD69" s="304">
        <v>9336</v>
      </c>
      <c r="AE69" s="304">
        <v>785097.147</v>
      </c>
      <c r="AF69" s="304">
        <v>742685.41977000015</v>
      </c>
      <c r="AG69" s="304">
        <v>840077.24664999999</v>
      </c>
      <c r="AH69" s="304">
        <v>993051.71649999998</v>
      </c>
      <c r="AI69" s="304">
        <v>1051627</v>
      </c>
      <c r="AJ69" s="304">
        <v>916257</v>
      </c>
      <c r="AK69" s="304">
        <v>763411</v>
      </c>
      <c r="AL69" s="304">
        <v>660830</v>
      </c>
      <c r="AM69" s="304">
        <v>545916</v>
      </c>
      <c r="AN69" s="304">
        <v>810152</v>
      </c>
      <c r="AO69" s="304">
        <v>2050044</v>
      </c>
      <c r="AP69" s="304">
        <v>717224</v>
      </c>
      <c r="AQ69" s="304">
        <v>2565926.9683300001</v>
      </c>
      <c r="AR69" s="304">
        <v>1564056.0640100001</v>
      </c>
      <c r="AS69" s="304">
        <v>1308722.3620499999</v>
      </c>
      <c r="AT69" s="304">
        <v>1897379.3219099999</v>
      </c>
    </row>
    <row r="70" spans="1:46">
      <c r="A70" s="147"/>
      <c r="B70" s="303" t="s">
        <v>52</v>
      </c>
      <c r="C70" s="304">
        <v>94403.391359999994</v>
      </c>
      <c r="D70" s="304">
        <v>90334.254979999983</v>
      </c>
      <c r="E70" s="304">
        <v>88746.814929999993</v>
      </c>
      <c r="F70" s="304">
        <v>129202.51970999999</v>
      </c>
      <c r="G70" s="304">
        <v>132196.88408000002</v>
      </c>
      <c r="H70" s="304">
        <v>122080.63568999998</v>
      </c>
      <c r="I70" s="304">
        <v>120685.89016</v>
      </c>
      <c r="J70" s="304">
        <v>163188.43132</v>
      </c>
      <c r="K70" s="304">
        <v>243595.44860999999</v>
      </c>
      <c r="L70" s="304">
        <v>175809.71408999999</v>
      </c>
      <c r="M70" s="304">
        <v>145765</v>
      </c>
      <c r="N70" s="304">
        <v>170367.28874000002</v>
      </c>
      <c r="O70" s="304">
        <v>152725.65655000001</v>
      </c>
      <c r="P70" s="304">
        <v>221913.33150000003</v>
      </c>
      <c r="Q70" s="304">
        <v>238862.53412</v>
      </c>
      <c r="R70" s="304">
        <v>225730.33526999998</v>
      </c>
      <c r="S70" s="304">
        <v>189919.11872</v>
      </c>
      <c r="T70" s="304">
        <v>236088.82201000003</v>
      </c>
      <c r="U70" s="304">
        <v>204702.21200999999</v>
      </c>
      <c r="V70" s="304">
        <v>102210.97</v>
      </c>
      <c r="W70" s="304">
        <v>162889.93</v>
      </c>
      <c r="X70" s="304">
        <v>218565</v>
      </c>
      <c r="Y70" s="304">
        <v>216694</v>
      </c>
      <c r="Z70" s="304">
        <v>179015</v>
      </c>
      <c r="AA70" s="304">
        <v>232692</v>
      </c>
      <c r="AB70" s="304">
        <v>224893</v>
      </c>
      <c r="AC70" s="304">
        <v>307976</v>
      </c>
      <c r="AD70" s="304">
        <v>520033</v>
      </c>
      <c r="AE70" s="304">
        <v>591947</v>
      </c>
      <c r="AF70" s="304">
        <v>596427</v>
      </c>
      <c r="AG70" s="304">
        <v>605054</v>
      </c>
      <c r="AH70" s="304">
        <v>673065</v>
      </c>
      <c r="AI70" s="304">
        <v>692689</v>
      </c>
      <c r="AJ70" s="304">
        <v>731097</v>
      </c>
      <c r="AK70" s="304">
        <v>930770</v>
      </c>
      <c r="AL70" s="304">
        <v>724564</v>
      </c>
      <c r="AM70" s="304">
        <v>757635</v>
      </c>
      <c r="AN70" s="304">
        <v>761858</v>
      </c>
      <c r="AO70" s="304">
        <v>863309</v>
      </c>
      <c r="AP70" s="304">
        <v>813508</v>
      </c>
      <c r="AQ70" s="304">
        <v>920878.01690000005</v>
      </c>
      <c r="AR70" s="304">
        <v>905722.61528999999</v>
      </c>
      <c r="AS70" s="304">
        <v>743199.41252000001</v>
      </c>
      <c r="AT70" s="304">
        <v>811379.95779000013</v>
      </c>
    </row>
    <row r="71" spans="1:46">
      <c r="A71" s="147"/>
      <c r="B71" s="303" t="s">
        <v>50</v>
      </c>
      <c r="C71" s="304">
        <v>278007.25316000002</v>
      </c>
      <c r="D71" s="304">
        <v>259886.31025999997</v>
      </c>
      <c r="E71" s="304">
        <v>289805.24721</v>
      </c>
      <c r="F71" s="304">
        <v>452986.82221999997</v>
      </c>
      <c r="G71" s="304">
        <v>394544.10137000005</v>
      </c>
      <c r="H71" s="304">
        <v>367059.12193999998</v>
      </c>
      <c r="I71" s="304">
        <v>449058.9348799999</v>
      </c>
      <c r="J71" s="304">
        <v>426227.52016100701</v>
      </c>
      <c r="K71" s="304">
        <v>347290.18078107998</v>
      </c>
      <c r="L71" s="304">
        <v>382368.88692963601</v>
      </c>
      <c r="M71" s="304">
        <v>662912.31338000007</v>
      </c>
      <c r="N71" s="304">
        <v>194372.63363675994</v>
      </c>
      <c r="O71" s="304">
        <v>22831.849587540026</v>
      </c>
      <c r="P71" s="304">
        <v>83447</v>
      </c>
      <c r="Q71" s="304">
        <v>108168.77405216696</v>
      </c>
      <c r="R71" s="304">
        <v>25240.678719391988</v>
      </c>
      <c r="S71" s="304">
        <v>28272.820329999995</v>
      </c>
      <c r="T71" s="304">
        <v>87539.163400000005</v>
      </c>
      <c r="U71" s="304">
        <v>59190.734499999999</v>
      </c>
      <c r="V71" s="304">
        <v>99202.02</v>
      </c>
      <c r="W71" s="304">
        <v>40217.160000000003</v>
      </c>
      <c r="X71" s="304">
        <v>42120</v>
      </c>
      <c r="Y71" s="304">
        <v>42344</v>
      </c>
      <c r="Z71" s="304">
        <v>23070</v>
      </c>
      <c r="AA71" s="304">
        <v>18381</v>
      </c>
      <c r="AB71" s="304">
        <v>19320</v>
      </c>
      <c r="AC71" s="304">
        <v>23531</v>
      </c>
      <c r="AD71" s="304">
        <v>48248</v>
      </c>
      <c r="AE71" s="304">
        <v>46816</v>
      </c>
      <c r="AF71" s="304">
        <v>53920</v>
      </c>
      <c r="AG71" s="304">
        <v>69260</v>
      </c>
      <c r="AH71" s="304">
        <v>57710</v>
      </c>
      <c r="AI71" s="304">
        <v>77646</v>
      </c>
      <c r="AJ71" s="304">
        <v>87989</v>
      </c>
      <c r="AK71" s="304">
        <v>69213</v>
      </c>
      <c r="AL71" s="304">
        <v>119523</v>
      </c>
      <c r="AM71" s="304">
        <v>114750</v>
      </c>
      <c r="AN71" s="304">
        <v>73659</v>
      </c>
      <c r="AO71" s="304">
        <v>91402</v>
      </c>
      <c r="AP71" s="304">
        <v>115942</v>
      </c>
      <c r="AQ71" s="304">
        <v>230148.81269999998</v>
      </c>
      <c r="AR71" s="304">
        <v>148451.54958000002</v>
      </c>
      <c r="AS71" s="304">
        <v>157577.02485000002</v>
      </c>
      <c r="AT71" s="304">
        <v>180578.84144000005</v>
      </c>
    </row>
    <row r="72" spans="1:46">
      <c r="A72" s="147"/>
      <c r="B72" s="303" t="s">
        <v>55</v>
      </c>
      <c r="C72" s="304">
        <v>30098.325609999996</v>
      </c>
      <c r="D72" s="304">
        <v>25871.541629999996</v>
      </c>
      <c r="E72" s="304">
        <v>60124.539209999995</v>
      </c>
      <c r="F72" s="304">
        <v>50075.757679999995</v>
      </c>
      <c r="G72" s="304">
        <v>38054.613969999999</v>
      </c>
      <c r="H72" s="304">
        <v>25718.885409999999</v>
      </c>
      <c r="I72" s="304">
        <v>45048.864929999996</v>
      </c>
      <c r="J72" s="304">
        <v>17724.219169999997</v>
      </c>
      <c r="K72" s="304">
        <v>21632.387139999999</v>
      </c>
      <c r="L72" s="304">
        <v>7727.6204200000002</v>
      </c>
      <c r="M72" s="304">
        <v>22967.088200000002</v>
      </c>
      <c r="N72" s="304">
        <v>14843.580370000001</v>
      </c>
      <c r="O72" s="304">
        <v>13210.53485</v>
      </c>
      <c r="P72" s="304">
        <v>11734.074780000001</v>
      </c>
      <c r="Q72" s="304">
        <v>46935.498240000001</v>
      </c>
      <c r="R72" s="304">
        <v>34506.507369999999</v>
      </c>
      <c r="S72" s="304">
        <v>29274.094679999998</v>
      </c>
      <c r="T72" s="304">
        <v>23471.956939999996</v>
      </c>
      <c r="U72" s="304">
        <v>14589.815550000001</v>
      </c>
      <c r="V72" s="304">
        <v>9132.61</v>
      </c>
      <c r="W72" s="304">
        <v>51952.5</v>
      </c>
      <c r="X72" s="304">
        <v>49445</v>
      </c>
      <c r="Y72" s="304">
        <v>40875</v>
      </c>
      <c r="Z72" s="304">
        <v>29411</v>
      </c>
      <c r="AA72" s="304">
        <v>19418</v>
      </c>
      <c r="AB72" s="304">
        <v>10740</v>
      </c>
      <c r="AC72" s="304">
        <v>53586</v>
      </c>
      <c r="AD72" s="304">
        <v>42955</v>
      </c>
      <c r="AE72" s="304">
        <v>52021</v>
      </c>
      <c r="AF72" s="304">
        <v>51880</v>
      </c>
      <c r="AG72" s="304">
        <v>48896</v>
      </c>
      <c r="AH72" s="304">
        <v>87827</v>
      </c>
      <c r="AI72" s="304">
        <v>54480</v>
      </c>
      <c r="AJ72" s="304">
        <v>164031</v>
      </c>
      <c r="AK72" s="304">
        <v>176481</v>
      </c>
      <c r="AL72" s="304">
        <v>140649</v>
      </c>
      <c r="AM72" s="304">
        <v>98118</v>
      </c>
      <c r="AN72" s="304">
        <v>185822</v>
      </c>
      <c r="AO72" s="304">
        <v>271329</v>
      </c>
      <c r="AP72" s="304">
        <v>308353</v>
      </c>
      <c r="AQ72" s="304">
        <v>243516.44587</v>
      </c>
      <c r="AR72" s="304">
        <v>179517.84626999998</v>
      </c>
      <c r="AS72" s="304">
        <v>101605.69945000001</v>
      </c>
      <c r="AT72" s="304">
        <v>162289.18532000002</v>
      </c>
    </row>
    <row r="73" spans="1:46">
      <c r="A73" s="147"/>
      <c r="B73" s="303" t="s">
        <v>119</v>
      </c>
      <c r="C73" s="304">
        <v>0</v>
      </c>
      <c r="D73" s="304">
        <v>0</v>
      </c>
      <c r="E73" s="304">
        <v>0</v>
      </c>
      <c r="F73" s="304">
        <v>0</v>
      </c>
      <c r="G73" s="304">
        <v>0</v>
      </c>
      <c r="H73" s="304">
        <v>0</v>
      </c>
      <c r="I73" s="304">
        <v>0</v>
      </c>
      <c r="J73" s="304">
        <v>0</v>
      </c>
      <c r="K73" s="304">
        <v>0</v>
      </c>
      <c r="L73" s="304">
        <v>0</v>
      </c>
      <c r="M73" s="304">
        <v>0</v>
      </c>
      <c r="N73" s="304">
        <v>138265</v>
      </c>
      <c r="O73" s="304">
        <v>100944.685822616</v>
      </c>
      <c r="P73" s="304">
        <v>117168.02969941399</v>
      </c>
      <c r="Q73" s="304">
        <v>124636</v>
      </c>
      <c r="R73" s="304">
        <v>138265</v>
      </c>
      <c r="S73" s="304">
        <v>149414.03897409601</v>
      </c>
      <c r="T73" s="304">
        <v>170925.677743826</v>
      </c>
      <c r="U73" s="304">
        <v>152073.171884004</v>
      </c>
      <c r="V73" s="304">
        <v>117935.22</v>
      </c>
      <c r="W73" s="304">
        <v>92194.93</v>
      </c>
      <c r="X73" s="304">
        <v>106397</v>
      </c>
      <c r="Y73" s="304">
        <v>114114</v>
      </c>
      <c r="Z73" s="304">
        <v>92868</v>
      </c>
      <c r="AA73" s="304">
        <v>92001</v>
      </c>
      <c r="AB73" s="304">
        <v>113256</v>
      </c>
      <c r="AC73" s="304">
        <v>140722</v>
      </c>
      <c r="AD73" s="304">
        <v>164650</v>
      </c>
      <c r="AE73" s="304">
        <v>78280</v>
      </c>
      <c r="AF73" s="304">
        <v>155123</v>
      </c>
      <c r="AG73" s="304">
        <v>307319</v>
      </c>
      <c r="AH73" s="304">
        <v>394301</v>
      </c>
      <c r="AI73" s="304">
        <v>308920</v>
      </c>
      <c r="AJ73" s="304">
        <v>426949</v>
      </c>
      <c r="AK73" s="304">
        <v>398496</v>
      </c>
      <c r="AL73" s="304">
        <v>309840</v>
      </c>
      <c r="AM73" s="304">
        <v>289671</v>
      </c>
      <c r="AN73" s="304">
        <v>339477</v>
      </c>
      <c r="AO73" s="304">
        <v>331465</v>
      </c>
      <c r="AP73" s="304">
        <v>326650</v>
      </c>
      <c r="AQ73" s="304">
        <v>234710.33744</v>
      </c>
      <c r="AR73" s="304">
        <v>296656.94225000008</v>
      </c>
      <c r="AS73" s="304">
        <v>371085.74253000005</v>
      </c>
      <c r="AT73" s="304">
        <v>507633.25111999991</v>
      </c>
    </row>
    <row r="74" spans="1:46">
      <c r="A74" s="147"/>
      <c r="B74" s="303" t="s">
        <v>51</v>
      </c>
      <c r="C74" s="304">
        <v>300000</v>
      </c>
      <c r="D74" s="304">
        <v>0</v>
      </c>
      <c r="E74" s="304">
        <v>0</v>
      </c>
      <c r="F74" s="304">
        <v>0</v>
      </c>
      <c r="G74" s="304">
        <v>0</v>
      </c>
      <c r="H74" s="304">
        <v>0</v>
      </c>
      <c r="I74" s="304">
        <v>0</v>
      </c>
      <c r="J74" s="304">
        <v>0</v>
      </c>
      <c r="K74" s="304">
        <v>0</v>
      </c>
      <c r="L74" s="304">
        <v>0</v>
      </c>
      <c r="M74" s="304">
        <v>0</v>
      </c>
      <c r="N74" s="304">
        <v>0</v>
      </c>
      <c r="O74" s="304">
        <v>0</v>
      </c>
      <c r="P74" s="304">
        <v>0</v>
      </c>
      <c r="Q74" s="304">
        <v>0</v>
      </c>
      <c r="R74" s="304">
        <v>0</v>
      </c>
      <c r="S74" s="304">
        <v>2730</v>
      </c>
      <c r="T74" s="304">
        <v>2730</v>
      </c>
      <c r="U74" s="304">
        <v>2730</v>
      </c>
      <c r="V74" s="304">
        <v>2730</v>
      </c>
      <c r="W74" s="304">
        <v>2730</v>
      </c>
      <c r="X74" s="304">
        <v>0</v>
      </c>
      <c r="Y74" s="304">
        <v>0</v>
      </c>
      <c r="Z74" s="304">
        <v>0</v>
      </c>
      <c r="AA74" s="304">
        <v>0</v>
      </c>
      <c r="AB74" s="304">
        <v>0</v>
      </c>
      <c r="AC74" s="304">
        <v>0</v>
      </c>
      <c r="AD74" s="304">
        <v>0</v>
      </c>
      <c r="AE74" s="304">
        <v>0</v>
      </c>
      <c r="AF74" s="304">
        <v>0</v>
      </c>
      <c r="AG74" s="304">
        <v>0</v>
      </c>
      <c r="AH74" s="304">
        <v>39131</v>
      </c>
      <c r="AI74" s="304">
        <v>0</v>
      </c>
      <c r="AJ74" s="304">
        <v>0</v>
      </c>
      <c r="AK74" s="304">
        <v>0</v>
      </c>
      <c r="AL74" s="304">
        <v>0</v>
      </c>
      <c r="AM74" s="304">
        <v>0</v>
      </c>
      <c r="AN74" s="304">
        <v>0</v>
      </c>
      <c r="AO74" s="304">
        <v>0</v>
      </c>
      <c r="AP74" s="304">
        <v>0</v>
      </c>
      <c r="AQ74" s="304">
        <v>0</v>
      </c>
      <c r="AR74" s="304">
        <v>0</v>
      </c>
      <c r="AS74" s="304">
        <v>0</v>
      </c>
      <c r="AT74" s="304">
        <v>0</v>
      </c>
    </row>
    <row r="75" spans="1:46">
      <c r="A75" s="147"/>
      <c r="B75" s="303" t="s">
        <v>54</v>
      </c>
      <c r="C75" s="304">
        <v>42.26446</v>
      </c>
      <c r="D75" s="304">
        <v>42.957080000000005</v>
      </c>
      <c r="E75" s="304">
        <v>33700.079850000002</v>
      </c>
      <c r="F75" s="304">
        <v>36327.585829999996</v>
      </c>
      <c r="G75" s="304">
        <v>37273.754509999999</v>
      </c>
      <c r="H75" s="304">
        <v>1780.6586300000001</v>
      </c>
      <c r="I75" s="304">
        <v>1780.9496800000002</v>
      </c>
      <c r="J75" s="304">
        <v>51</v>
      </c>
      <c r="K75" s="304">
        <v>214.44465</v>
      </c>
      <c r="L75" s="304">
        <v>215.59508000000002</v>
      </c>
      <c r="M75" s="304">
        <v>14435.77168</v>
      </c>
      <c r="N75" s="304">
        <v>15158.601140000001</v>
      </c>
      <c r="O75" s="304">
        <v>3048.97192</v>
      </c>
      <c r="P75" s="304">
        <v>2649.6837599999999</v>
      </c>
      <c r="Q75" s="304">
        <v>2650.4241499999998</v>
      </c>
      <c r="R75" s="304">
        <v>2650.8379899999995</v>
      </c>
      <c r="S75" s="304">
        <v>2651.5600299999996</v>
      </c>
      <c r="T75" s="304">
        <v>2652.3041599999997</v>
      </c>
      <c r="U75" s="304">
        <v>2472.1722599999998</v>
      </c>
      <c r="V75" s="304">
        <v>2472.7800000000002</v>
      </c>
      <c r="W75" s="304">
        <v>2411.6999999999998</v>
      </c>
      <c r="X75" s="304">
        <v>2412</v>
      </c>
      <c r="Y75" s="304">
        <v>65322</v>
      </c>
      <c r="Z75" s="304">
        <v>2412</v>
      </c>
      <c r="AA75" s="304">
        <v>2412</v>
      </c>
      <c r="AB75" s="304">
        <v>0</v>
      </c>
      <c r="AC75" s="304">
        <v>0</v>
      </c>
      <c r="AD75" s="304">
        <v>0</v>
      </c>
      <c r="AE75" s="304">
        <v>0</v>
      </c>
      <c r="AF75" s="304">
        <v>53362</v>
      </c>
      <c r="AG75" s="304">
        <v>23066</v>
      </c>
      <c r="AH75" s="304">
        <v>0</v>
      </c>
      <c r="AI75" s="304">
        <v>0</v>
      </c>
      <c r="AJ75" s="304">
        <v>0</v>
      </c>
      <c r="AK75" s="304">
        <v>0</v>
      </c>
      <c r="AL75" s="304">
        <v>0</v>
      </c>
      <c r="AM75" s="304">
        <v>0</v>
      </c>
      <c r="AN75" s="304">
        <v>0</v>
      </c>
      <c r="AO75" s="304">
        <v>0</v>
      </c>
      <c r="AP75" s="304">
        <v>0</v>
      </c>
      <c r="AQ75" s="304">
        <v>0</v>
      </c>
      <c r="AR75" s="304">
        <v>0</v>
      </c>
      <c r="AS75" s="304">
        <v>89244.500899999999</v>
      </c>
      <c r="AT75" s="304">
        <v>78161</v>
      </c>
    </row>
    <row r="76" spans="1:46">
      <c r="A76" s="147"/>
      <c r="B76" s="303" t="s">
        <v>120</v>
      </c>
      <c r="C76" s="304">
        <v>0</v>
      </c>
      <c r="D76" s="304">
        <v>0</v>
      </c>
      <c r="E76" s="304">
        <v>0</v>
      </c>
      <c r="F76" s="304">
        <v>0</v>
      </c>
      <c r="G76" s="304">
        <v>0</v>
      </c>
      <c r="H76" s="304">
        <v>0</v>
      </c>
      <c r="I76" s="304">
        <v>0</v>
      </c>
      <c r="J76" s="304">
        <v>0</v>
      </c>
      <c r="K76" s="304">
        <v>0</v>
      </c>
      <c r="L76" s="304">
        <v>0</v>
      </c>
      <c r="M76" s="304">
        <v>0</v>
      </c>
      <c r="N76" s="304">
        <v>0</v>
      </c>
      <c r="O76" s="304">
        <v>0</v>
      </c>
      <c r="P76" s="304">
        <v>0</v>
      </c>
      <c r="Q76" s="304">
        <v>0</v>
      </c>
      <c r="R76" s="304">
        <v>0</v>
      </c>
      <c r="S76" s="304">
        <v>0</v>
      </c>
      <c r="T76" s="304">
        <v>2.5999546051025391E-7</v>
      </c>
      <c r="U76" s="304">
        <v>4.5199990272521972E-6</v>
      </c>
      <c r="V76" s="304">
        <v>0</v>
      </c>
      <c r="W76" s="304">
        <v>0</v>
      </c>
      <c r="X76" s="304">
        <v>0</v>
      </c>
      <c r="Y76" s="304">
        <v>0</v>
      </c>
      <c r="Z76" s="304">
        <v>0</v>
      </c>
      <c r="AA76" s="304">
        <v>0</v>
      </c>
      <c r="AB76" s="304">
        <v>0</v>
      </c>
      <c r="AC76" s="304">
        <v>0</v>
      </c>
      <c r="AD76" s="304">
        <v>0</v>
      </c>
      <c r="AE76" s="304">
        <v>0</v>
      </c>
      <c r="AF76" s="304">
        <v>0</v>
      </c>
      <c r="AG76" s="304">
        <v>0</v>
      </c>
      <c r="AH76" s="304">
        <v>0</v>
      </c>
      <c r="AI76" s="304">
        <v>0</v>
      </c>
      <c r="AJ76" s="304">
        <v>0</v>
      </c>
      <c r="AK76" s="304">
        <v>455</v>
      </c>
      <c r="AL76" s="304">
        <v>0</v>
      </c>
      <c r="AM76" s="304">
        <v>0</v>
      </c>
      <c r="AN76" s="304">
        <v>0</v>
      </c>
      <c r="AO76" s="304">
        <v>0</v>
      </c>
      <c r="AP76" s="304">
        <v>6750</v>
      </c>
      <c r="AQ76" s="304">
        <v>38220.106199999987</v>
      </c>
      <c r="AR76" s="304">
        <v>62793.0635599999</v>
      </c>
      <c r="AS76" s="304">
        <v>49250.312840000086</v>
      </c>
      <c r="AT76" s="304">
        <v>39150.121890000002</v>
      </c>
    </row>
    <row r="77" spans="1:46">
      <c r="A77" s="147"/>
      <c r="B77" s="303" t="s">
        <v>56</v>
      </c>
      <c r="C77" s="304">
        <v>0</v>
      </c>
      <c r="D77" s="304">
        <v>172.01337300000014</v>
      </c>
      <c r="E77" s="304">
        <v>172.01337300000014</v>
      </c>
      <c r="F77" s="304">
        <v>0</v>
      </c>
      <c r="G77" s="304">
        <v>247.99910000000148</v>
      </c>
      <c r="H77" s="304">
        <v>0</v>
      </c>
      <c r="I77" s="304">
        <v>247.99910999999568</v>
      </c>
      <c r="J77" s="304">
        <v>-3.3000000007450583E-4</v>
      </c>
      <c r="K77" s="304">
        <v>0</v>
      </c>
      <c r="L77" s="304">
        <v>0</v>
      </c>
      <c r="M77" s="304">
        <v>0</v>
      </c>
      <c r="N77" s="304">
        <v>-9.9999904632568354E-6</v>
      </c>
      <c r="O77" s="304">
        <v>-9.9999904632568354E-6</v>
      </c>
      <c r="P77" s="304">
        <v>-9.9999904632568354E-6</v>
      </c>
      <c r="Q77" s="304">
        <v>-9.9999979138374322E-6</v>
      </c>
      <c r="R77" s="304">
        <v>-9.9999979138374322E-6</v>
      </c>
      <c r="S77" s="304">
        <v>0</v>
      </c>
      <c r="T77" s="304">
        <v>0</v>
      </c>
      <c r="U77" s="304">
        <v>146.92083000000008</v>
      </c>
      <c r="V77" s="304">
        <v>391.85</v>
      </c>
      <c r="W77" s="304">
        <v>391.85</v>
      </c>
      <c r="X77" s="304">
        <v>392</v>
      </c>
      <c r="Y77" s="304">
        <v>392</v>
      </c>
      <c r="Z77" s="304">
        <v>0</v>
      </c>
      <c r="AA77" s="304">
        <v>1</v>
      </c>
      <c r="AB77" s="304">
        <v>0</v>
      </c>
      <c r="AC77" s="304">
        <v>0</v>
      </c>
      <c r="AD77" s="304">
        <v>0</v>
      </c>
      <c r="AE77" s="304">
        <v>150</v>
      </c>
      <c r="AF77" s="304">
        <v>150</v>
      </c>
      <c r="AG77" s="304">
        <v>150</v>
      </c>
      <c r="AH77" s="304">
        <v>750</v>
      </c>
      <c r="AI77" s="304">
        <v>290</v>
      </c>
      <c r="AJ77" s="304">
        <v>559</v>
      </c>
      <c r="AK77" s="304">
        <v>0</v>
      </c>
      <c r="AL77" s="304">
        <v>0</v>
      </c>
      <c r="AM77" s="304">
        <v>315</v>
      </c>
      <c r="AN77" s="304">
        <v>315</v>
      </c>
      <c r="AO77" s="304">
        <v>315</v>
      </c>
      <c r="AP77" s="304">
        <v>0</v>
      </c>
      <c r="AQ77" s="304">
        <v>9.9999904632568354E-6</v>
      </c>
      <c r="AR77" s="304">
        <v>-2.0000030994415281E-5</v>
      </c>
      <c r="AS77" s="304">
        <v>1.0000000000000001E-5</v>
      </c>
      <c r="AT77" s="304">
        <v>1.0000000000000001E-5</v>
      </c>
    </row>
    <row r="78" spans="1:46">
      <c r="A78" s="147"/>
      <c r="B78" s="303" t="s">
        <v>224</v>
      </c>
      <c r="C78" s="302">
        <v>0</v>
      </c>
      <c r="D78" s="302">
        <v>0</v>
      </c>
      <c r="E78" s="302">
        <v>0</v>
      </c>
      <c r="F78" s="302">
        <v>0</v>
      </c>
      <c r="G78" s="302">
        <v>0</v>
      </c>
      <c r="H78" s="302">
        <v>0</v>
      </c>
      <c r="I78" s="302">
        <v>0</v>
      </c>
      <c r="J78" s="302">
        <v>0</v>
      </c>
      <c r="K78" s="304">
        <v>0</v>
      </c>
      <c r="L78" s="304">
        <v>0</v>
      </c>
      <c r="M78" s="304">
        <v>0</v>
      </c>
      <c r="N78" s="304">
        <v>725</v>
      </c>
      <c r="O78" s="304">
        <v>1977.6917599999999</v>
      </c>
      <c r="P78" s="304">
        <v>5426.2593899999993</v>
      </c>
      <c r="Q78" s="304">
        <v>6777</v>
      </c>
      <c r="R78" s="304">
        <v>725</v>
      </c>
      <c r="S78" s="304">
        <v>33169.204319999997</v>
      </c>
      <c r="T78" s="304">
        <v>4457.4546300000002</v>
      </c>
      <c r="U78" s="304">
        <v>49358.998020000006</v>
      </c>
      <c r="V78" s="304">
        <v>6698.5</v>
      </c>
      <c r="W78" s="304">
        <v>62432.3</v>
      </c>
      <c r="X78" s="304">
        <v>36961</v>
      </c>
      <c r="Y78" s="304">
        <v>16480</v>
      </c>
      <c r="Z78" s="304">
        <v>0</v>
      </c>
      <c r="AA78" s="304">
        <v>1871</v>
      </c>
      <c r="AB78" s="304">
        <v>395</v>
      </c>
      <c r="AC78" s="304">
        <v>341</v>
      </c>
      <c r="AD78" s="304">
        <v>0</v>
      </c>
      <c r="AE78" s="304">
        <v>0</v>
      </c>
      <c r="AF78" s="304">
        <v>0</v>
      </c>
      <c r="AG78" s="304">
        <v>0</v>
      </c>
      <c r="AH78" s="304">
        <v>468</v>
      </c>
      <c r="AI78" s="304">
        <v>9005</v>
      </c>
      <c r="AJ78" s="304">
        <v>0</v>
      </c>
      <c r="AK78" s="304">
        <v>17463</v>
      </c>
      <c r="AL78" s="304">
        <v>0</v>
      </c>
      <c r="AM78" s="304">
        <v>13762</v>
      </c>
      <c r="AN78" s="304">
        <v>14591</v>
      </c>
      <c r="AO78" s="304">
        <v>0</v>
      </c>
      <c r="AP78" s="304">
        <v>0</v>
      </c>
      <c r="AQ78" s="304">
        <v>0</v>
      </c>
      <c r="AR78" s="304">
        <v>0</v>
      </c>
      <c r="AS78" s="304">
        <v>99352.944060000009</v>
      </c>
      <c r="AT78" s="304">
        <v>53843.10931</v>
      </c>
    </row>
    <row r="79" spans="1:46">
      <c r="A79" s="147"/>
      <c r="B79" s="303" t="s">
        <v>53</v>
      </c>
      <c r="C79" s="304">
        <v>-401.27966000000015</v>
      </c>
      <c r="D79" s="304">
        <v>0</v>
      </c>
      <c r="E79" s="304">
        <v>0</v>
      </c>
      <c r="F79" s="304">
        <v>1303.3611799999999</v>
      </c>
      <c r="G79" s="304">
        <v>1303.3611799999999</v>
      </c>
      <c r="H79" s="304">
        <v>1314.81339</v>
      </c>
      <c r="I79" s="304">
        <v>4312.2978499999999</v>
      </c>
      <c r="J79" s="304">
        <v>148413</v>
      </c>
      <c r="K79" s="304">
        <v>1249.2844299999999</v>
      </c>
      <c r="L79" s="304">
        <v>100996.28443</v>
      </c>
      <c r="M79" s="304">
        <v>126491.58636</v>
      </c>
      <c r="N79" s="304">
        <v>11740.859686159994</v>
      </c>
      <c r="O79" s="304">
        <v>5445.9272864760005</v>
      </c>
      <c r="P79" s="304">
        <v>2332.6999999999898</v>
      </c>
      <c r="Q79" s="304">
        <v>2356.4813600780035</v>
      </c>
      <c r="R79" s="304">
        <v>2344.441187496006</v>
      </c>
      <c r="S79" s="304">
        <v>395.484807934</v>
      </c>
      <c r="T79" s="304">
        <v>1527.2848066440001</v>
      </c>
      <c r="U79" s="304">
        <v>1021.2848132879999</v>
      </c>
      <c r="V79" s="304">
        <v>1662.28</v>
      </c>
      <c r="W79" s="304">
        <v>1129.28</v>
      </c>
      <c r="X79" s="304">
        <v>13599</v>
      </c>
      <c r="Y79" s="304">
        <v>4729</v>
      </c>
      <c r="Z79" s="304">
        <v>6412</v>
      </c>
      <c r="AA79" s="304">
        <v>5998</v>
      </c>
      <c r="AB79" s="304">
        <v>7299</v>
      </c>
      <c r="AC79" s="304">
        <v>7185</v>
      </c>
      <c r="AD79" s="304">
        <v>7707</v>
      </c>
      <c r="AE79" s="304">
        <v>91500</v>
      </c>
      <c r="AF79" s="304">
        <v>6353</v>
      </c>
      <c r="AG79" s="304">
        <v>9461</v>
      </c>
      <c r="AH79" s="304">
        <v>44641</v>
      </c>
      <c r="AI79" s="304">
        <v>47171</v>
      </c>
      <c r="AJ79" s="304">
        <v>57743</v>
      </c>
      <c r="AK79" s="304">
        <v>87911</v>
      </c>
      <c r="AL79" s="304">
        <v>82078</v>
      </c>
      <c r="AM79" s="304">
        <v>35536</v>
      </c>
      <c r="AN79" s="304">
        <v>32900</v>
      </c>
      <c r="AO79" s="304">
        <v>31297</v>
      </c>
      <c r="AP79" s="304">
        <v>32847</v>
      </c>
      <c r="AQ79" s="304">
        <v>0</v>
      </c>
      <c r="AR79" s="304">
        <v>227958.35907999999</v>
      </c>
      <c r="AS79" s="304">
        <v>287653.087</v>
      </c>
      <c r="AT79" s="304">
        <v>227338.51733999999</v>
      </c>
    </row>
    <row r="80" spans="1:46">
      <c r="A80" s="147"/>
      <c r="B80" s="303" t="s">
        <v>57</v>
      </c>
      <c r="C80" s="304">
        <v>0</v>
      </c>
      <c r="D80" s="304">
        <v>0</v>
      </c>
      <c r="E80" s="304">
        <v>0</v>
      </c>
      <c r="F80" s="304">
        <v>4245.74809</v>
      </c>
      <c r="G80" s="304">
        <v>2565.8040000000001</v>
      </c>
      <c r="H80" s="304">
        <v>2739.2241299999991</v>
      </c>
      <c r="I80" s="304">
        <v>1820.2977599999979</v>
      </c>
      <c r="J80" s="304">
        <v>0</v>
      </c>
      <c r="K80" s="304">
        <v>0</v>
      </c>
      <c r="L80" s="304">
        <v>0</v>
      </c>
      <c r="M80" s="304">
        <v>0</v>
      </c>
      <c r="N80" s="304">
        <v>0</v>
      </c>
      <c r="O80" s="304">
        <v>0</v>
      </c>
      <c r="P80" s="304">
        <v>0</v>
      </c>
      <c r="Q80" s="304">
        <v>0</v>
      </c>
      <c r="R80" s="304">
        <v>0</v>
      </c>
      <c r="S80" s="304">
        <v>0</v>
      </c>
      <c r="T80" s="304">
        <v>0</v>
      </c>
      <c r="U80" s="304">
        <v>0</v>
      </c>
      <c r="V80" s="304">
        <v>0</v>
      </c>
      <c r="W80" s="304">
        <v>0</v>
      </c>
      <c r="X80" s="304">
        <v>0</v>
      </c>
      <c r="Y80" s="304">
        <v>0</v>
      </c>
      <c r="Z80" s="304">
        <v>0</v>
      </c>
      <c r="AA80" s="304">
        <v>0</v>
      </c>
      <c r="AB80" s="304">
        <v>0</v>
      </c>
      <c r="AC80" s="304">
        <v>0</v>
      </c>
      <c r="AD80" s="304">
        <v>0</v>
      </c>
      <c r="AE80" s="304">
        <v>0</v>
      </c>
      <c r="AF80" s="304">
        <v>0</v>
      </c>
      <c r="AG80" s="304">
        <v>0</v>
      </c>
      <c r="AH80" s="304">
        <v>0</v>
      </c>
      <c r="AI80" s="304">
        <v>0</v>
      </c>
      <c r="AJ80" s="304">
        <v>0</v>
      </c>
      <c r="AK80" s="304">
        <v>0</v>
      </c>
      <c r="AL80" s="304">
        <v>0</v>
      </c>
      <c r="AM80" s="304">
        <v>0</v>
      </c>
      <c r="AN80" s="304">
        <v>0</v>
      </c>
      <c r="AO80" s="304">
        <v>0</v>
      </c>
      <c r="AP80" s="304">
        <v>0</v>
      </c>
      <c r="AQ80" s="304">
        <v>0</v>
      </c>
      <c r="AR80" s="304">
        <v>0</v>
      </c>
      <c r="AS80" s="304">
        <v>0</v>
      </c>
      <c r="AT80" s="304">
        <v>0</v>
      </c>
    </row>
    <row r="81" spans="1:46">
      <c r="A81" s="153"/>
      <c r="B81" s="305" t="s">
        <v>58</v>
      </c>
      <c r="C81" s="302">
        <v>6106490.7723852256</v>
      </c>
      <c r="D81" s="302">
        <v>6147997.3477522265</v>
      </c>
      <c r="E81" s="302">
        <v>6073387.3254332272</v>
      </c>
      <c r="F81" s="302">
        <v>7523058.7078129994</v>
      </c>
      <c r="G81" s="302">
        <v>7577335.831372696</v>
      </c>
      <c r="H81" s="302">
        <v>7530130.1507499982</v>
      </c>
      <c r="I81" s="302">
        <v>7456957.1747372029</v>
      </c>
      <c r="J81" s="302">
        <v>9110969.6443000007</v>
      </c>
      <c r="K81" s="302">
        <v>9276712.3877824303</v>
      </c>
      <c r="L81" s="302">
        <v>9070772.2225207705</v>
      </c>
      <c r="M81" s="302">
        <v>9024211.8351445664</v>
      </c>
      <c r="N81" s="302">
        <v>9030123.5902800392</v>
      </c>
      <c r="O81" s="302">
        <v>9241106.1986934412</v>
      </c>
      <c r="P81" s="302">
        <v>10146312.296499999</v>
      </c>
      <c r="Q81" s="302">
        <v>10026540.017512288</v>
      </c>
      <c r="R81" s="302">
        <v>10153052.189850854</v>
      </c>
      <c r="S81" s="302">
        <v>10207098.241057687</v>
      </c>
      <c r="T81" s="302">
        <v>10264197.493698006</v>
      </c>
      <c r="U81" s="302">
        <v>10475929.210033536</v>
      </c>
      <c r="V81" s="302">
        <v>11037293.169999998</v>
      </c>
      <c r="W81" s="302">
        <v>11413098.879999999</v>
      </c>
      <c r="X81" s="302">
        <v>12024738</v>
      </c>
      <c r="Y81" s="302">
        <v>12358611</v>
      </c>
      <c r="Z81" s="302">
        <v>13287694</v>
      </c>
      <c r="AA81" s="302">
        <v>13646518</v>
      </c>
      <c r="AB81" s="302">
        <v>14108831</v>
      </c>
      <c r="AC81" s="302">
        <v>14481577</v>
      </c>
      <c r="AD81" s="302">
        <v>15055054</v>
      </c>
      <c r="AE81" s="302">
        <v>18241700.489999998</v>
      </c>
      <c r="AF81" s="302">
        <v>19215245.489999998</v>
      </c>
      <c r="AG81" s="302">
        <v>20579573.16217</v>
      </c>
      <c r="AH81" s="302">
        <v>36130281.805009998</v>
      </c>
      <c r="AI81" s="302">
        <v>37137407</v>
      </c>
      <c r="AJ81" s="302">
        <v>37463885</v>
      </c>
      <c r="AK81" s="302">
        <v>37655553</v>
      </c>
      <c r="AL81" s="302">
        <v>37504439</v>
      </c>
      <c r="AM81" s="302">
        <v>37782086</v>
      </c>
      <c r="AN81" s="302">
        <v>39499480.61806</v>
      </c>
      <c r="AO81" s="302">
        <v>40144185</v>
      </c>
      <c r="AP81" s="302">
        <v>44252483</v>
      </c>
      <c r="AQ81" s="302">
        <v>43744002.94795002</v>
      </c>
      <c r="AR81" s="302">
        <f>AR82+AR96</f>
        <v>44429234.458549991</v>
      </c>
      <c r="AS81" s="302">
        <f>AS82+AS96</f>
        <v>45179649.893985003</v>
      </c>
      <c r="AT81" s="302">
        <f>AT82+AT96</f>
        <v>47622445.138370007</v>
      </c>
    </row>
    <row r="82" spans="1:46">
      <c r="A82" s="147"/>
      <c r="B82" s="301" t="s">
        <v>59</v>
      </c>
      <c r="C82" s="302">
        <v>790233.12522022484</v>
      </c>
      <c r="D82" s="302">
        <v>878633.15496722644</v>
      </c>
      <c r="E82" s="302">
        <v>819724.12285822781</v>
      </c>
      <c r="F82" s="302">
        <v>785294.46081299963</v>
      </c>
      <c r="G82" s="302">
        <v>829452.15701269661</v>
      </c>
      <c r="H82" s="302">
        <v>866632.66474000004</v>
      </c>
      <c r="I82" s="302">
        <v>862090.84855720215</v>
      </c>
      <c r="J82" s="302">
        <v>885513.69143000001</v>
      </c>
      <c r="K82" s="302">
        <v>1094101.960088715</v>
      </c>
      <c r="L82" s="302">
        <v>889038.52601097443</v>
      </c>
      <c r="M82" s="302">
        <v>886518.02273665182</v>
      </c>
      <c r="N82" s="302">
        <v>934046.41449571995</v>
      </c>
      <c r="O82" s="302">
        <v>937616.19869344193</v>
      </c>
      <c r="P82" s="302">
        <v>611397.29649999994</v>
      </c>
      <c r="Q82" s="302">
        <v>594446.34807950107</v>
      </c>
      <c r="R82" s="302">
        <v>779065.15626999992</v>
      </c>
      <c r="S82" s="302">
        <v>769187.64572065312</v>
      </c>
      <c r="T82" s="302">
        <v>745910.00238659803</v>
      </c>
      <c r="U82" s="302">
        <v>748425.71064999583</v>
      </c>
      <c r="V82" s="302">
        <v>844552.75</v>
      </c>
      <c r="W82" s="302">
        <v>753747.6100000001</v>
      </c>
      <c r="X82" s="302">
        <v>738206</v>
      </c>
      <c r="Y82" s="302">
        <v>738339</v>
      </c>
      <c r="Z82" s="302">
        <v>992841</v>
      </c>
      <c r="AA82" s="302">
        <v>976396</v>
      </c>
      <c r="AB82" s="302">
        <v>970572</v>
      </c>
      <c r="AC82" s="302">
        <v>939766</v>
      </c>
      <c r="AD82" s="302">
        <v>1004220</v>
      </c>
      <c r="AE82" s="302">
        <v>1271100.49</v>
      </c>
      <c r="AF82" s="302">
        <v>1302512.49</v>
      </c>
      <c r="AG82" s="302">
        <v>1585694.1621699999</v>
      </c>
      <c r="AH82" s="302">
        <v>1419595.80501</v>
      </c>
      <c r="AI82" s="302">
        <v>2093250</v>
      </c>
      <c r="AJ82" s="302">
        <v>2125926</v>
      </c>
      <c r="AK82" s="302">
        <v>1982380</v>
      </c>
      <c r="AL82" s="302">
        <v>1739892</v>
      </c>
      <c r="AM82" s="302">
        <v>1707799</v>
      </c>
      <c r="AN82" s="302">
        <v>2705609</v>
      </c>
      <c r="AO82" s="302">
        <v>2804434</v>
      </c>
      <c r="AP82" s="302">
        <v>4191186</v>
      </c>
      <c r="AQ82" s="302">
        <v>3226122.9872799995</v>
      </c>
      <c r="AR82" s="302">
        <f>SUM(AR83:AR95)</f>
        <v>2845947.6252900003</v>
      </c>
      <c r="AS82" s="302">
        <f>SUM(AS83:AS95)</f>
        <v>2698232.2696000002</v>
      </c>
      <c r="AT82" s="302">
        <f>SUM(AT83:AT95)</f>
        <v>3604638.1934199999</v>
      </c>
    </row>
    <row r="83" spans="1:46">
      <c r="A83" s="147"/>
      <c r="B83" s="303" t="s">
        <v>118</v>
      </c>
      <c r="C83" s="302">
        <v>0</v>
      </c>
      <c r="D83" s="302">
        <v>0</v>
      </c>
      <c r="E83" s="302">
        <v>0</v>
      </c>
      <c r="F83" s="302">
        <v>0</v>
      </c>
      <c r="G83" s="302">
        <v>0</v>
      </c>
      <c r="H83" s="302">
        <v>0</v>
      </c>
      <c r="I83" s="302">
        <v>0</v>
      </c>
      <c r="J83" s="302">
        <v>0</v>
      </c>
      <c r="K83" s="302">
        <v>0</v>
      </c>
      <c r="L83" s="302">
        <v>0</v>
      </c>
      <c r="M83" s="302">
        <v>0</v>
      </c>
      <c r="N83" s="302">
        <v>0</v>
      </c>
      <c r="O83" s="302">
        <v>0</v>
      </c>
      <c r="P83" s="302">
        <v>0</v>
      </c>
      <c r="Q83" s="302">
        <v>0</v>
      </c>
      <c r="R83" s="302">
        <v>0</v>
      </c>
      <c r="S83" s="302">
        <v>0</v>
      </c>
      <c r="T83" s="302">
        <v>0</v>
      </c>
      <c r="U83" s="302">
        <v>0</v>
      </c>
      <c r="V83" s="302">
        <v>0</v>
      </c>
      <c r="W83" s="302">
        <v>0</v>
      </c>
      <c r="X83" s="302">
        <v>0</v>
      </c>
      <c r="Y83" s="302">
        <v>0</v>
      </c>
      <c r="Z83" s="302">
        <v>0</v>
      </c>
      <c r="AA83" s="302">
        <v>0</v>
      </c>
      <c r="AB83" s="302">
        <v>0</v>
      </c>
      <c r="AC83" s="302">
        <v>0</v>
      </c>
      <c r="AD83" s="302">
        <v>0</v>
      </c>
      <c r="AE83" s="302">
        <v>0</v>
      </c>
      <c r="AF83" s="302">
        <v>0</v>
      </c>
      <c r="AG83" s="302">
        <v>0</v>
      </c>
      <c r="AH83" s="302">
        <v>0</v>
      </c>
      <c r="AI83" s="302">
        <v>0</v>
      </c>
      <c r="AJ83" s="302">
        <v>0</v>
      </c>
      <c r="AK83" s="302">
        <v>0</v>
      </c>
      <c r="AL83" s="302">
        <v>0</v>
      </c>
      <c r="AM83" s="302">
        <v>0</v>
      </c>
      <c r="AN83" s="302">
        <v>0</v>
      </c>
      <c r="AO83" s="302">
        <v>0</v>
      </c>
      <c r="AP83" s="302">
        <v>0</v>
      </c>
      <c r="AQ83" s="302">
        <v>0</v>
      </c>
      <c r="AR83" s="302">
        <v>-0.16483999994117937</v>
      </c>
      <c r="AS83" s="302">
        <v>0</v>
      </c>
      <c r="AT83" s="302">
        <v>0</v>
      </c>
    </row>
    <row r="84" spans="1:46">
      <c r="A84" s="147"/>
      <c r="B84" s="303" t="s">
        <v>98</v>
      </c>
      <c r="C84" s="304">
        <v>0</v>
      </c>
      <c r="D84" s="304">
        <v>0</v>
      </c>
      <c r="E84" s="304">
        <v>0</v>
      </c>
      <c r="F84" s="304">
        <v>0</v>
      </c>
      <c r="G84" s="304">
        <v>0</v>
      </c>
      <c r="H84" s="304">
        <v>0</v>
      </c>
      <c r="I84" s="304">
        <v>0</v>
      </c>
      <c r="J84" s="304">
        <v>0</v>
      </c>
      <c r="K84" s="304">
        <v>0</v>
      </c>
      <c r="L84" s="304">
        <v>0</v>
      </c>
      <c r="M84" s="304">
        <v>0</v>
      </c>
      <c r="N84" s="304">
        <v>0</v>
      </c>
      <c r="O84" s="304">
        <v>0</v>
      </c>
      <c r="P84" s="304">
        <v>0</v>
      </c>
      <c r="Q84" s="304">
        <v>0</v>
      </c>
      <c r="R84" s="304">
        <v>0</v>
      </c>
      <c r="S84" s="304">
        <v>0</v>
      </c>
      <c r="T84" s="304">
        <v>0</v>
      </c>
      <c r="U84" s="304">
        <v>0</v>
      </c>
      <c r="V84" s="304">
        <v>0</v>
      </c>
      <c r="W84" s="304">
        <v>0</v>
      </c>
      <c r="X84" s="304">
        <v>0</v>
      </c>
      <c r="Y84" s="304">
        <v>0</v>
      </c>
      <c r="Z84" s="304">
        <v>0</v>
      </c>
      <c r="AA84" s="304">
        <v>0</v>
      </c>
      <c r="AB84" s="304">
        <v>0</v>
      </c>
      <c r="AC84" s="304">
        <v>0</v>
      </c>
      <c r="AD84" s="304">
        <v>0</v>
      </c>
      <c r="AE84" s="304">
        <v>0</v>
      </c>
      <c r="AF84" s="304">
        <v>0</v>
      </c>
      <c r="AG84" s="304">
        <v>0</v>
      </c>
      <c r="AH84" s="304">
        <v>0</v>
      </c>
      <c r="AI84" s="304">
        <v>0</v>
      </c>
      <c r="AJ84" s="304">
        <v>0</v>
      </c>
      <c r="AK84" s="304">
        <v>0</v>
      </c>
      <c r="AL84" s="304">
        <v>0</v>
      </c>
      <c r="AM84" s="304">
        <v>0</v>
      </c>
      <c r="AN84" s="304">
        <v>0</v>
      </c>
      <c r="AO84" s="304">
        <v>0</v>
      </c>
      <c r="AP84" s="304">
        <v>0</v>
      </c>
      <c r="AQ84" s="304">
        <v>0</v>
      </c>
      <c r="AR84" s="304">
        <v>0</v>
      </c>
      <c r="AS84" s="304">
        <v>-10300.584650000001</v>
      </c>
      <c r="AT84" s="304">
        <v>0</v>
      </c>
    </row>
    <row r="85" spans="1:46">
      <c r="A85" s="147"/>
      <c r="B85" s="303" t="s">
        <v>207</v>
      </c>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v>81909</v>
      </c>
      <c r="AE85" s="304">
        <v>444744.49</v>
      </c>
      <c r="AF85" s="304">
        <v>438720.49</v>
      </c>
      <c r="AG85" s="304">
        <v>564832.16216999991</v>
      </c>
      <c r="AH85" s="304">
        <v>676205.80501000001</v>
      </c>
      <c r="AI85" s="304">
        <v>1357612</v>
      </c>
      <c r="AJ85" s="304">
        <v>1477554</v>
      </c>
      <c r="AK85" s="304">
        <v>1287052</v>
      </c>
      <c r="AL85" s="304">
        <v>1012905</v>
      </c>
      <c r="AM85" s="304">
        <v>1044589</v>
      </c>
      <c r="AN85" s="304">
        <v>1112277</v>
      </c>
      <c r="AO85" s="304">
        <v>1103716</v>
      </c>
      <c r="AP85" s="304">
        <v>899974</v>
      </c>
      <c r="AQ85" s="304">
        <v>1341859.24126</v>
      </c>
      <c r="AR85" s="304">
        <v>1163550.0116400002</v>
      </c>
      <c r="AS85" s="304">
        <v>1238594.33415</v>
      </c>
      <c r="AT85" s="304">
        <v>2129339.99627</v>
      </c>
    </row>
    <row r="86" spans="1:46">
      <c r="A86" s="147"/>
      <c r="B86" s="303" t="s">
        <v>50</v>
      </c>
      <c r="C86" s="306">
        <v>456247.80882999994</v>
      </c>
      <c r="D86" s="306">
        <v>502310.14970999991</v>
      </c>
      <c r="E86" s="306">
        <v>427301.68001999997</v>
      </c>
      <c r="F86" s="306">
        <v>352644.96231999993</v>
      </c>
      <c r="G86" s="306">
        <v>316144.67577999999</v>
      </c>
      <c r="H86" s="306">
        <v>322507.42297999997</v>
      </c>
      <c r="I86" s="306">
        <v>324939.27299000008</v>
      </c>
      <c r="J86" s="306">
        <v>442549.95565999998</v>
      </c>
      <c r="K86" s="306">
        <v>441720.69008000003</v>
      </c>
      <c r="L86" s="306">
        <v>441100.18512256176</v>
      </c>
      <c r="M86" s="306">
        <v>452319.54859665188</v>
      </c>
      <c r="N86" s="306">
        <v>498878.18602571997</v>
      </c>
      <c r="O86" s="306">
        <v>0</v>
      </c>
      <c r="P86" s="306">
        <v>-5.3270000003976747E-2</v>
      </c>
      <c r="Q86" s="306">
        <v>0.30470950101152994</v>
      </c>
      <c r="R86" s="306">
        <v>0</v>
      </c>
      <c r="S86" s="306">
        <v>0</v>
      </c>
      <c r="T86" s="306">
        <v>0</v>
      </c>
      <c r="U86" s="306">
        <v>0</v>
      </c>
      <c r="V86" s="306">
        <v>38.729999999999997</v>
      </c>
      <c r="W86" s="306">
        <v>73.2</v>
      </c>
      <c r="X86" s="306">
        <v>92</v>
      </c>
      <c r="Y86" s="306">
        <v>96</v>
      </c>
      <c r="Z86" s="306">
        <v>92</v>
      </c>
      <c r="AA86" s="306">
        <v>0</v>
      </c>
      <c r="AB86" s="306">
        <v>0</v>
      </c>
      <c r="AC86" s="306">
        <v>0</v>
      </c>
      <c r="AD86" s="306">
        <v>0</v>
      </c>
      <c r="AE86" s="306">
        <v>0</v>
      </c>
      <c r="AF86" s="306">
        <v>0</v>
      </c>
      <c r="AG86" s="306">
        <v>0</v>
      </c>
      <c r="AH86" s="306">
        <v>0</v>
      </c>
      <c r="AI86" s="306">
        <v>0</v>
      </c>
      <c r="AJ86" s="306">
        <v>0</v>
      </c>
      <c r="AK86" s="306">
        <v>0</v>
      </c>
      <c r="AL86" s="306">
        <v>0</v>
      </c>
      <c r="AM86" s="306">
        <v>0</v>
      </c>
      <c r="AN86" s="306">
        <v>0</v>
      </c>
      <c r="AO86" s="306">
        <v>0</v>
      </c>
      <c r="AP86" s="306">
        <v>0</v>
      </c>
      <c r="AQ86" s="306">
        <v>0</v>
      </c>
      <c r="AR86" s="306">
        <v>0</v>
      </c>
      <c r="AS86" s="306">
        <v>0</v>
      </c>
      <c r="AT86" s="306">
        <v>0</v>
      </c>
    </row>
    <row r="87" spans="1:46">
      <c r="A87" s="147"/>
      <c r="B87" s="303" t="s">
        <v>63</v>
      </c>
      <c r="C87" s="306">
        <v>3300.6911500000001</v>
      </c>
      <c r="D87" s="306">
        <v>3551.2331499999996</v>
      </c>
      <c r="E87" s="306">
        <v>4527.0025299999998</v>
      </c>
      <c r="F87" s="306">
        <v>5292.9948099999992</v>
      </c>
      <c r="G87" s="306">
        <v>6145.6690600000002</v>
      </c>
      <c r="H87" s="306">
        <v>6893.1487199999992</v>
      </c>
      <c r="I87" s="306">
        <v>7385.5510200000008</v>
      </c>
      <c r="J87" s="306">
        <v>7502.3357699999997</v>
      </c>
      <c r="K87" s="306">
        <v>585.95534000000009</v>
      </c>
      <c r="L87" s="306">
        <v>585.95534000000009</v>
      </c>
      <c r="M87" s="306">
        <v>585.95534000000009</v>
      </c>
      <c r="N87" s="306">
        <v>585.96721000000002</v>
      </c>
      <c r="O87" s="306">
        <v>585.95533000000012</v>
      </c>
      <c r="P87" s="306">
        <v>586</v>
      </c>
      <c r="Q87" s="306">
        <v>585.95500000000004</v>
      </c>
      <c r="R87" s="306">
        <v>585.95533000000012</v>
      </c>
      <c r="S87" s="306">
        <v>585.95534000000009</v>
      </c>
      <c r="T87" s="306">
        <v>585.95534000000009</v>
      </c>
      <c r="U87" s="306">
        <v>678.95534000000009</v>
      </c>
      <c r="V87" s="306">
        <v>852.69</v>
      </c>
      <c r="W87" s="306">
        <v>850.69</v>
      </c>
      <c r="X87" s="306">
        <v>91</v>
      </c>
      <c r="Y87" s="306">
        <v>92</v>
      </c>
      <c r="Z87" s="306">
        <v>7393</v>
      </c>
      <c r="AA87" s="306">
        <v>0</v>
      </c>
      <c r="AB87" s="306">
        <v>0</v>
      </c>
      <c r="AC87" s="306">
        <v>0</v>
      </c>
      <c r="AD87" s="306">
        <v>0</v>
      </c>
      <c r="AE87" s="306">
        <v>0</v>
      </c>
      <c r="AF87" s="306">
        <v>0</v>
      </c>
      <c r="AG87" s="306">
        <v>0</v>
      </c>
      <c r="AH87" s="306">
        <v>0</v>
      </c>
      <c r="AI87" s="306">
        <v>0</v>
      </c>
      <c r="AJ87" s="306">
        <v>0</v>
      </c>
      <c r="AK87" s="306">
        <v>0</v>
      </c>
      <c r="AL87" s="306">
        <v>0</v>
      </c>
      <c r="AM87" s="306">
        <v>0</v>
      </c>
      <c r="AN87" s="306">
        <v>0</v>
      </c>
      <c r="AO87" s="306">
        <v>0</v>
      </c>
      <c r="AP87" s="306">
        <v>0</v>
      </c>
      <c r="AQ87" s="306">
        <v>0</v>
      </c>
      <c r="AR87" s="306">
        <v>0</v>
      </c>
      <c r="AS87" s="306">
        <v>55.039380000000001</v>
      </c>
      <c r="AT87" s="306">
        <v>9.9999999960687092E-6</v>
      </c>
    </row>
    <row r="88" spans="1:46">
      <c r="A88" s="147"/>
      <c r="B88" s="303" t="s">
        <v>119</v>
      </c>
      <c r="C88" s="304">
        <v>0</v>
      </c>
      <c r="D88" s="304">
        <v>0</v>
      </c>
      <c r="E88" s="304">
        <v>0</v>
      </c>
      <c r="F88" s="304">
        <v>0</v>
      </c>
      <c r="G88" s="304">
        <v>0</v>
      </c>
      <c r="H88" s="304">
        <v>0</v>
      </c>
      <c r="I88" s="304">
        <v>0</v>
      </c>
      <c r="J88" s="304">
        <v>0</v>
      </c>
      <c r="K88" s="304">
        <v>0</v>
      </c>
      <c r="L88" s="304">
        <v>0</v>
      </c>
      <c r="M88" s="304">
        <v>0</v>
      </c>
      <c r="N88" s="304">
        <v>0</v>
      </c>
      <c r="O88" s="304">
        <v>157098.61726</v>
      </c>
      <c r="P88" s="304">
        <v>161930</v>
      </c>
      <c r="Q88" s="304">
        <v>164552</v>
      </c>
      <c r="R88" s="304">
        <v>158920</v>
      </c>
      <c r="S88" s="304">
        <v>162044.94746999998</v>
      </c>
      <c r="T88" s="304">
        <v>152886.44561999998</v>
      </c>
      <c r="U88" s="304">
        <v>154555.00585000002</v>
      </c>
      <c r="V88" s="304">
        <v>163523.12</v>
      </c>
      <c r="W88" s="304">
        <v>167089.57</v>
      </c>
      <c r="X88" s="304">
        <v>170313</v>
      </c>
      <c r="Y88" s="304">
        <v>174990</v>
      </c>
      <c r="Z88" s="304">
        <v>116476</v>
      </c>
      <c r="AA88" s="304">
        <v>139600</v>
      </c>
      <c r="AB88" s="304">
        <v>149052</v>
      </c>
      <c r="AC88" s="304">
        <v>154223</v>
      </c>
      <c r="AD88" s="304">
        <v>150202</v>
      </c>
      <c r="AE88" s="304">
        <v>158909</v>
      </c>
      <c r="AF88" s="304">
        <v>172081</v>
      </c>
      <c r="AG88" s="304">
        <v>195742</v>
      </c>
      <c r="AH88" s="304">
        <v>200801</v>
      </c>
      <c r="AI88" s="304">
        <v>192603</v>
      </c>
      <c r="AJ88" s="304">
        <v>233214</v>
      </c>
      <c r="AK88" s="304">
        <v>267979</v>
      </c>
      <c r="AL88" s="304">
        <v>320191</v>
      </c>
      <c r="AM88" s="304">
        <v>311898</v>
      </c>
      <c r="AN88" s="304">
        <v>320350</v>
      </c>
      <c r="AO88" s="304">
        <v>341896</v>
      </c>
      <c r="AP88" s="304">
        <v>364146</v>
      </c>
      <c r="AQ88" s="304">
        <v>381958.16377000004</v>
      </c>
      <c r="AR88" s="304">
        <v>380706.01999999996</v>
      </c>
      <c r="AS88" s="304">
        <v>313674.05123000004</v>
      </c>
      <c r="AT88" s="304">
        <v>331722.43823000003</v>
      </c>
    </row>
    <row r="89" spans="1:46">
      <c r="A89" s="147"/>
      <c r="B89" s="303" t="s">
        <v>99</v>
      </c>
      <c r="C89" s="306">
        <v>86493.255099999995</v>
      </c>
      <c r="D89" s="306">
        <v>97698.581340000004</v>
      </c>
      <c r="E89" s="306">
        <v>78190.779620000001</v>
      </c>
      <c r="F89" s="306">
        <v>118946.93519</v>
      </c>
      <c r="G89" s="306">
        <v>135801.44212999998</v>
      </c>
      <c r="H89" s="306">
        <v>158735.22387000002</v>
      </c>
      <c r="I89" s="306">
        <v>158002.96494000001</v>
      </c>
      <c r="J89" s="306">
        <v>32152</v>
      </c>
      <c r="K89" s="306">
        <v>217405.84878</v>
      </c>
      <c r="L89" s="306">
        <v>39374</v>
      </c>
      <c r="M89" s="306">
        <v>53839.820899999999</v>
      </c>
      <c r="N89" s="306">
        <v>76744.84451000001</v>
      </c>
      <c r="O89" s="306">
        <v>87209.048319999987</v>
      </c>
      <c r="P89" s="306">
        <v>9009.2785899999999</v>
      </c>
      <c r="Q89" s="306">
        <v>15583.83468</v>
      </c>
      <c r="R89" s="306">
        <v>28965.814699999999</v>
      </c>
      <c r="S89" s="306">
        <v>30144.003559999997</v>
      </c>
      <c r="T89" s="306">
        <v>32589.905240000004</v>
      </c>
      <c r="U89" s="306">
        <v>43925.637129999996</v>
      </c>
      <c r="V89" s="306">
        <v>3354.97</v>
      </c>
      <c r="W89" s="306">
        <v>3494.56</v>
      </c>
      <c r="X89" s="306">
        <v>3588</v>
      </c>
      <c r="Y89" s="306">
        <v>3710</v>
      </c>
      <c r="Z89" s="306">
        <v>3770</v>
      </c>
      <c r="AA89" s="306">
        <v>4058</v>
      </c>
      <c r="AB89" s="306">
        <v>0</v>
      </c>
      <c r="AC89" s="306">
        <v>0</v>
      </c>
      <c r="AD89" s="306">
        <v>0</v>
      </c>
      <c r="AE89" s="306">
        <v>0</v>
      </c>
      <c r="AF89" s="306">
        <v>0</v>
      </c>
      <c r="AG89" s="306">
        <v>0</v>
      </c>
      <c r="AH89" s="306">
        <v>0</v>
      </c>
      <c r="AI89" s="306">
        <v>0</v>
      </c>
      <c r="AJ89" s="306">
        <v>0</v>
      </c>
      <c r="AK89" s="306">
        <v>0</v>
      </c>
      <c r="AL89" s="306">
        <v>0</v>
      </c>
      <c r="AM89" s="306">
        <v>0</v>
      </c>
      <c r="AN89" s="306">
        <v>0</v>
      </c>
      <c r="AO89" s="306">
        <v>0</v>
      </c>
      <c r="AP89" s="306">
        <v>0</v>
      </c>
      <c r="AQ89" s="306">
        <v>109217.17804</v>
      </c>
      <c r="AR89" s="306">
        <v>79757.575679999994</v>
      </c>
      <c r="AS89" s="306">
        <v>0</v>
      </c>
      <c r="AT89" s="306">
        <v>0</v>
      </c>
    </row>
    <row r="90" spans="1:46">
      <c r="A90" s="147"/>
      <c r="B90" s="303" t="s">
        <v>120</v>
      </c>
      <c r="C90" s="304">
        <v>0</v>
      </c>
      <c r="D90" s="304">
        <v>0</v>
      </c>
      <c r="E90" s="304">
        <v>0</v>
      </c>
      <c r="F90" s="304">
        <v>0</v>
      </c>
      <c r="G90" s="304">
        <v>0</v>
      </c>
      <c r="H90" s="304">
        <v>0</v>
      </c>
      <c r="I90" s="304">
        <v>0</v>
      </c>
      <c r="J90" s="304">
        <v>0</v>
      </c>
      <c r="K90" s="304">
        <v>0</v>
      </c>
      <c r="L90" s="304">
        <v>0</v>
      </c>
      <c r="M90" s="304">
        <v>0</v>
      </c>
      <c r="N90" s="304">
        <v>0</v>
      </c>
      <c r="O90" s="304">
        <v>345567.10374344198</v>
      </c>
      <c r="P90" s="304">
        <v>18396</v>
      </c>
      <c r="Q90" s="304">
        <v>16591</v>
      </c>
      <c r="R90" s="304">
        <v>18106</v>
      </c>
      <c r="S90" s="304">
        <v>17401.274930653097</v>
      </c>
      <c r="T90" s="304">
        <v>17451.700706598043</v>
      </c>
      <c r="U90" s="304">
        <v>13846.34162999599</v>
      </c>
      <c r="V90" s="304">
        <v>16707.84</v>
      </c>
      <c r="W90" s="304">
        <v>6504.03</v>
      </c>
      <c r="X90" s="304">
        <v>4869</v>
      </c>
      <c r="Y90" s="304">
        <v>3839</v>
      </c>
      <c r="Z90" s="304">
        <v>51</v>
      </c>
      <c r="AA90" s="304">
        <v>51</v>
      </c>
      <c r="AB90" s="304">
        <v>51</v>
      </c>
      <c r="AC90" s="304">
        <v>51</v>
      </c>
      <c r="AD90" s="304">
        <v>51</v>
      </c>
      <c r="AE90" s="304">
        <v>882</v>
      </c>
      <c r="AF90" s="304">
        <v>51</v>
      </c>
      <c r="AG90" s="304">
        <v>51</v>
      </c>
      <c r="AH90" s="304">
        <v>390</v>
      </c>
      <c r="AI90" s="304">
        <v>0</v>
      </c>
      <c r="AJ90" s="304">
        <v>0</v>
      </c>
      <c r="AK90" s="304">
        <v>143</v>
      </c>
      <c r="AL90" s="304">
        <v>0</v>
      </c>
      <c r="AM90" s="304">
        <v>0</v>
      </c>
      <c r="AN90" s="304">
        <v>0</v>
      </c>
      <c r="AO90" s="304">
        <v>0</v>
      </c>
      <c r="AP90" s="304">
        <v>143</v>
      </c>
      <c r="AQ90" s="304">
        <v>142.54969999995083</v>
      </c>
      <c r="AR90" s="304">
        <v>142.54964000003784</v>
      </c>
      <c r="AS90" s="304">
        <v>-0.4503000000193822</v>
      </c>
      <c r="AT90" s="304">
        <v>0</v>
      </c>
    </row>
    <row r="91" spans="1:46">
      <c r="A91" s="147"/>
      <c r="B91" s="303" t="s">
        <v>62</v>
      </c>
      <c r="C91" s="306">
        <v>222956.97705000002</v>
      </c>
      <c r="D91" s="306">
        <v>249311.79749999999</v>
      </c>
      <c r="E91" s="306">
        <v>269100.26759000006</v>
      </c>
      <c r="F91" s="306">
        <v>308407</v>
      </c>
      <c r="G91" s="306">
        <v>371358.26015000005</v>
      </c>
      <c r="H91" s="306">
        <v>376419.75927000004</v>
      </c>
      <c r="I91" s="306">
        <v>371760.94841000001</v>
      </c>
      <c r="J91" s="306">
        <v>396295</v>
      </c>
      <c r="K91" s="306">
        <v>431389.46668000001</v>
      </c>
      <c r="L91" s="306">
        <v>400965</v>
      </c>
      <c r="M91" s="306">
        <v>373379</v>
      </c>
      <c r="N91" s="306">
        <v>357815.11442</v>
      </c>
      <c r="O91" s="306">
        <v>347133</v>
      </c>
      <c r="P91" s="306">
        <v>421450</v>
      </c>
      <c r="Q91" s="306">
        <v>397106.48112000001</v>
      </c>
      <c r="R91" s="306">
        <v>572461.18623999995</v>
      </c>
      <c r="S91" s="306">
        <v>559008.82877000014</v>
      </c>
      <c r="T91" s="306">
        <v>542393.35983000009</v>
      </c>
      <c r="U91" s="306">
        <v>535417.13504999992</v>
      </c>
      <c r="V91" s="306">
        <v>660075.4</v>
      </c>
      <c r="W91" s="306">
        <v>575735.56000000006</v>
      </c>
      <c r="X91" s="306">
        <v>559253</v>
      </c>
      <c r="Y91" s="306">
        <v>555612</v>
      </c>
      <c r="Z91" s="306">
        <v>865059</v>
      </c>
      <c r="AA91" s="306">
        <v>828427</v>
      </c>
      <c r="AB91" s="306">
        <v>811382</v>
      </c>
      <c r="AC91" s="306">
        <v>780499</v>
      </c>
      <c r="AD91" s="306">
        <v>767633</v>
      </c>
      <c r="AE91" s="306">
        <v>661263</v>
      </c>
      <c r="AF91" s="306">
        <v>681077</v>
      </c>
      <c r="AG91" s="306">
        <v>693073</v>
      </c>
      <c r="AH91" s="306">
        <v>510601</v>
      </c>
      <c r="AI91" s="306">
        <v>511157</v>
      </c>
      <c r="AJ91" s="306">
        <v>411844</v>
      </c>
      <c r="AK91" s="306">
        <v>422625</v>
      </c>
      <c r="AL91" s="306">
        <v>361765</v>
      </c>
      <c r="AM91" s="306">
        <v>307956</v>
      </c>
      <c r="AN91" s="306">
        <v>1224416</v>
      </c>
      <c r="AO91" s="306">
        <v>1307553</v>
      </c>
      <c r="AP91" s="306">
        <v>2874323</v>
      </c>
      <c r="AQ91" s="306">
        <v>1337777.1743699999</v>
      </c>
      <c r="AR91" s="306">
        <v>1158389</v>
      </c>
      <c r="AS91" s="306">
        <v>1098974.4482800001</v>
      </c>
      <c r="AT91" s="306">
        <v>1062660.32742</v>
      </c>
    </row>
    <row r="92" spans="1:46">
      <c r="A92" s="147"/>
      <c r="B92" s="303" t="s">
        <v>93</v>
      </c>
      <c r="C92" s="302">
        <v>0</v>
      </c>
      <c r="D92" s="302">
        <v>0</v>
      </c>
      <c r="E92" s="302">
        <v>0</v>
      </c>
      <c r="F92" s="302">
        <v>0</v>
      </c>
      <c r="G92" s="302">
        <v>0</v>
      </c>
      <c r="H92" s="302">
        <v>0</v>
      </c>
      <c r="I92" s="302">
        <v>0</v>
      </c>
      <c r="J92" s="302">
        <v>0</v>
      </c>
      <c r="K92" s="302">
        <v>0</v>
      </c>
      <c r="L92" s="302">
        <v>0</v>
      </c>
      <c r="M92" s="302">
        <v>0</v>
      </c>
      <c r="N92" s="302">
        <v>0</v>
      </c>
      <c r="O92" s="302">
        <v>0</v>
      </c>
      <c r="P92" s="302">
        <v>0</v>
      </c>
      <c r="Q92" s="302">
        <v>0</v>
      </c>
      <c r="R92" s="302">
        <v>0</v>
      </c>
      <c r="S92" s="302">
        <v>0</v>
      </c>
      <c r="T92" s="302">
        <v>0</v>
      </c>
      <c r="U92" s="302">
        <v>0</v>
      </c>
      <c r="V92" s="302">
        <v>0</v>
      </c>
      <c r="W92" s="302">
        <v>0</v>
      </c>
      <c r="X92" s="302">
        <v>0</v>
      </c>
      <c r="Y92" s="302">
        <v>0</v>
      </c>
      <c r="Z92" s="302">
        <v>0</v>
      </c>
      <c r="AA92" s="302">
        <v>0</v>
      </c>
      <c r="AB92" s="302">
        <v>0</v>
      </c>
      <c r="AC92" s="302">
        <v>0</v>
      </c>
      <c r="AD92" s="302">
        <v>0</v>
      </c>
      <c r="AE92" s="302">
        <v>0</v>
      </c>
      <c r="AF92" s="302">
        <v>0</v>
      </c>
      <c r="AG92" s="302">
        <v>0</v>
      </c>
      <c r="AH92" s="302">
        <v>0</v>
      </c>
      <c r="AI92" s="302">
        <v>0</v>
      </c>
      <c r="AJ92" s="302">
        <v>0</v>
      </c>
      <c r="AK92" s="302">
        <v>0</v>
      </c>
      <c r="AL92" s="302">
        <v>0</v>
      </c>
      <c r="AM92" s="302">
        <v>0</v>
      </c>
      <c r="AN92" s="302">
        <v>0</v>
      </c>
      <c r="AO92" s="302">
        <v>0</v>
      </c>
      <c r="AP92" s="302">
        <v>0</v>
      </c>
      <c r="AQ92" s="302">
        <v>0</v>
      </c>
      <c r="AR92" s="302">
        <v>0</v>
      </c>
      <c r="AS92" s="302">
        <v>0</v>
      </c>
      <c r="AT92" s="302">
        <v>0</v>
      </c>
    </row>
    <row r="93" spans="1:46">
      <c r="A93" s="147"/>
      <c r="B93" s="303" t="s">
        <v>53</v>
      </c>
      <c r="C93" s="306">
        <v>21124.39327</v>
      </c>
      <c r="D93" s="306">
        <v>21124.39327</v>
      </c>
      <c r="E93" s="306">
        <v>21124.39327</v>
      </c>
      <c r="F93" s="306">
        <v>2.568492999726534</v>
      </c>
      <c r="G93" s="306">
        <v>2.10989269656837</v>
      </c>
      <c r="H93" s="306">
        <v>2.1099000000000001</v>
      </c>
      <c r="I93" s="306">
        <v>2.111197201961279</v>
      </c>
      <c r="J93" s="306">
        <v>7014.4</v>
      </c>
      <c r="K93" s="306">
        <v>2999.999208714813</v>
      </c>
      <c r="L93" s="306">
        <v>7013.3855484126971</v>
      </c>
      <c r="M93" s="306">
        <v>6393.6978999999983</v>
      </c>
      <c r="N93" s="306">
        <v>21.955330000000117</v>
      </c>
      <c r="O93" s="306">
        <v>22.474040000000002</v>
      </c>
      <c r="P93" s="306">
        <v>26.071180000000052</v>
      </c>
      <c r="Q93" s="306">
        <v>26.772569999999948</v>
      </c>
      <c r="R93" s="306">
        <v>26.2</v>
      </c>
      <c r="S93" s="306">
        <v>2.63565</v>
      </c>
      <c r="T93" s="306">
        <v>2.63565</v>
      </c>
      <c r="U93" s="306">
        <v>2.63565</v>
      </c>
      <c r="V93" s="306">
        <v>0</v>
      </c>
      <c r="W93" s="306">
        <v>0</v>
      </c>
      <c r="X93" s="306">
        <v>0</v>
      </c>
      <c r="Y93" s="306">
        <v>0</v>
      </c>
      <c r="Z93" s="306">
        <v>0</v>
      </c>
      <c r="AA93" s="306">
        <v>4260</v>
      </c>
      <c r="AB93" s="306">
        <v>10087</v>
      </c>
      <c r="AC93" s="306">
        <v>4993</v>
      </c>
      <c r="AD93" s="306">
        <v>4425</v>
      </c>
      <c r="AE93" s="306">
        <v>5302</v>
      </c>
      <c r="AF93" s="306">
        <v>10583</v>
      </c>
      <c r="AG93" s="306">
        <v>8801</v>
      </c>
      <c r="AH93" s="306">
        <v>31598</v>
      </c>
      <c r="AI93" s="306">
        <v>31878</v>
      </c>
      <c r="AJ93" s="306">
        <v>3314</v>
      </c>
      <c r="AK93" s="306">
        <v>4581</v>
      </c>
      <c r="AL93" s="306">
        <v>41155</v>
      </c>
      <c r="AM93" s="306">
        <v>43356</v>
      </c>
      <c r="AN93" s="306">
        <v>48566</v>
      </c>
      <c r="AO93" s="306">
        <v>51269</v>
      </c>
      <c r="AP93" s="306">
        <v>52601</v>
      </c>
      <c r="AQ93" s="304">
        <v>55168.680139999997</v>
      </c>
      <c r="AR93" s="304">
        <v>63402.633170000008</v>
      </c>
      <c r="AS93" s="304">
        <v>57235.431509999995</v>
      </c>
      <c r="AT93" s="304">
        <v>78810.431490000003</v>
      </c>
    </row>
    <row r="94" spans="1:46">
      <c r="A94" s="147"/>
      <c r="B94" s="303" t="s">
        <v>60</v>
      </c>
      <c r="C94" s="304">
        <v>109.99982022494</v>
      </c>
      <c r="D94" s="304">
        <v>4636.9999972265214</v>
      </c>
      <c r="E94" s="304">
        <v>19479.999828227796</v>
      </c>
      <c r="F94" s="304">
        <v>0</v>
      </c>
      <c r="G94" s="304">
        <v>0</v>
      </c>
      <c r="H94" s="304">
        <v>2075</v>
      </c>
      <c r="I94" s="304">
        <v>1.5483237802982331E-11</v>
      </c>
      <c r="J94" s="304">
        <v>0</v>
      </c>
      <c r="K94" s="304">
        <v>0</v>
      </c>
      <c r="L94" s="304">
        <v>0</v>
      </c>
      <c r="M94" s="304">
        <v>0</v>
      </c>
      <c r="N94" s="304">
        <v>0.34699999999997999</v>
      </c>
      <c r="O94" s="304">
        <v>0</v>
      </c>
      <c r="P94" s="304">
        <v>0</v>
      </c>
      <c r="Q94" s="304">
        <v>0</v>
      </c>
      <c r="R94" s="304">
        <v>0</v>
      </c>
      <c r="S94" s="304">
        <v>0</v>
      </c>
      <c r="T94" s="304">
        <v>0</v>
      </c>
      <c r="U94" s="304">
        <v>0</v>
      </c>
      <c r="V94" s="304">
        <v>0</v>
      </c>
      <c r="W94" s="304">
        <v>0</v>
      </c>
      <c r="X94" s="304">
        <v>0</v>
      </c>
      <c r="Y94" s="304">
        <v>0</v>
      </c>
      <c r="Z94" s="304">
        <v>0</v>
      </c>
      <c r="AA94" s="304">
        <v>0</v>
      </c>
      <c r="AB94" s="304">
        <v>0</v>
      </c>
      <c r="AC94" s="304">
        <v>0</v>
      </c>
      <c r="AD94" s="304">
        <v>0</v>
      </c>
      <c r="AE94" s="304">
        <v>0</v>
      </c>
      <c r="AF94" s="304">
        <v>0</v>
      </c>
      <c r="AG94" s="304">
        <v>0</v>
      </c>
      <c r="AH94" s="304">
        <v>0</v>
      </c>
      <c r="AI94" s="304">
        <v>0</v>
      </c>
      <c r="AJ94" s="304">
        <v>0</v>
      </c>
      <c r="AK94" s="304">
        <v>0</v>
      </c>
      <c r="AL94" s="304">
        <v>0</v>
      </c>
      <c r="AM94" s="304">
        <v>0</v>
      </c>
      <c r="AN94" s="304">
        <v>0</v>
      </c>
      <c r="AO94" s="304">
        <v>0</v>
      </c>
      <c r="AP94" s="304">
        <v>0</v>
      </c>
      <c r="AQ94" s="304">
        <v>0</v>
      </c>
      <c r="AR94" s="304">
        <v>0</v>
      </c>
      <c r="AS94" s="304">
        <v>0</v>
      </c>
      <c r="AT94" s="304">
        <v>0</v>
      </c>
    </row>
    <row r="95" spans="1:46">
      <c r="A95" s="147"/>
      <c r="B95" s="303" t="s">
        <v>224</v>
      </c>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v>123195</v>
      </c>
      <c r="AH95" s="302">
        <v>0</v>
      </c>
      <c r="AI95" s="302">
        <v>0</v>
      </c>
      <c r="AJ95" s="302">
        <v>0</v>
      </c>
      <c r="AK95" s="302">
        <v>0</v>
      </c>
      <c r="AL95" s="302">
        <v>3876</v>
      </c>
      <c r="AM95" s="302">
        <v>0</v>
      </c>
      <c r="AN95" s="302">
        <v>0</v>
      </c>
      <c r="AO95" s="302">
        <v>0</v>
      </c>
      <c r="AP95" s="302">
        <v>0</v>
      </c>
      <c r="AQ95" s="302">
        <v>0</v>
      </c>
      <c r="AR95" s="302">
        <v>0</v>
      </c>
      <c r="AS95" s="302">
        <v>0</v>
      </c>
      <c r="AT95" s="302">
        <v>2105</v>
      </c>
    </row>
    <row r="96" spans="1:46">
      <c r="A96" s="153"/>
      <c r="B96" s="305" t="s">
        <v>64</v>
      </c>
      <c r="C96" s="302">
        <v>5316257.6471650004</v>
      </c>
      <c r="D96" s="302">
        <v>5269364.1927850004</v>
      </c>
      <c r="E96" s="302">
        <v>5253663.2025749991</v>
      </c>
      <c r="F96" s="302">
        <v>6737764.2469999995</v>
      </c>
      <c r="G96" s="302">
        <v>6747883.6743599996</v>
      </c>
      <c r="H96" s="302">
        <v>6663497.4860099982</v>
      </c>
      <c r="I96" s="302">
        <v>6594866.3261800008</v>
      </c>
      <c r="J96" s="302">
        <v>8225455.9528700011</v>
      </c>
      <c r="K96" s="302">
        <v>8182610.4276937153</v>
      </c>
      <c r="L96" s="302">
        <v>8181733.6965097953</v>
      </c>
      <c r="M96" s="302">
        <v>8137693.8124079145</v>
      </c>
      <c r="N96" s="302">
        <v>8096077.1757843196</v>
      </c>
      <c r="O96" s="302">
        <v>8303490</v>
      </c>
      <c r="P96" s="302">
        <v>9534915</v>
      </c>
      <c r="Q96" s="302">
        <v>9432093.6694327872</v>
      </c>
      <c r="R96" s="302">
        <v>9373987.0335808545</v>
      </c>
      <c r="S96" s="302">
        <v>9437910.5953370333</v>
      </c>
      <c r="T96" s="302">
        <v>9518287.4913114086</v>
      </c>
      <c r="U96" s="302">
        <v>9727503.4993835408</v>
      </c>
      <c r="V96" s="302">
        <v>10192740.419999998</v>
      </c>
      <c r="W96" s="302">
        <v>10659351.27</v>
      </c>
      <c r="X96" s="302">
        <v>11286532</v>
      </c>
      <c r="Y96" s="302">
        <v>11620272</v>
      </c>
      <c r="Z96" s="302">
        <v>12294853</v>
      </c>
      <c r="AA96" s="302">
        <v>12670122</v>
      </c>
      <c r="AB96" s="302">
        <v>13138259</v>
      </c>
      <c r="AC96" s="302">
        <v>13541811</v>
      </c>
      <c r="AD96" s="302">
        <v>14050834</v>
      </c>
      <c r="AE96" s="302">
        <v>16970600</v>
      </c>
      <c r="AF96" s="302">
        <v>17912733</v>
      </c>
      <c r="AG96" s="302">
        <v>18993879</v>
      </c>
      <c r="AH96" s="302">
        <v>34710686</v>
      </c>
      <c r="AI96" s="302">
        <v>35044157</v>
      </c>
      <c r="AJ96" s="302">
        <v>35337959</v>
      </c>
      <c r="AK96" s="302">
        <v>35673173</v>
      </c>
      <c r="AL96" s="302">
        <v>35764547</v>
      </c>
      <c r="AM96" s="302">
        <v>36074287</v>
      </c>
      <c r="AN96" s="302">
        <v>36793871.61806</v>
      </c>
      <c r="AO96" s="302">
        <v>37339751</v>
      </c>
      <c r="AP96" s="302">
        <v>40061297</v>
      </c>
      <c r="AQ96" s="302">
        <v>40517879.960670024</v>
      </c>
      <c r="AR96" s="302">
        <f>SUM(AR97:AR100)</f>
        <v>41583286.833259992</v>
      </c>
      <c r="AS96" s="302">
        <f>SUM(AS97:AS100)</f>
        <v>42481417.624384999</v>
      </c>
      <c r="AT96" s="302">
        <f>SUM(AT97:AT100)</f>
        <v>44017806.944950007</v>
      </c>
    </row>
    <row r="97" spans="1:46">
      <c r="A97" s="157"/>
      <c r="B97" s="307" t="s">
        <v>65</v>
      </c>
      <c r="C97" s="304">
        <v>717822.77111500024</v>
      </c>
      <c r="D97" s="304">
        <v>673845.43602499994</v>
      </c>
      <c r="E97" s="304">
        <v>667214.14561500039</v>
      </c>
      <c r="F97" s="304">
        <v>519866.04841000063</v>
      </c>
      <c r="G97" s="304">
        <v>573346.84846000129</v>
      </c>
      <c r="H97" s="304">
        <v>566340.78495999891</v>
      </c>
      <c r="I97" s="304">
        <v>559267.40006000048</v>
      </c>
      <c r="J97" s="304">
        <v>440843.41630000004</v>
      </c>
      <c r="K97" s="304">
        <v>440703.37701999949</v>
      </c>
      <c r="L97" s="304">
        <v>430657.51338999986</v>
      </c>
      <c r="M97" s="304">
        <v>424081</v>
      </c>
      <c r="N97" s="304">
        <v>323825.76316999987</v>
      </c>
      <c r="O97" s="304">
        <v>541416</v>
      </c>
      <c r="P97" s="304">
        <v>5089</v>
      </c>
      <c r="Q97" s="304">
        <v>5125.9322899990075</v>
      </c>
      <c r="R97" s="304">
        <v>3864.7329399995806</v>
      </c>
      <c r="S97" s="304">
        <v>4007.6124500017168</v>
      </c>
      <c r="T97" s="304">
        <v>4926.7729000015261</v>
      </c>
      <c r="U97" s="304">
        <v>4984.5218499999046</v>
      </c>
      <c r="V97" s="304">
        <v>5330.45</v>
      </c>
      <c r="W97" s="304">
        <v>5059.62</v>
      </c>
      <c r="X97" s="304">
        <v>5463</v>
      </c>
      <c r="Y97" s="304">
        <v>5487</v>
      </c>
      <c r="Z97" s="304">
        <v>9633</v>
      </c>
      <c r="AA97" s="304">
        <v>9673</v>
      </c>
      <c r="AB97" s="304">
        <v>9490</v>
      </c>
      <c r="AC97" s="304">
        <v>9607</v>
      </c>
      <c r="AD97" s="304">
        <v>9532</v>
      </c>
      <c r="AE97" s="304">
        <v>9962</v>
      </c>
      <c r="AF97" s="304">
        <v>10650</v>
      </c>
      <c r="AG97" s="304">
        <v>10894</v>
      </c>
      <c r="AH97" s="304">
        <v>9387</v>
      </c>
      <c r="AI97" s="304">
        <v>9189</v>
      </c>
      <c r="AJ97" s="304">
        <v>9261</v>
      </c>
      <c r="AK97" s="304">
        <v>9439</v>
      </c>
      <c r="AL97" s="304">
        <v>9567</v>
      </c>
      <c r="AM97" s="304">
        <v>9698</v>
      </c>
      <c r="AN97" s="304">
        <v>9833</v>
      </c>
      <c r="AO97" s="304">
        <v>9854</v>
      </c>
      <c r="AP97" s="304">
        <v>7791</v>
      </c>
      <c r="AQ97" s="304">
        <v>8290.8189399986259</v>
      </c>
      <c r="AR97" s="304">
        <v>9063.3194000000803</v>
      </c>
      <c r="AS97" s="304">
        <v>9496.9719649983799</v>
      </c>
      <c r="AT97" s="304">
        <v>7554.5965299995996</v>
      </c>
    </row>
    <row r="98" spans="1:46">
      <c r="A98" s="157"/>
      <c r="B98" s="307" t="s">
        <v>66</v>
      </c>
      <c r="C98" s="304">
        <v>4402292.6053999998</v>
      </c>
      <c r="D98" s="304">
        <v>4402908.7209000001</v>
      </c>
      <c r="E98" s="304">
        <v>4397028.8999099992</v>
      </c>
      <c r="F98" s="304">
        <v>5451258.1994599989</v>
      </c>
      <c r="G98" s="304">
        <v>5411303.296099999</v>
      </c>
      <c r="H98" s="304">
        <v>5338665.6029699994</v>
      </c>
      <c r="I98" s="304">
        <v>5296042.4038199997</v>
      </c>
      <c r="J98" s="304">
        <v>6528058.5365700014</v>
      </c>
      <c r="K98" s="304">
        <v>6523851.0680737151</v>
      </c>
      <c r="L98" s="304">
        <v>6516389.5063697957</v>
      </c>
      <c r="M98" s="304">
        <v>6488022.8072479144</v>
      </c>
      <c r="N98" s="304">
        <v>6452810.6376843192</v>
      </c>
      <c r="O98" s="304">
        <v>6452230</v>
      </c>
      <c r="P98" s="304">
        <v>8038722</v>
      </c>
      <c r="Q98" s="304">
        <v>7950042.7683927882</v>
      </c>
      <c r="R98" s="304">
        <v>7929918.5849608546</v>
      </c>
      <c r="S98" s="304">
        <v>7925527.8523070319</v>
      </c>
      <c r="T98" s="304">
        <v>8109517.1834514076</v>
      </c>
      <c r="U98" s="304">
        <v>8329324.4684635401</v>
      </c>
      <c r="V98" s="304">
        <v>8805604.3699999992</v>
      </c>
      <c r="W98" s="304">
        <v>9281844.9800000004</v>
      </c>
      <c r="X98" s="304">
        <v>9921881</v>
      </c>
      <c r="Y98" s="304">
        <v>10266722</v>
      </c>
      <c r="Z98" s="304">
        <v>10946675</v>
      </c>
      <c r="AA98" s="304">
        <v>11335545</v>
      </c>
      <c r="AB98" s="304">
        <v>11773207</v>
      </c>
      <c r="AC98" s="304">
        <v>12190071</v>
      </c>
      <c r="AD98" s="304">
        <v>12727223</v>
      </c>
      <c r="AE98" s="304">
        <v>15460554</v>
      </c>
      <c r="AF98" s="304">
        <v>16415720</v>
      </c>
      <c r="AG98" s="304">
        <v>17182146</v>
      </c>
      <c r="AH98" s="304">
        <v>26822621</v>
      </c>
      <c r="AI98" s="304">
        <v>27353507</v>
      </c>
      <c r="AJ98" s="304">
        <v>27767623</v>
      </c>
      <c r="AK98" s="304">
        <v>28231531</v>
      </c>
      <c r="AL98" s="304">
        <v>28448910</v>
      </c>
      <c r="AM98" s="304">
        <v>28826708</v>
      </c>
      <c r="AN98" s="304">
        <v>29605654.61806</v>
      </c>
      <c r="AO98" s="304">
        <v>30228634</v>
      </c>
      <c r="AP98" s="304">
        <v>32032322</v>
      </c>
      <c r="AQ98" s="304">
        <v>32715933.588390026</v>
      </c>
      <c r="AR98" s="304">
        <v>34007222.862049997</v>
      </c>
      <c r="AS98" s="304">
        <v>35098435.068909995</v>
      </c>
      <c r="AT98" s="304">
        <v>36844208.734110005</v>
      </c>
    </row>
    <row r="99" spans="1:46">
      <c r="A99" s="157"/>
      <c r="B99" s="307" t="s">
        <v>67</v>
      </c>
      <c r="C99" s="304">
        <v>196142.27064999996</v>
      </c>
      <c r="D99" s="304">
        <v>192610.03586</v>
      </c>
      <c r="E99" s="304">
        <v>189420.15704999998</v>
      </c>
      <c r="F99" s="304">
        <v>766639.99913000001</v>
      </c>
      <c r="G99" s="304">
        <v>763233.52980000013</v>
      </c>
      <c r="H99" s="304">
        <v>758491.09808000003</v>
      </c>
      <c r="I99" s="304">
        <v>739556.52229999995</v>
      </c>
      <c r="J99" s="304">
        <v>1256554</v>
      </c>
      <c r="K99" s="304">
        <v>1218055.9826000002</v>
      </c>
      <c r="L99" s="304">
        <v>1234686.6767500001</v>
      </c>
      <c r="M99" s="304">
        <v>1225590.0051599999</v>
      </c>
      <c r="N99" s="304">
        <v>1319440.7749299998</v>
      </c>
      <c r="O99" s="304">
        <v>1309844</v>
      </c>
      <c r="P99" s="304">
        <v>1491104</v>
      </c>
      <c r="Q99" s="304">
        <v>1476924.96875</v>
      </c>
      <c r="R99" s="304">
        <v>1440203.7156800004</v>
      </c>
      <c r="S99" s="304">
        <v>1508375.1305799999</v>
      </c>
      <c r="T99" s="304">
        <v>1403843.5349600001</v>
      </c>
      <c r="U99" s="304">
        <v>1393194.5090700001</v>
      </c>
      <c r="V99" s="304">
        <v>1381805.6</v>
      </c>
      <c r="W99" s="304">
        <v>1372446.67</v>
      </c>
      <c r="X99" s="304">
        <v>1359188</v>
      </c>
      <c r="Y99" s="304">
        <v>1348063</v>
      </c>
      <c r="Z99" s="304">
        <v>1338545</v>
      </c>
      <c r="AA99" s="304">
        <v>1324904</v>
      </c>
      <c r="AB99" s="304">
        <v>1355562</v>
      </c>
      <c r="AC99" s="304">
        <v>1342133</v>
      </c>
      <c r="AD99" s="304">
        <v>1314079</v>
      </c>
      <c r="AE99" s="304">
        <v>1500084</v>
      </c>
      <c r="AF99" s="304">
        <v>1486363</v>
      </c>
      <c r="AG99" s="304">
        <v>1800839</v>
      </c>
      <c r="AH99" s="304">
        <v>7878678</v>
      </c>
      <c r="AI99" s="304">
        <v>7681461</v>
      </c>
      <c r="AJ99" s="304">
        <v>7561075</v>
      </c>
      <c r="AK99" s="304">
        <v>7432203</v>
      </c>
      <c r="AL99" s="304">
        <v>7306070</v>
      </c>
      <c r="AM99" s="304">
        <v>7237881</v>
      </c>
      <c r="AN99" s="304">
        <v>7178384</v>
      </c>
      <c r="AO99" s="304">
        <v>7101263</v>
      </c>
      <c r="AP99" s="304">
        <v>8021184</v>
      </c>
      <c r="AQ99" s="304">
        <v>7793655.553340001</v>
      </c>
      <c r="AR99" s="304">
        <v>7567000.6518100007</v>
      </c>
      <c r="AS99" s="304">
        <v>7373485.5835100012</v>
      </c>
      <c r="AT99" s="304">
        <v>7166043.614310001</v>
      </c>
    </row>
    <row r="100" spans="1:46">
      <c r="A100" s="159"/>
      <c r="B100" s="308" t="s">
        <v>68</v>
      </c>
      <c r="C100" s="304">
        <v>0</v>
      </c>
      <c r="D100" s="304">
        <v>0</v>
      </c>
      <c r="E100" s="304">
        <v>0</v>
      </c>
      <c r="F100" s="304">
        <v>0</v>
      </c>
      <c r="G100" s="304">
        <v>1.6763806343078612E-11</v>
      </c>
      <c r="H100" s="304">
        <v>1.5948899090290071E-11</v>
      </c>
      <c r="I100" s="304">
        <v>1.5483237802982331E-11</v>
      </c>
      <c r="J100" s="304">
        <v>1.5483237802982331E-11</v>
      </c>
      <c r="K100" s="304">
        <v>0</v>
      </c>
      <c r="L100" s="304">
        <v>0</v>
      </c>
      <c r="M100" s="304">
        <v>0</v>
      </c>
      <c r="N100" s="304">
        <v>0</v>
      </c>
      <c r="O100" s="304">
        <v>0</v>
      </c>
      <c r="P100" s="304">
        <v>0</v>
      </c>
      <c r="Q100" s="304">
        <v>0</v>
      </c>
      <c r="R100" s="304">
        <v>0</v>
      </c>
      <c r="S100" s="304">
        <v>0</v>
      </c>
      <c r="T100" s="304">
        <v>0</v>
      </c>
      <c r="U100" s="304">
        <v>0</v>
      </c>
      <c r="V100" s="304">
        <v>0</v>
      </c>
      <c r="W100" s="304">
        <v>0</v>
      </c>
      <c r="X100" s="304">
        <v>0</v>
      </c>
      <c r="Y100" s="304">
        <v>0</v>
      </c>
      <c r="Z100" s="304">
        <v>0</v>
      </c>
      <c r="AA100" s="304">
        <v>0</v>
      </c>
      <c r="AB100" s="304">
        <v>0</v>
      </c>
      <c r="AC100" s="304">
        <v>0</v>
      </c>
      <c r="AD100" s="304">
        <v>0</v>
      </c>
      <c r="AE100" s="304">
        <v>0</v>
      </c>
      <c r="AF100" s="304">
        <v>0</v>
      </c>
      <c r="AG100" s="304">
        <v>0</v>
      </c>
      <c r="AH100" s="304">
        <v>0</v>
      </c>
      <c r="AI100" s="304">
        <v>0</v>
      </c>
      <c r="AJ100" s="304">
        <v>0</v>
      </c>
      <c r="AK100" s="304">
        <v>0</v>
      </c>
      <c r="AL100" s="304">
        <v>0</v>
      </c>
      <c r="AM100" s="304">
        <v>0</v>
      </c>
      <c r="AN100" s="304">
        <v>0</v>
      </c>
      <c r="AO100" s="304">
        <v>0</v>
      </c>
      <c r="AP100" s="304">
        <v>0</v>
      </c>
      <c r="AQ100" s="304">
        <v>0</v>
      </c>
      <c r="AR100" s="304">
        <v>0</v>
      </c>
      <c r="AS100" s="304">
        <v>0</v>
      </c>
      <c r="AT100" s="304">
        <v>0</v>
      </c>
    </row>
    <row r="101" spans="1:46">
      <c r="A101" s="153"/>
      <c r="B101" s="309" t="s">
        <v>69</v>
      </c>
      <c r="C101" s="230">
        <v>6989581.0261852257</v>
      </c>
      <c r="D101" s="230">
        <v>6942755.7796852263</v>
      </c>
      <c r="E101" s="230">
        <v>6800640.6513462272</v>
      </c>
      <c r="F101" s="230">
        <v>8444615.204473</v>
      </c>
      <c r="G101" s="230">
        <v>8449596.4226726964</v>
      </c>
      <c r="H101" s="230">
        <v>8383507.159719998</v>
      </c>
      <c r="I101" s="230">
        <v>8489601.7330472022</v>
      </c>
      <c r="J101" s="230">
        <v>10360570.584564516</v>
      </c>
      <c r="K101" s="230">
        <v>10331448.708373703</v>
      </c>
      <c r="L101" s="230">
        <v>10106381.140862623</v>
      </c>
      <c r="M101" s="230">
        <v>10393558.079788374</v>
      </c>
      <c r="N101" s="230">
        <v>10907380.87014656</v>
      </c>
      <c r="O101" s="230">
        <v>10433069.929018442</v>
      </c>
      <c r="P101" s="230">
        <v>11802297.435829323</v>
      </c>
      <c r="Q101" s="230">
        <v>12186732.297052514</v>
      </c>
      <c r="R101" s="230">
        <v>12299681.402454965</v>
      </c>
      <c r="S101" s="230">
        <v>12455602.622112673</v>
      </c>
      <c r="T101" s="230">
        <v>12795250.504935108</v>
      </c>
      <c r="U101" s="230">
        <v>13000754.731115423</v>
      </c>
      <c r="V101" s="230">
        <v>13850597.899999999</v>
      </c>
      <c r="W101" s="230">
        <v>13873414.75</v>
      </c>
      <c r="X101" s="230">
        <v>15175594</v>
      </c>
      <c r="Y101" s="230">
        <v>15745082</v>
      </c>
      <c r="Z101" s="230">
        <v>16218096</v>
      </c>
      <c r="AA101" s="230">
        <v>16402100</v>
      </c>
      <c r="AB101" s="230">
        <v>16759157</v>
      </c>
      <c r="AC101" s="230">
        <v>17846316</v>
      </c>
      <c r="AD101" s="230">
        <v>18244555</v>
      </c>
      <c r="AE101" s="230">
        <v>21493986.636999998</v>
      </c>
      <c r="AF101" s="230">
        <v>26561811.909769997</v>
      </c>
      <c r="AG101" s="230">
        <v>32276038.40882</v>
      </c>
      <c r="AH101" s="230">
        <v>41713968.521509998</v>
      </c>
      <c r="AI101" s="230">
        <v>41947742</v>
      </c>
      <c r="AJ101" s="230">
        <v>42790694</v>
      </c>
      <c r="AK101" s="230">
        <v>48962462</v>
      </c>
      <c r="AL101" s="230">
        <v>43565879</v>
      </c>
      <c r="AM101" s="230">
        <v>43090587</v>
      </c>
      <c r="AN101" s="230">
        <v>44522424.61806</v>
      </c>
      <c r="AO101" s="230">
        <v>47339741</v>
      </c>
      <c r="AP101" s="230">
        <v>52770780</v>
      </c>
      <c r="AQ101" s="230">
        <v>54578563.977470025</v>
      </c>
      <c r="AR101" s="230">
        <f>AR81+AR64</f>
        <v>53385055.108689994</v>
      </c>
      <c r="AS101" s="230">
        <f>AS81+AS64</f>
        <v>54448942.747704998</v>
      </c>
      <c r="AT101" s="230">
        <f>AT81+AT64</f>
        <v>56840484.828840002</v>
      </c>
    </row>
    <row r="102" spans="1:46" ht="15" thickBot="1"/>
    <row r="103" spans="1:46" ht="16" customHeight="1" thickTop="1" thickBot="1">
      <c r="A103" s="185"/>
      <c r="B103" s="27" t="s">
        <v>95</v>
      </c>
      <c r="C103" s="391">
        <v>2015</v>
      </c>
      <c r="D103" s="391"/>
      <c r="E103" s="391"/>
      <c r="F103" s="391"/>
      <c r="G103" s="392">
        <v>2016</v>
      </c>
      <c r="H103" s="391"/>
      <c r="I103" s="391"/>
      <c r="J103" s="391"/>
      <c r="K103" s="392">
        <v>2017</v>
      </c>
      <c r="L103" s="391"/>
      <c r="M103" s="391"/>
      <c r="N103" s="391"/>
      <c r="O103" s="392">
        <v>2018</v>
      </c>
      <c r="P103" s="391"/>
      <c r="Q103" s="391"/>
      <c r="R103" s="391"/>
      <c r="S103" s="392">
        <v>2019</v>
      </c>
      <c r="T103" s="391"/>
      <c r="U103" s="391"/>
      <c r="V103" s="391"/>
      <c r="W103" s="392">
        <v>2020</v>
      </c>
      <c r="X103" s="391"/>
      <c r="Y103" s="391"/>
      <c r="Z103" s="391"/>
      <c r="AA103" s="392">
        <v>2021</v>
      </c>
      <c r="AB103" s="391"/>
      <c r="AC103" s="391"/>
      <c r="AD103" s="391"/>
      <c r="AE103" s="392">
        <v>2022</v>
      </c>
      <c r="AF103" s="391"/>
      <c r="AG103" s="391"/>
      <c r="AH103" s="391"/>
      <c r="AI103" s="392">
        <v>2023</v>
      </c>
      <c r="AJ103" s="391"/>
      <c r="AK103" s="391"/>
      <c r="AL103" s="391"/>
      <c r="AM103" s="392">
        <v>2024</v>
      </c>
      <c r="AN103" s="391"/>
      <c r="AO103" s="391"/>
      <c r="AP103" s="391"/>
      <c r="AQ103" s="393">
        <v>2025</v>
      </c>
      <c r="AR103" s="394"/>
      <c r="AS103" s="394"/>
      <c r="AT103" s="394"/>
    </row>
    <row r="104" spans="1:46" ht="16" customHeight="1" thickTop="1">
      <c r="A104" s="185"/>
      <c r="B104" s="299" t="s">
        <v>97</v>
      </c>
      <c r="C104" s="300" t="s">
        <v>0</v>
      </c>
      <c r="D104" s="300" t="s">
        <v>1</v>
      </c>
      <c r="E104" s="300" t="s">
        <v>2</v>
      </c>
      <c r="F104" s="300" t="s">
        <v>3</v>
      </c>
      <c r="G104" s="300" t="s">
        <v>4</v>
      </c>
      <c r="H104" s="300" t="s">
        <v>5</v>
      </c>
      <c r="I104" s="300" t="s">
        <v>6</v>
      </c>
      <c r="J104" s="300" t="s">
        <v>100</v>
      </c>
      <c r="K104" s="300" t="s">
        <v>8</v>
      </c>
      <c r="L104" s="300" t="s">
        <v>90</v>
      </c>
      <c r="M104" s="300" t="s">
        <v>102</v>
      </c>
      <c r="N104" s="300" t="s">
        <v>103</v>
      </c>
      <c r="O104" s="300" t="s">
        <v>104</v>
      </c>
      <c r="P104" s="300" t="s">
        <v>106</v>
      </c>
      <c r="Q104" s="300" t="s">
        <v>107</v>
      </c>
      <c r="R104" s="300" t="s">
        <v>108</v>
      </c>
      <c r="S104" s="300" t="s">
        <v>109</v>
      </c>
      <c r="T104" s="300" t="s">
        <v>111</v>
      </c>
      <c r="U104" s="300" t="s">
        <v>116</v>
      </c>
      <c r="V104" s="300" t="s">
        <v>117</v>
      </c>
      <c r="W104" s="300" t="s">
        <v>159</v>
      </c>
      <c r="X104" s="300" t="s">
        <v>178</v>
      </c>
      <c r="Y104" s="300" t="s">
        <v>181</v>
      </c>
      <c r="Z104" s="300" t="s">
        <v>197</v>
      </c>
      <c r="AA104" s="300" t="s">
        <v>199</v>
      </c>
      <c r="AB104" s="300" t="s">
        <v>201</v>
      </c>
      <c r="AC104" s="300" t="s">
        <v>204</v>
      </c>
      <c r="AD104" s="300" t="s">
        <v>206</v>
      </c>
      <c r="AE104" s="300" t="s">
        <v>209</v>
      </c>
      <c r="AF104" s="300" t="s">
        <v>214</v>
      </c>
      <c r="AG104" s="300" t="s">
        <v>222</v>
      </c>
      <c r="AH104" s="300" t="s">
        <v>226</v>
      </c>
      <c r="AI104" s="300" t="s">
        <v>244</v>
      </c>
      <c r="AJ104" s="300" t="s">
        <v>248</v>
      </c>
      <c r="AK104" s="300" t="s">
        <v>266</v>
      </c>
      <c r="AL104" s="300" t="str">
        <f t="shared" ref="AL104:AQ104" si="4">AL8</f>
        <v>4T23</v>
      </c>
      <c r="AM104" s="300" t="str">
        <f t="shared" si="4"/>
        <v>1T24</v>
      </c>
      <c r="AN104" s="300" t="str">
        <f t="shared" si="4"/>
        <v>2T24</v>
      </c>
      <c r="AO104" s="300" t="str">
        <f t="shared" si="4"/>
        <v>3T24</v>
      </c>
      <c r="AP104" s="300" t="str">
        <f t="shared" si="4"/>
        <v>4T24</v>
      </c>
      <c r="AQ104" s="300" t="str">
        <f t="shared" si="4"/>
        <v>1T25</v>
      </c>
      <c r="AR104" s="300" t="s">
        <v>348</v>
      </c>
      <c r="AS104" s="300" t="s">
        <v>440</v>
      </c>
      <c r="AT104" s="300" t="s">
        <v>447</v>
      </c>
    </row>
    <row r="105" spans="1:46">
      <c r="A105" s="153"/>
      <c r="B105" s="305" t="s">
        <v>71</v>
      </c>
      <c r="C105" s="302">
        <v>3762913.0061399997</v>
      </c>
      <c r="D105" s="302">
        <v>1343948.1540829998</v>
      </c>
      <c r="E105" s="302">
        <v>1118945.3372330002</v>
      </c>
      <c r="F105" s="302">
        <v>1433618.1738229999</v>
      </c>
      <c r="G105" s="302">
        <v>1465571.7237799999</v>
      </c>
      <c r="H105" s="302">
        <v>1529872.3880929055</v>
      </c>
      <c r="I105" s="302">
        <v>1538333.8687699998</v>
      </c>
      <c r="J105" s="302">
        <v>1740973.6784240333</v>
      </c>
      <c r="K105" s="302">
        <v>974717.77814088401</v>
      </c>
      <c r="L105" s="302">
        <v>993299.96067981399</v>
      </c>
      <c r="M105" s="302">
        <v>1249588.0749721252</v>
      </c>
      <c r="N105" s="302">
        <v>1152007.8046852399</v>
      </c>
      <c r="O105" s="302">
        <v>1211443.6601</v>
      </c>
      <c r="P105" s="302">
        <v>1535763.9257259779</v>
      </c>
      <c r="Q105" s="302">
        <v>1743328.355902659</v>
      </c>
      <c r="R105" s="302">
        <v>978766.6976451599</v>
      </c>
      <c r="S105" s="302">
        <v>951709.563233583</v>
      </c>
      <c r="T105" s="302">
        <v>1062740.9923351039</v>
      </c>
      <c r="U105" s="302">
        <v>1277835.2395991604</v>
      </c>
      <c r="V105" s="302">
        <v>1344622.01</v>
      </c>
      <c r="W105" s="302">
        <v>1227035.94</v>
      </c>
      <c r="X105" s="302">
        <v>1665231</v>
      </c>
      <c r="Y105" s="302">
        <v>1550189</v>
      </c>
      <c r="Z105" s="302">
        <v>1065939</v>
      </c>
      <c r="AA105" s="302">
        <v>880608</v>
      </c>
      <c r="AB105" s="302">
        <v>976992</v>
      </c>
      <c r="AC105" s="302">
        <v>1405553</v>
      </c>
      <c r="AD105" s="302">
        <v>1436538</v>
      </c>
      <c r="AE105" s="302">
        <v>2209384.5839999998</v>
      </c>
      <c r="AF105" s="302">
        <v>3968194.5815099999</v>
      </c>
      <c r="AG105" s="302">
        <v>5000319</v>
      </c>
      <c r="AH105" s="302">
        <v>5026873.0764000006</v>
      </c>
      <c r="AI105" s="302">
        <v>4842340.3467399999</v>
      </c>
      <c r="AJ105" s="302">
        <v>4684365.2722399998</v>
      </c>
      <c r="AK105" s="302">
        <v>9547413.98367</v>
      </c>
      <c r="AL105" s="302">
        <v>4736210</v>
      </c>
      <c r="AM105" s="302">
        <v>4204293</v>
      </c>
      <c r="AN105" s="302">
        <v>4344848.1044199998</v>
      </c>
      <c r="AO105" s="302">
        <v>5817696.6144899996</v>
      </c>
      <c r="AP105" s="302">
        <v>5783912.3783900002</v>
      </c>
      <c r="AQ105" s="302">
        <v>7099451.0230500242</v>
      </c>
      <c r="AR105" s="302">
        <f>SUM(AR106:AR126)</f>
        <v>6299456.339709999</v>
      </c>
      <c r="AS105" s="302">
        <f>SUM(AS106:AS126)</f>
        <v>6659392.80009</v>
      </c>
      <c r="AT105" s="302">
        <f>SUM(AT106:AT126)</f>
        <v>8152226.200339999</v>
      </c>
    </row>
    <row r="106" spans="1:46">
      <c r="A106" s="153"/>
      <c r="B106" s="310" t="s">
        <v>72</v>
      </c>
      <c r="C106" s="304">
        <v>140501.80954000002</v>
      </c>
      <c r="D106" s="304">
        <v>126421.70873999999</v>
      </c>
      <c r="E106" s="304">
        <v>147633.34438000002</v>
      </c>
      <c r="F106" s="304">
        <v>122706.06512000001</v>
      </c>
      <c r="G106" s="304">
        <v>114650.17587000001</v>
      </c>
      <c r="H106" s="304">
        <v>118218.90913</v>
      </c>
      <c r="I106" s="304">
        <v>150755.58482000002</v>
      </c>
      <c r="J106" s="304">
        <v>177248.96048000001</v>
      </c>
      <c r="K106" s="304">
        <v>359551.952460884</v>
      </c>
      <c r="L106" s="304">
        <v>279405.50347981404</v>
      </c>
      <c r="M106" s="304">
        <v>380280.93322212499</v>
      </c>
      <c r="N106" s="304">
        <v>293198.22860523994</v>
      </c>
      <c r="O106" s="304">
        <v>205358</v>
      </c>
      <c r="P106" s="304">
        <v>420742</v>
      </c>
      <c r="Q106" s="304">
        <v>526102.21073265886</v>
      </c>
      <c r="R106" s="304">
        <v>348848.84885516</v>
      </c>
      <c r="S106" s="304">
        <v>329707.03966966202</v>
      </c>
      <c r="T106" s="304">
        <v>395870.83601332403</v>
      </c>
      <c r="U106" s="304">
        <v>410567.68828338396</v>
      </c>
      <c r="V106" s="304">
        <v>663803.53</v>
      </c>
      <c r="W106" s="304">
        <v>578846.25</v>
      </c>
      <c r="X106" s="304">
        <v>555047</v>
      </c>
      <c r="Y106" s="304">
        <v>491597</v>
      </c>
      <c r="Z106" s="304">
        <v>492456</v>
      </c>
      <c r="AA106" s="304">
        <v>411565</v>
      </c>
      <c r="AB106" s="304">
        <v>434545</v>
      </c>
      <c r="AC106" s="304">
        <v>724593</v>
      </c>
      <c r="AD106" s="304">
        <v>604909</v>
      </c>
      <c r="AE106" s="304">
        <v>647107</v>
      </c>
      <c r="AF106" s="304">
        <v>892788</v>
      </c>
      <c r="AG106" s="304">
        <v>1111042</v>
      </c>
      <c r="AH106" s="304">
        <v>1763266</v>
      </c>
      <c r="AI106" s="304">
        <v>1627099</v>
      </c>
      <c r="AJ106" s="304">
        <v>1402358</v>
      </c>
      <c r="AK106" s="304">
        <v>1517187</v>
      </c>
      <c r="AL106" s="304">
        <v>840604</v>
      </c>
      <c r="AM106" s="304">
        <v>552833</v>
      </c>
      <c r="AN106" s="304">
        <v>974086</v>
      </c>
      <c r="AO106" s="304">
        <v>1334486</v>
      </c>
      <c r="AP106" s="304">
        <v>1969300</v>
      </c>
      <c r="AQ106" s="304">
        <v>1906922.665760027</v>
      </c>
      <c r="AR106" s="304">
        <v>1578932.4147599998</v>
      </c>
      <c r="AS106" s="304">
        <v>1691194.0143400002</v>
      </c>
      <c r="AT106" s="304">
        <v>2466197.6680000001</v>
      </c>
    </row>
    <row r="107" spans="1:46">
      <c r="A107" s="153"/>
      <c r="B107" s="310" t="s">
        <v>207</v>
      </c>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v>7676</v>
      </c>
      <c r="AE107" s="304">
        <v>725548.58400000003</v>
      </c>
      <c r="AF107" s="304">
        <v>637457.58151000005</v>
      </c>
      <c r="AG107" s="304">
        <v>729540</v>
      </c>
      <c r="AH107" s="304">
        <v>874314</v>
      </c>
      <c r="AI107" s="304">
        <v>960389</v>
      </c>
      <c r="AJ107" s="304">
        <v>848304</v>
      </c>
      <c r="AK107" s="304">
        <v>678567</v>
      </c>
      <c r="AL107" s="304">
        <v>558322</v>
      </c>
      <c r="AM107" s="304">
        <v>452479</v>
      </c>
      <c r="AN107" s="304">
        <v>716528</v>
      </c>
      <c r="AO107" s="304">
        <v>1898069</v>
      </c>
      <c r="AP107" s="304">
        <v>1036943</v>
      </c>
      <c r="AQ107" s="304">
        <v>2391608.9822799996</v>
      </c>
      <c r="AR107" s="304">
        <v>1342649.7171800002</v>
      </c>
      <c r="AS107" s="304">
        <v>1071146.6735399999</v>
      </c>
      <c r="AT107" s="304">
        <v>1315576.39427</v>
      </c>
    </row>
    <row r="108" spans="1:46">
      <c r="A108" s="153"/>
      <c r="B108" s="310" t="s">
        <v>74</v>
      </c>
      <c r="C108" s="304">
        <v>25095.218350000003</v>
      </c>
      <c r="D108" s="304">
        <v>20567.320199999998</v>
      </c>
      <c r="E108" s="304">
        <v>23407.937739999998</v>
      </c>
      <c r="F108" s="304">
        <v>60485.899929999992</v>
      </c>
      <c r="G108" s="304">
        <v>54189.259760000015</v>
      </c>
      <c r="H108" s="304">
        <v>69130.41876000003</v>
      </c>
      <c r="I108" s="304">
        <v>90196.32411999999</v>
      </c>
      <c r="J108" s="304">
        <v>153454.22814370249</v>
      </c>
      <c r="K108" s="304">
        <v>102277.13040000002</v>
      </c>
      <c r="L108" s="304">
        <v>136506.50326</v>
      </c>
      <c r="M108" s="304">
        <v>182470.12954000002</v>
      </c>
      <c r="N108" s="304">
        <v>199075.53423999998</v>
      </c>
      <c r="O108" s="304">
        <v>137621.62450000001</v>
      </c>
      <c r="P108" s="304">
        <v>108615.30215999999</v>
      </c>
      <c r="Q108" s="304">
        <v>174361.05174</v>
      </c>
      <c r="R108" s="304">
        <v>117280.99610999999</v>
      </c>
      <c r="S108" s="304">
        <v>79703.962320000006</v>
      </c>
      <c r="T108" s="304">
        <v>88040.501850000015</v>
      </c>
      <c r="U108" s="304">
        <v>120945.81463999998</v>
      </c>
      <c r="V108" s="304">
        <v>153104.09</v>
      </c>
      <c r="W108" s="304">
        <v>105059.25</v>
      </c>
      <c r="X108" s="304">
        <v>149813</v>
      </c>
      <c r="Y108" s="304">
        <v>137387</v>
      </c>
      <c r="Z108" s="304">
        <v>104084</v>
      </c>
      <c r="AA108" s="304">
        <v>25170</v>
      </c>
      <c r="AB108" s="304">
        <v>105857</v>
      </c>
      <c r="AC108" s="304">
        <v>148727</v>
      </c>
      <c r="AD108" s="304">
        <v>153096</v>
      </c>
      <c r="AE108" s="304">
        <v>60400</v>
      </c>
      <c r="AF108" s="304">
        <v>141020</v>
      </c>
      <c r="AG108" s="304">
        <v>342572</v>
      </c>
      <c r="AH108" s="304">
        <v>371018</v>
      </c>
      <c r="AI108" s="304">
        <v>167774</v>
      </c>
      <c r="AJ108" s="304">
        <v>228689</v>
      </c>
      <c r="AK108" s="304">
        <v>218236</v>
      </c>
      <c r="AL108" s="304">
        <v>249662</v>
      </c>
      <c r="AM108" s="304">
        <v>185757</v>
      </c>
      <c r="AN108" s="304">
        <v>208773</v>
      </c>
      <c r="AO108" s="304">
        <v>296483</v>
      </c>
      <c r="AP108" s="304">
        <v>469368</v>
      </c>
      <c r="AQ108" s="304">
        <v>261578.31542000003</v>
      </c>
      <c r="AR108" s="304">
        <v>308556</v>
      </c>
      <c r="AS108" s="304">
        <v>432457.09655000019</v>
      </c>
      <c r="AT108" s="304">
        <v>483344.3317499999</v>
      </c>
    </row>
    <row r="109" spans="1:46">
      <c r="A109" s="153"/>
      <c r="B109" s="310" t="s">
        <v>105</v>
      </c>
      <c r="C109" s="304">
        <v>14166.913710000001</v>
      </c>
      <c r="D109" s="304">
        <v>10782.20932</v>
      </c>
      <c r="E109" s="304">
        <v>11786.703000000001</v>
      </c>
      <c r="F109" s="304">
        <v>20598.032220000001</v>
      </c>
      <c r="G109" s="304">
        <v>18316.013350000001</v>
      </c>
      <c r="H109" s="304">
        <v>12931.86671</v>
      </c>
      <c r="I109" s="304">
        <v>12243.502189999999</v>
      </c>
      <c r="J109" s="304">
        <v>37020.204040000004</v>
      </c>
      <c r="K109" s="304">
        <v>31620.442600000002</v>
      </c>
      <c r="L109" s="304">
        <v>40753.151510000003</v>
      </c>
      <c r="M109" s="304">
        <v>24537.961000000003</v>
      </c>
      <c r="N109" s="304">
        <v>21459.672760000001</v>
      </c>
      <c r="O109" s="304">
        <v>23010.035609999999</v>
      </c>
      <c r="P109" s="304">
        <v>27172.62472</v>
      </c>
      <c r="Q109" s="304">
        <v>29464.216850000001</v>
      </c>
      <c r="R109" s="304">
        <v>22216.892680000001</v>
      </c>
      <c r="S109" s="304">
        <v>24359.43477</v>
      </c>
      <c r="T109" s="304">
        <v>29206.61405</v>
      </c>
      <c r="U109" s="304">
        <v>33206.473340000004</v>
      </c>
      <c r="V109" s="304">
        <v>27854.1</v>
      </c>
      <c r="W109" s="304">
        <v>28561.040000000001</v>
      </c>
      <c r="X109" s="304">
        <v>41066</v>
      </c>
      <c r="Y109" s="304">
        <v>37175</v>
      </c>
      <c r="Z109" s="304">
        <v>49070</v>
      </c>
      <c r="AA109" s="304">
        <v>46545</v>
      </c>
      <c r="AB109" s="304">
        <v>37656</v>
      </c>
      <c r="AC109" s="304">
        <v>42876</v>
      </c>
      <c r="AD109" s="304">
        <v>39746</v>
      </c>
      <c r="AE109" s="304">
        <v>47758</v>
      </c>
      <c r="AF109" s="304">
        <v>43513</v>
      </c>
      <c r="AG109" s="304">
        <v>54416</v>
      </c>
      <c r="AH109" s="304">
        <v>190760</v>
      </c>
      <c r="AI109" s="304">
        <v>87725</v>
      </c>
      <c r="AJ109" s="304">
        <v>61629</v>
      </c>
      <c r="AK109" s="304">
        <v>68173</v>
      </c>
      <c r="AL109" s="304">
        <v>67246</v>
      </c>
      <c r="AM109" s="304">
        <v>85093</v>
      </c>
      <c r="AN109" s="304">
        <v>82572</v>
      </c>
      <c r="AO109" s="304">
        <v>94179</v>
      </c>
      <c r="AP109" s="304">
        <v>98597.34500999999</v>
      </c>
      <c r="AQ109" s="304">
        <v>112136.68579999998</v>
      </c>
      <c r="AR109" s="304">
        <v>115837.61372999998</v>
      </c>
      <c r="AS109" s="304">
        <v>132173.78753</v>
      </c>
      <c r="AT109" s="304">
        <v>130896.24660000003</v>
      </c>
    </row>
    <row r="110" spans="1:46">
      <c r="A110" s="153"/>
      <c r="B110" s="310" t="s">
        <v>122</v>
      </c>
      <c r="C110" s="302">
        <v>0</v>
      </c>
      <c r="D110" s="302">
        <v>0</v>
      </c>
      <c r="E110" s="302">
        <v>0</v>
      </c>
      <c r="F110" s="302">
        <v>0</v>
      </c>
      <c r="G110" s="304">
        <v>0</v>
      </c>
      <c r="H110" s="304">
        <v>0</v>
      </c>
      <c r="I110" s="304">
        <v>0</v>
      </c>
      <c r="J110" s="304">
        <v>0</v>
      </c>
      <c r="K110" s="304">
        <v>0</v>
      </c>
      <c r="L110" s="304">
        <v>0</v>
      </c>
      <c r="M110" s="304">
        <v>0</v>
      </c>
      <c r="N110" s="304">
        <v>0</v>
      </c>
      <c r="O110" s="304">
        <v>11524</v>
      </c>
      <c r="P110" s="304">
        <v>24692.24596</v>
      </c>
      <c r="Q110" s="304">
        <v>37500.306909999999</v>
      </c>
      <c r="R110" s="304">
        <v>62227</v>
      </c>
      <c r="S110" s="304">
        <v>13920.00922</v>
      </c>
      <c r="T110" s="304">
        <v>28421.74295</v>
      </c>
      <c r="U110" s="304">
        <v>43778.979579999999</v>
      </c>
      <c r="V110" s="304">
        <v>73416.600000000006</v>
      </c>
      <c r="W110" s="304">
        <v>16283.6</v>
      </c>
      <c r="X110" s="304">
        <v>31681</v>
      </c>
      <c r="Y110" s="304">
        <v>50475</v>
      </c>
      <c r="Z110" s="304">
        <v>78947</v>
      </c>
      <c r="AA110" s="304">
        <v>18415</v>
      </c>
      <c r="AB110" s="304">
        <v>38034</v>
      </c>
      <c r="AC110" s="304">
        <v>52611</v>
      </c>
      <c r="AD110" s="304">
        <v>88796</v>
      </c>
      <c r="AE110" s="304">
        <v>20886</v>
      </c>
      <c r="AF110" s="304">
        <v>44931</v>
      </c>
      <c r="AG110" s="304">
        <v>80000</v>
      </c>
      <c r="AH110" s="304">
        <v>0</v>
      </c>
      <c r="AI110" s="304">
        <v>31453</v>
      </c>
      <c r="AJ110" s="304">
        <v>63204</v>
      </c>
      <c r="AK110" s="304">
        <v>104793</v>
      </c>
      <c r="AL110" s="304">
        <v>146374</v>
      </c>
      <c r="AM110" s="304">
        <v>38431</v>
      </c>
      <c r="AN110" s="304">
        <v>77893</v>
      </c>
      <c r="AO110" s="304">
        <v>132087</v>
      </c>
      <c r="AP110" s="304">
        <v>178102.65499000001</v>
      </c>
      <c r="AQ110" s="304">
        <v>61632</v>
      </c>
      <c r="AR110" s="304">
        <v>101274.40611999999</v>
      </c>
      <c r="AS110" s="304">
        <v>136276.46038999999</v>
      </c>
      <c r="AT110" s="304">
        <v>253092.62379999997</v>
      </c>
    </row>
    <row r="111" spans="1:46">
      <c r="A111" s="153"/>
      <c r="B111" s="310" t="s">
        <v>124</v>
      </c>
      <c r="C111" s="304">
        <v>3119062.4335999996</v>
      </c>
      <c r="D111" s="304">
        <v>952078.05183000001</v>
      </c>
      <c r="E111" s="304">
        <v>736145.58086999995</v>
      </c>
      <c r="F111" s="304">
        <v>711659.69515000004</v>
      </c>
      <c r="G111" s="304">
        <v>730395.95028999995</v>
      </c>
      <c r="H111" s="304">
        <v>795854.52452000009</v>
      </c>
      <c r="I111" s="304">
        <v>811981.72191999992</v>
      </c>
      <c r="J111" s="304">
        <v>776863.99523999996</v>
      </c>
      <c r="K111" s="304">
        <v>204596.20541999998</v>
      </c>
      <c r="L111" s="304">
        <v>206656.13080000001</v>
      </c>
      <c r="M111" s="304">
        <v>217697.59376000002</v>
      </c>
      <c r="N111" s="304">
        <v>168117.12013999998</v>
      </c>
      <c r="O111" s="304">
        <v>534410</v>
      </c>
      <c r="P111" s="304">
        <v>590061.85606000002</v>
      </c>
      <c r="Q111" s="304">
        <v>603290.57030000002</v>
      </c>
      <c r="R111" s="304">
        <v>180535</v>
      </c>
      <c r="S111" s="304">
        <v>188726.12656</v>
      </c>
      <c r="T111" s="304">
        <v>185729.32411999998</v>
      </c>
      <c r="U111" s="304">
        <v>191159.76121999999</v>
      </c>
      <c r="V111" s="304">
        <v>176183.12</v>
      </c>
      <c r="W111" s="304">
        <v>185054.63</v>
      </c>
      <c r="X111" s="304">
        <v>230709</v>
      </c>
      <c r="Y111" s="304">
        <v>116035</v>
      </c>
      <c r="Z111" s="304">
        <v>15447</v>
      </c>
      <c r="AA111" s="304">
        <v>15447</v>
      </c>
      <c r="AB111" s="304">
        <v>36338</v>
      </c>
      <c r="AC111" s="304">
        <v>56145</v>
      </c>
      <c r="AD111" s="304">
        <v>73587</v>
      </c>
      <c r="AE111" s="304">
        <v>95791</v>
      </c>
      <c r="AF111" s="304">
        <v>101779</v>
      </c>
      <c r="AG111" s="304">
        <v>113836</v>
      </c>
      <c r="AH111" s="304">
        <v>296496.88248000003</v>
      </c>
      <c r="AI111" s="304">
        <v>307143.91295999999</v>
      </c>
      <c r="AJ111" s="304">
        <v>296242.94546000002</v>
      </c>
      <c r="AK111" s="304">
        <v>2381519.1463100002</v>
      </c>
      <c r="AL111" s="304">
        <v>652889</v>
      </c>
      <c r="AM111" s="304">
        <v>941658</v>
      </c>
      <c r="AN111" s="304">
        <v>723313.64898000006</v>
      </c>
      <c r="AO111" s="304">
        <v>224319.63127000001</v>
      </c>
      <c r="AP111" s="304">
        <v>376392.57798</v>
      </c>
      <c r="AQ111" s="304">
        <v>537479.99568000005</v>
      </c>
      <c r="AR111" s="304">
        <v>469398.87080000003</v>
      </c>
      <c r="AS111" s="304">
        <v>169764.10390000002</v>
      </c>
      <c r="AT111" s="304">
        <v>194977.78255</v>
      </c>
    </row>
    <row r="112" spans="1:46">
      <c r="A112" s="153"/>
      <c r="B112" s="310" t="s">
        <v>125</v>
      </c>
      <c r="C112" s="304">
        <v>310191.95438999997</v>
      </c>
      <c r="D112" s="304">
        <v>100487.06043999999</v>
      </c>
      <c r="E112" s="304">
        <v>90161.48646</v>
      </c>
      <c r="F112" s="304">
        <v>125698.31116</v>
      </c>
      <c r="G112" s="304">
        <v>162984.89580000003</v>
      </c>
      <c r="H112" s="304">
        <v>159781.87815</v>
      </c>
      <c r="I112" s="304">
        <v>173861.02218999999</v>
      </c>
      <c r="J112" s="304">
        <v>211157.06403000001</v>
      </c>
      <c r="K112" s="304">
        <v>52496.447810000005</v>
      </c>
      <c r="L112" s="304">
        <v>44371.675190000002</v>
      </c>
      <c r="M112" s="304">
        <v>20688.006509999999</v>
      </c>
      <c r="N112" s="304">
        <v>23034.23157</v>
      </c>
      <c r="O112" s="304">
        <v>22793</v>
      </c>
      <c r="P112" s="304">
        <v>36237.3292</v>
      </c>
      <c r="Q112" s="304">
        <v>29753.954839999999</v>
      </c>
      <c r="R112" s="304">
        <v>6334</v>
      </c>
      <c r="S112" s="304">
        <v>10117.192449999999</v>
      </c>
      <c r="T112" s="304">
        <v>12505.21048</v>
      </c>
      <c r="U112" s="304">
        <v>16236.665289999999</v>
      </c>
      <c r="V112" s="304">
        <v>4604.79</v>
      </c>
      <c r="W112" s="304">
        <v>7482.59</v>
      </c>
      <c r="X112" s="304">
        <v>16612</v>
      </c>
      <c r="Y112" s="304">
        <v>9493</v>
      </c>
      <c r="Z112" s="304">
        <v>4835</v>
      </c>
      <c r="AA112" s="304">
        <v>5176</v>
      </c>
      <c r="AB112" s="304">
        <v>4609</v>
      </c>
      <c r="AC112" s="304">
        <v>5460</v>
      </c>
      <c r="AD112" s="304">
        <v>5991</v>
      </c>
      <c r="AE112" s="304">
        <v>11397</v>
      </c>
      <c r="AF112" s="304">
        <v>9689</v>
      </c>
      <c r="AG112" s="304">
        <v>24884</v>
      </c>
      <c r="AH112" s="304">
        <v>77265.977989999999</v>
      </c>
      <c r="AI112" s="304">
        <v>153429.02705999999</v>
      </c>
      <c r="AJ112" s="304">
        <v>0.94400999999977653</v>
      </c>
      <c r="AK112" s="304">
        <v>203375.30019000001</v>
      </c>
      <c r="AL112" s="304">
        <v>162517</v>
      </c>
      <c r="AM112" s="304">
        <v>0</v>
      </c>
      <c r="AN112" s="304">
        <v>338334.45543999999</v>
      </c>
      <c r="AO112" s="304">
        <v>304918.98321999999</v>
      </c>
      <c r="AP112" s="304">
        <v>282257.80041000003</v>
      </c>
      <c r="AQ112" s="304">
        <v>316046.83152999997</v>
      </c>
      <c r="AR112" s="304">
        <v>336378.29025999998</v>
      </c>
      <c r="AS112" s="304">
        <v>307311.59498999995</v>
      </c>
      <c r="AT112" s="304">
        <v>311311.39189000003</v>
      </c>
    </row>
    <row r="113" spans="1:46">
      <c r="A113" s="153"/>
      <c r="B113" s="310" t="s">
        <v>126</v>
      </c>
      <c r="C113" s="146">
        <v>0</v>
      </c>
      <c r="D113" s="146">
        <v>0</v>
      </c>
      <c r="E113" s="146">
        <v>0</v>
      </c>
      <c r="F113" s="146">
        <v>0</v>
      </c>
      <c r="G113" s="146">
        <v>0</v>
      </c>
      <c r="H113" s="146">
        <v>0</v>
      </c>
      <c r="I113" s="146">
        <v>0</v>
      </c>
      <c r="J113" s="146">
        <v>0</v>
      </c>
      <c r="K113" s="146">
        <v>0</v>
      </c>
      <c r="L113" s="146">
        <v>0</v>
      </c>
      <c r="M113" s="146">
        <v>0</v>
      </c>
      <c r="N113" s="146">
        <v>0</v>
      </c>
      <c r="O113" s="146">
        <v>-4968</v>
      </c>
      <c r="P113" s="146">
        <v>-5716.0780000000004</v>
      </c>
      <c r="Q113" s="146">
        <v>-4932.1542600000002</v>
      </c>
      <c r="R113" s="146">
        <v>-2802</v>
      </c>
      <c r="S113" s="146">
        <v>-2548.5967300000007</v>
      </c>
      <c r="T113" s="146">
        <v>-2688.2975700000002</v>
      </c>
      <c r="U113" s="146">
        <v>-2647.7207399999998</v>
      </c>
      <c r="V113" s="146">
        <v>-2602.9899999999998</v>
      </c>
      <c r="W113" s="146">
        <v>-2669.53</v>
      </c>
      <c r="X113" s="146">
        <v>-3250</v>
      </c>
      <c r="Y113" s="146">
        <v>-2408</v>
      </c>
      <c r="Z113" s="146">
        <v>-1089</v>
      </c>
      <c r="AA113" s="146">
        <v>-1141</v>
      </c>
      <c r="AB113" s="146">
        <v>-1307</v>
      </c>
      <c r="AC113" s="146">
        <v>-1553</v>
      </c>
      <c r="AD113" s="146">
        <v>-1783</v>
      </c>
      <c r="AE113" s="146">
        <v>-1983</v>
      </c>
      <c r="AF113" s="146">
        <v>-2485</v>
      </c>
      <c r="AG113" s="304">
        <v>-2467</v>
      </c>
      <c r="AH113" s="304">
        <v>-8311.7284500000005</v>
      </c>
      <c r="AI113" s="304">
        <v>-9866.3404800000008</v>
      </c>
      <c r="AJ113" s="304">
        <v>-1.6172299999999815</v>
      </c>
      <c r="AK113" s="304">
        <v>-11933.46283</v>
      </c>
      <c r="AL113" s="304">
        <v>-2432</v>
      </c>
      <c r="AM113" s="304">
        <v>0</v>
      </c>
      <c r="AN113" s="304">
        <v>-3381</v>
      </c>
      <c r="AO113" s="304">
        <v>-3292</v>
      </c>
      <c r="AP113" s="304">
        <v>-3237</v>
      </c>
      <c r="AQ113" s="304">
        <v>-3189.0350900000003</v>
      </c>
      <c r="AR113" s="304">
        <v>-3173.2245699999999</v>
      </c>
      <c r="AS113" s="304">
        <v>-3137.1037700000002</v>
      </c>
      <c r="AT113" s="304">
        <v>-3083.4980700000001</v>
      </c>
    </row>
    <row r="114" spans="1:46">
      <c r="A114" s="153"/>
      <c r="B114" s="310" t="s">
        <v>127</v>
      </c>
      <c r="C114" s="302">
        <v>0</v>
      </c>
      <c r="D114" s="302">
        <v>0</v>
      </c>
      <c r="E114" s="302">
        <v>0</v>
      </c>
      <c r="F114" s="302">
        <v>0</v>
      </c>
      <c r="G114" s="304">
        <v>0</v>
      </c>
      <c r="H114" s="304">
        <v>0</v>
      </c>
      <c r="I114" s="304">
        <v>0</v>
      </c>
      <c r="J114" s="304">
        <v>0</v>
      </c>
      <c r="K114" s="304">
        <v>0</v>
      </c>
      <c r="L114" s="304">
        <v>0</v>
      </c>
      <c r="M114" s="304">
        <v>0</v>
      </c>
      <c r="N114" s="304">
        <v>0</v>
      </c>
      <c r="O114" s="304">
        <v>-35103</v>
      </c>
      <c r="P114" s="304">
        <v>0</v>
      </c>
      <c r="Q114" s="304">
        <v>0</v>
      </c>
      <c r="R114" s="304">
        <v>0</v>
      </c>
      <c r="S114" s="304">
        <v>0</v>
      </c>
      <c r="T114" s="304">
        <v>0</v>
      </c>
      <c r="U114" s="304">
        <v>0</v>
      </c>
      <c r="V114" s="304">
        <v>0</v>
      </c>
      <c r="W114" s="304">
        <v>0</v>
      </c>
      <c r="X114" s="304">
        <v>0</v>
      </c>
      <c r="Y114" s="304">
        <v>0</v>
      </c>
      <c r="Z114" s="304">
        <v>0</v>
      </c>
      <c r="AA114" s="304">
        <v>0</v>
      </c>
      <c r="AB114" s="304">
        <v>0</v>
      </c>
      <c r="AC114" s="304">
        <v>0</v>
      </c>
      <c r="AD114" s="304">
        <v>0</v>
      </c>
      <c r="AE114" s="304">
        <v>0</v>
      </c>
      <c r="AF114" s="304">
        <v>0</v>
      </c>
      <c r="AG114" s="304">
        <v>0</v>
      </c>
      <c r="AH114" s="304">
        <v>0</v>
      </c>
      <c r="AI114" s="304">
        <v>0</v>
      </c>
      <c r="AJ114" s="304">
        <v>0</v>
      </c>
      <c r="AK114" s="304">
        <v>0</v>
      </c>
      <c r="AL114" s="304">
        <v>0</v>
      </c>
      <c r="AM114" s="304">
        <v>0</v>
      </c>
      <c r="AN114" s="304">
        <v>0</v>
      </c>
      <c r="AO114" s="304">
        <v>0</v>
      </c>
      <c r="AP114" s="304">
        <v>0</v>
      </c>
      <c r="AQ114" s="304">
        <v>0</v>
      </c>
      <c r="AR114" s="304">
        <v>0</v>
      </c>
      <c r="AS114" s="304">
        <v>0</v>
      </c>
      <c r="AT114" s="304">
        <v>0</v>
      </c>
    </row>
    <row r="115" spans="1:46">
      <c r="A115" s="153"/>
      <c r="B115" s="310" t="s">
        <v>349</v>
      </c>
      <c r="C115" s="311">
        <v>0</v>
      </c>
      <c r="D115" s="311">
        <v>0</v>
      </c>
      <c r="E115" s="311">
        <v>0</v>
      </c>
      <c r="F115" s="311">
        <v>173260.67016000001</v>
      </c>
      <c r="G115" s="311">
        <v>175134.35830000002</v>
      </c>
      <c r="H115" s="311">
        <v>173737.27967000002</v>
      </c>
      <c r="I115" s="311">
        <v>55026.330609999997</v>
      </c>
      <c r="J115" s="311">
        <v>255741.11438000001</v>
      </c>
      <c r="K115" s="311">
        <v>222145.59944999998</v>
      </c>
      <c r="L115" s="311">
        <v>240472.06860999999</v>
      </c>
      <c r="M115" s="311">
        <v>323187.29454999999</v>
      </c>
      <c r="N115" s="311">
        <v>231635.41219</v>
      </c>
      <c r="O115" s="311">
        <v>174675</v>
      </c>
      <c r="P115" s="311">
        <v>201194</v>
      </c>
      <c r="Q115" s="311">
        <v>197436.57771000001</v>
      </c>
      <c r="R115" s="311">
        <v>113297</v>
      </c>
      <c r="S115" s="311">
        <v>107707.40968000001</v>
      </c>
      <c r="T115" s="311">
        <v>190720.14238999999</v>
      </c>
      <c r="U115" s="311">
        <v>190244.06499000001</v>
      </c>
      <c r="V115" s="311">
        <v>85247.29</v>
      </c>
      <c r="W115" s="311">
        <v>85462.7</v>
      </c>
      <c r="X115" s="311">
        <v>500923</v>
      </c>
      <c r="Y115" s="311">
        <v>509563</v>
      </c>
      <c r="Z115" s="311">
        <v>101237</v>
      </c>
      <c r="AA115" s="311">
        <v>101749</v>
      </c>
      <c r="AB115" s="311">
        <v>117245</v>
      </c>
      <c r="AC115" s="311">
        <v>121546</v>
      </c>
      <c r="AD115" s="311">
        <v>237654</v>
      </c>
      <c r="AE115" s="311">
        <v>237654</v>
      </c>
      <c r="AF115" s="311">
        <v>1745810</v>
      </c>
      <c r="AG115" s="311">
        <v>1745810</v>
      </c>
      <c r="AH115" s="311">
        <v>512015.94438</v>
      </c>
      <c r="AI115" s="311">
        <v>587485.74719999998</v>
      </c>
      <c r="AJ115" s="311">
        <v>1329104</v>
      </c>
      <c r="AK115" s="311">
        <v>3377933</v>
      </c>
      <c r="AL115" s="311">
        <v>1032187</v>
      </c>
      <c r="AM115" s="311">
        <v>1233752</v>
      </c>
      <c r="AN115" s="311">
        <v>294115</v>
      </c>
      <c r="AO115" s="311">
        <v>544115</v>
      </c>
      <c r="AP115" s="311">
        <v>527516</v>
      </c>
      <c r="AQ115" s="311">
        <v>524506.92748999991</v>
      </c>
      <c r="AR115" s="304">
        <v>524062.15390000003</v>
      </c>
      <c r="AS115" s="304">
        <v>510331.55593999999</v>
      </c>
      <c r="AT115" s="304">
        <v>554602.99538999994</v>
      </c>
    </row>
    <row r="116" spans="1:46">
      <c r="A116" s="153"/>
      <c r="B116" s="310" t="s">
        <v>350</v>
      </c>
      <c r="C116" s="302">
        <v>0</v>
      </c>
      <c r="D116" s="302">
        <v>0</v>
      </c>
      <c r="E116" s="302">
        <v>0</v>
      </c>
      <c r="F116" s="302">
        <v>0</v>
      </c>
      <c r="G116" s="304">
        <v>0</v>
      </c>
      <c r="H116" s="304">
        <v>0</v>
      </c>
      <c r="I116" s="304">
        <v>0</v>
      </c>
      <c r="J116" s="304">
        <v>0</v>
      </c>
      <c r="K116" s="304">
        <v>0</v>
      </c>
      <c r="L116" s="304">
        <v>0</v>
      </c>
      <c r="M116" s="304">
        <v>0</v>
      </c>
      <c r="N116" s="304">
        <v>0</v>
      </c>
      <c r="O116" s="304">
        <v>0</v>
      </c>
      <c r="P116" s="304">
        <v>0</v>
      </c>
      <c r="Q116" s="304">
        <v>0</v>
      </c>
      <c r="R116" s="304">
        <v>0</v>
      </c>
      <c r="S116" s="304">
        <v>48069.975130000006</v>
      </c>
      <c r="T116" s="304">
        <v>34755.72720999999</v>
      </c>
      <c r="U116" s="304">
        <v>108884.83227</v>
      </c>
      <c r="V116" s="304">
        <v>30211.360000000001</v>
      </c>
      <c r="W116" s="304">
        <v>86765.71</v>
      </c>
      <c r="X116" s="304">
        <v>29226</v>
      </c>
      <c r="Y116" s="304">
        <v>86746</v>
      </c>
      <c r="Z116" s="304">
        <v>33230</v>
      </c>
      <c r="AA116" s="304">
        <v>75008</v>
      </c>
      <c r="AB116" s="304">
        <v>41210</v>
      </c>
      <c r="AC116" s="304">
        <v>103740</v>
      </c>
      <c r="AD116" s="304">
        <v>62414</v>
      </c>
      <c r="AE116" s="304">
        <v>155788</v>
      </c>
      <c r="AF116" s="304">
        <v>143974</v>
      </c>
      <c r="AG116" s="304">
        <v>359381</v>
      </c>
      <c r="AH116" s="304">
        <v>383935</v>
      </c>
      <c r="AI116" s="304">
        <v>478792</v>
      </c>
      <c r="AJ116" s="304">
        <v>1</v>
      </c>
      <c r="AK116" s="304">
        <v>445909</v>
      </c>
      <c r="AL116" s="304">
        <v>343481</v>
      </c>
      <c r="AM116" s="304">
        <v>0</v>
      </c>
      <c r="AN116" s="304">
        <v>331699</v>
      </c>
      <c r="AO116" s="304">
        <v>221654</v>
      </c>
      <c r="AP116" s="304">
        <v>265998</v>
      </c>
      <c r="AQ116" s="304">
        <v>255232.33144000001</v>
      </c>
      <c r="AR116" s="304">
        <v>286274.68726999999</v>
      </c>
      <c r="AS116" s="304">
        <v>290592.37228000001</v>
      </c>
      <c r="AT116" s="304">
        <v>298291.64953</v>
      </c>
    </row>
    <row r="117" spans="1:46">
      <c r="A117" s="153"/>
      <c r="B117" s="310" t="s">
        <v>351</v>
      </c>
      <c r="C117" s="302">
        <v>0</v>
      </c>
      <c r="D117" s="302">
        <v>0</v>
      </c>
      <c r="E117" s="302">
        <v>0</v>
      </c>
      <c r="F117" s="302">
        <v>0</v>
      </c>
      <c r="G117" s="304">
        <v>0</v>
      </c>
      <c r="H117" s="304">
        <v>0</v>
      </c>
      <c r="I117" s="304">
        <v>0</v>
      </c>
      <c r="J117" s="304">
        <v>0</v>
      </c>
      <c r="K117" s="304">
        <v>0</v>
      </c>
      <c r="L117" s="304">
        <v>0</v>
      </c>
      <c r="M117" s="304">
        <v>0</v>
      </c>
      <c r="N117" s="304">
        <v>0</v>
      </c>
      <c r="O117" s="304">
        <v>0</v>
      </c>
      <c r="P117" s="304">
        <v>0</v>
      </c>
      <c r="Q117" s="304">
        <v>0</v>
      </c>
      <c r="R117" s="304">
        <v>0</v>
      </c>
      <c r="S117" s="304">
        <v>-9599.0780799999993</v>
      </c>
      <c r="T117" s="304">
        <v>-13154.22683</v>
      </c>
      <c r="U117" s="304">
        <v>-13627.963109999999</v>
      </c>
      <c r="V117" s="304">
        <v>-10145.76</v>
      </c>
      <c r="W117" s="304">
        <v>-11180.97</v>
      </c>
      <c r="X117" s="304">
        <v>-18742</v>
      </c>
      <c r="Y117" s="304">
        <v>-19490</v>
      </c>
      <c r="Z117" s="304">
        <v>-15947</v>
      </c>
      <c r="AA117" s="304">
        <v>-16133</v>
      </c>
      <c r="AB117" s="304">
        <v>-15628</v>
      </c>
      <c r="AC117" s="304">
        <v>-15453</v>
      </c>
      <c r="AD117" s="304">
        <v>-15222</v>
      </c>
      <c r="AE117" s="304">
        <v>-17721</v>
      </c>
      <c r="AF117" s="304">
        <v>-17416</v>
      </c>
      <c r="AG117" s="304">
        <v>-31663</v>
      </c>
      <c r="AH117" s="304">
        <v>-30411</v>
      </c>
      <c r="AI117" s="304">
        <v>-30663</v>
      </c>
      <c r="AJ117" s="304">
        <v>-1</v>
      </c>
      <c r="AK117" s="304">
        <v>-132952</v>
      </c>
      <c r="AL117" s="304">
        <v>-68946</v>
      </c>
      <c r="AM117" s="304">
        <v>0</v>
      </c>
      <c r="AN117" s="304">
        <v>-82241</v>
      </c>
      <c r="AO117" s="304">
        <v>-81644</v>
      </c>
      <c r="AP117" s="304">
        <v>-79784</v>
      </c>
      <c r="AQ117" s="304">
        <v>-76780.276060000004</v>
      </c>
      <c r="AR117" s="304">
        <v>-75866.733300000007</v>
      </c>
      <c r="AS117" s="304">
        <v>-75063.73612999999</v>
      </c>
      <c r="AT117" s="304">
        <v>-74321.993560000003</v>
      </c>
    </row>
    <row r="118" spans="1:46">
      <c r="A118" s="153"/>
      <c r="B118" s="310" t="s">
        <v>354</v>
      </c>
      <c r="C118" s="302"/>
      <c r="D118" s="302"/>
      <c r="E118" s="302"/>
      <c r="F118" s="302"/>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304"/>
      <c r="AF118" s="304"/>
      <c r="AG118" s="304"/>
      <c r="AH118" s="304"/>
      <c r="AI118" s="304"/>
      <c r="AJ118" s="304"/>
      <c r="AK118" s="304"/>
      <c r="AL118" s="304">
        <v>24961</v>
      </c>
      <c r="AM118" s="304">
        <v>25008</v>
      </c>
      <c r="AN118" s="304">
        <v>24857.382762686848</v>
      </c>
      <c r="AO118" s="304">
        <v>25006.604245048402</v>
      </c>
      <c r="AP118" s="304">
        <v>24961</v>
      </c>
      <c r="AQ118" s="304">
        <v>24961</v>
      </c>
      <c r="AR118" s="304">
        <v>24960.903359999997</v>
      </c>
      <c r="AS118" s="304">
        <v>24961</v>
      </c>
      <c r="AT118" s="304">
        <v>24961</v>
      </c>
    </row>
    <row r="119" spans="1:46">
      <c r="A119" s="153"/>
      <c r="B119" s="310" t="s">
        <v>138</v>
      </c>
      <c r="C119" s="302"/>
      <c r="D119" s="302"/>
      <c r="E119" s="302"/>
      <c r="F119" s="302"/>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c r="AE119" s="304"/>
      <c r="AF119" s="304"/>
      <c r="AG119" s="304"/>
      <c r="AH119" s="304"/>
      <c r="AI119" s="304"/>
      <c r="AJ119" s="304"/>
      <c r="AK119" s="304"/>
      <c r="AL119" s="304"/>
      <c r="AM119" s="304"/>
      <c r="AN119" s="304"/>
      <c r="AO119" s="304"/>
      <c r="AP119" s="304"/>
      <c r="AQ119" s="304"/>
      <c r="AR119" s="304">
        <v>-74954.925950000004</v>
      </c>
      <c r="AS119" s="304">
        <v>2.9306700000000001</v>
      </c>
      <c r="AT119" s="304">
        <v>2.9306700000000001</v>
      </c>
    </row>
    <row r="120" spans="1:46">
      <c r="A120" s="153"/>
      <c r="B120" s="310" t="s">
        <v>110</v>
      </c>
      <c r="C120" s="302">
        <v>0</v>
      </c>
      <c r="D120" s="302">
        <v>0</v>
      </c>
      <c r="E120" s="302">
        <v>0</v>
      </c>
      <c r="F120" s="302">
        <v>0</v>
      </c>
      <c r="G120" s="304">
        <v>0</v>
      </c>
      <c r="H120" s="304">
        <v>0</v>
      </c>
      <c r="I120" s="304">
        <v>0</v>
      </c>
      <c r="J120" s="304">
        <v>0</v>
      </c>
      <c r="K120" s="304">
        <v>0</v>
      </c>
      <c r="L120" s="304">
        <v>0</v>
      </c>
      <c r="M120" s="304">
        <v>0</v>
      </c>
      <c r="N120" s="304">
        <v>0</v>
      </c>
      <c r="O120" s="304">
        <v>0</v>
      </c>
      <c r="P120" s="304">
        <v>0</v>
      </c>
      <c r="Q120" s="304">
        <v>0</v>
      </c>
      <c r="R120" s="304">
        <v>0</v>
      </c>
      <c r="S120" s="304">
        <v>26799.402044999999</v>
      </c>
      <c r="T120" s="304">
        <v>20726.417679999999</v>
      </c>
      <c r="U120" s="304">
        <v>19320.503829999998</v>
      </c>
      <c r="V120" s="304">
        <v>31530.639999999999</v>
      </c>
      <c r="W120" s="304">
        <v>37958.67</v>
      </c>
      <c r="X120" s="304">
        <v>35800</v>
      </c>
      <c r="Y120" s="304">
        <v>36387</v>
      </c>
      <c r="Z120" s="304">
        <v>34729</v>
      </c>
      <c r="AA120" s="304">
        <v>41458</v>
      </c>
      <c r="AB120" s="304">
        <v>43544</v>
      </c>
      <c r="AC120" s="304">
        <v>41394</v>
      </c>
      <c r="AD120" s="304">
        <v>53742</v>
      </c>
      <c r="AE120" s="304">
        <v>44531</v>
      </c>
      <c r="AF120" s="304">
        <v>41768</v>
      </c>
      <c r="AG120" s="304">
        <v>52541</v>
      </c>
      <c r="AH120" s="304">
        <v>136121</v>
      </c>
      <c r="AI120" s="304">
        <v>177394</v>
      </c>
      <c r="AJ120" s="304">
        <v>166395</v>
      </c>
      <c r="AK120" s="304">
        <v>175240</v>
      </c>
      <c r="AL120" s="304">
        <v>190199</v>
      </c>
      <c r="AM120" s="304">
        <v>194216</v>
      </c>
      <c r="AN120" s="304">
        <v>208047</v>
      </c>
      <c r="AO120" s="304">
        <v>226067</v>
      </c>
      <c r="AP120" s="304">
        <v>161421</v>
      </c>
      <c r="AQ120" s="304">
        <v>216119.56458000001</v>
      </c>
      <c r="AR120" s="304">
        <v>175012.01550000004</v>
      </c>
      <c r="AS120" s="304">
        <v>170939.10285999998</v>
      </c>
      <c r="AT120" s="304">
        <v>173208.11755000002</v>
      </c>
    </row>
    <row r="121" spans="1:46">
      <c r="A121" s="153"/>
      <c r="B121" s="310" t="s">
        <v>176</v>
      </c>
      <c r="C121" s="302">
        <v>0</v>
      </c>
      <c r="D121" s="302">
        <v>0</v>
      </c>
      <c r="E121" s="302">
        <v>0</v>
      </c>
      <c r="F121" s="302">
        <v>0</v>
      </c>
      <c r="G121" s="304">
        <v>0</v>
      </c>
      <c r="H121" s="304">
        <v>0</v>
      </c>
      <c r="I121" s="304">
        <v>0</v>
      </c>
      <c r="J121" s="304">
        <v>0</v>
      </c>
      <c r="K121" s="304">
        <v>0</v>
      </c>
      <c r="L121" s="304">
        <v>0</v>
      </c>
      <c r="M121" s="304">
        <v>0</v>
      </c>
      <c r="N121" s="304">
        <v>0</v>
      </c>
      <c r="O121" s="304">
        <v>0</v>
      </c>
      <c r="P121" s="304">
        <v>1453.9222</v>
      </c>
      <c r="Q121" s="304">
        <v>0</v>
      </c>
      <c r="R121" s="304">
        <v>0</v>
      </c>
      <c r="S121" s="304">
        <v>0</v>
      </c>
      <c r="T121" s="304">
        <v>0</v>
      </c>
      <c r="U121" s="304">
        <v>0</v>
      </c>
      <c r="V121" s="304">
        <v>7107.24</v>
      </c>
      <c r="W121" s="304">
        <v>0</v>
      </c>
      <c r="X121" s="304">
        <v>0</v>
      </c>
      <c r="Y121" s="304">
        <v>0</v>
      </c>
      <c r="Z121" s="304">
        <v>2391</v>
      </c>
      <c r="AA121" s="304">
        <v>0</v>
      </c>
      <c r="AB121" s="304">
        <v>0</v>
      </c>
      <c r="AC121" s="304">
        <v>0</v>
      </c>
      <c r="AD121" s="304">
        <v>3211</v>
      </c>
      <c r="AE121" s="304">
        <v>39578</v>
      </c>
      <c r="AF121" s="304">
        <v>17311</v>
      </c>
      <c r="AG121" s="304">
        <v>162273</v>
      </c>
      <c r="AH121" s="304">
        <v>143301</v>
      </c>
      <c r="AI121" s="304">
        <v>25063</v>
      </c>
      <c r="AJ121" s="304">
        <v>19439</v>
      </c>
      <c r="AK121" s="304">
        <v>1033</v>
      </c>
      <c r="AL121" s="304">
        <v>4518</v>
      </c>
      <c r="AM121" s="304">
        <v>0</v>
      </c>
      <c r="AN121" s="304">
        <v>0</v>
      </c>
      <c r="AO121" s="304">
        <v>21182</v>
      </c>
      <c r="AP121" s="304">
        <v>1850</v>
      </c>
      <c r="AQ121" s="304">
        <v>36230.817150000003</v>
      </c>
      <c r="AR121" s="304">
        <v>54947</v>
      </c>
      <c r="AS121" s="304">
        <v>50675.947260000008</v>
      </c>
      <c r="AT121" s="304">
        <v>43705.41317</v>
      </c>
    </row>
    <row r="122" spans="1:46">
      <c r="A122" s="153"/>
      <c r="B122" s="310" t="s">
        <v>120</v>
      </c>
      <c r="C122" s="304">
        <v>0</v>
      </c>
      <c r="D122" s="304">
        <v>0</v>
      </c>
      <c r="E122" s="304">
        <v>0</v>
      </c>
      <c r="F122" s="304">
        <v>0</v>
      </c>
      <c r="G122" s="304">
        <v>0</v>
      </c>
      <c r="H122" s="304">
        <v>0</v>
      </c>
      <c r="I122" s="304">
        <v>0</v>
      </c>
      <c r="J122" s="304">
        <v>0</v>
      </c>
      <c r="K122" s="304">
        <v>0</v>
      </c>
      <c r="L122" s="304">
        <v>0</v>
      </c>
      <c r="M122" s="304">
        <v>0</v>
      </c>
      <c r="N122" s="304">
        <v>6272</v>
      </c>
      <c r="O122" s="304">
        <v>0</v>
      </c>
      <c r="P122" s="304">
        <v>2.4259835481643677E-3</v>
      </c>
      <c r="Q122" s="304">
        <v>0</v>
      </c>
      <c r="R122" s="304">
        <v>0</v>
      </c>
      <c r="S122" s="304">
        <v>-1.0790228843688966E-6</v>
      </c>
      <c r="T122" s="304">
        <v>-8.2200020551681517E-6</v>
      </c>
      <c r="U122" s="304">
        <v>5.7760085910558701E-6</v>
      </c>
      <c r="V122" s="304">
        <v>0</v>
      </c>
      <c r="W122" s="304">
        <v>0</v>
      </c>
      <c r="X122" s="304">
        <v>0</v>
      </c>
      <c r="Y122" s="304">
        <v>0</v>
      </c>
      <c r="Z122" s="304">
        <v>0</v>
      </c>
      <c r="AA122" s="304">
        <v>0</v>
      </c>
      <c r="AB122" s="304">
        <v>0</v>
      </c>
      <c r="AC122" s="304">
        <v>0</v>
      </c>
      <c r="AD122" s="304">
        <v>0</v>
      </c>
      <c r="AE122" s="304">
        <v>0</v>
      </c>
      <c r="AF122" s="304">
        <v>0</v>
      </c>
      <c r="AG122" s="304">
        <v>0</v>
      </c>
      <c r="AH122" s="304">
        <v>0</v>
      </c>
      <c r="AI122" s="304">
        <v>0</v>
      </c>
      <c r="AJ122" s="304">
        <v>0</v>
      </c>
      <c r="AK122" s="304">
        <v>0</v>
      </c>
      <c r="AL122" s="304">
        <v>0</v>
      </c>
      <c r="AM122" s="304">
        <v>0</v>
      </c>
      <c r="AN122" s="304">
        <v>0</v>
      </c>
      <c r="AO122" s="304">
        <v>0</v>
      </c>
      <c r="AP122" s="304">
        <v>6625</v>
      </c>
      <c r="AQ122" s="304">
        <v>13331.660800000012</v>
      </c>
      <c r="AR122" s="304">
        <v>10697.559040000082</v>
      </c>
      <c r="AS122" s="304">
        <v>37915.167129999987</v>
      </c>
      <c r="AT122" s="304">
        <v>19818.3</v>
      </c>
    </row>
    <row r="123" spans="1:46">
      <c r="A123" s="153"/>
      <c r="B123" s="310" t="s">
        <v>75</v>
      </c>
      <c r="C123" s="146">
        <v>0</v>
      </c>
      <c r="D123" s="146">
        <v>698.50008300000013</v>
      </c>
      <c r="E123" s="146">
        <v>698.50008300000013</v>
      </c>
      <c r="F123" s="146">
        <v>698.50008300000013</v>
      </c>
      <c r="G123" s="146">
        <v>0</v>
      </c>
      <c r="H123" s="146">
        <v>0</v>
      </c>
      <c r="I123" s="146">
        <v>0</v>
      </c>
      <c r="J123" s="146">
        <v>0</v>
      </c>
      <c r="K123" s="146">
        <v>0</v>
      </c>
      <c r="L123" s="146">
        <v>0</v>
      </c>
      <c r="M123" s="146">
        <v>0</v>
      </c>
      <c r="N123" s="146">
        <v>-9.9999904632568354E-6</v>
      </c>
      <c r="O123" s="146">
        <v>-1.0000005364418031E-5</v>
      </c>
      <c r="P123" s="146">
        <v>-1.000000536441803E-2</v>
      </c>
      <c r="Q123" s="146">
        <v>-9.9999979138374322E-6</v>
      </c>
      <c r="R123" s="146">
        <v>0</v>
      </c>
      <c r="S123" s="146">
        <v>0</v>
      </c>
      <c r="T123" s="146">
        <v>0</v>
      </c>
      <c r="U123" s="146">
        <v>0</v>
      </c>
      <c r="V123" s="146">
        <v>0</v>
      </c>
      <c r="W123" s="146">
        <v>0</v>
      </c>
      <c r="X123" s="146">
        <v>0</v>
      </c>
      <c r="Y123" s="146">
        <v>0</v>
      </c>
      <c r="Z123" s="146">
        <v>0</v>
      </c>
      <c r="AA123" s="146">
        <v>0</v>
      </c>
      <c r="AB123" s="146">
        <v>0</v>
      </c>
      <c r="AC123" s="146">
        <v>0</v>
      </c>
      <c r="AD123" s="146">
        <v>0</v>
      </c>
      <c r="AE123" s="146">
        <v>0</v>
      </c>
      <c r="AF123" s="146">
        <v>0</v>
      </c>
      <c r="AG123" s="146">
        <v>0</v>
      </c>
      <c r="AH123" s="146">
        <v>0</v>
      </c>
      <c r="AI123" s="146">
        <v>0</v>
      </c>
      <c r="AJ123" s="146">
        <v>0</v>
      </c>
      <c r="AK123" s="146">
        <v>0</v>
      </c>
      <c r="AL123" s="146">
        <v>0</v>
      </c>
      <c r="AM123" s="146">
        <v>0</v>
      </c>
      <c r="AN123" s="146">
        <v>0</v>
      </c>
      <c r="AO123" s="146">
        <v>27828</v>
      </c>
      <c r="AP123" s="146">
        <v>0</v>
      </c>
      <c r="AQ123" s="304">
        <v>1.3999998569488525E-4</v>
      </c>
      <c r="AR123" s="304">
        <v>0</v>
      </c>
      <c r="AS123" s="304">
        <v>191171.20723000006</v>
      </c>
      <c r="AT123" s="304">
        <v>1.7000000000000001E-4</v>
      </c>
    </row>
    <row r="124" spans="1:46">
      <c r="A124" s="153"/>
      <c r="B124" s="310" t="s">
        <v>272</v>
      </c>
      <c r="C124" s="146"/>
      <c r="D124" s="146"/>
      <c r="E124" s="146"/>
      <c r="F124" s="146"/>
      <c r="G124" s="146"/>
      <c r="H124" s="146"/>
      <c r="I124" s="146"/>
      <c r="J124" s="146"/>
      <c r="K124" s="146"/>
      <c r="L124" s="146"/>
      <c r="M124" s="146"/>
      <c r="N124" s="146"/>
      <c r="O124" s="146"/>
      <c r="P124" s="146"/>
      <c r="Q124" s="146"/>
      <c r="R124" s="146"/>
      <c r="S124" s="146"/>
      <c r="T124" s="146"/>
      <c r="U124" s="146"/>
      <c r="V124" s="146"/>
      <c r="W124" s="146"/>
      <c r="X124" s="146"/>
      <c r="Y124" s="146"/>
      <c r="Z124" s="146"/>
      <c r="AA124" s="146"/>
      <c r="AB124" s="146"/>
      <c r="AC124" s="146"/>
      <c r="AD124" s="146"/>
      <c r="AE124" s="146"/>
      <c r="AF124" s="146"/>
      <c r="AG124" s="146"/>
      <c r="AH124" s="146"/>
      <c r="AI124" s="146"/>
      <c r="AJ124" s="146"/>
      <c r="AK124" s="304">
        <v>260560</v>
      </c>
      <c r="AL124" s="304">
        <v>249342</v>
      </c>
      <c r="AM124" s="304">
        <v>240189</v>
      </c>
      <c r="AN124" s="304">
        <v>225055</v>
      </c>
      <c r="AO124" s="304">
        <v>219063</v>
      </c>
      <c r="AP124" s="304">
        <v>214782</v>
      </c>
      <c r="AQ124" s="304">
        <v>340497.19314999995</v>
      </c>
      <c r="AR124" s="304">
        <v>997526.59161000012</v>
      </c>
      <c r="AS124" s="304">
        <v>1434990.0673800001</v>
      </c>
      <c r="AT124" s="304">
        <v>1888891.3555300003</v>
      </c>
    </row>
    <row r="125" spans="1:46">
      <c r="A125" s="153"/>
      <c r="B125" s="310" t="s">
        <v>10</v>
      </c>
      <c r="C125" s="304">
        <v>153894.67654999997</v>
      </c>
      <c r="D125" s="304">
        <v>132913.30346999998</v>
      </c>
      <c r="E125" s="304">
        <v>109111.7847</v>
      </c>
      <c r="F125" s="304">
        <v>183585</v>
      </c>
      <c r="G125" s="304">
        <v>199438.37869000001</v>
      </c>
      <c r="H125" s="304">
        <v>191484.1905829052</v>
      </c>
      <c r="I125" s="304">
        <v>239260.44588999997</v>
      </c>
      <c r="J125" s="304">
        <v>129488.11211033099</v>
      </c>
      <c r="K125" s="304">
        <v>2029.9999999999998</v>
      </c>
      <c r="L125" s="304">
        <v>45134.927830000001</v>
      </c>
      <c r="M125" s="304">
        <v>100726.15639000002</v>
      </c>
      <c r="N125" s="304">
        <v>209215.60519</v>
      </c>
      <c r="O125" s="304">
        <v>142123</v>
      </c>
      <c r="P125" s="304">
        <v>131310.731</v>
      </c>
      <c r="Q125" s="304">
        <v>150351.62109</v>
      </c>
      <c r="R125" s="304">
        <v>130828.96</v>
      </c>
      <c r="S125" s="304">
        <v>134746.6862</v>
      </c>
      <c r="T125" s="304">
        <v>92607</v>
      </c>
      <c r="U125" s="304">
        <v>159766.14000000001</v>
      </c>
      <c r="V125" s="304">
        <v>104308</v>
      </c>
      <c r="W125" s="304">
        <v>109412</v>
      </c>
      <c r="X125" s="304">
        <v>96346</v>
      </c>
      <c r="Y125" s="304">
        <v>97229</v>
      </c>
      <c r="Z125" s="304">
        <v>166549</v>
      </c>
      <c r="AA125" s="304">
        <v>157349</v>
      </c>
      <c r="AB125" s="304">
        <v>134889</v>
      </c>
      <c r="AC125" s="304">
        <v>125467</v>
      </c>
      <c r="AD125" s="304">
        <v>122721</v>
      </c>
      <c r="AE125" s="304">
        <v>142650</v>
      </c>
      <c r="AF125" s="304">
        <v>168055</v>
      </c>
      <c r="AG125" s="304">
        <v>258154</v>
      </c>
      <c r="AH125" s="304">
        <v>317102</v>
      </c>
      <c r="AI125" s="304">
        <v>279122</v>
      </c>
      <c r="AJ125" s="304">
        <v>269001</v>
      </c>
      <c r="AK125" s="304">
        <v>259774</v>
      </c>
      <c r="AL125" s="304">
        <v>285286</v>
      </c>
      <c r="AM125" s="304">
        <v>254877</v>
      </c>
      <c r="AN125" s="304">
        <v>225196.61723731316</v>
      </c>
      <c r="AO125" s="304">
        <v>333174.39575495158</v>
      </c>
      <c r="AP125" s="304">
        <v>252819</v>
      </c>
      <c r="AQ125" s="304">
        <v>181135.36298000001</v>
      </c>
      <c r="AR125" s="304">
        <v>126943</v>
      </c>
      <c r="AS125" s="304">
        <v>85690.55799999999</v>
      </c>
      <c r="AT125" s="304">
        <v>70753.491099999999</v>
      </c>
    </row>
    <row r="126" spans="1:46">
      <c r="A126" s="153"/>
      <c r="B126" s="310" t="s">
        <v>76</v>
      </c>
      <c r="C126" s="311">
        <v>0</v>
      </c>
      <c r="D126" s="311">
        <v>0</v>
      </c>
      <c r="E126" s="311">
        <v>0</v>
      </c>
      <c r="F126" s="311">
        <v>34926</v>
      </c>
      <c r="G126" s="311">
        <v>10462.691720000003</v>
      </c>
      <c r="H126" s="311">
        <v>8733.3205699999962</v>
      </c>
      <c r="I126" s="311">
        <v>5008.93703</v>
      </c>
      <c r="J126" s="311">
        <v>0</v>
      </c>
      <c r="K126" s="311">
        <v>0</v>
      </c>
      <c r="L126" s="311">
        <v>0</v>
      </c>
      <c r="M126" s="311">
        <v>0</v>
      </c>
      <c r="N126" s="311">
        <v>0</v>
      </c>
      <c r="O126" s="311">
        <v>0</v>
      </c>
      <c r="P126" s="311">
        <v>0</v>
      </c>
      <c r="Q126" s="311">
        <v>0</v>
      </c>
      <c r="R126" s="311">
        <v>0</v>
      </c>
      <c r="S126" s="311">
        <v>0</v>
      </c>
      <c r="T126" s="311">
        <v>0</v>
      </c>
      <c r="U126" s="311">
        <v>0</v>
      </c>
      <c r="V126" s="311">
        <v>0</v>
      </c>
      <c r="W126" s="311">
        <v>0</v>
      </c>
      <c r="X126" s="311">
        <v>0</v>
      </c>
      <c r="Y126" s="311">
        <v>0</v>
      </c>
      <c r="Z126" s="311">
        <v>0</v>
      </c>
      <c r="AA126" s="311">
        <v>0</v>
      </c>
      <c r="AB126" s="311">
        <v>0</v>
      </c>
      <c r="AC126" s="311">
        <v>0</v>
      </c>
      <c r="AD126" s="311">
        <v>0</v>
      </c>
      <c r="AE126" s="311">
        <v>0</v>
      </c>
      <c r="AF126" s="311">
        <v>0</v>
      </c>
      <c r="AG126" s="311">
        <v>0</v>
      </c>
      <c r="AH126" s="311">
        <v>0</v>
      </c>
      <c r="AI126" s="311">
        <v>0</v>
      </c>
      <c r="AJ126" s="311">
        <v>0</v>
      </c>
      <c r="AK126" s="311">
        <v>0</v>
      </c>
      <c r="AL126" s="311">
        <v>0</v>
      </c>
      <c r="AM126" s="311">
        <v>0</v>
      </c>
      <c r="AN126" s="311">
        <v>0</v>
      </c>
      <c r="AO126" s="311">
        <v>0</v>
      </c>
      <c r="AP126" s="311">
        <v>0</v>
      </c>
      <c r="AQ126" s="311">
        <v>0</v>
      </c>
      <c r="AR126" s="304">
        <v>0</v>
      </c>
      <c r="AS126" s="304">
        <v>0</v>
      </c>
      <c r="AT126" s="304">
        <v>0</v>
      </c>
    </row>
    <row r="127" spans="1:46">
      <c r="A127" s="166"/>
      <c r="B127" s="312" t="s">
        <v>77</v>
      </c>
      <c r="C127" s="302">
        <v>2138620.5910550556</v>
      </c>
      <c r="D127" s="302">
        <v>4099722.2968800548</v>
      </c>
      <c r="E127" s="302">
        <v>4296745.986606556</v>
      </c>
      <c r="F127" s="302">
        <v>3433817.7411699994</v>
      </c>
      <c r="G127" s="302">
        <v>3500889.8870099997</v>
      </c>
      <c r="H127" s="302">
        <v>3461464.7598600001</v>
      </c>
      <c r="I127" s="302">
        <v>3578607.4387499993</v>
      </c>
      <c r="J127" s="302">
        <v>4138788.5580910943</v>
      </c>
      <c r="K127" s="302">
        <v>4890074.946491641</v>
      </c>
      <c r="L127" s="302">
        <v>4682888.6089671273</v>
      </c>
      <c r="M127" s="302">
        <v>4657818.622538127</v>
      </c>
      <c r="N127" s="302">
        <v>4379438.2744199997</v>
      </c>
      <c r="O127" s="302">
        <v>3807461.0769199999</v>
      </c>
      <c r="P127" s="302">
        <v>4644882.4368400006</v>
      </c>
      <c r="Q127" s="302">
        <v>4643876.6411779998</v>
      </c>
      <c r="R127" s="302">
        <v>5037038.2974999994</v>
      </c>
      <c r="S127" s="302">
        <v>5076086.3265700005</v>
      </c>
      <c r="T127" s="302">
        <v>5296073.9450500002</v>
      </c>
      <c r="U127" s="302">
        <v>5190307.9363899995</v>
      </c>
      <c r="V127" s="302">
        <v>5605894.9900000002</v>
      </c>
      <c r="W127" s="302">
        <v>5488429.3199999994</v>
      </c>
      <c r="X127" s="302">
        <v>6285382</v>
      </c>
      <c r="Y127" s="302">
        <v>6919209</v>
      </c>
      <c r="Z127" s="302">
        <v>7221417</v>
      </c>
      <c r="AA127" s="302">
        <v>7450696</v>
      </c>
      <c r="AB127" s="302">
        <v>7583201</v>
      </c>
      <c r="AC127" s="302">
        <v>7868862</v>
      </c>
      <c r="AD127" s="302">
        <v>7811394</v>
      </c>
      <c r="AE127" s="302">
        <v>9895998.4910000004</v>
      </c>
      <c r="AF127" s="302">
        <v>8967907.6040000003</v>
      </c>
      <c r="AG127" s="302">
        <v>13408821.604</v>
      </c>
      <c r="AH127" s="302">
        <v>22951078.412330002</v>
      </c>
      <c r="AI127" s="302">
        <v>23172196</v>
      </c>
      <c r="AJ127" s="302">
        <v>22830238.964850001</v>
      </c>
      <c r="AK127" s="302">
        <v>24143030.957109999</v>
      </c>
      <c r="AL127" s="302">
        <v>23892034</v>
      </c>
      <c r="AM127" s="302">
        <v>23849422</v>
      </c>
      <c r="AN127" s="302">
        <v>23964417.83013</v>
      </c>
      <c r="AO127" s="302">
        <v>25297419.83013</v>
      </c>
      <c r="AP127" s="302">
        <v>26772100.707589999</v>
      </c>
      <c r="AQ127" s="302">
        <f>AQ128</f>
        <v>26951635.299199998</v>
      </c>
      <c r="AR127" s="302">
        <f>AR128</f>
        <v>26127177.628270004</v>
      </c>
      <c r="AS127" s="302">
        <f>AS128</f>
        <v>26471763.602340002</v>
      </c>
      <c r="AT127" s="302">
        <f>AT128</f>
        <v>27281917.696020007</v>
      </c>
    </row>
    <row r="128" spans="1:46">
      <c r="A128" s="153"/>
      <c r="B128" s="305" t="s">
        <v>78</v>
      </c>
      <c r="C128" s="302">
        <v>2138620.5910550556</v>
      </c>
      <c r="D128" s="302">
        <v>4099722.2968800548</v>
      </c>
      <c r="E128" s="302">
        <v>4296745.986606556</v>
      </c>
      <c r="F128" s="302">
        <v>3433817.7411699994</v>
      </c>
      <c r="G128" s="302">
        <v>3500889.8870099997</v>
      </c>
      <c r="H128" s="302">
        <v>3461464.7598600001</v>
      </c>
      <c r="I128" s="302">
        <v>3578607.4387499993</v>
      </c>
      <c r="J128" s="302">
        <v>4138788.5580910943</v>
      </c>
      <c r="K128" s="302">
        <v>4890074.946491641</v>
      </c>
      <c r="L128" s="302">
        <v>4682888.6089671273</v>
      </c>
      <c r="M128" s="302">
        <v>4657818.622538127</v>
      </c>
      <c r="N128" s="302">
        <v>4379438.2744199997</v>
      </c>
      <c r="O128" s="302">
        <v>3807461.0769199999</v>
      </c>
      <c r="P128" s="302">
        <v>4644882.4368400006</v>
      </c>
      <c r="Q128" s="302">
        <v>4643876.6411779998</v>
      </c>
      <c r="R128" s="302">
        <v>5037038.2974999994</v>
      </c>
      <c r="S128" s="302">
        <v>5076086.3265700005</v>
      </c>
      <c r="T128" s="302">
        <v>5296073.9450500002</v>
      </c>
      <c r="U128" s="302">
        <v>5190307.9363899995</v>
      </c>
      <c r="V128" s="302">
        <v>5605894.9900000002</v>
      </c>
      <c r="W128" s="302">
        <v>5488429.3199999994</v>
      </c>
      <c r="X128" s="302">
        <v>6285382</v>
      </c>
      <c r="Y128" s="302">
        <v>6919209</v>
      </c>
      <c r="Z128" s="302">
        <v>7221417</v>
      </c>
      <c r="AA128" s="302">
        <v>7450696</v>
      </c>
      <c r="AB128" s="302">
        <v>7583201</v>
      </c>
      <c r="AC128" s="302">
        <v>7868862</v>
      </c>
      <c r="AD128" s="302">
        <v>7811394</v>
      </c>
      <c r="AE128" s="302">
        <v>9895998.4910000004</v>
      </c>
      <c r="AF128" s="302">
        <v>8967907.6040000003</v>
      </c>
      <c r="AG128" s="302">
        <v>13408821.604</v>
      </c>
      <c r="AH128" s="302">
        <v>22951078.412330002</v>
      </c>
      <c r="AI128" s="302">
        <v>23172196</v>
      </c>
      <c r="AJ128" s="302">
        <v>22830238.964850001</v>
      </c>
      <c r="AK128" s="302">
        <v>24143030.957109999</v>
      </c>
      <c r="AL128" s="302">
        <v>23892034</v>
      </c>
      <c r="AM128" s="302">
        <v>23849422</v>
      </c>
      <c r="AN128" s="302">
        <v>23964417.83013</v>
      </c>
      <c r="AO128" s="302">
        <v>25297419.83013</v>
      </c>
      <c r="AP128" s="302">
        <v>26772100.707589999</v>
      </c>
      <c r="AQ128" s="302">
        <v>26951635.299199998</v>
      </c>
      <c r="AR128" s="302">
        <f>SUM(AR129:AR149)</f>
        <v>26127177.628270004</v>
      </c>
      <c r="AS128" s="302">
        <f>SUM(AS129:AS149)</f>
        <v>26471763.602340002</v>
      </c>
      <c r="AT128" s="302">
        <f>SUM(AT129:AT149)</f>
        <v>27281917.696020007</v>
      </c>
    </row>
    <row r="129" spans="1:46">
      <c r="A129" s="153"/>
      <c r="B129" s="310" t="s">
        <v>72</v>
      </c>
      <c r="C129" s="304">
        <v>0</v>
      </c>
      <c r="D129" s="304">
        <v>0</v>
      </c>
      <c r="E129" s="304">
        <v>0</v>
      </c>
      <c r="F129" s="304">
        <v>4279.3989499999998</v>
      </c>
      <c r="G129" s="304">
        <v>4558.2995099999998</v>
      </c>
      <c r="H129" s="304">
        <v>4750.9842399999998</v>
      </c>
      <c r="I129" s="304">
        <v>5231.3547400000007</v>
      </c>
      <c r="J129" s="304">
        <v>5410.3490200000006</v>
      </c>
      <c r="K129" s="304">
        <v>5243.3411299999998</v>
      </c>
      <c r="L129" s="304">
        <v>4641.8501500000002</v>
      </c>
      <c r="M129" s="304">
        <v>4626.8694599999999</v>
      </c>
      <c r="N129" s="304">
        <v>881.20332000000053</v>
      </c>
      <c r="O129" s="304">
        <v>6615</v>
      </c>
      <c r="P129" s="304">
        <v>5030.9997100000001</v>
      </c>
      <c r="Q129" s="304">
        <v>5167.4927099999995</v>
      </c>
      <c r="R129" s="304">
        <v>5167.2974999999997</v>
      </c>
      <c r="S129" s="304">
        <v>5167.2974999999997</v>
      </c>
      <c r="T129" s="304">
        <v>22568.209429999999</v>
      </c>
      <c r="U129" s="304">
        <v>28635.6793</v>
      </c>
      <c r="V129" s="304">
        <v>31704.12</v>
      </c>
      <c r="W129" s="304">
        <v>38375.97</v>
      </c>
      <c r="X129" s="304">
        <v>43187</v>
      </c>
      <c r="Y129" s="304">
        <v>56839</v>
      </c>
      <c r="Z129" s="304">
        <v>44382</v>
      </c>
      <c r="AA129" s="304">
        <v>26855</v>
      </c>
      <c r="AB129" s="304">
        <v>26806</v>
      </c>
      <c r="AC129" s="304">
        <v>25348</v>
      </c>
      <c r="AD129" s="304">
        <v>29831</v>
      </c>
      <c r="AE129" s="304">
        <v>28017</v>
      </c>
      <c r="AF129" s="304">
        <v>41825</v>
      </c>
      <c r="AG129" s="304">
        <v>155071</v>
      </c>
      <c r="AH129" s="304">
        <v>298023</v>
      </c>
      <c r="AI129" s="304">
        <v>256843</v>
      </c>
      <c r="AJ129" s="304">
        <v>326133</v>
      </c>
      <c r="AK129" s="304">
        <v>395073</v>
      </c>
      <c r="AL129" s="304">
        <v>336206</v>
      </c>
      <c r="AM129" s="304">
        <v>314545</v>
      </c>
      <c r="AN129" s="304">
        <v>304173</v>
      </c>
      <c r="AO129" s="304">
        <v>485108</v>
      </c>
      <c r="AP129" s="304">
        <v>511359</v>
      </c>
      <c r="AQ129" s="304">
        <v>576174.71727999998</v>
      </c>
      <c r="AR129" s="304">
        <v>484164.37813999999</v>
      </c>
      <c r="AS129" s="304">
        <v>458658.29700999998</v>
      </c>
      <c r="AT129" s="304">
        <v>540395.86265999987</v>
      </c>
    </row>
    <row r="130" spans="1:46">
      <c r="A130" s="153"/>
      <c r="B130" s="310" t="s">
        <v>217</v>
      </c>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c r="AE130" s="304"/>
      <c r="AF130" s="304">
        <v>80000</v>
      </c>
      <c r="AG130" s="304">
        <v>0</v>
      </c>
      <c r="AH130" s="304">
        <v>0</v>
      </c>
      <c r="AI130" s="304">
        <v>0</v>
      </c>
      <c r="AJ130" s="304">
        <v>0</v>
      </c>
      <c r="AK130" s="304">
        <v>0</v>
      </c>
      <c r="AL130" s="304">
        <v>0</v>
      </c>
      <c r="AM130" s="304">
        <v>0</v>
      </c>
      <c r="AN130" s="304">
        <v>0</v>
      </c>
      <c r="AO130" s="304">
        <v>0</v>
      </c>
      <c r="AP130" s="304">
        <v>0</v>
      </c>
      <c r="AQ130" s="304">
        <v>0</v>
      </c>
      <c r="AR130" s="304">
        <v>0</v>
      </c>
      <c r="AS130" s="304">
        <v>0</v>
      </c>
      <c r="AT130" s="304">
        <v>0</v>
      </c>
    </row>
    <row r="131" spans="1:46">
      <c r="A131" s="153"/>
      <c r="B131" s="310" t="s">
        <v>207</v>
      </c>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v>46146</v>
      </c>
      <c r="AE131" s="304">
        <v>143900.49100000001</v>
      </c>
      <c r="AF131" s="304">
        <v>127930.60399999999</v>
      </c>
      <c r="AG131" s="304">
        <v>234828.60399999999</v>
      </c>
      <c r="AH131" s="304">
        <v>323568.82799999998</v>
      </c>
      <c r="AI131" s="304">
        <v>773534</v>
      </c>
      <c r="AJ131" s="304">
        <v>832242</v>
      </c>
      <c r="AK131" s="304">
        <v>679338</v>
      </c>
      <c r="AL131" s="304">
        <v>429328</v>
      </c>
      <c r="AM131" s="304">
        <v>454120</v>
      </c>
      <c r="AN131" s="304">
        <v>464079</v>
      </c>
      <c r="AO131" s="304">
        <v>522351</v>
      </c>
      <c r="AP131" s="304">
        <v>214964</v>
      </c>
      <c r="AQ131" s="304">
        <v>710875.86721000005</v>
      </c>
      <c r="AR131" s="304">
        <v>626982.61613999994</v>
      </c>
      <c r="AS131" s="304">
        <v>768436.79512000002</v>
      </c>
      <c r="AT131" s="304">
        <v>1711044.0340100001</v>
      </c>
    </row>
    <row r="132" spans="1:46">
      <c r="A132" s="153"/>
      <c r="B132" s="310" t="s">
        <v>131</v>
      </c>
      <c r="C132" s="302">
        <v>0</v>
      </c>
      <c r="D132" s="302">
        <v>0</v>
      </c>
      <c r="E132" s="302">
        <v>0</v>
      </c>
      <c r="F132" s="302">
        <v>0</v>
      </c>
      <c r="G132" s="302">
        <v>0</v>
      </c>
      <c r="H132" s="302">
        <v>0</v>
      </c>
      <c r="I132" s="302">
        <v>0</v>
      </c>
      <c r="J132" s="302">
        <v>0</v>
      </c>
      <c r="K132" s="302">
        <v>0</v>
      </c>
      <c r="L132" s="304">
        <v>0</v>
      </c>
      <c r="M132" s="304">
        <v>0</v>
      </c>
      <c r="N132" s="304">
        <v>0</v>
      </c>
      <c r="O132" s="304">
        <v>0</v>
      </c>
      <c r="P132" s="304">
        <v>0</v>
      </c>
      <c r="Q132" s="304">
        <v>0</v>
      </c>
      <c r="R132" s="304">
        <v>0</v>
      </c>
      <c r="S132" s="304">
        <v>0</v>
      </c>
      <c r="T132" s="304">
        <v>0.22638999999999998</v>
      </c>
      <c r="U132" s="304">
        <v>0.22638999999999998</v>
      </c>
      <c r="V132" s="304">
        <v>0.23</v>
      </c>
      <c r="W132" s="304">
        <v>0.23</v>
      </c>
      <c r="X132" s="304">
        <v>0</v>
      </c>
      <c r="Y132" s="304">
        <v>0</v>
      </c>
      <c r="Z132" s="304">
        <v>0</v>
      </c>
      <c r="AA132" s="304">
        <v>0</v>
      </c>
      <c r="AB132" s="304">
        <v>0</v>
      </c>
      <c r="AC132" s="304">
        <v>0</v>
      </c>
      <c r="AD132" s="304">
        <v>0</v>
      </c>
      <c r="AE132" s="304">
        <v>0</v>
      </c>
      <c r="AF132" s="304">
        <v>0</v>
      </c>
      <c r="AG132" s="304">
        <v>0</v>
      </c>
      <c r="AH132" s="304">
        <v>16982</v>
      </c>
      <c r="AI132" s="304">
        <v>16982</v>
      </c>
      <c r="AJ132" s="304">
        <v>16982</v>
      </c>
      <c r="AK132" s="304">
        <v>16982</v>
      </c>
      <c r="AL132" s="304">
        <v>8337</v>
      </c>
      <c r="AM132" s="304">
        <v>7846</v>
      </c>
      <c r="AN132" s="304">
        <v>7341</v>
      </c>
      <c r="AO132" s="304">
        <v>6824</v>
      </c>
      <c r="AP132" s="304">
        <v>367</v>
      </c>
      <c r="AQ132" s="304">
        <v>8297.2092499999999</v>
      </c>
      <c r="AR132" s="304">
        <v>7734.1149000000005</v>
      </c>
      <c r="AS132" s="304">
        <v>7718.0293899999997</v>
      </c>
      <c r="AT132" s="304">
        <v>7319.9526900000001</v>
      </c>
    </row>
    <row r="133" spans="1:46">
      <c r="A133" s="153"/>
      <c r="B133" s="310" t="s">
        <v>132</v>
      </c>
      <c r="C133" s="302">
        <v>0</v>
      </c>
      <c r="D133" s="302">
        <v>0</v>
      </c>
      <c r="E133" s="302">
        <v>0</v>
      </c>
      <c r="F133" s="302">
        <v>0</v>
      </c>
      <c r="G133" s="302">
        <v>0</v>
      </c>
      <c r="H133" s="302">
        <v>0</v>
      </c>
      <c r="I133" s="302">
        <v>0</v>
      </c>
      <c r="J133" s="302">
        <v>0</v>
      </c>
      <c r="K133" s="302">
        <v>0</v>
      </c>
      <c r="L133" s="304">
        <v>0</v>
      </c>
      <c r="M133" s="304">
        <v>0</v>
      </c>
      <c r="N133" s="304">
        <v>0</v>
      </c>
      <c r="O133" s="304">
        <v>253041</v>
      </c>
      <c r="P133" s="304">
        <v>269785</v>
      </c>
      <c r="Q133" s="304">
        <v>255301.46037799999</v>
      </c>
      <c r="R133" s="304">
        <v>45474</v>
      </c>
      <c r="S133" s="304">
        <v>47867.113480000022</v>
      </c>
      <c r="T133" s="304">
        <v>49384.353569999992</v>
      </c>
      <c r="U133" s="304">
        <v>49505.680909999966</v>
      </c>
      <c r="V133" s="304">
        <v>50985.01</v>
      </c>
      <c r="W133" s="304">
        <v>13225.24</v>
      </c>
      <c r="X133" s="304">
        <v>17867</v>
      </c>
      <c r="Y133" s="304">
        <v>22711</v>
      </c>
      <c r="Z133" s="304">
        <v>32692</v>
      </c>
      <c r="AA133" s="304">
        <v>38336</v>
      </c>
      <c r="AB133" s="304">
        <v>45686</v>
      </c>
      <c r="AC133" s="304">
        <v>57173</v>
      </c>
      <c r="AD133" s="304">
        <v>61408</v>
      </c>
      <c r="AE133" s="304">
        <v>173639</v>
      </c>
      <c r="AF133" s="304">
        <v>203407</v>
      </c>
      <c r="AG133" s="304">
        <v>237245</v>
      </c>
      <c r="AH133" s="304">
        <v>1301645</v>
      </c>
      <c r="AI133" s="304">
        <v>1342987</v>
      </c>
      <c r="AJ133" s="304">
        <v>1306785</v>
      </c>
      <c r="AK133" s="304">
        <v>1234445</v>
      </c>
      <c r="AL133" s="304">
        <v>1010354</v>
      </c>
      <c r="AM133" s="304">
        <v>863032</v>
      </c>
      <c r="AN133" s="304">
        <v>364386</v>
      </c>
      <c r="AO133" s="304">
        <v>427902</v>
      </c>
      <c r="AP133" s="304">
        <v>1630268</v>
      </c>
      <c r="AQ133" s="304">
        <v>304574.65220000007</v>
      </c>
      <c r="AR133" s="304">
        <v>306515.38069000049</v>
      </c>
      <c r="AS133" s="304">
        <v>297517.23224999965</v>
      </c>
      <c r="AT133" s="304">
        <v>301940.29929000093</v>
      </c>
    </row>
    <row r="134" spans="1:46">
      <c r="A134" s="153"/>
      <c r="B134" s="310" t="s">
        <v>123</v>
      </c>
      <c r="C134" s="304">
        <v>1896556.92451</v>
      </c>
      <c r="D134" s="304">
        <v>3864126.04073</v>
      </c>
      <c r="E134" s="304">
        <v>4119963.0509700002</v>
      </c>
      <c r="F134" s="304">
        <v>3154221.0073099998</v>
      </c>
      <c r="G134" s="304">
        <v>3137442.9532500003</v>
      </c>
      <c r="H134" s="304">
        <v>3071473.8369800001</v>
      </c>
      <c r="I134" s="304">
        <v>3033167.4373999997</v>
      </c>
      <c r="J134" s="304">
        <v>2901773.9313400001</v>
      </c>
      <c r="K134" s="304">
        <v>3843474.0296100001</v>
      </c>
      <c r="L134" s="304">
        <v>3530753.1281599998</v>
      </c>
      <c r="M134" s="304">
        <v>3548292.6920500002</v>
      </c>
      <c r="N134" s="304">
        <v>3153776.6796399998</v>
      </c>
      <c r="O134" s="304">
        <v>2644093</v>
      </c>
      <c r="P134" s="304">
        <v>3310628.8160099997</v>
      </c>
      <c r="Q134" s="304">
        <v>3276980.4357400001</v>
      </c>
      <c r="R134" s="304">
        <v>2788973</v>
      </c>
      <c r="S134" s="304">
        <v>2746652.5044899997</v>
      </c>
      <c r="T134" s="304">
        <v>1618995.26425</v>
      </c>
      <c r="U134" s="304">
        <v>1573859.70007</v>
      </c>
      <c r="V134" s="304">
        <v>1316990.45</v>
      </c>
      <c r="W134" s="304">
        <v>1269693.8899999999</v>
      </c>
      <c r="X134" s="304">
        <v>1459048</v>
      </c>
      <c r="Y134" s="304">
        <v>1201667</v>
      </c>
      <c r="Z134" s="304">
        <v>1337354</v>
      </c>
      <c r="AA134" s="304">
        <v>1493763</v>
      </c>
      <c r="AB134" s="304">
        <v>1545520</v>
      </c>
      <c r="AC134" s="304">
        <v>1766043</v>
      </c>
      <c r="AD134" s="304">
        <v>1744739</v>
      </c>
      <c r="AE134" s="304">
        <v>1944734</v>
      </c>
      <c r="AF134" s="304">
        <v>2421783</v>
      </c>
      <c r="AG134" s="304">
        <v>2646447</v>
      </c>
      <c r="AH134" s="304">
        <v>4610348.3364000004</v>
      </c>
      <c r="AI134" s="304">
        <v>4628933.5258999998</v>
      </c>
      <c r="AJ134" s="304">
        <v>4389142.2400700003</v>
      </c>
      <c r="AK134" s="304">
        <v>2689505.3917800002</v>
      </c>
      <c r="AL134" s="304">
        <v>3202969</v>
      </c>
      <c r="AM134" s="304">
        <v>2982258</v>
      </c>
      <c r="AN134" s="304">
        <v>3236030.8301300001</v>
      </c>
      <c r="AO134" s="304">
        <v>3351623.8301300001</v>
      </c>
      <c r="AP134" s="304">
        <v>3856373.7075899998</v>
      </c>
      <c r="AQ134" s="304">
        <v>4488044.2975099999</v>
      </c>
      <c r="AR134" s="304">
        <v>4468399.1082300004</v>
      </c>
      <c r="AS134" s="304">
        <v>5050680.8671899997</v>
      </c>
      <c r="AT134" s="304">
        <v>5577177.8675800003</v>
      </c>
    </row>
    <row r="135" spans="1:46">
      <c r="A135" s="153"/>
      <c r="B135" s="310" t="s">
        <v>139</v>
      </c>
      <c r="C135" s="304">
        <v>-50417.598690000006</v>
      </c>
      <c r="D135" s="304">
        <v>-31927.27259</v>
      </c>
      <c r="E135" s="304">
        <v>11039.055679999998</v>
      </c>
      <c r="F135" s="304">
        <v>44041.653179999987</v>
      </c>
      <c r="G135" s="304">
        <v>82282.327350000007</v>
      </c>
      <c r="H135" s="304">
        <v>124543.68224999998</v>
      </c>
      <c r="I135" s="304">
        <v>164527.84383000003</v>
      </c>
      <c r="J135" s="304">
        <v>207502.73268000002</v>
      </c>
      <c r="K135" s="304">
        <v>245871.74276999998</v>
      </c>
      <c r="L135" s="304">
        <v>284892.10738000006</v>
      </c>
      <c r="M135" s="304">
        <v>321934.94399000006</v>
      </c>
      <c r="N135" s="304">
        <v>357832.80891999998</v>
      </c>
      <c r="O135" s="304">
        <v>425159</v>
      </c>
      <c r="P135" s="304">
        <v>455230.92199</v>
      </c>
      <c r="Q135" s="304">
        <v>486223.73193000001</v>
      </c>
      <c r="R135" s="304">
        <v>516598</v>
      </c>
      <c r="S135" s="304">
        <v>547426.04214000003</v>
      </c>
      <c r="T135" s="304">
        <v>0</v>
      </c>
      <c r="U135" s="304">
        <v>0</v>
      </c>
      <c r="V135" s="304">
        <v>0</v>
      </c>
      <c r="W135" s="304">
        <v>0</v>
      </c>
      <c r="X135" s="304">
        <v>0</v>
      </c>
      <c r="Y135" s="304">
        <v>0</v>
      </c>
      <c r="Z135" s="304">
        <v>13575</v>
      </c>
      <c r="AA135" s="304">
        <v>29660</v>
      </c>
      <c r="AB135" s="304">
        <v>45114</v>
      </c>
      <c r="AC135" s="304">
        <v>66999</v>
      </c>
      <c r="AD135" s="304">
        <v>98605</v>
      </c>
      <c r="AE135" s="304">
        <v>123527</v>
      </c>
      <c r="AF135" s="304">
        <v>171444</v>
      </c>
      <c r="AG135" s="304">
        <v>166158</v>
      </c>
      <c r="AH135" s="304">
        <v>185780</v>
      </c>
      <c r="AI135" s="304">
        <v>202508</v>
      </c>
      <c r="AJ135" s="304">
        <v>0</v>
      </c>
      <c r="AK135" s="304">
        <v>0</v>
      </c>
      <c r="AL135" s="304">
        <v>170897</v>
      </c>
      <c r="AM135" s="304">
        <v>0</v>
      </c>
      <c r="AN135" s="304">
        <v>88830</v>
      </c>
      <c r="AO135" s="304">
        <v>84319</v>
      </c>
      <c r="AP135" s="304">
        <v>109564</v>
      </c>
      <c r="AQ135" s="304">
        <v>116642.12501</v>
      </c>
      <c r="AR135" s="304">
        <v>124904.00414</v>
      </c>
      <c r="AS135" s="304">
        <v>149060.81140999999</v>
      </c>
      <c r="AT135" s="304">
        <v>161181.26460999998</v>
      </c>
    </row>
    <row r="136" spans="1:46">
      <c r="A136" s="153"/>
      <c r="B136" s="310" t="s">
        <v>355</v>
      </c>
      <c r="C136" s="302">
        <v>0</v>
      </c>
      <c r="D136" s="302">
        <v>0</v>
      </c>
      <c r="E136" s="302">
        <v>0</v>
      </c>
      <c r="F136" s="302">
        <v>0</v>
      </c>
      <c r="G136" s="302">
        <v>0</v>
      </c>
      <c r="H136" s="302">
        <v>0</v>
      </c>
      <c r="I136" s="302">
        <v>0</v>
      </c>
      <c r="J136" s="302">
        <v>0</v>
      </c>
      <c r="K136" s="302">
        <v>0</v>
      </c>
      <c r="L136" s="304">
        <v>0</v>
      </c>
      <c r="M136" s="304">
        <v>0</v>
      </c>
      <c r="N136" s="304">
        <v>0</v>
      </c>
      <c r="O136" s="304">
        <v>-37874</v>
      </c>
      <c r="P136" s="304">
        <v>-41001.422509999997</v>
      </c>
      <c r="Q136" s="304">
        <v>-219805.46825999999</v>
      </c>
      <c r="R136" s="304">
        <v>-11776</v>
      </c>
      <c r="S136" s="304">
        <v>-11329.989740000001</v>
      </c>
      <c r="T136" s="304">
        <v>-10473.73322</v>
      </c>
      <c r="U136" s="304">
        <v>-9802.5895</v>
      </c>
      <c r="V136" s="304">
        <v>-9320.82</v>
      </c>
      <c r="W136" s="304">
        <v>-8569.4699999999993</v>
      </c>
      <c r="X136" s="304">
        <v>-14846</v>
      </c>
      <c r="Y136" s="304">
        <v>-21481</v>
      </c>
      <c r="Z136" s="304">
        <v>-21296</v>
      </c>
      <c r="AA136" s="304">
        <v>-20979</v>
      </c>
      <c r="AB136" s="304">
        <v>-20542</v>
      </c>
      <c r="AC136" s="304">
        <v>-20028</v>
      </c>
      <c r="AD136" s="304">
        <v>-19504</v>
      </c>
      <c r="AE136" s="304">
        <v>-21808</v>
      </c>
      <c r="AF136" s="304">
        <v>-21884</v>
      </c>
      <c r="AG136" s="304">
        <v>-25222</v>
      </c>
      <c r="AH136" s="304">
        <v>-74677.109859999997</v>
      </c>
      <c r="AI136" s="304">
        <v>-71756.684259999995</v>
      </c>
      <c r="AJ136" s="304">
        <v>-0.27521999999973923</v>
      </c>
      <c r="AK136" s="304">
        <v>-0.4346699999999255</v>
      </c>
      <c r="AL136" s="304">
        <v>-23767</v>
      </c>
      <c r="AM136" s="304">
        <v>0</v>
      </c>
      <c r="AN136" s="304">
        <v>-20362</v>
      </c>
      <c r="AO136" s="304">
        <v>-19556</v>
      </c>
      <c r="AP136" s="304">
        <v>-18911</v>
      </c>
      <c r="AQ136" s="304">
        <v>-18289.338350000002</v>
      </c>
      <c r="AR136" s="304">
        <v>-17471.449059999999</v>
      </c>
      <c r="AS136" s="304">
        <v>-16840.02778</v>
      </c>
      <c r="AT136" s="304">
        <v>-15901.725180000003</v>
      </c>
    </row>
    <row r="137" spans="1:46">
      <c r="A137" s="153"/>
      <c r="B137" s="310" t="s">
        <v>134</v>
      </c>
      <c r="C137" s="302">
        <v>0</v>
      </c>
      <c r="D137" s="302">
        <v>0</v>
      </c>
      <c r="E137" s="302">
        <v>0</v>
      </c>
      <c r="F137" s="302">
        <v>0</v>
      </c>
      <c r="G137" s="302">
        <v>0</v>
      </c>
      <c r="H137" s="302">
        <v>0</v>
      </c>
      <c r="I137" s="302">
        <v>0</v>
      </c>
      <c r="J137" s="302">
        <v>0</v>
      </c>
      <c r="K137" s="302">
        <v>0</v>
      </c>
      <c r="L137" s="304">
        <v>0</v>
      </c>
      <c r="M137" s="304">
        <v>0</v>
      </c>
      <c r="N137" s="304">
        <v>0</v>
      </c>
      <c r="O137" s="304">
        <v>-97064</v>
      </c>
      <c r="P137" s="304">
        <v>-194349.92632</v>
      </c>
      <c r="Q137" s="304">
        <v>0</v>
      </c>
      <c r="R137" s="304">
        <v>-102038</v>
      </c>
      <c r="S137" s="304">
        <v>-104832.37732</v>
      </c>
      <c r="T137" s="304">
        <v>-113753.66973000001</v>
      </c>
      <c r="U137" s="304">
        <v>-120049.7463</v>
      </c>
      <c r="V137" s="304">
        <v>-86441.02</v>
      </c>
      <c r="W137" s="304">
        <v>-92064.22</v>
      </c>
      <c r="X137" s="304">
        <v>-110819</v>
      </c>
      <c r="Y137" s="304">
        <v>-113674</v>
      </c>
      <c r="Z137" s="304">
        <v>-18534</v>
      </c>
      <c r="AA137" s="304">
        <v>-25408</v>
      </c>
      <c r="AB137" s="304">
        <v>-28854</v>
      </c>
      <c r="AC137" s="304">
        <v>-51254</v>
      </c>
      <c r="AD137" s="304">
        <v>-114499</v>
      </c>
      <c r="AE137" s="304">
        <v>-136705</v>
      </c>
      <c r="AF137" s="304">
        <v>-183045</v>
      </c>
      <c r="AG137" s="304">
        <v>-168541</v>
      </c>
      <c r="AH137" s="304">
        <v>-192610</v>
      </c>
      <c r="AI137" s="304">
        <v>-208968.84164000023</v>
      </c>
      <c r="AJ137" s="304">
        <v>0</v>
      </c>
      <c r="AK137" s="304">
        <v>0</v>
      </c>
      <c r="AL137" s="304">
        <v>-301095</v>
      </c>
      <c r="AM137" s="304">
        <v>0</v>
      </c>
      <c r="AN137" s="304">
        <v>-314798</v>
      </c>
      <c r="AO137" s="304">
        <v>-319074</v>
      </c>
      <c r="AP137" s="304">
        <v>-335720</v>
      </c>
      <c r="AQ137" s="304">
        <v>-363712.80822999997</v>
      </c>
      <c r="AR137" s="304">
        <v>-383746.77496000001</v>
      </c>
      <c r="AS137" s="304">
        <v>-416525.85336000007</v>
      </c>
      <c r="AT137" s="304">
        <v>-409048.08301</v>
      </c>
    </row>
    <row r="138" spans="1:46">
      <c r="A138" s="153"/>
      <c r="B138" s="310" t="s">
        <v>352</v>
      </c>
      <c r="C138" s="304">
        <v>0</v>
      </c>
      <c r="D138" s="304">
        <v>0</v>
      </c>
      <c r="E138" s="304">
        <v>0</v>
      </c>
      <c r="F138" s="304">
        <v>0</v>
      </c>
      <c r="G138" s="304">
        <v>0</v>
      </c>
      <c r="H138" s="304">
        <v>0</v>
      </c>
      <c r="I138" s="304">
        <v>100456.8</v>
      </c>
      <c r="J138" s="304">
        <v>590218.51037109399</v>
      </c>
      <c r="K138" s="304">
        <v>413024.80565109401</v>
      </c>
      <c r="L138" s="304">
        <v>426406.73139047401</v>
      </c>
      <c r="M138" s="304">
        <v>326392</v>
      </c>
      <c r="N138" s="304">
        <v>421196.52906999999</v>
      </c>
      <c r="O138" s="304">
        <v>425390</v>
      </c>
      <c r="P138" s="304">
        <v>653723.42000000004</v>
      </c>
      <c r="Q138" s="304">
        <v>653726.42000000004</v>
      </c>
      <c r="R138" s="304">
        <v>1712585</v>
      </c>
      <c r="S138" s="304">
        <v>1716307.1781199998</v>
      </c>
      <c r="T138" s="304">
        <v>3616023.4653600003</v>
      </c>
      <c r="U138" s="304">
        <v>3619179.21948</v>
      </c>
      <c r="V138" s="304">
        <v>4136285.68</v>
      </c>
      <c r="W138" s="304">
        <v>4153970.04</v>
      </c>
      <c r="X138" s="304">
        <v>4746922</v>
      </c>
      <c r="Y138" s="304">
        <v>5708018</v>
      </c>
      <c r="Z138" s="304">
        <v>5749127</v>
      </c>
      <c r="AA138" s="304">
        <v>5825105</v>
      </c>
      <c r="AB138" s="304">
        <v>5818723</v>
      </c>
      <c r="AC138" s="304">
        <v>5903354</v>
      </c>
      <c r="AD138" s="304">
        <v>5840793</v>
      </c>
      <c r="AE138" s="304">
        <v>7431340</v>
      </c>
      <c r="AF138" s="304">
        <v>5954588</v>
      </c>
      <c r="AG138" s="304">
        <v>10146673</v>
      </c>
      <c r="AH138" s="304">
        <v>14090369.357790001</v>
      </c>
      <c r="AI138" s="304">
        <v>14241688</v>
      </c>
      <c r="AJ138" s="304">
        <v>12248537</v>
      </c>
      <c r="AK138" s="304">
        <v>14758647</v>
      </c>
      <c r="AL138" s="304">
        <v>14986619</v>
      </c>
      <c r="AM138" s="304">
        <v>14678851</v>
      </c>
      <c r="AN138" s="304">
        <v>15390838</v>
      </c>
      <c r="AO138" s="304">
        <v>13610049</v>
      </c>
      <c r="AP138" s="304">
        <v>12809885</v>
      </c>
      <c r="AQ138" s="304">
        <v>13893508.891419999</v>
      </c>
      <c r="AR138" s="304">
        <v>13808334.353499999</v>
      </c>
      <c r="AS138" s="304">
        <v>13777178.00657</v>
      </c>
      <c r="AT138" s="304">
        <v>13275464.334079999</v>
      </c>
    </row>
    <row r="139" spans="1:46">
      <c r="A139" s="153"/>
      <c r="B139" s="310" t="s">
        <v>353</v>
      </c>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304">
        <v>16315</v>
      </c>
      <c r="AF139" s="304">
        <v>0</v>
      </c>
      <c r="AG139" s="304">
        <v>0</v>
      </c>
      <c r="AH139" s="304">
        <v>0</v>
      </c>
      <c r="AI139" s="304">
        <v>0</v>
      </c>
      <c r="AJ139" s="304">
        <v>0</v>
      </c>
      <c r="AK139" s="304">
        <v>0</v>
      </c>
      <c r="AL139" s="304">
        <v>0</v>
      </c>
      <c r="AM139" s="304">
        <v>0</v>
      </c>
      <c r="AN139" s="304">
        <v>0</v>
      </c>
      <c r="AO139" s="304">
        <v>0</v>
      </c>
      <c r="AP139" s="304">
        <v>0</v>
      </c>
      <c r="AQ139" s="304">
        <v>0</v>
      </c>
      <c r="AR139" s="304">
        <v>9.7999999999999997E-4</v>
      </c>
      <c r="AS139" s="304">
        <v>9.7999999999999997E-4</v>
      </c>
      <c r="AT139" s="304">
        <v>9.7999999999999997E-4</v>
      </c>
    </row>
    <row r="140" spans="1:46">
      <c r="A140" s="153"/>
      <c r="B140" s="310" t="s">
        <v>136</v>
      </c>
      <c r="C140" s="302">
        <v>0</v>
      </c>
      <c r="D140" s="302">
        <v>0</v>
      </c>
      <c r="E140" s="302">
        <v>0</v>
      </c>
      <c r="F140" s="302">
        <v>0</v>
      </c>
      <c r="G140" s="302">
        <v>0</v>
      </c>
      <c r="H140" s="302">
        <v>0</v>
      </c>
      <c r="I140" s="302">
        <v>0</v>
      </c>
      <c r="J140" s="302">
        <v>0</v>
      </c>
      <c r="K140" s="302">
        <v>0</v>
      </c>
      <c r="L140" s="304">
        <v>0</v>
      </c>
      <c r="M140" s="304">
        <v>0</v>
      </c>
      <c r="N140" s="304">
        <v>0</v>
      </c>
      <c r="O140" s="304">
        <v>-9214</v>
      </c>
      <c r="P140" s="304">
        <v>-13356.42</v>
      </c>
      <c r="Q140" s="304">
        <v>-12239.76035</v>
      </c>
      <c r="R140" s="304">
        <v>-37961</v>
      </c>
      <c r="S140" s="304">
        <v>-43271.257960000003</v>
      </c>
      <c r="T140" s="304">
        <v>-58700.940390000003</v>
      </c>
      <c r="U140" s="304">
        <v>-55078.544139999998</v>
      </c>
      <c r="V140" s="304">
        <v>-49333.65</v>
      </c>
      <c r="W140" s="304">
        <v>-43845.55</v>
      </c>
      <c r="X140" s="304">
        <v>-63831</v>
      </c>
      <c r="Y140" s="304">
        <v>-87810</v>
      </c>
      <c r="Z140" s="304">
        <v>-97360</v>
      </c>
      <c r="AA140" s="304">
        <v>-93193</v>
      </c>
      <c r="AB140" s="304">
        <v>-89431</v>
      </c>
      <c r="AC140" s="304">
        <v>-85609</v>
      </c>
      <c r="AD140" s="304">
        <v>-81879</v>
      </c>
      <c r="AE140" s="304">
        <v>-78913</v>
      </c>
      <c r="AF140" s="304">
        <v>-74702</v>
      </c>
      <c r="AG140" s="304">
        <v>-232457</v>
      </c>
      <c r="AH140" s="304">
        <v>-682541</v>
      </c>
      <c r="AI140" s="304">
        <v>-648864</v>
      </c>
      <c r="AJ140" s="304">
        <v>0</v>
      </c>
      <c r="AK140" s="304">
        <v>0</v>
      </c>
      <c r="AL140" s="304">
        <v>-355327</v>
      </c>
      <c r="AM140" s="304">
        <v>0</v>
      </c>
      <c r="AN140" s="304">
        <v>-353538</v>
      </c>
      <c r="AO140" s="304">
        <v>-332453</v>
      </c>
      <c r="AP140" s="304">
        <v>-316080</v>
      </c>
      <c r="AQ140" s="304">
        <v>-303636.06317000004</v>
      </c>
      <c r="AR140" s="304">
        <v>-291346.17379999999</v>
      </c>
      <c r="AS140" s="304">
        <v>-277994.18819999998</v>
      </c>
      <c r="AT140" s="304">
        <v>-264856.29277</v>
      </c>
    </row>
    <row r="141" spans="1:46">
      <c r="A141" s="153"/>
      <c r="B141" s="310" t="s">
        <v>137</v>
      </c>
      <c r="C141" s="302">
        <v>0</v>
      </c>
      <c r="D141" s="302">
        <v>0</v>
      </c>
      <c r="E141" s="302">
        <v>0</v>
      </c>
      <c r="F141" s="302">
        <v>0</v>
      </c>
      <c r="G141" s="302">
        <v>0</v>
      </c>
      <c r="H141" s="302">
        <v>0</v>
      </c>
      <c r="I141" s="302">
        <v>0</v>
      </c>
      <c r="J141" s="302">
        <v>0</v>
      </c>
      <c r="K141" s="302">
        <v>0</v>
      </c>
      <c r="L141" s="304">
        <v>0</v>
      </c>
      <c r="M141" s="304">
        <v>0</v>
      </c>
      <c r="N141" s="304">
        <v>0</v>
      </c>
      <c r="O141" s="304">
        <v>82281</v>
      </c>
      <c r="P141" s="304">
        <v>82281.148220000032</v>
      </c>
      <c r="Q141" s="304">
        <v>82281.148220000003</v>
      </c>
      <c r="R141" s="304">
        <v>0</v>
      </c>
      <c r="S141" s="304">
        <v>0</v>
      </c>
      <c r="T141" s="304">
        <v>0</v>
      </c>
      <c r="U141" s="304">
        <v>0</v>
      </c>
      <c r="V141" s="304">
        <v>0</v>
      </c>
      <c r="W141" s="304">
        <v>0</v>
      </c>
      <c r="X141" s="304">
        <v>0</v>
      </c>
      <c r="Y141" s="304">
        <v>0</v>
      </c>
      <c r="Z141" s="304">
        <v>0</v>
      </c>
      <c r="AA141" s="304">
        <v>0</v>
      </c>
      <c r="AB141" s="304">
        <v>0</v>
      </c>
      <c r="AC141" s="304">
        <v>0</v>
      </c>
      <c r="AD141" s="304">
        <v>0</v>
      </c>
      <c r="AE141" s="304">
        <v>0</v>
      </c>
      <c r="AF141" s="304">
        <v>0</v>
      </c>
      <c r="AG141" s="304">
        <v>0</v>
      </c>
      <c r="AH141" s="304">
        <v>0</v>
      </c>
      <c r="AI141" s="304">
        <v>0</v>
      </c>
      <c r="AJ141" s="304">
        <v>0</v>
      </c>
      <c r="AK141" s="304">
        <v>0</v>
      </c>
      <c r="AL141" s="304">
        <v>0</v>
      </c>
      <c r="AM141" s="304">
        <v>0</v>
      </c>
      <c r="AN141" s="304">
        <v>0</v>
      </c>
      <c r="AO141" s="304">
        <v>0</v>
      </c>
      <c r="AP141" s="304">
        <v>0</v>
      </c>
      <c r="AQ141" s="304">
        <v>0</v>
      </c>
      <c r="AR141" s="304">
        <v>0</v>
      </c>
      <c r="AS141" s="304">
        <v>0</v>
      </c>
      <c r="AT141" s="304">
        <v>0</v>
      </c>
    </row>
    <row r="142" spans="1:46">
      <c r="A142" s="153"/>
      <c r="B142" s="310" t="s">
        <v>138</v>
      </c>
      <c r="C142" s="302">
        <v>0</v>
      </c>
      <c r="D142" s="302">
        <v>0</v>
      </c>
      <c r="E142" s="302">
        <v>0</v>
      </c>
      <c r="F142" s="302">
        <v>0</v>
      </c>
      <c r="G142" s="302">
        <v>0</v>
      </c>
      <c r="H142" s="302">
        <v>0</v>
      </c>
      <c r="I142" s="302">
        <v>0</v>
      </c>
      <c r="J142" s="302">
        <v>0</v>
      </c>
      <c r="K142" s="302">
        <v>0</v>
      </c>
      <c r="L142" s="304">
        <v>0</v>
      </c>
      <c r="M142" s="304">
        <v>0</v>
      </c>
      <c r="N142" s="304">
        <v>0</v>
      </c>
      <c r="O142" s="304">
        <v>0</v>
      </c>
      <c r="P142" s="304">
        <v>0</v>
      </c>
      <c r="Q142" s="304">
        <v>0</v>
      </c>
      <c r="R142" s="304">
        <v>0</v>
      </c>
      <c r="S142" s="304">
        <v>-28619</v>
      </c>
      <c r="T142" s="304">
        <v>-64927.353820000004</v>
      </c>
      <c r="U142" s="304">
        <v>-140181.04255000001</v>
      </c>
      <c r="V142" s="304">
        <v>-35137.160000000003</v>
      </c>
      <c r="W142" s="304">
        <v>-93316.96</v>
      </c>
      <c r="X142" s="304">
        <v>-55096</v>
      </c>
      <c r="Y142" s="304">
        <v>-86935</v>
      </c>
      <c r="Z142" s="304">
        <v>-57914</v>
      </c>
      <c r="AA142" s="304">
        <v>-93711</v>
      </c>
      <c r="AB142" s="304">
        <v>-60490</v>
      </c>
      <c r="AC142" s="304">
        <v>-100848</v>
      </c>
      <c r="AD142" s="304">
        <v>-83447</v>
      </c>
      <c r="AE142" s="304">
        <v>-137287</v>
      </c>
      <c r="AF142" s="304">
        <v>-89363</v>
      </c>
      <c r="AG142" s="304">
        <v>-143041</v>
      </c>
      <c r="AH142" s="304">
        <v>-705625</v>
      </c>
      <c r="AI142" s="304">
        <v>-1123572</v>
      </c>
      <c r="AJ142" s="304">
        <v>0</v>
      </c>
      <c r="AK142" s="304">
        <v>0</v>
      </c>
      <c r="AL142" s="304">
        <v>-99255</v>
      </c>
      <c r="AM142" s="304">
        <v>0</v>
      </c>
      <c r="AN142" s="304">
        <v>-100015</v>
      </c>
      <c r="AO142" s="304">
        <v>-157908</v>
      </c>
      <c r="AP142" s="304">
        <v>-87816</v>
      </c>
      <c r="AQ142" s="304">
        <v>-163840.19972</v>
      </c>
      <c r="AR142" s="304">
        <v>-1.7000000000000001E-4</v>
      </c>
      <c r="AS142" s="304">
        <v>97.277270000000001</v>
      </c>
      <c r="AT142" s="304">
        <v>-1.7000000000000001E-4</v>
      </c>
    </row>
    <row r="143" spans="1:46">
      <c r="A143" s="153"/>
      <c r="B143" s="310" t="s">
        <v>354</v>
      </c>
      <c r="C143" s="302"/>
      <c r="D143" s="302"/>
      <c r="E143" s="302"/>
      <c r="F143" s="302"/>
      <c r="G143" s="302"/>
      <c r="H143" s="302"/>
      <c r="I143" s="302"/>
      <c r="J143" s="302"/>
      <c r="K143" s="302"/>
      <c r="L143" s="304"/>
      <c r="M143" s="304"/>
      <c r="N143" s="304"/>
      <c r="O143" s="304"/>
      <c r="P143" s="304"/>
      <c r="Q143" s="304"/>
      <c r="R143" s="304"/>
      <c r="S143" s="304"/>
      <c r="T143" s="304"/>
      <c r="U143" s="304"/>
      <c r="V143" s="304"/>
      <c r="W143" s="304"/>
      <c r="X143" s="304"/>
      <c r="Y143" s="304"/>
      <c r="Z143" s="304"/>
      <c r="AA143" s="304"/>
      <c r="AB143" s="304"/>
      <c r="AC143" s="304"/>
      <c r="AD143" s="304"/>
      <c r="AE143" s="304"/>
      <c r="AF143" s="304"/>
      <c r="AG143" s="304"/>
      <c r="AH143" s="304"/>
      <c r="AI143" s="304"/>
      <c r="AJ143" s="304"/>
      <c r="AK143" s="304"/>
      <c r="AL143" s="304">
        <v>291921</v>
      </c>
      <c r="AM143" s="304">
        <v>285874</v>
      </c>
      <c r="AN143" s="304">
        <v>279814.903347313</v>
      </c>
      <c r="AO143" s="304">
        <v>273246.27609000006</v>
      </c>
      <c r="AP143" s="304">
        <v>266960</v>
      </c>
      <c r="AQ143" s="304">
        <v>260912.55444000001</v>
      </c>
      <c r="AR143" s="304">
        <v>254854</v>
      </c>
      <c r="AS143" s="304">
        <v>248285.86074000003</v>
      </c>
      <c r="AT143" s="304">
        <v>241804.32420999999</v>
      </c>
    </row>
    <row r="144" spans="1:46">
      <c r="A144" s="153"/>
      <c r="B144" s="310" t="s">
        <v>110</v>
      </c>
      <c r="C144" s="302">
        <v>0</v>
      </c>
      <c r="D144" s="302">
        <v>0</v>
      </c>
      <c r="E144" s="302">
        <v>0</v>
      </c>
      <c r="F144" s="302">
        <v>0</v>
      </c>
      <c r="G144" s="302">
        <v>0</v>
      </c>
      <c r="H144" s="302">
        <v>0</v>
      </c>
      <c r="I144" s="302">
        <v>0</v>
      </c>
      <c r="J144" s="302">
        <v>0</v>
      </c>
      <c r="K144" s="302">
        <v>0</v>
      </c>
      <c r="L144" s="304">
        <v>0</v>
      </c>
      <c r="M144" s="304">
        <v>0</v>
      </c>
      <c r="N144" s="304">
        <v>0</v>
      </c>
      <c r="O144" s="304">
        <v>0</v>
      </c>
      <c r="P144" s="304">
        <v>0</v>
      </c>
      <c r="Q144" s="304">
        <v>0</v>
      </c>
      <c r="R144" s="304">
        <v>0</v>
      </c>
      <c r="S144" s="304">
        <v>65283.794079999992</v>
      </c>
      <c r="T144" s="304">
        <v>68757.804810000001</v>
      </c>
      <c r="U144" s="304">
        <v>65241.247189999995</v>
      </c>
      <c r="V144" s="304">
        <v>70233.570000000007</v>
      </c>
      <c r="W144" s="304">
        <v>86696.06</v>
      </c>
      <c r="X144" s="304">
        <v>83029</v>
      </c>
      <c r="Y144" s="304">
        <v>77878</v>
      </c>
      <c r="Z144" s="304">
        <v>66239</v>
      </c>
      <c r="AA144" s="304">
        <v>101499</v>
      </c>
      <c r="AB144" s="304">
        <v>113248</v>
      </c>
      <c r="AC144" s="304">
        <v>108768</v>
      </c>
      <c r="AD144" s="304">
        <v>108807</v>
      </c>
      <c r="AE144" s="304">
        <v>110476</v>
      </c>
      <c r="AF144" s="304">
        <v>118894</v>
      </c>
      <c r="AG144" s="304">
        <v>180096</v>
      </c>
      <c r="AH144" s="304">
        <v>3531683</v>
      </c>
      <c r="AI144" s="304">
        <v>3486545</v>
      </c>
      <c r="AJ144" s="304">
        <v>3424721</v>
      </c>
      <c r="AK144" s="304">
        <v>3510273</v>
      </c>
      <c r="AL144" s="304">
        <v>3401554</v>
      </c>
      <c r="AM144" s="304">
        <v>3464925</v>
      </c>
      <c r="AN144" s="304">
        <v>3915722</v>
      </c>
      <c r="AO144" s="304">
        <v>3762997</v>
      </c>
      <c r="AP144" s="304">
        <v>4323225</v>
      </c>
      <c r="AQ144" s="304">
        <v>3960508.4805999999</v>
      </c>
      <c r="AR144" s="304">
        <v>3844797.141400001</v>
      </c>
      <c r="AS144" s="304">
        <v>3797962.6053500003</v>
      </c>
      <c r="AT144" s="304">
        <v>3914391.3159000012</v>
      </c>
    </row>
    <row r="145" spans="1:46">
      <c r="A145" s="153"/>
      <c r="B145" s="310" t="s">
        <v>271</v>
      </c>
      <c r="C145" s="302"/>
      <c r="D145" s="302"/>
      <c r="E145" s="302"/>
      <c r="F145" s="302"/>
      <c r="G145" s="302"/>
      <c r="H145" s="302"/>
      <c r="I145" s="302"/>
      <c r="J145" s="302"/>
      <c r="K145" s="302"/>
      <c r="L145" s="304"/>
      <c r="M145" s="304"/>
      <c r="N145" s="304"/>
      <c r="O145" s="304"/>
      <c r="P145" s="304"/>
      <c r="Q145" s="304"/>
      <c r="R145" s="304"/>
      <c r="S145" s="304"/>
      <c r="T145" s="304"/>
      <c r="U145" s="304"/>
      <c r="V145" s="304"/>
      <c r="W145" s="304"/>
      <c r="X145" s="304"/>
      <c r="Y145" s="304"/>
      <c r="Z145" s="304"/>
      <c r="AA145" s="304"/>
      <c r="AB145" s="304"/>
      <c r="AC145" s="304"/>
      <c r="AD145" s="304"/>
      <c r="AE145" s="304"/>
      <c r="AF145" s="304"/>
      <c r="AG145" s="304"/>
      <c r="AH145" s="304"/>
      <c r="AI145" s="304"/>
      <c r="AJ145" s="304"/>
      <c r="AK145" s="304">
        <v>6157</v>
      </c>
      <c r="AL145" s="304">
        <v>0</v>
      </c>
      <c r="AM145" s="304">
        <v>0</v>
      </c>
      <c r="AN145" s="304">
        <v>0</v>
      </c>
      <c r="AO145" s="304">
        <v>0</v>
      </c>
      <c r="AP145" s="304">
        <v>299781</v>
      </c>
      <c r="AQ145" s="304">
        <v>18092.381679999977</v>
      </c>
      <c r="AR145" s="304">
        <v>10191</v>
      </c>
      <c r="AS145" s="304">
        <v>124978.03219</v>
      </c>
      <c r="AT145" s="304">
        <v>140945.81985</v>
      </c>
    </row>
    <row r="146" spans="1:46">
      <c r="A146" s="153"/>
      <c r="B146" s="310" t="s">
        <v>272</v>
      </c>
      <c r="C146" s="302"/>
      <c r="D146" s="302"/>
      <c r="E146" s="302"/>
      <c r="F146" s="302"/>
      <c r="G146" s="302"/>
      <c r="H146" s="302"/>
      <c r="I146" s="302"/>
      <c r="J146" s="302"/>
      <c r="K146" s="302"/>
      <c r="L146" s="304"/>
      <c r="M146" s="304"/>
      <c r="N146" s="304"/>
      <c r="O146" s="304"/>
      <c r="P146" s="304"/>
      <c r="Q146" s="304"/>
      <c r="R146" s="304"/>
      <c r="S146" s="304"/>
      <c r="T146" s="304"/>
      <c r="U146" s="304"/>
      <c r="V146" s="304"/>
      <c r="W146" s="304"/>
      <c r="X146" s="304"/>
      <c r="Y146" s="304"/>
      <c r="Z146" s="304"/>
      <c r="AA146" s="304"/>
      <c r="AB146" s="304"/>
      <c r="AC146" s="304"/>
      <c r="AD146" s="304"/>
      <c r="AE146" s="304"/>
      <c r="AF146" s="304"/>
      <c r="AG146" s="304"/>
      <c r="AH146" s="304"/>
      <c r="AI146" s="304"/>
      <c r="AJ146" s="304"/>
      <c r="AK146" s="304">
        <v>590840</v>
      </c>
      <c r="AL146" s="304">
        <v>561037</v>
      </c>
      <c r="AM146" s="304">
        <v>526905</v>
      </c>
      <c r="AN146" s="304">
        <v>496798</v>
      </c>
      <c r="AO146" s="304">
        <v>3224907</v>
      </c>
      <c r="AP146" s="304">
        <v>3287162</v>
      </c>
      <c r="AQ146" s="304">
        <v>3215242.1109099998</v>
      </c>
      <c r="AR146" s="304">
        <v>2618988.92814</v>
      </c>
      <c r="AS146" s="304">
        <v>2233220.7255700002</v>
      </c>
      <c r="AT146" s="304">
        <v>1829896.4267199996</v>
      </c>
    </row>
    <row r="147" spans="1:46">
      <c r="A147" s="153"/>
      <c r="B147" s="310" t="s">
        <v>120</v>
      </c>
      <c r="C147" s="311">
        <v>280825.55895000004</v>
      </c>
      <c r="D147" s="311">
        <v>254599.42212</v>
      </c>
      <c r="E147" s="311">
        <v>150413.58908000001</v>
      </c>
      <c r="F147" s="311">
        <v>41237.681729999917</v>
      </c>
      <c r="G147" s="311">
        <v>46715.538000000059</v>
      </c>
      <c r="H147" s="311">
        <v>35227.673990000068</v>
      </c>
      <c r="I147" s="311">
        <v>35097.480249999971</v>
      </c>
      <c r="J147" s="311">
        <v>101836.06147999997</v>
      </c>
      <c r="K147" s="311">
        <v>32561.444367911805</v>
      </c>
      <c r="L147" s="311">
        <v>114553.2885266532</v>
      </c>
      <c r="M147" s="311">
        <v>114518.93455812753</v>
      </c>
      <c r="N147" s="311">
        <v>24574.846170000019</v>
      </c>
      <c r="O147" s="311">
        <v>28264.803490000009</v>
      </c>
      <c r="P147" s="311">
        <v>28095.99997000003</v>
      </c>
      <c r="Q147" s="311">
        <v>26767.584300000191</v>
      </c>
      <c r="R147" s="311">
        <v>26768</v>
      </c>
      <c r="S147" s="311">
        <v>26768.067810000062</v>
      </c>
      <c r="T147" s="311">
        <v>293.41866000008582</v>
      </c>
      <c r="U147" s="311">
        <v>293.41865999984742</v>
      </c>
      <c r="V147" s="311">
        <v>375.21</v>
      </c>
      <c r="W147" s="311">
        <v>375.35</v>
      </c>
      <c r="X147" s="311">
        <v>200</v>
      </c>
      <c r="Y147" s="311">
        <v>1397</v>
      </c>
      <c r="Z147" s="311">
        <v>168</v>
      </c>
      <c r="AA147" s="311">
        <v>176</v>
      </c>
      <c r="AB147" s="311">
        <v>176</v>
      </c>
      <c r="AC147" s="311">
        <v>169</v>
      </c>
      <c r="AD147" s="311">
        <v>169</v>
      </c>
      <c r="AE147" s="311">
        <v>0</v>
      </c>
      <c r="AF147" s="311">
        <v>1397</v>
      </c>
      <c r="AG147" s="311">
        <v>0</v>
      </c>
      <c r="AH147" s="311">
        <v>0</v>
      </c>
      <c r="AI147" s="311">
        <v>199</v>
      </c>
      <c r="AJ147" s="311">
        <v>199</v>
      </c>
      <c r="AK147" s="304">
        <v>199</v>
      </c>
      <c r="AL147" s="304">
        <v>206</v>
      </c>
      <c r="AM147" s="311">
        <v>206</v>
      </c>
      <c r="AN147" s="311">
        <v>206</v>
      </c>
      <c r="AO147" s="311">
        <v>206</v>
      </c>
      <c r="AP147" s="311">
        <v>1434</v>
      </c>
      <c r="AQ147" s="311">
        <v>1887.0688400000781</v>
      </c>
      <c r="AR147" s="304">
        <v>8929</v>
      </c>
      <c r="AS147" s="304">
        <v>2991.7147900001264</v>
      </c>
      <c r="AT147" s="304">
        <v>3608.5394100000262</v>
      </c>
    </row>
    <row r="148" spans="1:46">
      <c r="A148" s="153"/>
      <c r="B148" s="310" t="s">
        <v>79</v>
      </c>
      <c r="C148" s="304">
        <v>4.2505499906837942E-4</v>
      </c>
      <c r="D148" s="304">
        <v>424.30378005500029</v>
      </c>
      <c r="E148" s="304">
        <v>1044.7406665550004</v>
      </c>
      <c r="F148" s="304">
        <v>30853</v>
      </c>
      <c r="G148" s="304">
        <v>156801.09481999997</v>
      </c>
      <c r="H148" s="304">
        <v>23100.292849999998</v>
      </c>
      <c r="I148" s="304">
        <v>31798.615809999996</v>
      </c>
      <c r="J148" s="304">
        <v>79389.973190000004</v>
      </c>
      <c r="K148" s="304">
        <v>60082.314582634623</v>
      </c>
      <c r="L148" s="304">
        <v>61979.884010000002</v>
      </c>
      <c r="M148" s="304">
        <v>83856.182480000003</v>
      </c>
      <c r="N148" s="304">
        <v>80594.680830000012</v>
      </c>
      <c r="O148" s="304">
        <v>86769.273430000001</v>
      </c>
      <c r="P148" s="304">
        <v>85616.899769999975</v>
      </c>
      <c r="Q148" s="304">
        <v>86279.596510000018</v>
      </c>
      <c r="R148" s="304">
        <v>85717</v>
      </c>
      <c r="S148" s="304">
        <v>101132.15397</v>
      </c>
      <c r="T148" s="304">
        <v>167906.89974000002</v>
      </c>
      <c r="U148" s="304">
        <v>178704.68687999999</v>
      </c>
      <c r="V148" s="304">
        <v>177153.37</v>
      </c>
      <c r="W148" s="304">
        <v>161488.74</v>
      </c>
      <c r="X148" s="304">
        <v>177321</v>
      </c>
      <c r="Y148" s="304">
        <v>160599</v>
      </c>
      <c r="Z148" s="304">
        <v>172984</v>
      </c>
      <c r="AA148" s="304">
        <v>168593</v>
      </c>
      <c r="AB148" s="304">
        <v>187245</v>
      </c>
      <c r="AC148" s="304">
        <v>198747</v>
      </c>
      <c r="AD148" s="304">
        <v>180224</v>
      </c>
      <c r="AE148" s="304">
        <v>183666</v>
      </c>
      <c r="AF148" s="304">
        <v>179773</v>
      </c>
      <c r="AG148" s="304">
        <v>190426</v>
      </c>
      <c r="AH148" s="304">
        <v>227059</v>
      </c>
      <c r="AI148" s="304">
        <v>253775</v>
      </c>
      <c r="AJ148" s="304">
        <v>265300</v>
      </c>
      <c r="AK148" s="304">
        <v>256749</v>
      </c>
      <c r="AL148" s="304">
        <v>265172</v>
      </c>
      <c r="AM148" s="304">
        <v>0</v>
      </c>
      <c r="AN148" s="304">
        <v>0</v>
      </c>
      <c r="AO148" s="304">
        <v>0</v>
      </c>
      <c r="AP148" s="304">
        <v>0</v>
      </c>
      <c r="AQ148" s="304">
        <v>222198.76822</v>
      </c>
      <c r="AR148" s="304">
        <v>232878</v>
      </c>
      <c r="AS148" s="304">
        <v>230781.09823000003</v>
      </c>
      <c r="AT148" s="304">
        <v>230353.38774999999</v>
      </c>
    </row>
    <row r="149" spans="1:46">
      <c r="A149" s="153"/>
      <c r="B149" s="310" t="s">
        <v>10</v>
      </c>
      <c r="C149" s="304">
        <v>11655.70586</v>
      </c>
      <c r="D149" s="304">
        <v>12499.80284</v>
      </c>
      <c r="E149" s="304">
        <v>14285.550209999999</v>
      </c>
      <c r="F149" s="304">
        <v>159185</v>
      </c>
      <c r="G149" s="304">
        <v>73089.674079999997</v>
      </c>
      <c r="H149" s="304">
        <v>202368.28954999999</v>
      </c>
      <c r="I149" s="304">
        <v>208327.90672</v>
      </c>
      <c r="J149" s="304">
        <v>252657.00001000002</v>
      </c>
      <c r="K149" s="304">
        <v>289817.26838000002</v>
      </c>
      <c r="L149" s="304">
        <v>259661.61934999996</v>
      </c>
      <c r="M149" s="304">
        <v>258197</v>
      </c>
      <c r="N149" s="304">
        <v>340581.52647000004</v>
      </c>
      <c r="O149" s="304">
        <v>0</v>
      </c>
      <c r="P149" s="304">
        <v>3197</v>
      </c>
      <c r="Q149" s="304">
        <v>3194</v>
      </c>
      <c r="R149" s="304">
        <v>7531</v>
      </c>
      <c r="S149" s="304">
        <v>7534.8</v>
      </c>
      <c r="T149" s="304">
        <v>0</v>
      </c>
      <c r="U149" s="304">
        <v>0</v>
      </c>
      <c r="V149" s="304">
        <v>2400</v>
      </c>
      <c r="W149" s="304">
        <v>2400</v>
      </c>
      <c r="X149" s="304">
        <v>2400</v>
      </c>
      <c r="Y149" s="304">
        <v>0</v>
      </c>
      <c r="Z149" s="304">
        <v>0</v>
      </c>
      <c r="AA149" s="304">
        <v>0</v>
      </c>
      <c r="AB149" s="304">
        <v>0</v>
      </c>
      <c r="AC149" s="304">
        <v>0</v>
      </c>
      <c r="AD149" s="304">
        <v>0</v>
      </c>
      <c r="AE149" s="304">
        <v>115096</v>
      </c>
      <c r="AF149" s="304">
        <v>35860</v>
      </c>
      <c r="AG149" s="304">
        <v>21138</v>
      </c>
      <c r="AH149" s="304">
        <v>21073</v>
      </c>
      <c r="AI149" s="304">
        <v>21363</v>
      </c>
      <c r="AJ149" s="304">
        <v>20198</v>
      </c>
      <c r="AK149" s="304">
        <v>4823</v>
      </c>
      <c r="AL149" s="304">
        <v>6878</v>
      </c>
      <c r="AM149" s="304">
        <v>270860</v>
      </c>
      <c r="AN149" s="304">
        <v>204912.096652687</v>
      </c>
      <c r="AO149" s="304">
        <v>376877.72390999994</v>
      </c>
      <c r="AP149" s="304">
        <v>219285</v>
      </c>
      <c r="AQ149" s="304">
        <v>24154.584100000011</v>
      </c>
      <c r="AR149" s="304">
        <v>22070</v>
      </c>
      <c r="AS149" s="304">
        <v>35556.317620000002</v>
      </c>
      <c r="AT149" s="304">
        <v>36200.367409999999</v>
      </c>
    </row>
    <row r="150" spans="1:46" s="115" customFormat="1">
      <c r="A150" s="153"/>
      <c r="B150" s="305" t="s">
        <v>80</v>
      </c>
      <c r="C150" s="302">
        <v>81189.686235169982</v>
      </c>
      <c r="D150" s="302">
        <v>83993.957587169978</v>
      </c>
      <c r="E150" s="302">
        <v>83787.771561670001</v>
      </c>
      <c r="F150" s="302">
        <v>-9835</v>
      </c>
      <c r="G150" s="302">
        <v>-10705.436982154997</v>
      </c>
      <c r="H150" s="302">
        <v>-11579.146887754998</v>
      </c>
      <c r="I150" s="302">
        <v>-12137.568125954998</v>
      </c>
      <c r="J150" s="302">
        <v>-12869.600182255001</v>
      </c>
      <c r="K150" s="302">
        <v>-13319.607753254995</v>
      </c>
      <c r="L150" s="302">
        <v>-13855.600182255001</v>
      </c>
      <c r="M150" s="302">
        <v>-14116.693227255</v>
      </c>
      <c r="N150" s="302">
        <v>-14508.2713934</v>
      </c>
      <c r="O150" s="302">
        <v>-14852</v>
      </c>
      <c r="P150" s="302">
        <v>-15303.000205955001</v>
      </c>
      <c r="Q150" s="302">
        <v>-15388.221414255</v>
      </c>
      <c r="R150" s="302">
        <v>-14157.607377754999</v>
      </c>
      <c r="S150" s="302">
        <v>-1035.42</v>
      </c>
      <c r="T150" s="302">
        <v>-1135.42</v>
      </c>
      <c r="U150" s="302">
        <v>-1371.89</v>
      </c>
      <c r="V150" s="302">
        <v>-2353</v>
      </c>
      <c r="W150" s="302">
        <v>-2475</v>
      </c>
      <c r="X150" s="302">
        <v>-2805</v>
      </c>
      <c r="Y150" s="302">
        <v>-3175</v>
      </c>
      <c r="Z150" s="302">
        <v>-3423</v>
      </c>
      <c r="AA150" s="302">
        <v>-3657</v>
      </c>
      <c r="AB150" s="302">
        <v>-3409</v>
      </c>
      <c r="AC150" s="302">
        <v>-3425</v>
      </c>
      <c r="AD150" s="302">
        <v>-3431</v>
      </c>
      <c r="AE150" s="302">
        <v>-2857</v>
      </c>
      <c r="AF150" s="302">
        <v>-2184</v>
      </c>
      <c r="AG150" s="302">
        <v>-4785</v>
      </c>
      <c r="AH150" s="302">
        <v>57720</v>
      </c>
      <c r="AI150" s="302">
        <v>1333762</v>
      </c>
      <c r="AJ150" s="302">
        <v>2310970</v>
      </c>
      <c r="AK150" s="302">
        <v>2328481</v>
      </c>
      <c r="AL150" s="302">
        <v>2582506</v>
      </c>
      <c r="AM150" s="302">
        <v>2710103</v>
      </c>
      <c r="AN150" s="302">
        <v>1242502.66301</v>
      </c>
      <c r="AO150" s="302">
        <v>1177418</v>
      </c>
      <c r="AP150" s="302">
        <v>1305279</v>
      </c>
      <c r="AQ150" s="302">
        <v>1389752.776608645</v>
      </c>
      <c r="AR150" s="302">
        <v>1463407.893129345</v>
      </c>
      <c r="AS150" s="302">
        <v>1465211.043077145</v>
      </c>
      <c r="AT150" s="302">
        <v>1583955.5898455451</v>
      </c>
    </row>
    <row r="151" spans="1:46" s="115" customFormat="1">
      <c r="A151" s="147"/>
      <c r="B151" s="301" t="s">
        <v>81</v>
      </c>
      <c r="C151" s="302">
        <v>1006857.7427550005</v>
      </c>
      <c r="D151" s="302">
        <v>1415091.3711350011</v>
      </c>
      <c r="E151" s="302">
        <v>1301161.5559450004</v>
      </c>
      <c r="F151" s="302">
        <v>3587014.2894799998</v>
      </c>
      <c r="G151" s="302">
        <v>3493840.2488648514</v>
      </c>
      <c r="H151" s="302">
        <v>3403749.1586548514</v>
      </c>
      <c r="I151" s="302">
        <v>3384797.9936531582</v>
      </c>
      <c r="J151" s="302">
        <v>4493678.1835178258</v>
      </c>
      <c r="K151" s="302">
        <v>4479975.5914944345</v>
      </c>
      <c r="L151" s="302">
        <v>4444048.1713979356</v>
      </c>
      <c r="M151" s="302">
        <v>4500267.996895087</v>
      </c>
      <c r="N151" s="302">
        <v>5390443.0271099992</v>
      </c>
      <c r="O151" s="302">
        <v>5429017.5570600014</v>
      </c>
      <c r="P151" s="302">
        <v>5636955.0659599993</v>
      </c>
      <c r="Q151" s="302">
        <v>5814916.1953119999</v>
      </c>
      <c r="R151" s="302">
        <v>6298034.3985881545</v>
      </c>
      <c r="S151" s="302">
        <v>6428842.0599999996</v>
      </c>
      <c r="T151" s="302">
        <v>6437573.8799999999</v>
      </c>
      <c r="U151" s="302">
        <v>6533983.6200000001</v>
      </c>
      <c r="V151" s="302">
        <v>6902434.2699999996</v>
      </c>
      <c r="W151" s="302">
        <v>7160424.8099999996</v>
      </c>
      <c r="X151" s="302">
        <v>7227787</v>
      </c>
      <c r="Y151" s="302">
        <v>7278859</v>
      </c>
      <c r="Z151" s="302">
        <v>7934163</v>
      </c>
      <c r="AA151" s="302">
        <v>8074453</v>
      </c>
      <c r="AB151" s="302">
        <v>8202373</v>
      </c>
      <c r="AC151" s="302">
        <v>8575326</v>
      </c>
      <c r="AD151" s="302">
        <v>9000054</v>
      </c>
      <c r="AE151" s="302">
        <v>9391461</v>
      </c>
      <c r="AF151" s="302">
        <v>13627894</v>
      </c>
      <c r="AG151" s="302">
        <v>13871682</v>
      </c>
      <c r="AH151" s="302">
        <v>13678298</v>
      </c>
      <c r="AI151" s="302">
        <v>12599444</v>
      </c>
      <c r="AJ151" s="302">
        <v>12965120</v>
      </c>
      <c r="AK151" s="302">
        <v>12943536</v>
      </c>
      <c r="AL151" s="302">
        <v>12355129</v>
      </c>
      <c r="AM151" s="302">
        <v>12326769</v>
      </c>
      <c r="AN151" s="302">
        <v>14970599.276033305</v>
      </c>
      <c r="AO151" s="302">
        <v>15051767.77879505</v>
      </c>
      <c r="AP151" s="302">
        <v>18909488</v>
      </c>
      <c r="AQ151" s="302">
        <v>19137725.188868996</v>
      </c>
      <c r="AR151" s="302">
        <f>SUM(AR152:AR163)</f>
        <v>19495013.648138992</v>
      </c>
      <c r="AS151" s="302">
        <f>SUM(AS152:AS163)</f>
        <v>19852575.302198999</v>
      </c>
      <c r="AT151" s="302">
        <f>SUM(AT152:AT163)</f>
        <v>19822385.37973899</v>
      </c>
    </row>
    <row r="152" spans="1:46">
      <c r="A152" s="169"/>
      <c r="B152" s="313" t="s">
        <v>82</v>
      </c>
      <c r="C152" s="304">
        <v>4707087.7769900002</v>
      </c>
      <c r="D152" s="304">
        <v>4707087.7769900002</v>
      </c>
      <c r="E152" s="304">
        <v>4707087.7942399997</v>
      </c>
      <c r="F152" s="304">
        <v>7007629</v>
      </c>
      <c r="G152" s="304">
        <v>7007629.3332550004</v>
      </c>
      <c r="H152" s="304">
        <v>7007629.3332550004</v>
      </c>
      <c r="I152" s="304">
        <v>7007629.3332550004</v>
      </c>
      <c r="J152" s="304">
        <v>8024121.5</v>
      </c>
      <c r="K152" s="304">
        <v>8025932.7738800002</v>
      </c>
      <c r="L152" s="304">
        <v>8024121.4686799999</v>
      </c>
      <c r="M152" s="304">
        <v>8024122</v>
      </c>
      <c r="N152" s="304">
        <v>8822219.3977100011</v>
      </c>
      <c r="O152" s="304">
        <v>8822057.2592100017</v>
      </c>
      <c r="P152" s="304">
        <v>8822057.2592099998</v>
      </c>
      <c r="Q152" s="304">
        <v>8822057.259159999</v>
      </c>
      <c r="R152" s="304">
        <v>8822057.2592100035</v>
      </c>
      <c r="S152" s="304">
        <v>8822057.2599999998</v>
      </c>
      <c r="T152" s="304">
        <v>8828051.5600000005</v>
      </c>
      <c r="U152" s="304">
        <v>8829296.4900000002</v>
      </c>
      <c r="V152" s="304">
        <v>8834907.1899999995</v>
      </c>
      <c r="W152" s="304">
        <v>8834907</v>
      </c>
      <c r="X152" s="304">
        <v>8845221</v>
      </c>
      <c r="Y152" s="304">
        <v>8845221</v>
      </c>
      <c r="Z152" s="304">
        <v>8848409</v>
      </c>
      <c r="AA152" s="304">
        <v>8873481</v>
      </c>
      <c r="AB152" s="304">
        <v>8888979</v>
      </c>
      <c r="AC152" s="304">
        <v>8888979</v>
      </c>
      <c r="AD152" s="304">
        <v>8894086</v>
      </c>
      <c r="AE152" s="304">
        <v>9004206</v>
      </c>
      <c r="AF152" s="304">
        <v>13059928</v>
      </c>
      <c r="AG152" s="304">
        <v>13071408</v>
      </c>
      <c r="AH152" s="304">
        <v>13075688</v>
      </c>
      <c r="AI152" s="304">
        <v>13077188</v>
      </c>
      <c r="AJ152" s="304">
        <v>13077188</v>
      </c>
      <c r="AK152" s="304">
        <v>13077188</v>
      </c>
      <c r="AL152" s="304">
        <v>13077188</v>
      </c>
      <c r="AM152" s="304">
        <v>13077188</v>
      </c>
      <c r="AN152" s="304">
        <v>13078740</v>
      </c>
      <c r="AO152" s="304">
        <v>13078739.965</v>
      </c>
      <c r="AP152" s="304">
        <v>17898826</v>
      </c>
      <c r="AQ152" s="304">
        <v>17898825.951469999</v>
      </c>
      <c r="AR152" s="304">
        <v>17897411.676109996</v>
      </c>
      <c r="AS152" s="304">
        <v>17897411.677869998</v>
      </c>
      <c r="AT152" s="304">
        <v>17897411.677869994</v>
      </c>
    </row>
    <row r="153" spans="1:46">
      <c r="A153" s="153"/>
      <c r="B153" s="313" t="s">
        <v>200</v>
      </c>
      <c r="C153" s="302"/>
      <c r="D153" s="302"/>
      <c r="E153" s="302"/>
      <c r="F153" s="302"/>
      <c r="G153" s="302"/>
      <c r="H153" s="302"/>
      <c r="I153" s="302"/>
      <c r="J153" s="302"/>
      <c r="K153" s="302"/>
      <c r="L153" s="302"/>
      <c r="M153" s="302"/>
      <c r="N153" s="302"/>
      <c r="O153" s="302"/>
      <c r="P153" s="302"/>
      <c r="Q153" s="302"/>
      <c r="R153" s="302"/>
      <c r="S153" s="302"/>
      <c r="T153" s="302"/>
      <c r="U153" s="302"/>
      <c r="V153" s="302"/>
      <c r="W153" s="302"/>
      <c r="X153" s="302"/>
      <c r="Y153" s="302"/>
      <c r="Z153" s="302"/>
      <c r="AA153" s="302">
        <v>-75073</v>
      </c>
      <c r="AB153" s="302">
        <v>-4810</v>
      </c>
      <c r="AC153" s="302">
        <v>-4810</v>
      </c>
      <c r="AD153" s="302">
        <v>-84642</v>
      </c>
      <c r="AE153" s="302">
        <v>-78599</v>
      </c>
      <c r="AF153" s="302">
        <v>-24795</v>
      </c>
      <c r="AG153" s="302">
        <v>-28444</v>
      </c>
      <c r="AH153" s="302">
        <v>-28444</v>
      </c>
      <c r="AI153" s="302">
        <v>-24075</v>
      </c>
      <c r="AJ153" s="302">
        <v>-18175</v>
      </c>
      <c r="AK153" s="302">
        <v>-17624</v>
      </c>
      <c r="AL153" s="302">
        <v>-17329</v>
      </c>
      <c r="AM153" s="302">
        <v>-12227</v>
      </c>
      <c r="AN153" s="302">
        <v>-8368</v>
      </c>
      <c r="AO153" s="302">
        <v>-7268.9650000000001</v>
      </c>
      <c r="AP153" s="302">
        <v>-7269</v>
      </c>
      <c r="AQ153" s="304">
        <v>-228343.43933000002</v>
      </c>
      <c r="AR153" s="304">
        <v>-219757.26961000002</v>
      </c>
      <c r="AS153" s="304">
        <v>-218704.16462999998</v>
      </c>
      <c r="AT153" s="304">
        <v>-218454.08243000001</v>
      </c>
    </row>
    <row r="154" spans="1:46">
      <c r="A154" s="159"/>
      <c r="B154" s="313" t="s">
        <v>83</v>
      </c>
      <c r="C154" s="304">
        <v>0</v>
      </c>
      <c r="D154" s="304">
        <v>0</v>
      </c>
      <c r="E154" s="304">
        <v>0</v>
      </c>
      <c r="F154" s="304">
        <v>35420</v>
      </c>
      <c r="G154" s="304">
        <v>35420.383250000006</v>
      </c>
      <c r="H154" s="304">
        <v>35420.383250000006</v>
      </c>
      <c r="I154" s="304">
        <v>35420.383250000006</v>
      </c>
      <c r="J154" s="304">
        <v>10834.383249999999</v>
      </c>
      <c r="K154" s="304">
        <v>35027.575250000002</v>
      </c>
      <c r="L154" s="304">
        <v>43144.787620000003</v>
      </c>
      <c r="M154" s="304">
        <v>43979.070140000003</v>
      </c>
      <c r="N154" s="304">
        <v>18143.613440000005</v>
      </c>
      <c r="O154" s="304">
        <v>20258</v>
      </c>
      <c r="P154" s="304">
        <v>20848.939670000018</v>
      </c>
      <c r="Q154" s="304">
        <v>21763.75337000002</v>
      </c>
      <c r="R154" s="304">
        <v>22461</v>
      </c>
      <c r="S154" s="304">
        <v>23259</v>
      </c>
      <c r="T154" s="304">
        <v>20494</v>
      </c>
      <c r="U154" s="304">
        <v>21178</v>
      </c>
      <c r="V154" s="304">
        <v>15639.73</v>
      </c>
      <c r="W154" s="304">
        <v>16911</v>
      </c>
      <c r="X154" s="304">
        <v>16235</v>
      </c>
      <c r="Y154" s="304">
        <v>22427</v>
      </c>
      <c r="Z154" s="304">
        <v>25418</v>
      </c>
      <c r="AA154" s="304">
        <v>8173</v>
      </c>
      <c r="AB154" s="304">
        <v>4530</v>
      </c>
      <c r="AC154" s="304">
        <v>14667</v>
      </c>
      <c r="AD154" s="304">
        <v>20208</v>
      </c>
      <c r="AE154" s="304">
        <v>125248</v>
      </c>
      <c r="AF154" s="304">
        <v>140255</v>
      </c>
      <c r="AG154" s="304">
        <v>136514</v>
      </c>
      <c r="AH154" s="304">
        <v>146914</v>
      </c>
      <c r="AI154" s="304">
        <v>156702</v>
      </c>
      <c r="AJ154" s="304">
        <v>177887</v>
      </c>
      <c r="AK154" s="304">
        <v>206294</v>
      </c>
      <c r="AL154" s="304">
        <v>172879</v>
      </c>
      <c r="AM154" s="304">
        <v>-1428919</v>
      </c>
      <c r="AN154" s="304">
        <v>107258.33698999998</v>
      </c>
      <c r="AO154" s="304">
        <v>124086</v>
      </c>
      <c r="AP154" s="304">
        <v>140906</v>
      </c>
      <c r="AQ154" s="304">
        <v>151696.10928000003</v>
      </c>
      <c r="AR154" s="304">
        <v>242463.14937</v>
      </c>
      <c r="AS154" s="304">
        <v>257544.4349900001</v>
      </c>
      <c r="AT154" s="304">
        <v>292844.4143</v>
      </c>
    </row>
    <row r="155" spans="1:46">
      <c r="A155" s="159"/>
      <c r="B155" s="313" t="s">
        <v>85</v>
      </c>
      <c r="C155" s="304">
        <v>350980.31335000001</v>
      </c>
      <c r="D155" s="304">
        <v>350980.31335000001</v>
      </c>
      <c r="E155" s="304">
        <v>350980.31335000001</v>
      </c>
      <c r="F155" s="304">
        <v>-20982.012879999998</v>
      </c>
      <c r="G155" s="304">
        <v>-20982.012555399953</v>
      </c>
      <c r="H155" s="304">
        <v>-20982.012555399953</v>
      </c>
      <c r="I155" s="304">
        <v>-20982.012555399953</v>
      </c>
      <c r="J155" s="304">
        <v>0</v>
      </c>
      <c r="K155" s="304">
        <v>-27092.796100000025</v>
      </c>
      <c r="L155" s="304">
        <v>-25281.490899999946</v>
      </c>
      <c r="M155" s="304">
        <v>-25281.490900000004</v>
      </c>
      <c r="N155" s="304">
        <v>4774.7483199999633</v>
      </c>
      <c r="O155" s="304">
        <v>4775</v>
      </c>
      <c r="P155" s="304">
        <v>4775</v>
      </c>
      <c r="Q155" s="304">
        <v>4775</v>
      </c>
      <c r="R155" s="304">
        <v>4775</v>
      </c>
      <c r="S155" s="304">
        <v>4775</v>
      </c>
      <c r="T155" s="304">
        <v>4775</v>
      </c>
      <c r="U155" s="304">
        <v>4775</v>
      </c>
      <c r="V155" s="304">
        <v>0</v>
      </c>
      <c r="W155" s="304">
        <v>0</v>
      </c>
      <c r="X155" s="304">
        <v>0</v>
      </c>
      <c r="Y155" s="304">
        <v>0</v>
      </c>
      <c r="Z155" s="304">
        <v>0</v>
      </c>
      <c r="AA155" s="304">
        <v>0</v>
      </c>
      <c r="AB155" s="304">
        <v>0</v>
      </c>
      <c r="AC155" s="304">
        <v>0</v>
      </c>
      <c r="AD155" s="304">
        <v>0</v>
      </c>
      <c r="AE155" s="304">
        <v>0</v>
      </c>
      <c r="AF155" s="304">
        <v>0</v>
      </c>
      <c r="AG155" s="304">
        <v>0</v>
      </c>
      <c r="AH155" s="304">
        <v>0</v>
      </c>
      <c r="AI155" s="304">
        <v>0</v>
      </c>
      <c r="AJ155" s="304">
        <v>0</v>
      </c>
      <c r="AK155" s="304">
        <v>0</v>
      </c>
      <c r="AL155" s="304">
        <v>0</v>
      </c>
      <c r="AM155" s="304">
        <v>0</v>
      </c>
      <c r="AN155" s="304">
        <v>0</v>
      </c>
      <c r="AO155" s="304">
        <v>0</v>
      </c>
      <c r="AP155" s="304">
        <v>0</v>
      </c>
      <c r="AQ155" s="304">
        <v>1.6391277313232421E-10</v>
      </c>
      <c r="AR155" s="304">
        <v>4.0000003762543205E-5</v>
      </c>
      <c r="AS155" s="304">
        <v>9.3132257461547854E-12</v>
      </c>
      <c r="AT155" s="304">
        <v>24017.000000000011</v>
      </c>
    </row>
    <row r="156" spans="1:46">
      <c r="A156" s="153"/>
      <c r="B156" s="314" t="s">
        <v>88</v>
      </c>
      <c r="C156" s="304">
        <v>-3885741.133535</v>
      </c>
      <c r="D156" s="304">
        <v>-3885615.6055349996</v>
      </c>
      <c r="E156" s="304">
        <v>-3885615.6055349996</v>
      </c>
      <c r="F156" s="304">
        <v>-3577689.57681</v>
      </c>
      <c r="G156" s="304">
        <v>-3434354.1975847492</v>
      </c>
      <c r="H156" s="304">
        <v>-3419724.9929947495</v>
      </c>
      <c r="I156" s="304">
        <v>-3434354.19799475</v>
      </c>
      <c r="J156" s="304">
        <v>-3435049.19799475</v>
      </c>
      <c r="K156" s="304">
        <v>-3542461.9808299998</v>
      </c>
      <c r="L156" s="304">
        <v>-3542462.7848299998</v>
      </c>
      <c r="M156" s="304">
        <v>-3543156.7848299998</v>
      </c>
      <c r="N156" s="304">
        <v>-3546598.382862404</v>
      </c>
      <c r="O156" s="304">
        <v>-3450756.4465646199</v>
      </c>
      <c r="P156" s="304">
        <v>-3450303.0011745235</v>
      </c>
      <c r="Q156" s="304">
        <v>-3450218.7849863227</v>
      </c>
      <c r="R156" s="304">
        <v>-3451455.2641979</v>
      </c>
      <c r="S156" s="304">
        <v>-2562827.2400000002</v>
      </c>
      <c r="T156" s="304">
        <v>-2565155.41</v>
      </c>
      <c r="U156" s="304">
        <v>-2564923.9900000002</v>
      </c>
      <c r="V156" s="304">
        <v>-2667456.6800000002</v>
      </c>
      <c r="W156" s="304">
        <v>-2068259.16</v>
      </c>
      <c r="X156" s="304">
        <v>-2067926.14</v>
      </c>
      <c r="Y156" s="304">
        <v>-2067550.1399999997</v>
      </c>
      <c r="Z156" s="304">
        <v>-2210046.1399999997</v>
      </c>
      <c r="AA156" s="304">
        <v>-1203276</v>
      </c>
      <c r="AB156" s="304">
        <v>-1274388</v>
      </c>
      <c r="AC156" s="304">
        <v>-1274372</v>
      </c>
      <c r="AD156" s="304">
        <v>-1631868</v>
      </c>
      <c r="AE156" s="304">
        <v>-465193</v>
      </c>
      <c r="AF156" s="304">
        <v>-521504</v>
      </c>
      <c r="AG156" s="304">
        <v>-517542</v>
      </c>
      <c r="AH156" s="304">
        <v>-722743</v>
      </c>
      <c r="AI156" s="304">
        <v>-408052</v>
      </c>
      <c r="AJ156" s="304">
        <v>-493947</v>
      </c>
      <c r="AK156" s="304">
        <v>-540685</v>
      </c>
      <c r="AL156" s="304">
        <v>-601195</v>
      </c>
      <c r="AM156" s="304">
        <v>-484319</v>
      </c>
      <c r="AN156" s="304">
        <v>-666128</v>
      </c>
      <c r="AO156" s="304">
        <v>-947960.67885999964</v>
      </c>
      <c r="AP156" s="304">
        <v>-1226707.6788599989</v>
      </c>
      <c r="AQ156" s="304">
        <v>-868281.25255099963</v>
      </c>
      <c r="AR156" s="304">
        <v>-602549.94088352437</v>
      </c>
      <c r="AS156" s="304">
        <v>-501963.59126947378</v>
      </c>
      <c r="AT156" s="304">
        <v>-212194.44831981836</v>
      </c>
    </row>
    <row r="157" spans="1:46">
      <c r="A157" s="153"/>
      <c r="B157" s="313" t="s">
        <v>140</v>
      </c>
      <c r="C157" s="304">
        <v>0</v>
      </c>
      <c r="D157" s="304">
        <v>0</v>
      </c>
      <c r="E157" s="304">
        <v>0</v>
      </c>
      <c r="F157" s="304">
        <v>0</v>
      </c>
      <c r="G157" s="304">
        <v>0</v>
      </c>
      <c r="H157" s="304">
        <v>0</v>
      </c>
      <c r="I157" s="304">
        <v>0</v>
      </c>
      <c r="J157" s="304">
        <v>0</v>
      </c>
      <c r="K157" s="304">
        <v>0</v>
      </c>
      <c r="L157" s="304">
        <v>0</v>
      </c>
      <c r="M157" s="304">
        <v>0</v>
      </c>
      <c r="N157" s="304">
        <v>0</v>
      </c>
      <c r="O157" s="304">
        <v>0</v>
      </c>
      <c r="P157" s="304">
        <v>0</v>
      </c>
      <c r="Q157" s="304">
        <v>0</v>
      </c>
      <c r="R157" s="304">
        <v>0</v>
      </c>
      <c r="S157" s="304">
        <v>0</v>
      </c>
      <c r="T157" s="304">
        <v>0</v>
      </c>
      <c r="U157" s="304">
        <v>0</v>
      </c>
      <c r="V157" s="304">
        <v>110725</v>
      </c>
      <c r="W157" s="304">
        <v>110725</v>
      </c>
      <c r="X157" s="304">
        <v>110725</v>
      </c>
      <c r="Y157" s="304">
        <v>110725</v>
      </c>
      <c r="Z157" s="304">
        <v>253071</v>
      </c>
      <c r="AA157" s="304">
        <v>253071</v>
      </c>
      <c r="AB157" s="304">
        <v>253071</v>
      </c>
      <c r="AC157" s="304">
        <v>253071</v>
      </c>
      <c r="AD157" s="304">
        <v>610573</v>
      </c>
      <c r="AE157" s="304">
        <v>610573</v>
      </c>
      <c r="AF157" s="304">
        <v>610573</v>
      </c>
      <c r="AG157" s="304">
        <v>610573</v>
      </c>
      <c r="AH157" s="304">
        <v>814419</v>
      </c>
      <c r="AI157" s="304">
        <v>871361</v>
      </c>
      <c r="AJ157" s="304">
        <v>933751</v>
      </c>
      <c r="AK157" s="304">
        <v>962430</v>
      </c>
      <c r="AL157" s="304">
        <v>971784</v>
      </c>
      <c r="AM157" s="304">
        <v>1025640</v>
      </c>
      <c r="AN157" s="304">
        <v>1083433</v>
      </c>
      <c r="AO157" s="304">
        <v>1221422</v>
      </c>
      <c r="AP157" s="304">
        <v>1383209</v>
      </c>
      <c r="AQ157" s="304">
        <v>1488645.8255</v>
      </c>
      <c r="AR157" s="304">
        <v>1567701.5161600001</v>
      </c>
      <c r="AS157" s="304">
        <v>1760085.13751</v>
      </c>
      <c r="AT157" s="304">
        <v>1855869.3826813183</v>
      </c>
    </row>
    <row r="158" spans="1:46">
      <c r="A158" s="153"/>
      <c r="B158" s="314" t="s">
        <v>84</v>
      </c>
      <c r="C158" s="304">
        <v>-36861.076030000004</v>
      </c>
      <c r="D158" s="304">
        <v>0</v>
      </c>
      <c r="E158" s="304">
        <v>0</v>
      </c>
      <c r="F158" s="304">
        <v>0</v>
      </c>
      <c r="G158" s="304">
        <v>0</v>
      </c>
      <c r="H158" s="304">
        <v>0</v>
      </c>
      <c r="I158" s="304">
        <v>0</v>
      </c>
      <c r="J158" s="304">
        <v>1879.24702</v>
      </c>
      <c r="K158" s="304">
        <v>0</v>
      </c>
      <c r="L158" s="304">
        <v>0</v>
      </c>
      <c r="M158" s="304">
        <v>0</v>
      </c>
      <c r="N158" s="304">
        <v>-3594.7960000000012</v>
      </c>
      <c r="O158" s="304">
        <v>-3683</v>
      </c>
      <c r="P158" s="304">
        <v>-2391.1556900000014</v>
      </c>
      <c r="Q158" s="304">
        <v>-1021.7930899999999</v>
      </c>
      <c r="R158" s="304">
        <v>11972.204815000005</v>
      </c>
      <c r="S158" s="304">
        <v>12176.8</v>
      </c>
      <c r="T158" s="304">
        <v>4327.5200000000004</v>
      </c>
      <c r="U158" s="304">
        <v>9023.1299999999992</v>
      </c>
      <c r="V158" s="304">
        <v>9541.35</v>
      </c>
      <c r="W158" s="304">
        <v>86504.76</v>
      </c>
      <c r="X158" s="304">
        <v>58444</v>
      </c>
      <c r="Y158" s="304">
        <v>47766</v>
      </c>
      <c r="Z158" s="304">
        <v>10775</v>
      </c>
      <c r="AA158" s="304">
        <v>15166</v>
      </c>
      <c r="AB158" s="304">
        <v>13715</v>
      </c>
      <c r="AC158" s="304">
        <v>13912</v>
      </c>
      <c r="AD158" s="304">
        <v>18405</v>
      </c>
      <c r="AE158" s="304">
        <v>9858</v>
      </c>
      <c r="AF158" s="304">
        <v>30053</v>
      </c>
      <c r="AG158" s="304">
        <v>30611</v>
      </c>
      <c r="AH158" s="304">
        <v>16690</v>
      </c>
      <c r="AI158" s="304">
        <v>-1296348</v>
      </c>
      <c r="AJ158" s="304">
        <v>45758</v>
      </c>
      <c r="AK158" s="304">
        <v>82663</v>
      </c>
      <c r="AL158" s="304">
        <v>63603</v>
      </c>
      <c r="AM158" s="304">
        <v>82703</v>
      </c>
      <c r="AN158" s="304">
        <v>122088</v>
      </c>
      <c r="AO158" s="304">
        <v>79132</v>
      </c>
      <c r="AP158" s="304">
        <v>171052</v>
      </c>
      <c r="AQ158" s="304">
        <v>226322.01405</v>
      </c>
      <c r="AR158" s="304">
        <v>123797.01346</v>
      </c>
      <c r="AS158" s="304">
        <v>113502.99897</v>
      </c>
      <c r="AT158" s="304">
        <v>-9231.5439900000056</v>
      </c>
    </row>
    <row r="159" spans="1:46">
      <c r="A159" s="153"/>
      <c r="B159" s="314" t="s">
        <v>250</v>
      </c>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304"/>
      <c r="AF159" s="304"/>
      <c r="AG159" s="304"/>
      <c r="AH159" s="304"/>
      <c r="AI159" s="304"/>
      <c r="AJ159" s="304">
        <v>-1369938</v>
      </c>
      <c r="AK159" s="304">
        <v>-1369938</v>
      </c>
      <c r="AL159" s="304">
        <v>-1615231</v>
      </c>
      <c r="AM159" s="304">
        <v>0</v>
      </c>
      <c r="AN159" s="304">
        <v>0</v>
      </c>
      <c r="AO159" s="304">
        <v>0</v>
      </c>
      <c r="AP159" s="304">
        <v>0</v>
      </c>
      <c r="AQ159" s="304">
        <v>0</v>
      </c>
      <c r="AR159" s="304">
        <v>0</v>
      </c>
      <c r="AS159" s="304">
        <v>0</v>
      </c>
      <c r="AT159" s="304">
        <v>0</v>
      </c>
    </row>
    <row r="160" spans="1:46">
      <c r="A160" s="153"/>
      <c r="B160" s="313" t="s">
        <v>86</v>
      </c>
      <c r="C160" s="304">
        <v>0</v>
      </c>
      <c r="D160" s="304">
        <v>0</v>
      </c>
      <c r="E160" s="304">
        <v>0</v>
      </c>
      <c r="F160" s="304">
        <v>0</v>
      </c>
      <c r="G160" s="304">
        <v>0</v>
      </c>
      <c r="H160" s="304">
        <v>0</v>
      </c>
      <c r="I160" s="304">
        <v>0</v>
      </c>
      <c r="J160" s="304">
        <v>0</v>
      </c>
      <c r="K160" s="304">
        <v>0</v>
      </c>
      <c r="L160" s="304">
        <v>0</v>
      </c>
      <c r="M160" s="304">
        <v>0</v>
      </c>
      <c r="N160" s="304">
        <v>0</v>
      </c>
      <c r="O160" s="304">
        <v>0</v>
      </c>
      <c r="P160" s="304">
        <v>0</v>
      </c>
      <c r="Q160" s="304">
        <v>0</v>
      </c>
      <c r="R160" s="304">
        <v>-0.01</v>
      </c>
      <c r="S160" s="304">
        <v>0</v>
      </c>
      <c r="T160" s="304">
        <v>-0.2</v>
      </c>
      <c r="U160" s="304">
        <v>0</v>
      </c>
      <c r="V160" s="304">
        <v>0</v>
      </c>
      <c r="W160" s="304">
        <v>7.0000000000000007E-2</v>
      </c>
      <c r="X160" s="304">
        <v>0</v>
      </c>
      <c r="Y160" s="304">
        <v>0</v>
      </c>
      <c r="Z160" s="304">
        <v>0</v>
      </c>
      <c r="AA160" s="304">
        <v>0</v>
      </c>
      <c r="AB160" s="304">
        <v>0</v>
      </c>
      <c r="AC160" s="304">
        <v>0</v>
      </c>
      <c r="AD160" s="304">
        <v>0</v>
      </c>
      <c r="AE160" s="304">
        <v>0</v>
      </c>
      <c r="AF160" s="304">
        <v>0</v>
      </c>
      <c r="AG160" s="304">
        <v>0</v>
      </c>
      <c r="AH160" s="304">
        <v>0</v>
      </c>
      <c r="AI160" s="304">
        <v>0</v>
      </c>
      <c r="AJ160" s="304">
        <v>0</v>
      </c>
      <c r="AK160" s="304">
        <v>0</v>
      </c>
      <c r="AL160" s="304">
        <v>0</v>
      </c>
      <c r="AM160" s="304">
        <v>0</v>
      </c>
      <c r="AN160" s="304">
        <v>0</v>
      </c>
      <c r="AO160" s="304">
        <v>0</v>
      </c>
      <c r="AP160" s="304">
        <v>0</v>
      </c>
      <c r="AQ160" s="304">
        <v>-2.0000040531158448E-5</v>
      </c>
      <c r="AR160" s="304">
        <v>3.0000030994415284E-5</v>
      </c>
      <c r="AS160" s="304">
        <v>0</v>
      </c>
      <c r="AT160" s="304">
        <v>0</v>
      </c>
    </row>
    <row r="161" spans="1:46">
      <c r="A161" s="153"/>
      <c r="B161" s="313" t="s">
        <v>89</v>
      </c>
      <c r="C161" s="304">
        <v>-128608.13803999998</v>
      </c>
      <c r="D161" s="304">
        <v>242638.88631000015</v>
      </c>
      <c r="E161" s="304">
        <v>128709.05387000005</v>
      </c>
      <c r="F161" s="304">
        <v>142636.87915000002</v>
      </c>
      <c r="G161" s="304">
        <v>-93873.257519999868</v>
      </c>
      <c r="H161" s="304">
        <v>-198593.55231999973</v>
      </c>
      <c r="I161" s="304">
        <v>-202915.51232169234</v>
      </c>
      <c r="J161" s="304">
        <v>-108107.74875742418</v>
      </c>
      <c r="K161" s="304">
        <v>-11381.848795565631</v>
      </c>
      <c r="L161" s="304">
        <v>-51677.532112063956</v>
      </c>
      <c r="M161" s="304">
        <v>4035.9634650850594</v>
      </c>
      <c r="N161" s="304">
        <v>95498.446502402483</v>
      </c>
      <c r="O161" s="304">
        <v>36366.744414619905</v>
      </c>
      <c r="P161" s="304">
        <v>241968.02394452342</v>
      </c>
      <c r="Q161" s="304">
        <v>417560.76085832313</v>
      </c>
      <c r="R161" s="304">
        <v>888224.20876105013</v>
      </c>
      <c r="S161" s="304">
        <v>129401.24000000008</v>
      </c>
      <c r="T161" s="304">
        <v>145081.41000000015</v>
      </c>
      <c r="U161" s="304">
        <v>234634.99000000031</v>
      </c>
      <c r="V161" s="304">
        <v>599077.68000000017</v>
      </c>
      <c r="W161" s="304">
        <v>179636.1399999999</v>
      </c>
      <c r="X161" s="304">
        <v>265088.1399999999</v>
      </c>
      <c r="Y161" s="304">
        <v>320270.13999999978</v>
      </c>
      <c r="Z161" s="304">
        <v>1006536.1399999998</v>
      </c>
      <c r="AA161" s="304">
        <v>202911</v>
      </c>
      <c r="AB161" s="304">
        <v>321276</v>
      </c>
      <c r="AC161" s="304">
        <v>683879</v>
      </c>
      <c r="AD161" s="304">
        <v>1173294</v>
      </c>
      <c r="AE161" s="304">
        <v>185368</v>
      </c>
      <c r="AF161" s="304">
        <v>333384</v>
      </c>
      <c r="AG161" s="304">
        <v>568562</v>
      </c>
      <c r="AH161" s="304">
        <v>375774</v>
      </c>
      <c r="AI161" s="304">
        <v>222668</v>
      </c>
      <c r="AJ161" s="304">
        <v>612596</v>
      </c>
      <c r="AK161" s="304">
        <v>543208</v>
      </c>
      <c r="AL161" s="304">
        <v>303430</v>
      </c>
      <c r="AM161" s="304">
        <v>66703</v>
      </c>
      <c r="AN161" s="304">
        <v>1253575.939043304</v>
      </c>
      <c r="AO161" s="304">
        <v>1503617.4576550492</v>
      </c>
      <c r="AP161" s="304">
        <v>549472</v>
      </c>
      <c r="AQ161" s="304">
        <v>468859.9804699996</v>
      </c>
      <c r="AR161" s="304">
        <f>AR53</f>
        <v>485947.50346252474</v>
      </c>
      <c r="AS161" s="304">
        <f>AS53</f>
        <v>544698.80875847419</v>
      </c>
      <c r="AT161" s="304">
        <f>AT53</f>
        <v>192122.97962749956</v>
      </c>
    </row>
    <row r="162" spans="1:46">
      <c r="A162" s="159"/>
      <c r="B162" s="313" t="s">
        <v>87</v>
      </c>
      <c r="C162" s="304">
        <v>2.0000000000000002E-5</v>
      </c>
      <c r="D162" s="304">
        <v>2.0000000000000002E-5</v>
      </c>
      <c r="E162" s="304">
        <v>2.0000000000000002E-5</v>
      </c>
      <c r="F162" s="304">
        <v>2.0000000000000002E-5</v>
      </c>
      <c r="G162" s="304">
        <v>2.0000000000000002E-5</v>
      </c>
      <c r="H162" s="304">
        <v>2.0000000000000002E-5</v>
      </c>
      <c r="I162" s="304">
        <v>2.0000000000000002E-5</v>
      </c>
      <c r="J162" s="304">
        <v>0</v>
      </c>
      <c r="K162" s="304">
        <v>-48.131909999996424</v>
      </c>
      <c r="L162" s="304">
        <v>-3796.2770599999999</v>
      </c>
      <c r="M162" s="304">
        <v>-3430.7609799999996</v>
      </c>
      <c r="N162" s="304">
        <v>0</v>
      </c>
      <c r="O162" s="304">
        <v>0</v>
      </c>
      <c r="P162" s="304">
        <v>0</v>
      </c>
      <c r="Q162" s="304">
        <v>0</v>
      </c>
      <c r="R162" s="304">
        <v>0</v>
      </c>
      <c r="S162" s="304">
        <v>0</v>
      </c>
      <c r="T162" s="304">
        <v>0</v>
      </c>
      <c r="U162" s="304">
        <v>0</v>
      </c>
      <c r="V162" s="304">
        <v>0</v>
      </c>
      <c r="W162" s="304">
        <v>0</v>
      </c>
      <c r="X162" s="304">
        <v>0</v>
      </c>
      <c r="Y162" s="304">
        <v>0</v>
      </c>
      <c r="Z162" s="304">
        <v>0</v>
      </c>
      <c r="AA162" s="304">
        <v>0</v>
      </c>
      <c r="AB162" s="304">
        <v>0</v>
      </c>
      <c r="AC162" s="304">
        <v>0</v>
      </c>
      <c r="AD162" s="304">
        <v>0</v>
      </c>
      <c r="AE162" s="304">
        <v>0</v>
      </c>
      <c r="AF162" s="304">
        <v>0</v>
      </c>
      <c r="AG162" s="304">
        <v>0</v>
      </c>
      <c r="AH162" s="304">
        <v>0</v>
      </c>
      <c r="AI162" s="304">
        <v>0</v>
      </c>
      <c r="AJ162" s="304">
        <v>0</v>
      </c>
      <c r="AK162" s="304">
        <v>0</v>
      </c>
      <c r="AL162" s="304">
        <v>0</v>
      </c>
      <c r="AM162" s="304">
        <v>0</v>
      </c>
      <c r="AN162" s="304">
        <v>0</v>
      </c>
      <c r="AO162" s="304">
        <v>0</v>
      </c>
      <c r="AP162" s="304">
        <v>0</v>
      </c>
      <c r="AQ162" s="304">
        <v>0</v>
      </c>
      <c r="AR162" s="304">
        <v>0</v>
      </c>
      <c r="AS162" s="304">
        <v>0</v>
      </c>
      <c r="AT162" s="304">
        <v>0</v>
      </c>
    </row>
    <row r="163" spans="1:46">
      <c r="A163" s="153"/>
      <c r="B163" s="313" t="s">
        <v>91</v>
      </c>
      <c r="C163" s="304">
        <v>0</v>
      </c>
      <c r="D163" s="304">
        <v>0</v>
      </c>
      <c r="E163" s="304">
        <v>0</v>
      </c>
      <c r="F163" s="304">
        <v>0</v>
      </c>
      <c r="G163" s="304">
        <v>0</v>
      </c>
      <c r="H163" s="304">
        <v>0</v>
      </c>
      <c r="I163" s="304">
        <v>0</v>
      </c>
      <c r="J163" s="304">
        <v>0</v>
      </c>
      <c r="K163" s="304">
        <v>0</v>
      </c>
      <c r="L163" s="304">
        <v>0</v>
      </c>
      <c r="M163" s="304">
        <v>0</v>
      </c>
      <c r="N163" s="304">
        <v>0</v>
      </c>
      <c r="O163" s="304">
        <v>0</v>
      </c>
      <c r="P163" s="304">
        <v>0</v>
      </c>
      <c r="Q163" s="304">
        <v>0</v>
      </c>
      <c r="R163" s="304">
        <v>0</v>
      </c>
      <c r="S163" s="304">
        <v>0</v>
      </c>
      <c r="T163" s="304">
        <v>0</v>
      </c>
      <c r="U163" s="304">
        <v>0</v>
      </c>
      <c r="V163" s="304">
        <v>0</v>
      </c>
      <c r="W163" s="304">
        <v>0</v>
      </c>
      <c r="X163" s="304">
        <v>0</v>
      </c>
      <c r="Y163" s="304">
        <v>0</v>
      </c>
      <c r="Z163" s="304">
        <v>0</v>
      </c>
      <c r="AA163" s="304">
        <v>0</v>
      </c>
      <c r="AB163" s="304">
        <v>0</v>
      </c>
      <c r="AC163" s="304">
        <v>0</v>
      </c>
      <c r="AD163" s="304">
        <v>0</v>
      </c>
      <c r="AE163" s="304">
        <v>0</v>
      </c>
      <c r="AF163" s="304">
        <v>0</v>
      </c>
      <c r="AG163" s="304">
        <v>0</v>
      </c>
      <c r="AH163" s="304">
        <v>0</v>
      </c>
      <c r="AI163" s="304">
        <v>0</v>
      </c>
      <c r="AJ163" s="304">
        <v>0</v>
      </c>
      <c r="AK163" s="304">
        <v>0</v>
      </c>
      <c r="AL163" s="304">
        <v>0</v>
      </c>
      <c r="AM163" s="304">
        <v>0</v>
      </c>
      <c r="AN163" s="304">
        <v>0</v>
      </c>
      <c r="AO163" s="304">
        <v>0</v>
      </c>
      <c r="AP163" s="304">
        <v>0</v>
      </c>
      <c r="AQ163" s="304">
        <v>0</v>
      </c>
      <c r="AR163" s="304">
        <v>0</v>
      </c>
      <c r="AS163" s="304">
        <v>0</v>
      </c>
      <c r="AT163" s="304">
        <v>0</v>
      </c>
    </row>
    <row r="164" spans="1:46" s="115" customFormat="1">
      <c r="A164" s="113"/>
      <c r="B164" s="309" t="s">
        <v>344</v>
      </c>
      <c r="C164" s="230">
        <v>6989581.0261852257</v>
      </c>
      <c r="D164" s="230">
        <v>6942755.7796852263</v>
      </c>
      <c r="E164" s="230">
        <v>6800640.6513462272</v>
      </c>
      <c r="F164" s="230">
        <v>8444615.204473</v>
      </c>
      <c r="G164" s="230">
        <v>8449596.4226726964</v>
      </c>
      <c r="H164" s="230">
        <v>8383507.1597200017</v>
      </c>
      <c r="I164" s="230">
        <v>8489601.7330472022</v>
      </c>
      <c r="J164" s="230">
        <v>10360570.819850698</v>
      </c>
      <c r="K164" s="230">
        <v>10331448.708373703</v>
      </c>
      <c r="L164" s="230">
        <v>10106381.140862621</v>
      </c>
      <c r="M164" s="230">
        <v>10393558.001178084</v>
      </c>
      <c r="N164" s="230">
        <v>10907380.834821839</v>
      </c>
      <c r="O164" s="230">
        <v>10433070.29408</v>
      </c>
      <c r="P164" s="230">
        <v>11802298.428320024</v>
      </c>
      <c r="Q164" s="230">
        <v>12186732.970978403</v>
      </c>
      <c r="R164" s="230">
        <v>12299681.786355559</v>
      </c>
      <c r="S164" s="230">
        <v>12455602.529803583</v>
      </c>
      <c r="T164" s="230">
        <v>12795253.397385105</v>
      </c>
      <c r="U164" s="230">
        <v>13000754.905989161</v>
      </c>
      <c r="V164" s="230">
        <v>13850598.27</v>
      </c>
      <c r="W164" s="230">
        <v>13873415.07</v>
      </c>
      <c r="X164" s="230">
        <v>15175595</v>
      </c>
      <c r="Y164" s="230">
        <v>15745082</v>
      </c>
      <c r="Z164" s="230">
        <v>16218096</v>
      </c>
      <c r="AA164" s="230">
        <v>16402100</v>
      </c>
      <c r="AB164" s="230">
        <v>16759157</v>
      </c>
      <c r="AC164" s="230">
        <v>17846316</v>
      </c>
      <c r="AD164" s="230">
        <v>18244555</v>
      </c>
      <c r="AE164" s="230">
        <v>21493987.074999999</v>
      </c>
      <c r="AF164" s="230">
        <v>26561812.185510002</v>
      </c>
      <c r="AG164" s="230">
        <v>32276037.604000002</v>
      </c>
      <c r="AH164" s="230">
        <v>41713969.488729998</v>
      </c>
      <c r="AI164" s="230">
        <v>41947742.34674</v>
      </c>
      <c r="AJ164" s="230">
        <v>42790694.237089999</v>
      </c>
      <c r="AK164" s="230">
        <v>48962461.940779999</v>
      </c>
      <c r="AL164" s="230">
        <v>43565879</v>
      </c>
      <c r="AM164" s="230">
        <v>43090587</v>
      </c>
      <c r="AN164" s="230">
        <v>44522367.873593301</v>
      </c>
      <c r="AO164" s="230">
        <v>47344303.223415047</v>
      </c>
      <c r="AP164" s="230">
        <v>52770780</v>
      </c>
      <c r="AQ164" s="230">
        <v>54578564.287727669</v>
      </c>
      <c r="AR164" s="230">
        <f>AR150+AR151+AR128+AR105</f>
        <v>53385055.509248339</v>
      </c>
      <c r="AS164" s="230">
        <f>AS150+AS151+AS128+AS105</f>
        <v>54448942.747706145</v>
      </c>
      <c r="AT164" s="230">
        <f>AT150+AT151+AT128+AT105</f>
        <v>56840484.865944549</v>
      </c>
    </row>
    <row r="165" spans="1:46">
      <c r="AH165" s="171"/>
      <c r="AI165" s="171"/>
      <c r="AJ165" s="171"/>
      <c r="AK165" s="171"/>
      <c r="AL165" s="171"/>
      <c r="AM165" s="171"/>
      <c r="AN165" s="171"/>
      <c r="AO165" s="171"/>
      <c r="AP165" s="171"/>
      <c r="AQ165" s="171"/>
      <c r="AR165" s="171"/>
      <c r="AS165" s="171"/>
      <c r="AT165" s="171"/>
    </row>
    <row r="166" spans="1:46">
      <c r="B166" s="172" t="s">
        <v>121</v>
      </c>
      <c r="AR166" s="116"/>
      <c r="AS166" s="116"/>
      <c r="AT166" s="116"/>
    </row>
    <row r="167" spans="1:46">
      <c r="A167" s="173"/>
      <c r="B167" s="119" t="s">
        <v>149</v>
      </c>
      <c r="F167" s="117"/>
      <c r="AL167" s="116"/>
    </row>
    <row r="168" spans="1:46">
      <c r="A168" s="173"/>
      <c r="B168" s="119" t="s">
        <v>148</v>
      </c>
      <c r="F168" s="117"/>
    </row>
    <row r="169" spans="1:46">
      <c r="A169" s="173"/>
      <c r="B169" s="119" t="s">
        <v>150</v>
      </c>
      <c r="F169" s="174"/>
    </row>
    <row r="170" spans="1:46">
      <c r="A170" s="173"/>
      <c r="B170" s="119" t="s">
        <v>150</v>
      </c>
    </row>
    <row r="171" spans="1:46">
      <c r="A171" s="173"/>
      <c r="B171" s="119" t="s">
        <v>151</v>
      </c>
      <c r="F171" s="117"/>
    </row>
    <row r="172" spans="1:46">
      <c r="A172" s="173"/>
      <c r="B172" s="119" t="s">
        <v>152</v>
      </c>
      <c r="F172" s="117"/>
    </row>
    <row r="173" spans="1:46">
      <c r="A173" s="173"/>
      <c r="B173" s="119" t="s">
        <v>153</v>
      </c>
      <c r="F173" s="174"/>
    </row>
    <row r="174" spans="1:46">
      <c r="A174" s="173"/>
      <c r="B174" s="119" t="s">
        <v>154</v>
      </c>
      <c r="F174" s="174"/>
    </row>
    <row r="175" spans="1:46">
      <c r="A175" s="173"/>
      <c r="B175" s="119" t="s">
        <v>155</v>
      </c>
    </row>
    <row r="176" spans="1:46">
      <c r="A176" s="173"/>
    </row>
    <row r="177" spans="1:21">
      <c r="A177" s="173"/>
      <c r="B177" s="172" t="s">
        <v>158</v>
      </c>
    </row>
    <row r="178" spans="1:21">
      <c r="A178" s="175"/>
      <c r="B178" s="88" t="s">
        <v>147</v>
      </c>
      <c r="C178" s="36"/>
      <c r="D178" s="176"/>
      <c r="E178" s="36"/>
      <c r="F178" s="36"/>
      <c r="G178" s="36"/>
      <c r="H178" s="36"/>
      <c r="I178" s="36"/>
      <c r="J178" s="36"/>
      <c r="K178" s="36"/>
      <c r="L178" s="36"/>
      <c r="M178" s="36"/>
      <c r="N178" s="36"/>
      <c r="O178" s="36"/>
      <c r="P178" s="36"/>
      <c r="Q178" s="36"/>
      <c r="R178" s="36"/>
      <c r="S178" s="36"/>
      <c r="T178" s="36"/>
      <c r="U178" s="36"/>
    </row>
    <row r="179" spans="1:21">
      <c r="A179" s="175"/>
      <c r="B179" s="88" t="s">
        <v>156</v>
      </c>
      <c r="C179" s="36"/>
      <c r="D179" s="36"/>
      <c r="E179" s="36"/>
      <c r="F179" s="36"/>
      <c r="G179" s="36"/>
      <c r="H179" s="36"/>
      <c r="I179" s="36"/>
      <c r="J179" s="36"/>
      <c r="K179" s="36"/>
      <c r="L179" s="36"/>
      <c r="M179" s="36"/>
      <c r="N179" s="36"/>
      <c r="O179" s="36"/>
      <c r="P179" s="36"/>
      <c r="Q179" s="36"/>
      <c r="R179" s="36"/>
      <c r="S179" s="36"/>
      <c r="T179" s="36"/>
      <c r="U179" s="36"/>
    </row>
    <row r="180" spans="1:21">
      <c r="A180" s="175"/>
      <c r="B180" s="88" t="s">
        <v>157</v>
      </c>
      <c r="C180" s="36"/>
      <c r="D180" s="177"/>
      <c r="E180" s="36"/>
      <c r="F180" s="36"/>
      <c r="G180" s="36"/>
      <c r="H180" s="36"/>
      <c r="I180" s="36"/>
      <c r="J180" s="36"/>
      <c r="K180" s="36"/>
      <c r="L180" s="36"/>
      <c r="M180" s="36"/>
      <c r="N180" s="36"/>
      <c r="O180" s="36"/>
      <c r="P180" s="36"/>
      <c r="Q180" s="36"/>
      <c r="R180" s="36"/>
      <c r="S180" s="36"/>
      <c r="T180" s="36"/>
      <c r="U180" s="36"/>
    </row>
    <row r="181" spans="1:21">
      <c r="A181" s="175"/>
      <c r="B181" s="88" t="s">
        <v>211</v>
      </c>
      <c r="C181" s="36"/>
      <c r="D181" s="177"/>
      <c r="E181" s="36"/>
      <c r="F181" s="36"/>
      <c r="G181" s="36"/>
      <c r="H181" s="36"/>
      <c r="I181" s="36"/>
      <c r="J181" s="36"/>
      <c r="K181" s="36"/>
      <c r="L181" s="36"/>
      <c r="M181" s="36"/>
      <c r="N181" s="36"/>
      <c r="O181" s="36"/>
      <c r="P181" s="36"/>
      <c r="Q181" s="36"/>
      <c r="R181" s="36"/>
      <c r="S181" s="36"/>
      <c r="T181" s="36"/>
      <c r="U181" s="36"/>
    </row>
    <row r="182" spans="1:21">
      <c r="A182" s="175"/>
      <c r="B182" s="88" t="s">
        <v>212</v>
      </c>
      <c r="C182" s="36"/>
      <c r="D182" s="36"/>
      <c r="E182" s="36"/>
      <c r="F182" s="36"/>
      <c r="G182" s="36"/>
      <c r="H182" s="36"/>
      <c r="I182" s="36"/>
      <c r="J182" s="36"/>
      <c r="K182" s="36"/>
      <c r="L182" s="36"/>
      <c r="M182" s="36"/>
      <c r="N182" s="36"/>
      <c r="O182" s="36"/>
      <c r="P182" s="36"/>
      <c r="Q182" s="36"/>
      <c r="R182" s="36"/>
      <c r="S182" s="36"/>
      <c r="T182" s="36"/>
      <c r="U182" s="36"/>
    </row>
  </sheetData>
  <autoFilter ref="B8:W53" xr:uid="{D787CB87-990D-4D46-93A4-326A1D3CC829}"/>
  <mergeCells count="33">
    <mergeCell ref="AQ103:AT103"/>
    <mergeCell ref="AQ62:AT62"/>
    <mergeCell ref="O7:R7"/>
    <mergeCell ref="S7:V7"/>
    <mergeCell ref="W7:Z7"/>
    <mergeCell ref="AQ7:AT7"/>
    <mergeCell ref="W103:Z103"/>
    <mergeCell ref="AA103:AD103"/>
    <mergeCell ref="AE103:AH103"/>
    <mergeCell ref="AI103:AL103"/>
    <mergeCell ref="AM103:AP103"/>
    <mergeCell ref="W62:Z62"/>
    <mergeCell ref="AA62:AD62"/>
    <mergeCell ref="AE62:AH62"/>
    <mergeCell ref="AI62:AL62"/>
    <mergeCell ref="AM62:AP62"/>
    <mergeCell ref="C7:F7"/>
    <mergeCell ref="G7:J7"/>
    <mergeCell ref="K7:N7"/>
    <mergeCell ref="AM7:AP7"/>
    <mergeCell ref="AA7:AD7"/>
    <mergeCell ref="AE7:AH7"/>
    <mergeCell ref="AI7:AL7"/>
    <mergeCell ref="C103:F103"/>
    <mergeCell ref="G103:J103"/>
    <mergeCell ref="K103:N103"/>
    <mergeCell ref="O103:R103"/>
    <mergeCell ref="S103:V103"/>
    <mergeCell ref="C62:F62"/>
    <mergeCell ref="G62:J62"/>
    <mergeCell ref="K62:N62"/>
    <mergeCell ref="O62:R62"/>
    <mergeCell ref="S62:V62"/>
  </mergeCells>
  <phoneticPr fontId="18" type="noConversion"/>
  <pageMargins left="0.511811024" right="0.511811024" top="0.78740157499999996" bottom="0.78740157499999996" header="0.31496062000000002" footer="0.31496062000000002"/>
  <pageSetup paperSize="9" scale="19" fitToHeight="0" orientation="landscape" r:id="rId1"/>
  <customProperties>
    <customPr name="EpmWorksheetKeyString_GUID" r:id="rId2"/>
  </customProperties>
  <ignoredErrors>
    <ignoredError sqref="AR48" formula="1"/>
    <ignoredError sqref="B8" numberStoredAsText="1"/>
  </ignoredErrors>
  <drawing r:id="rId3"/>
  <legacyDrawing r:id="rId4"/>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0685B-AB94-4F5F-BAFD-ED5C07D4CE40}">
  <sheetPr>
    <tabColor theme="0" tint="-0.14999847407452621"/>
  </sheetPr>
  <dimension ref="A1:AJ160"/>
  <sheetViews>
    <sheetView showGridLines="0" zoomScale="80" zoomScaleNormal="80" workbookViewId="0">
      <pane xSplit="2" ySplit="8" topLeftCell="X9" activePane="bottomRight" state="frozen"/>
      <selection activeCell="C126" sqref="C126"/>
      <selection pane="topRight" activeCell="C126" sqref="C126"/>
      <selection pane="bottomLeft" activeCell="C126" sqref="C126"/>
      <selection pane="bottomRight" activeCell="B5" sqref="B5"/>
    </sheetView>
  </sheetViews>
  <sheetFormatPr defaultRowHeight="14.5" zeroHeight="1"/>
  <cols>
    <col min="1" max="1" width="5.26953125" style="31" customWidth="1"/>
    <col min="2" max="2" width="57.453125" style="31" customWidth="1"/>
    <col min="3" max="12" width="16.1796875" style="31" customWidth="1"/>
    <col min="13" max="13" width="13.1796875" style="31" customWidth="1"/>
    <col min="14" max="14" width="16.1796875" style="31" customWidth="1"/>
    <col min="15" max="15" width="18.7265625" style="31" customWidth="1"/>
    <col min="16" max="18" width="15" style="31" customWidth="1"/>
    <col min="19" max="19" width="18.81640625" style="31" customWidth="1"/>
    <col min="20" max="21" width="14.54296875" style="31" customWidth="1"/>
    <col min="22" max="26" width="19.26953125" style="31" customWidth="1"/>
    <col min="27" max="32" width="19.26953125" style="31" hidden="1" customWidth="1"/>
    <col min="33" max="36" width="19.26953125" style="31" bestFit="1" customWidth="1"/>
    <col min="37" max="16384" width="8.7265625" style="31"/>
  </cols>
  <sheetData>
    <row r="1" spans="1:36" ht="12" customHeight="1"/>
    <row r="2" spans="1:36" ht="12" customHeight="1"/>
    <row r="3" spans="1:36" ht="12" customHeight="1">
      <c r="I3" s="117"/>
      <c r="J3" s="117"/>
      <c r="K3" s="117"/>
      <c r="O3" s="117"/>
      <c r="P3" s="117"/>
      <c r="Q3" s="117"/>
    </row>
    <row r="4" spans="1:36" ht="12" customHeight="1">
      <c r="I4" s="117"/>
      <c r="J4" s="117"/>
      <c r="K4" s="117"/>
      <c r="L4" s="174"/>
      <c r="M4" s="174"/>
      <c r="O4" s="117"/>
      <c r="P4" s="117"/>
      <c r="Q4" s="117"/>
      <c r="R4" s="174"/>
    </row>
    <row r="5" spans="1:36" s="119" customFormat="1" ht="22.5" customHeight="1" thickBot="1">
      <c r="A5" s="243"/>
      <c r="B5" s="236" t="s">
        <v>220</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row>
    <row r="6" spans="1:36" s="182" customFormat="1" ht="22.5" customHeight="1" thickBot="1">
      <c r="A6" s="179"/>
      <c r="B6" s="180"/>
      <c r="C6" s="181">
        <f t="shared" ref="C6:X6" si="0">SUM(C26:C31)-C25</f>
        <v>0</v>
      </c>
      <c r="D6" s="181">
        <f t="shared" si="0"/>
        <v>0</v>
      </c>
      <c r="E6" s="181">
        <f t="shared" si="0"/>
        <v>0</v>
      </c>
      <c r="F6" s="181">
        <f t="shared" si="0"/>
        <v>0</v>
      </c>
      <c r="G6" s="181">
        <f t="shared" si="0"/>
        <v>0</v>
      </c>
      <c r="H6" s="181">
        <f t="shared" si="0"/>
        <v>0</v>
      </c>
      <c r="I6" s="181">
        <f t="shared" si="0"/>
        <v>0</v>
      </c>
      <c r="J6" s="181">
        <f t="shared" si="0"/>
        <v>0</v>
      </c>
      <c r="K6" s="181">
        <f t="shared" si="0"/>
        <v>0</v>
      </c>
      <c r="L6" s="181">
        <f t="shared" si="0"/>
        <v>0</v>
      </c>
      <c r="M6" s="181">
        <f t="shared" si="0"/>
        <v>0</v>
      </c>
      <c r="N6" s="181">
        <f t="shared" si="0"/>
        <v>0</v>
      </c>
      <c r="O6" s="181">
        <f t="shared" si="0"/>
        <v>0</v>
      </c>
      <c r="P6" s="181">
        <f t="shared" si="0"/>
        <v>0</v>
      </c>
      <c r="Q6" s="181">
        <f t="shared" si="0"/>
        <v>0</v>
      </c>
      <c r="R6" s="181">
        <f t="shared" si="0"/>
        <v>0</v>
      </c>
      <c r="S6" s="181">
        <f t="shared" si="0"/>
        <v>0</v>
      </c>
      <c r="T6" s="181">
        <f t="shared" si="0"/>
        <v>0</v>
      </c>
      <c r="U6" s="181">
        <f t="shared" si="0"/>
        <v>0</v>
      </c>
      <c r="V6" s="181">
        <f t="shared" si="0"/>
        <v>0</v>
      </c>
      <c r="W6" s="181">
        <f t="shared" si="0"/>
        <v>0</v>
      </c>
      <c r="X6" s="181">
        <f t="shared" si="0"/>
        <v>0</v>
      </c>
      <c r="Y6" s="181">
        <f>SUM(Y26:Y31)-Y25</f>
        <v>0</v>
      </c>
      <c r="Z6" s="181"/>
      <c r="AA6" s="181"/>
      <c r="AB6" s="181"/>
      <c r="AC6" s="181"/>
      <c r="AD6" s="181"/>
      <c r="AE6" s="181"/>
      <c r="AF6" s="181"/>
      <c r="AG6" s="181"/>
      <c r="AH6" s="181"/>
      <c r="AI6" s="181"/>
      <c r="AJ6" s="181"/>
    </row>
    <row r="7" spans="1:36" ht="16" customHeight="1" thickTop="1" thickBot="1">
      <c r="A7" s="178"/>
      <c r="B7" s="27" t="s">
        <v>96</v>
      </c>
      <c r="C7" s="391">
        <v>2015</v>
      </c>
      <c r="D7" s="391"/>
      <c r="E7" s="391"/>
      <c r="F7" s="391"/>
      <c r="G7" s="392">
        <v>2016</v>
      </c>
      <c r="H7" s="391"/>
      <c r="I7" s="391"/>
      <c r="J7" s="391"/>
      <c r="K7" s="392">
        <v>2017</v>
      </c>
      <c r="L7" s="391"/>
      <c r="M7" s="391"/>
      <c r="N7" s="391"/>
      <c r="O7" s="392">
        <v>2018</v>
      </c>
      <c r="P7" s="391"/>
      <c r="Q7" s="391"/>
      <c r="R7" s="391"/>
      <c r="S7" s="392">
        <v>2019</v>
      </c>
      <c r="T7" s="391"/>
      <c r="U7" s="391"/>
      <c r="V7" s="391"/>
      <c r="W7" s="392">
        <v>2020</v>
      </c>
      <c r="X7" s="391"/>
      <c r="Y7" s="391"/>
      <c r="Z7" s="391"/>
      <c r="AA7" s="392">
        <v>2021</v>
      </c>
      <c r="AB7" s="391"/>
      <c r="AC7" s="391"/>
      <c r="AD7" s="391"/>
      <c r="AE7" s="392">
        <v>2022</v>
      </c>
      <c r="AF7" s="391"/>
      <c r="AG7" s="391"/>
      <c r="AH7" s="391"/>
      <c r="AI7" s="392">
        <v>2023</v>
      </c>
      <c r="AJ7" s="391"/>
    </row>
    <row r="8" spans="1:36" ht="16" customHeight="1" thickTop="1">
      <c r="A8" s="178"/>
      <c r="B8" s="276" t="s">
        <v>97</v>
      </c>
      <c r="C8" s="25" t="s">
        <v>0</v>
      </c>
      <c r="D8" s="25" t="s">
        <v>1</v>
      </c>
      <c r="E8" s="25" t="s">
        <v>2</v>
      </c>
      <c r="F8" s="25" t="s">
        <v>3</v>
      </c>
      <c r="G8" s="25" t="s">
        <v>4</v>
      </c>
      <c r="H8" s="25" t="s">
        <v>5</v>
      </c>
      <c r="I8" s="25" t="s">
        <v>6</v>
      </c>
      <c r="J8" s="25" t="s">
        <v>7</v>
      </c>
      <c r="K8" s="25" t="s">
        <v>8</v>
      </c>
      <c r="L8" s="25" t="s">
        <v>90</v>
      </c>
      <c r="M8" s="25" t="s">
        <v>102</v>
      </c>
      <c r="N8" s="25" t="s">
        <v>103</v>
      </c>
      <c r="O8" s="25" t="s">
        <v>104</v>
      </c>
      <c r="P8" s="25" t="s">
        <v>106</v>
      </c>
      <c r="Q8" s="25" t="s">
        <v>107</v>
      </c>
      <c r="R8" s="25" t="s">
        <v>108</v>
      </c>
      <c r="S8" s="25" t="s">
        <v>109</v>
      </c>
      <c r="T8" s="25" t="s">
        <v>111</v>
      </c>
      <c r="U8" s="25" t="s">
        <v>116</v>
      </c>
      <c r="V8" s="25" t="s">
        <v>117</v>
      </c>
      <c r="W8" s="25" t="s">
        <v>159</v>
      </c>
      <c r="X8" s="25" t="s">
        <v>178</v>
      </c>
      <c r="Y8" s="25" t="s">
        <v>181</v>
      </c>
      <c r="Z8" s="25" t="s">
        <v>197</v>
      </c>
      <c r="AA8" s="25" t="s">
        <v>199</v>
      </c>
      <c r="AB8" s="25" t="s">
        <v>201</v>
      </c>
      <c r="AC8" s="25" t="s">
        <v>204</v>
      </c>
      <c r="AD8" s="25" t="s">
        <v>206</v>
      </c>
      <c r="AE8" s="25" t="s">
        <v>209</v>
      </c>
      <c r="AF8" s="25" t="s">
        <v>214</v>
      </c>
      <c r="AG8" s="25" t="s">
        <v>222</v>
      </c>
      <c r="AH8" s="25" t="s">
        <v>226</v>
      </c>
      <c r="AI8" s="25" t="s">
        <v>244</v>
      </c>
      <c r="AJ8" s="25" t="s">
        <v>248</v>
      </c>
    </row>
    <row r="9" spans="1:36">
      <c r="A9" s="189"/>
      <c r="B9" s="123" t="s">
        <v>9</v>
      </c>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v>188372</v>
      </c>
      <c r="AH9" s="133">
        <v>426876</v>
      </c>
      <c r="AI9" s="133">
        <v>313032</v>
      </c>
      <c r="AJ9" s="133">
        <v>0</v>
      </c>
    </row>
    <row r="10" spans="1:36">
      <c r="A10" s="189"/>
      <c r="B10" s="123" t="s">
        <v>11</v>
      </c>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v>-37197</v>
      </c>
      <c r="AH10" s="133">
        <v>-92468</v>
      </c>
      <c r="AI10" s="133">
        <v>-62319</v>
      </c>
      <c r="AJ10" s="133">
        <v>0</v>
      </c>
    </row>
    <row r="11" spans="1:36">
      <c r="A11" s="189"/>
      <c r="B11" s="123" t="s">
        <v>12</v>
      </c>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v>151175</v>
      </c>
      <c r="AH11" s="128">
        <v>334408</v>
      </c>
      <c r="AI11" s="128">
        <v>250713</v>
      </c>
      <c r="AJ11" s="128">
        <v>0</v>
      </c>
    </row>
    <row r="12" spans="1:36">
      <c r="A12" s="134"/>
      <c r="B12" s="127" t="s">
        <v>13</v>
      </c>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v>-82464</v>
      </c>
      <c r="AH12" s="128">
        <v>-189034</v>
      </c>
      <c r="AI12" s="128">
        <v>-173163</v>
      </c>
      <c r="AJ12" s="128">
        <v>0</v>
      </c>
    </row>
    <row r="13" spans="1:36">
      <c r="A13" s="118"/>
      <c r="B13" s="130" t="s">
        <v>14</v>
      </c>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v>-459</v>
      </c>
      <c r="AH13" s="132">
        <v>-2983</v>
      </c>
      <c r="AI13" s="132">
        <v>0</v>
      </c>
      <c r="AJ13" s="132">
        <v>0</v>
      </c>
    </row>
    <row r="14" spans="1:36">
      <c r="A14" s="118"/>
      <c r="B14" s="130" t="s">
        <v>15</v>
      </c>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v>-27173</v>
      </c>
      <c r="AH14" s="132">
        <v>14</v>
      </c>
      <c r="AI14" s="132">
        <v>0</v>
      </c>
      <c r="AJ14" s="132">
        <v>0</v>
      </c>
    </row>
    <row r="15" spans="1:36">
      <c r="A15" s="118"/>
      <c r="B15" s="130" t="s">
        <v>16</v>
      </c>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v>0</v>
      </c>
      <c r="AH15" s="132">
        <v>0</v>
      </c>
      <c r="AI15" s="132">
        <v>-916</v>
      </c>
      <c r="AJ15" s="132">
        <v>0</v>
      </c>
    </row>
    <row r="16" spans="1:36">
      <c r="A16" s="118"/>
      <c r="B16" s="130" t="s">
        <v>17</v>
      </c>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v>0</v>
      </c>
      <c r="AH16" s="132">
        <v>0</v>
      </c>
      <c r="AI16" s="132">
        <v>-3980</v>
      </c>
      <c r="AJ16" s="132">
        <v>0</v>
      </c>
    </row>
    <row r="17" spans="1:36">
      <c r="A17" s="118"/>
      <c r="B17" s="130" t="s">
        <v>18</v>
      </c>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v>-41738</v>
      </c>
      <c r="AH17" s="132">
        <v>-24873</v>
      </c>
      <c r="AI17" s="132">
        <v>-53813</v>
      </c>
      <c r="AJ17" s="132">
        <v>0</v>
      </c>
    </row>
    <row r="18" spans="1:36">
      <c r="A18" s="118"/>
      <c r="B18" s="130" t="s">
        <v>10</v>
      </c>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v>-13094</v>
      </c>
      <c r="AH18" s="132">
        <v>-161192</v>
      </c>
      <c r="AI18" s="132">
        <v>-114454</v>
      </c>
      <c r="AJ18" s="132">
        <v>0</v>
      </c>
    </row>
    <row r="19" spans="1:36">
      <c r="A19" s="118"/>
      <c r="B19" s="130" t="s">
        <v>38</v>
      </c>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v>0</v>
      </c>
      <c r="AH19" s="132">
        <v>0</v>
      </c>
      <c r="AI19" s="132">
        <v>0</v>
      </c>
      <c r="AJ19" s="132">
        <v>0</v>
      </c>
    </row>
    <row r="20" spans="1:36">
      <c r="A20" s="118"/>
      <c r="B20" s="130" t="s">
        <v>39</v>
      </c>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v>0</v>
      </c>
      <c r="AH20" s="132">
        <v>0</v>
      </c>
      <c r="AI20" s="132">
        <v>0</v>
      </c>
      <c r="AJ20" s="132">
        <v>0</v>
      </c>
    </row>
    <row r="21" spans="1:36">
      <c r="A21" s="118"/>
      <c r="B21" s="130" t="s">
        <v>40</v>
      </c>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v>0</v>
      </c>
      <c r="AH21" s="132">
        <v>0</v>
      </c>
      <c r="AI21" s="132">
        <v>0</v>
      </c>
      <c r="AJ21" s="132">
        <v>0</v>
      </c>
    </row>
    <row r="22" spans="1:36">
      <c r="A22" s="118"/>
      <c r="B22" s="130" t="s">
        <v>41</v>
      </c>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v>0</v>
      </c>
      <c r="AH22" s="132">
        <v>0</v>
      </c>
      <c r="AI22" s="132">
        <v>0</v>
      </c>
      <c r="AJ22" s="132">
        <v>0</v>
      </c>
    </row>
    <row r="23" spans="1:36">
      <c r="A23" s="118"/>
      <c r="B23" s="130" t="s">
        <v>42</v>
      </c>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v>0</v>
      </c>
      <c r="AH23" s="132">
        <v>0</v>
      </c>
      <c r="AI23" s="132">
        <v>0</v>
      </c>
      <c r="AJ23" s="132">
        <v>0</v>
      </c>
    </row>
    <row r="24" spans="1:36">
      <c r="A24" s="118"/>
      <c r="B24" s="130" t="s">
        <v>43</v>
      </c>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v>0</v>
      </c>
      <c r="AH24" s="132">
        <v>0</v>
      </c>
      <c r="AI24" s="132">
        <v>0</v>
      </c>
      <c r="AJ24" s="132">
        <v>0</v>
      </c>
    </row>
    <row r="25" spans="1:36">
      <c r="A25" s="134"/>
      <c r="B25" s="127" t="s">
        <v>19</v>
      </c>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v>-1443</v>
      </c>
      <c r="AH25" s="133">
        <v>-14411</v>
      </c>
      <c r="AI25" s="133">
        <v>-1601</v>
      </c>
      <c r="AJ25" s="133">
        <v>0</v>
      </c>
    </row>
    <row r="26" spans="1:36">
      <c r="A26" s="118"/>
      <c r="B26" s="130" t="s">
        <v>14</v>
      </c>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v>-1179</v>
      </c>
      <c r="AH26" s="132">
        <v>-1299</v>
      </c>
      <c r="AI26" s="132">
        <v>0</v>
      </c>
      <c r="AJ26" s="132">
        <v>0</v>
      </c>
    </row>
    <row r="27" spans="1:36">
      <c r="A27" s="118"/>
      <c r="B27" s="130" t="s">
        <v>16</v>
      </c>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v>-261</v>
      </c>
      <c r="AH27" s="132">
        <v>-11589</v>
      </c>
      <c r="AI27" s="132">
        <v>-603</v>
      </c>
      <c r="AJ27" s="132">
        <v>0</v>
      </c>
    </row>
    <row r="28" spans="1:36">
      <c r="A28" s="118"/>
      <c r="B28" s="130" t="s">
        <v>185</v>
      </c>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v>70</v>
      </c>
      <c r="AH28" s="132">
        <v>-1485</v>
      </c>
      <c r="AI28" s="132">
        <v>-998</v>
      </c>
      <c r="AJ28" s="132">
        <v>0</v>
      </c>
    </row>
    <row r="29" spans="1:36">
      <c r="A29" s="134"/>
      <c r="B29" s="130" t="s">
        <v>187</v>
      </c>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v>0</v>
      </c>
      <c r="AH29" s="132">
        <v>0</v>
      </c>
      <c r="AI29" s="132">
        <v>0</v>
      </c>
      <c r="AJ29" s="132">
        <v>0</v>
      </c>
    </row>
    <row r="30" spans="1:36">
      <c r="A30" s="134"/>
      <c r="B30" s="130" t="s">
        <v>188</v>
      </c>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v>0</v>
      </c>
      <c r="AH30" s="132">
        <v>0</v>
      </c>
      <c r="AI30" s="132">
        <v>0</v>
      </c>
      <c r="AJ30" s="132">
        <v>0</v>
      </c>
    </row>
    <row r="31" spans="1:36">
      <c r="A31" s="134"/>
      <c r="B31" s="130" t="s">
        <v>186</v>
      </c>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v>-73</v>
      </c>
      <c r="AH31" s="132">
        <v>-38</v>
      </c>
      <c r="AI31" s="132">
        <v>0</v>
      </c>
      <c r="AJ31" s="132">
        <v>0</v>
      </c>
    </row>
    <row r="32" spans="1:36">
      <c r="A32" s="189"/>
      <c r="B32" s="123" t="s">
        <v>20</v>
      </c>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v>-6707</v>
      </c>
      <c r="AH32" s="133">
        <v>-14351</v>
      </c>
      <c r="AI32" s="133">
        <v>-8251</v>
      </c>
      <c r="AJ32" s="133">
        <v>0</v>
      </c>
    </row>
    <row r="33" spans="1:36">
      <c r="A33" s="118"/>
      <c r="B33" s="130" t="s">
        <v>21</v>
      </c>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v>-6409</v>
      </c>
      <c r="AH33" s="132">
        <v>-7686</v>
      </c>
      <c r="AI33" s="132">
        <v>-8249</v>
      </c>
      <c r="AJ33" s="132">
        <v>0</v>
      </c>
    </row>
    <row r="34" spans="1:36">
      <c r="A34" s="118"/>
      <c r="B34" s="130" t="s">
        <v>22</v>
      </c>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v>-298</v>
      </c>
      <c r="AH34" s="132">
        <v>-6665</v>
      </c>
      <c r="AI34" s="132">
        <v>-2</v>
      </c>
      <c r="AJ34" s="132">
        <v>0</v>
      </c>
    </row>
    <row r="35" spans="1:36">
      <c r="A35" s="134"/>
      <c r="B35" s="127" t="s">
        <v>23</v>
      </c>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v>4242</v>
      </c>
      <c r="AH35" s="133">
        <v>7868</v>
      </c>
      <c r="AI35" s="133">
        <v>601</v>
      </c>
      <c r="AJ35" s="133">
        <v>0</v>
      </c>
    </row>
    <row r="36" spans="1:36">
      <c r="A36" s="190"/>
      <c r="B36" s="137" t="s">
        <v>24</v>
      </c>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v>4499</v>
      </c>
      <c r="AH36" s="133">
        <v>9426</v>
      </c>
      <c r="AI36" s="133">
        <v>3751</v>
      </c>
      <c r="AJ36" s="133">
        <v>0</v>
      </c>
    </row>
    <row r="37" spans="1:36">
      <c r="A37" s="191"/>
      <c r="B37" s="138" t="s">
        <v>25</v>
      </c>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v>0</v>
      </c>
      <c r="AH37" s="132">
        <v>0</v>
      </c>
      <c r="AI37" s="132">
        <v>0</v>
      </c>
      <c r="AJ37" s="132">
        <v>0</v>
      </c>
    </row>
    <row r="38" spans="1:36">
      <c r="A38" s="191"/>
      <c r="B38" s="138" t="s">
        <v>26</v>
      </c>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v>4482</v>
      </c>
      <c r="AH38" s="132">
        <v>8885</v>
      </c>
      <c r="AI38" s="132">
        <v>3602</v>
      </c>
      <c r="AJ38" s="132">
        <v>0</v>
      </c>
    </row>
    <row r="39" spans="1:36">
      <c r="A39" s="191"/>
      <c r="B39" s="138" t="s">
        <v>27</v>
      </c>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v>0</v>
      </c>
      <c r="AH39" s="132">
        <v>751</v>
      </c>
      <c r="AI39" s="132">
        <v>121</v>
      </c>
      <c r="AJ39" s="132">
        <v>0</v>
      </c>
    </row>
    <row r="40" spans="1:36">
      <c r="A40" s="191"/>
      <c r="B40" s="138" t="s">
        <v>28</v>
      </c>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v>0</v>
      </c>
      <c r="AH40" s="132">
        <v>0</v>
      </c>
      <c r="AI40" s="132">
        <v>0</v>
      </c>
      <c r="AJ40" s="132">
        <v>0</v>
      </c>
    </row>
    <row r="41" spans="1:36">
      <c r="A41" s="191"/>
      <c r="B41" s="138" t="s">
        <v>29</v>
      </c>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v>17</v>
      </c>
      <c r="AH41" s="132">
        <v>-210</v>
      </c>
      <c r="AI41" s="132">
        <v>28</v>
      </c>
      <c r="AJ41" s="132">
        <v>0</v>
      </c>
    </row>
    <row r="42" spans="1:36">
      <c r="A42" s="190"/>
      <c r="B42" s="137" t="s">
        <v>30</v>
      </c>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v>-257</v>
      </c>
      <c r="AH42" s="133">
        <v>-1558</v>
      </c>
      <c r="AI42" s="133">
        <v>-3150</v>
      </c>
      <c r="AJ42" s="133">
        <v>0</v>
      </c>
    </row>
    <row r="43" spans="1:36">
      <c r="A43" s="191"/>
      <c r="B43" s="138" t="s">
        <v>25</v>
      </c>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v>0</v>
      </c>
      <c r="AH43" s="132">
        <v>0</v>
      </c>
      <c r="AI43" s="132">
        <v>0</v>
      </c>
      <c r="AJ43" s="132">
        <v>0</v>
      </c>
    </row>
    <row r="44" spans="1:36">
      <c r="A44" s="191"/>
      <c r="B44" s="138" t="s">
        <v>31</v>
      </c>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v>0</v>
      </c>
      <c r="AH44" s="132">
        <v>0</v>
      </c>
      <c r="AI44" s="132">
        <v>0</v>
      </c>
      <c r="AJ44" s="132">
        <v>0</v>
      </c>
    </row>
    <row r="45" spans="1:36">
      <c r="A45" s="191"/>
      <c r="B45" s="138" t="s">
        <v>29</v>
      </c>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v>-257</v>
      </c>
      <c r="AH45" s="132">
        <v>-1558</v>
      </c>
      <c r="AI45" s="132">
        <v>-3150</v>
      </c>
      <c r="AJ45" s="132">
        <v>0</v>
      </c>
    </row>
    <row r="46" spans="1:36">
      <c r="A46" s="189"/>
      <c r="B46" s="123" t="s">
        <v>32</v>
      </c>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v>-33</v>
      </c>
      <c r="AH46" s="133">
        <v>399</v>
      </c>
      <c r="AI46" s="133">
        <v>20</v>
      </c>
      <c r="AJ46" s="133">
        <v>0</v>
      </c>
    </row>
    <row r="47" spans="1:36">
      <c r="A47" s="189"/>
      <c r="B47" s="123" t="s">
        <v>44</v>
      </c>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v>0</v>
      </c>
      <c r="AH47" s="133">
        <v>0</v>
      </c>
      <c r="AI47" s="133">
        <v>0</v>
      </c>
      <c r="AJ47" s="133">
        <v>0</v>
      </c>
    </row>
    <row r="48" spans="1:36">
      <c r="A48" s="189"/>
      <c r="B48" s="123" t="s">
        <v>33</v>
      </c>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v>64770</v>
      </c>
      <c r="AH48" s="133">
        <v>124879</v>
      </c>
      <c r="AI48" s="133">
        <v>68319</v>
      </c>
      <c r="AJ48" s="133">
        <v>0</v>
      </c>
    </row>
    <row r="49" spans="1:36">
      <c r="A49" s="189"/>
      <c r="B49" s="123" t="s">
        <v>34</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v>-20777</v>
      </c>
      <c r="AH49" s="133">
        <v>-18413</v>
      </c>
      <c r="AI49" s="133">
        <v>-18829</v>
      </c>
      <c r="AJ49" s="133">
        <v>0</v>
      </c>
    </row>
    <row r="50" spans="1:36">
      <c r="A50" s="189"/>
      <c r="B50" s="123" t="s">
        <v>35</v>
      </c>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v>-1382</v>
      </c>
      <c r="AH50" s="133">
        <v>-16326</v>
      </c>
      <c r="AI50" s="133">
        <v>-3311</v>
      </c>
      <c r="AJ50" s="133">
        <v>0</v>
      </c>
    </row>
    <row r="51" spans="1:36">
      <c r="A51" s="189"/>
      <c r="B51" s="123" t="s">
        <v>45</v>
      </c>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v>0</v>
      </c>
      <c r="AH51" s="133">
        <v>0</v>
      </c>
      <c r="AI51" s="133">
        <v>0</v>
      </c>
      <c r="AJ51" s="133">
        <v>0</v>
      </c>
    </row>
    <row r="52" spans="1:36">
      <c r="A52" s="189"/>
      <c r="B52" s="123" t="s">
        <v>46</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v>42611</v>
      </c>
      <c r="AH52" s="133">
        <v>90140</v>
      </c>
      <c r="AI52" s="133">
        <v>46179</v>
      </c>
      <c r="AJ52" s="133">
        <v>0</v>
      </c>
    </row>
    <row r="53" spans="1:36">
      <c r="A53" s="189"/>
      <c r="B53" s="139" t="s">
        <v>47</v>
      </c>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v>42611</v>
      </c>
      <c r="AH53" s="141">
        <v>90140</v>
      </c>
      <c r="AI53" s="141">
        <v>46179</v>
      </c>
      <c r="AJ53" s="141">
        <v>0</v>
      </c>
    </row>
    <row r="54" spans="1:36" ht="9" customHeight="1">
      <c r="A54" s="122"/>
      <c r="B54" s="123"/>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v>0</v>
      </c>
      <c r="AH54" s="186">
        <v>0</v>
      </c>
      <c r="AI54" s="186">
        <v>0</v>
      </c>
      <c r="AJ54" s="186">
        <v>0</v>
      </c>
    </row>
    <row r="55" spans="1:36">
      <c r="A55" s="122"/>
      <c r="B55" s="143" t="s">
        <v>189</v>
      </c>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v>67235</v>
      </c>
      <c r="AH55" s="187">
        <v>131362</v>
      </c>
      <c r="AI55" s="187">
        <v>75969</v>
      </c>
      <c r="AJ55" s="187">
        <v>0</v>
      </c>
    </row>
    <row r="56" spans="1:36" ht="16.5">
      <c r="A56" s="122"/>
      <c r="B56" s="139" t="s">
        <v>439</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v>67308</v>
      </c>
      <c r="AH56" s="141">
        <v>131400</v>
      </c>
      <c r="AI56" s="141">
        <v>75969</v>
      </c>
      <c r="AJ56" s="141">
        <v>0</v>
      </c>
    </row>
    <row r="57" spans="1:36">
      <c r="B57" s="145" t="s">
        <v>190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row>
    <row r="58" spans="1:36">
      <c r="B58" s="145" t="s">
        <v>191</v>
      </c>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row>
    <row r="59" spans="1:36">
      <c r="A59" s="122"/>
      <c r="B59" s="145" t="s">
        <v>192</v>
      </c>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row>
    <row r="60" spans="1:36">
      <c r="A60" s="122"/>
      <c r="B60" s="3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row>
    <row r="61" spans="1:36" ht="15" thickBot="1">
      <c r="A61" s="122"/>
      <c r="B61" s="3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row>
    <row r="62" spans="1:36" ht="16" customHeight="1" thickTop="1" thickBot="1">
      <c r="A62" s="178"/>
      <c r="B62" s="27" t="s">
        <v>94</v>
      </c>
      <c r="C62" s="391">
        <v>2015</v>
      </c>
      <c r="D62" s="391"/>
      <c r="E62" s="391"/>
      <c r="F62" s="391"/>
      <c r="G62" s="392">
        <v>2016</v>
      </c>
      <c r="H62" s="391"/>
      <c r="I62" s="391"/>
      <c r="J62" s="391"/>
      <c r="K62" s="392">
        <v>2017</v>
      </c>
      <c r="L62" s="391"/>
      <c r="M62" s="391"/>
      <c r="N62" s="391"/>
      <c r="O62" s="392">
        <v>2018</v>
      </c>
      <c r="P62" s="391"/>
      <c r="Q62" s="391"/>
      <c r="R62" s="391"/>
      <c r="S62" s="392">
        <v>2019</v>
      </c>
      <c r="T62" s="391"/>
      <c r="U62" s="391"/>
      <c r="V62" s="391"/>
      <c r="W62" s="392">
        <v>2020</v>
      </c>
      <c r="X62" s="391"/>
      <c r="Y62" s="391"/>
      <c r="Z62" s="391"/>
      <c r="AA62" s="392">
        <v>2021</v>
      </c>
      <c r="AB62" s="391"/>
      <c r="AC62" s="391"/>
      <c r="AD62" s="391"/>
      <c r="AE62" s="392">
        <v>2022</v>
      </c>
      <c r="AF62" s="391"/>
      <c r="AG62" s="391"/>
      <c r="AH62" s="391"/>
      <c r="AI62" s="392">
        <v>2023</v>
      </c>
      <c r="AJ62" s="391"/>
    </row>
    <row r="63" spans="1:36" ht="16" customHeight="1" thickTop="1">
      <c r="B63" s="28" t="s">
        <v>97</v>
      </c>
      <c r="C63" s="351" t="s">
        <v>0</v>
      </c>
      <c r="D63" s="351" t="s">
        <v>1</v>
      </c>
      <c r="E63" s="351" t="s">
        <v>2</v>
      </c>
      <c r="F63" s="351" t="s">
        <v>3</v>
      </c>
      <c r="G63" s="351" t="s">
        <v>4</v>
      </c>
      <c r="H63" s="351" t="s">
        <v>5</v>
      </c>
      <c r="I63" s="351" t="s">
        <v>6</v>
      </c>
      <c r="J63" s="351" t="s">
        <v>7</v>
      </c>
      <c r="K63" s="351" t="s">
        <v>8</v>
      </c>
      <c r="L63" s="351" t="s">
        <v>90</v>
      </c>
      <c r="M63" s="351" t="s">
        <v>102</v>
      </c>
      <c r="N63" s="351" t="s">
        <v>103</v>
      </c>
      <c r="O63" s="351" t="s">
        <v>104</v>
      </c>
      <c r="P63" s="351" t="s">
        <v>106</v>
      </c>
      <c r="Q63" s="351" t="s">
        <v>107</v>
      </c>
      <c r="R63" s="351" t="s">
        <v>108</v>
      </c>
      <c r="S63" s="351" t="s">
        <v>109</v>
      </c>
      <c r="T63" s="351" t="s">
        <v>111</v>
      </c>
      <c r="U63" s="351" t="s">
        <v>116</v>
      </c>
      <c r="V63" s="351" t="s">
        <v>117</v>
      </c>
      <c r="W63" s="351" t="s">
        <v>159</v>
      </c>
      <c r="X63" s="351" t="s">
        <v>178</v>
      </c>
      <c r="Y63" s="351" t="s">
        <v>181</v>
      </c>
      <c r="Z63" s="351" t="s">
        <v>197</v>
      </c>
      <c r="AA63" s="351" t="s">
        <v>199</v>
      </c>
      <c r="AB63" s="351" t="s">
        <v>201</v>
      </c>
      <c r="AC63" s="351" t="s">
        <v>204</v>
      </c>
      <c r="AD63" s="351" t="s">
        <v>206</v>
      </c>
      <c r="AE63" s="351" t="s">
        <v>209</v>
      </c>
      <c r="AF63" s="351" t="s">
        <v>214</v>
      </c>
      <c r="AG63" s="351" t="s">
        <v>222</v>
      </c>
      <c r="AH63" s="351" t="s">
        <v>226</v>
      </c>
      <c r="AI63" s="351" t="s">
        <v>244</v>
      </c>
      <c r="AJ63" s="351" t="s">
        <v>248</v>
      </c>
    </row>
    <row r="64" spans="1:36">
      <c r="A64" s="192"/>
      <c r="B64" s="148" t="s">
        <v>48</v>
      </c>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v>520250</v>
      </c>
      <c r="AH64" s="149">
        <v>531401</v>
      </c>
      <c r="AI64" s="149">
        <v>0</v>
      </c>
      <c r="AJ64" s="149">
        <v>0</v>
      </c>
    </row>
    <row r="65" spans="1:36">
      <c r="A65" s="192"/>
      <c r="B65" s="151" t="s">
        <v>49</v>
      </c>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v>223356</v>
      </c>
      <c r="AH65" s="152">
        <v>215834</v>
      </c>
      <c r="AI65" s="152">
        <v>0</v>
      </c>
      <c r="AJ65" s="152">
        <v>0</v>
      </c>
    </row>
    <row r="66" spans="1:36">
      <c r="A66" s="192"/>
      <c r="B66" s="151" t="s">
        <v>118</v>
      </c>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v>0</v>
      </c>
      <c r="AH66" s="149">
        <v>0</v>
      </c>
      <c r="AI66" s="149">
        <v>0</v>
      </c>
      <c r="AJ66" s="149">
        <v>0</v>
      </c>
    </row>
    <row r="67" spans="1:36">
      <c r="A67" s="192"/>
      <c r="B67" s="151" t="s">
        <v>98</v>
      </c>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v>184062</v>
      </c>
      <c r="AH67" s="149">
        <v>187272</v>
      </c>
      <c r="AI67" s="149">
        <v>0</v>
      </c>
      <c r="AJ67" s="149">
        <v>0</v>
      </c>
    </row>
    <row r="68" spans="1:36">
      <c r="A68" s="192"/>
      <c r="B68" s="151" t="s">
        <v>207</v>
      </c>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v>0</v>
      </c>
      <c r="AH68" s="149">
        <v>0</v>
      </c>
      <c r="AI68" s="149">
        <v>0</v>
      </c>
      <c r="AJ68" s="149">
        <v>0</v>
      </c>
    </row>
    <row r="69" spans="1:36">
      <c r="A69" s="192"/>
      <c r="B69" s="151" t="s">
        <v>52</v>
      </c>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v>95</v>
      </c>
      <c r="AH69" s="152">
        <v>91</v>
      </c>
      <c r="AI69" s="152">
        <v>0</v>
      </c>
      <c r="AJ69" s="152">
        <v>0</v>
      </c>
    </row>
    <row r="70" spans="1:36">
      <c r="A70" s="192"/>
      <c r="B70" s="151" t="s">
        <v>50</v>
      </c>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v>8888</v>
      </c>
      <c r="AH70" s="152">
        <v>8670</v>
      </c>
      <c r="AI70" s="152">
        <v>0</v>
      </c>
      <c r="AJ70" s="152">
        <v>0</v>
      </c>
    </row>
    <row r="71" spans="1:36">
      <c r="A71" s="192"/>
      <c r="B71" s="151" t="s">
        <v>55</v>
      </c>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v>550</v>
      </c>
      <c r="AH71" s="152">
        <v>96</v>
      </c>
      <c r="AI71" s="152">
        <v>0</v>
      </c>
      <c r="AJ71" s="152">
        <v>0</v>
      </c>
    </row>
    <row r="72" spans="1:36">
      <c r="A72" s="192"/>
      <c r="B72" s="151" t="s">
        <v>119</v>
      </c>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v>100186</v>
      </c>
      <c r="AH72" s="152">
        <v>107681</v>
      </c>
      <c r="AI72" s="152">
        <v>0</v>
      </c>
      <c r="AJ72" s="152">
        <v>0</v>
      </c>
    </row>
    <row r="73" spans="1:36">
      <c r="A73" s="192"/>
      <c r="B73" s="151" t="s">
        <v>51</v>
      </c>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v>0</v>
      </c>
      <c r="AH73" s="152">
        <v>0</v>
      </c>
      <c r="AI73" s="152">
        <v>0</v>
      </c>
      <c r="AJ73" s="152">
        <v>0</v>
      </c>
    </row>
    <row r="74" spans="1:36">
      <c r="A74" s="192"/>
      <c r="B74" s="151" t="s">
        <v>54</v>
      </c>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v>0</v>
      </c>
      <c r="AH74" s="152">
        <v>0</v>
      </c>
      <c r="AI74" s="152">
        <v>0</v>
      </c>
      <c r="AJ74" s="152">
        <v>0</v>
      </c>
    </row>
    <row r="75" spans="1:36">
      <c r="A75" s="192"/>
      <c r="B75" s="151" t="s">
        <v>120</v>
      </c>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v>0</v>
      </c>
      <c r="AH75" s="152">
        <v>0</v>
      </c>
      <c r="AI75" s="152">
        <v>0</v>
      </c>
      <c r="AJ75" s="152">
        <v>0</v>
      </c>
    </row>
    <row r="76" spans="1:36">
      <c r="A76" s="192"/>
      <c r="B76" s="151" t="s">
        <v>56</v>
      </c>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v>0</v>
      </c>
      <c r="AH76" s="152">
        <v>0</v>
      </c>
      <c r="AI76" s="152">
        <v>0</v>
      </c>
      <c r="AJ76" s="152">
        <v>0</v>
      </c>
    </row>
    <row r="77" spans="1:36">
      <c r="A77" s="192"/>
      <c r="B77" s="151" t="s">
        <v>224</v>
      </c>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v>0</v>
      </c>
      <c r="AH77" s="149">
        <v>0</v>
      </c>
      <c r="AI77" s="149">
        <v>0</v>
      </c>
      <c r="AJ77" s="149">
        <v>0</v>
      </c>
    </row>
    <row r="78" spans="1:36">
      <c r="A78" s="192"/>
      <c r="B78" s="151" t="s">
        <v>53</v>
      </c>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v>3113</v>
      </c>
      <c r="AH78" s="152">
        <v>11757</v>
      </c>
      <c r="AI78" s="152">
        <v>0</v>
      </c>
      <c r="AJ78" s="152">
        <v>0</v>
      </c>
    </row>
    <row r="79" spans="1:36">
      <c r="A79" s="192"/>
      <c r="B79" s="151" t="s">
        <v>57</v>
      </c>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2"/>
      <c r="AG79" s="152">
        <v>0</v>
      </c>
      <c r="AH79" s="152">
        <v>0</v>
      </c>
      <c r="AI79" s="152">
        <v>0</v>
      </c>
      <c r="AJ79" s="152">
        <v>0</v>
      </c>
    </row>
    <row r="80" spans="1:36">
      <c r="A80" s="193"/>
      <c r="B80" s="154" t="s">
        <v>58</v>
      </c>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c r="AG80" s="149">
        <v>623307</v>
      </c>
      <c r="AH80" s="149">
        <v>604458</v>
      </c>
      <c r="AI80" s="149">
        <v>0</v>
      </c>
      <c r="AJ80" s="149">
        <v>0</v>
      </c>
    </row>
    <row r="81" spans="1:36">
      <c r="A81" s="192"/>
      <c r="B81" s="148" t="s">
        <v>59</v>
      </c>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v>31284</v>
      </c>
      <c r="AH81" s="149">
        <v>29765</v>
      </c>
      <c r="AI81" s="149">
        <v>0</v>
      </c>
      <c r="AJ81" s="149">
        <v>0</v>
      </c>
    </row>
    <row r="82" spans="1:36">
      <c r="A82" s="192"/>
      <c r="B82" s="151" t="s">
        <v>118</v>
      </c>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v>0</v>
      </c>
      <c r="AH82" s="149">
        <v>0</v>
      </c>
      <c r="AI82" s="149">
        <v>0</v>
      </c>
      <c r="AJ82" s="149">
        <v>0</v>
      </c>
    </row>
    <row r="83" spans="1:36">
      <c r="A83" s="192"/>
      <c r="B83" s="151" t="s">
        <v>98</v>
      </c>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v>0</v>
      </c>
      <c r="AH83" s="149">
        <v>0</v>
      </c>
      <c r="AI83" s="149">
        <v>0</v>
      </c>
      <c r="AJ83" s="149">
        <v>0</v>
      </c>
    </row>
    <row r="84" spans="1:36">
      <c r="A84" s="192"/>
      <c r="B84" s="151" t="s">
        <v>207</v>
      </c>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v>0</v>
      </c>
      <c r="AH84" s="149">
        <v>0</v>
      </c>
      <c r="AI84" s="149">
        <v>0</v>
      </c>
      <c r="AJ84" s="149">
        <v>0</v>
      </c>
    </row>
    <row r="85" spans="1:36">
      <c r="A85" s="192"/>
      <c r="B85" s="151" t="s">
        <v>50</v>
      </c>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v>0</v>
      </c>
      <c r="AH85" s="155">
        <v>0</v>
      </c>
      <c r="AI85" s="155">
        <v>0</v>
      </c>
      <c r="AJ85" s="155">
        <v>0</v>
      </c>
    </row>
    <row r="86" spans="1:36">
      <c r="A86" s="192"/>
      <c r="B86" s="151" t="s">
        <v>63</v>
      </c>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v>0</v>
      </c>
      <c r="AH86" s="155">
        <v>0</v>
      </c>
      <c r="AI86" s="155">
        <v>0</v>
      </c>
      <c r="AJ86" s="155">
        <v>0</v>
      </c>
    </row>
    <row r="87" spans="1:36">
      <c r="A87" s="192"/>
      <c r="B87" s="151" t="s">
        <v>119</v>
      </c>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c r="AG87" s="149">
        <v>14791</v>
      </c>
      <c r="AH87" s="149">
        <v>11813</v>
      </c>
      <c r="AI87" s="149">
        <v>0</v>
      </c>
      <c r="AJ87" s="149">
        <v>0</v>
      </c>
    </row>
    <row r="88" spans="1:36">
      <c r="A88" s="192"/>
      <c r="B88" s="151" t="s">
        <v>99</v>
      </c>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v>7</v>
      </c>
      <c r="AH88" s="155">
        <v>7</v>
      </c>
      <c r="AI88" s="155">
        <v>0</v>
      </c>
      <c r="AJ88" s="155">
        <v>0</v>
      </c>
    </row>
    <row r="89" spans="1:36">
      <c r="A89" s="192"/>
      <c r="B89" s="151" t="s">
        <v>120</v>
      </c>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v>0</v>
      </c>
      <c r="AH89" s="152">
        <v>0</v>
      </c>
      <c r="AI89" s="152">
        <v>0</v>
      </c>
      <c r="AJ89" s="152">
        <v>0</v>
      </c>
    </row>
    <row r="90" spans="1:36">
      <c r="A90" s="192"/>
      <c r="B90" s="151" t="s">
        <v>62</v>
      </c>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v>16486</v>
      </c>
      <c r="AH90" s="155">
        <v>17945</v>
      </c>
      <c r="AI90" s="155">
        <v>0</v>
      </c>
      <c r="AJ90" s="155">
        <v>0</v>
      </c>
    </row>
    <row r="91" spans="1:36">
      <c r="A91" s="192"/>
      <c r="B91" s="151" t="s">
        <v>93</v>
      </c>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149"/>
      <c r="AC91" s="149"/>
      <c r="AD91" s="149"/>
      <c r="AE91" s="149"/>
      <c r="AF91" s="149"/>
      <c r="AG91" s="149">
        <v>0</v>
      </c>
      <c r="AH91" s="149">
        <v>0</v>
      </c>
      <c r="AI91" s="149">
        <v>0</v>
      </c>
      <c r="AJ91" s="149">
        <v>0</v>
      </c>
    </row>
    <row r="92" spans="1:36">
      <c r="A92" s="192"/>
      <c r="B92" s="151" t="s">
        <v>53</v>
      </c>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v>0</v>
      </c>
      <c r="AH92" s="155">
        <v>0</v>
      </c>
      <c r="AI92" s="155">
        <v>0</v>
      </c>
      <c r="AJ92" s="155">
        <v>0</v>
      </c>
    </row>
    <row r="93" spans="1:36">
      <c r="A93" s="192"/>
      <c r="B93" s="151" t="s">
        <v>60</v>
      </c>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v>0</v>
      </c>
      <c r="AH93" s="149">
        <v>0</v>
      </c>
      <c r="AI93" s="149">
        <v>0</v>
      </c>
      <c r="AJ93" s="149">
        <v>0</v>
      </c>
    </row>
    <row r="94" spans="1:36">
      <c r="A94" s="193"/>
      <c r="B94" s="154" t="s">
        <v>64</v>
      </c>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149"/>
      <c r="AC94" s="149"/>
      <c r="AD94" s="149"/>
      <c r="AE94" s="149"/>
      <c r="AF94" s="149"/>
      <c r="AG94" s="149">
        <v>592023</v>
      </c>
      <c r="AH94" s="149">
        <v>574693</v>
      </c>
      <c r="AI94" s="149">
        <v>0</v>
      </c>
      <c r="AJ94" s="149">
        <v>0</v>
      </c>
    </row>
    <row r="95" spans="1:36">
      <c r="A95" s="194"/>
      <c r="B95" s="158" t="s">
        <v>65</v>
      </c>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v>0</v>
      </c>
      <c r="AH95" s="152">
        <v>0</v>
      </c>
      <c r="AI95" s="152">
        <v>0</v>
      </c>
      <c r="AJ95" s="152">
        <v>0</v>
      </c>
    </row>
    <row r="96" spans="1:36">
      <c r="A96" s="194"/>
      <c r="B96" s="158" t="s">
        <v>66</v>
      </c>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v>576526</v>
      </c>
      <c r="AH96" s="152">
        <v>559594</v>
      </c>
      <c r="AI96" s="152">
        <v>0</v>
      </c>
      <c r="AJ96" s="152">
        <v>0</v>
      </c>
    </row>
    <row r="97" spans="1:36">
      <c r="A97" s="194"/>
      <c r="B97" s="158" t="s">
        <v>67</v>
      </c>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v>15497</v>
      </c>
      <c r="AH97" s="152">
        <v>15099</v>
      </c>
      <c r="AI97" s="152">
        <v>0</v>
      </c>
      <c r="AJ97" s="152">
        <v>0</v>
      </c>
    </row>
    <row r="98" spans="1:36">
      <c r="A98" s="195"/>
      <c r="B98" s="318" t="s">
        <v>68</v>
      </c>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c r="AG98" s="152">
        <v>0</v>
      </c>
      <c r="AH98" s="152">
        <v>0</v>
      </c>
      <c r="AI98" s="152">
        <v>0</v>
      </c>
      <c r="AJ98" s="152">
        <v>0</v>
      </c>
    </row>
    <row r="99" spans="1:36">
      <c r="A99" s="193"/>
      <c r="B99" s="161" t="s">
        <v>69</v>
      </c>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v>1143557</v>
      </c>
      <c r="AH99" s="162">
        <v>1135859</v>
      </c>
      <c r="AI99" s="162">
        <v>0</v>
      </c>
      <c r="AJ99" s="162">
        <v>0</v>
      </c>
    </row>
    <row r="100" spans="1:36" ht="15" thickBot="1"/>
    <row r="101" spans="1:36" ht="16" customHeight="1" thickTop="1" thickBot="1">
      <c r="A101" s="178"/>
      <c r="B101" s="27" t="s">
        <v>95</v>
      </c>
      <c r="C101" s="391">
        <v>2015</v>
      </c>
      <c r="D101" s="391"/>
      <c r="E101" s="391"/>
      <c r="F101" s="391"/>
      <c r="G101" s="392">
        <v>2016</v>
      </c>
      <c r="H101" s="391"/>
      <c r="I101" s="391"/>
      <c r="J101" s="391"/>
      <c r="K101" s="392">
        <v>2017</v>
      </c>
      <c r="L101" s="391"/>
      <c r="M101" s="391"/>
      <c r="N101" s="391"/>
      <c r="O101" s="392">
        <v>2018</v>
      </c>
      <c r="P101" s="391"/>
      <c r="Q101" s="391"/>
      <c r="R101" s="391"/>
      <c r="S101" s="392">
        <v>2019</v>
      </c>
      <c r="T101" s="391"/>
      <c r="U101" s="391"/>
      <c r="V101" s="391"/>
      <c r="W101" s="392">
        <v>2020</v>
      </c>
      <c r="X101" s="391"/>
      <c r="Y101" s="391"/>
      <c r="Z101" s="391"/>
      <c r="AA101" s="392">
        <v>2021</v>
      </c>
      <c r="AB101" s="391"/>
      <c r="AC101" s="391"/>
      <c r="AD101" s="391"/>
      <c r="AE101" s="392">
        <v>2022</v>
      </c>
      <c r="AF101" s="391"/>
      <c r="AG101" s="391"/>
      <c r="AH101" s="391"/>
      <c r="AI101" s="392">
        <v>2023</v>
      </c>
      <c r="AJ101" s="391"/>
    </row>
    <row r="102" spans="1:36" ht="16" customHeight="1" thickTop="1">
      <c r="B102" s="28" t="s">
        <v>97</v>
      </c>
      <c r="C102" s="351" t="s">
        <v>0</v>
      </c>
      <c r="D102" s="351" t="s">
        <v>1</v>
      </c>
      <c r="E102" s="351" t="s">
        <v>2</v>
      </c>
      <c r="F102" s="351" t="s">
        <v>3</v>
      </c>
      <c r="G102" s="351" t="s">
        <v>4</v>
      </c>
      <c r="H102" s="351" t="s">
        <v>5</v>
      </c>
      <c r="I102" s="351" t="s">
        <v>6</v>
      </c>
      <c r="J102" s="351" t="s">
        <v>7</v>
      </c>
      <c r="K102" s="351" t="s">
        <v>8</v>
      </c>
      <c r="L102" s="351" t="s">
        <v>90</v>
      </c>
      <c r="M102" s="351" t="s">
        <v>102</v>
      </c>
      <c r="N102" s="351" t="s">
        <v>103</v>
      </c>
      <c r="O102" s="351" t="s">
        <v>104</v>
      </c>
      <c r="P102" s="351" t="s">
        <v>106</v>
      </c>
      <c r="Q102" s="351" t="s">
        <v>107</v>
      </c>
      <c r="R102" s="351" t="s">
        <v>108</v>
      </c>
      <c r="S102" s="351" t="s">
        <v>109</v>
      </c>
      <c r="T102" s="351" t="s">
        <v>111</v>
      </c>
      <c r="U102" s="351" t="s">
        <v>116</v>
      </c>
      <c r="V102" s="351" t="s">
        <v>117</v>
      </c>
      <c r="W102" s="351" t="s">
        <v>159</v>
      </c>
      <c r="X102" s="351" t="s">
        <v>178</v>
      </c>
      <c r="Y102" s="351" t="s">
        <v>181</v>
      </c>
      <c r="Z102" s="351" t="s">
        <v>197</v>
      </c>
      <c r="AA102" s="351" t="s">
        <v>199</v>
      </c>
      <c r="AB102" s="351" t="s">
        <v>201</v>
      </c>
      <c r="AC102" s="351" t="s">
        <v>204</v>
      </c>
      <c r="AD102" s="351" t="s">
        <v>206</v>
      </c>
      <c r="AE102" s="351" t="s">
        <v>209</v>
      </c>
      <c r="AF102" s="351" t="s">
        <v>214</v>
      </c>
      <c r="AG102" s="351" t="s">
        <v>222</v>
      </c>
      <c r="AH102" s="351" t="s">
        <v>226</v>
      </c>
      <c r="AI102" s="351" t="s">
        <v>244</v>
      </c>
      <c r="AJ102" s="351" t="s">
        <v>248</v>
      </c>
    </row>
    <row r="103" spans="1:36">
      <c r="A103" s="193"/>
      <c r="B103" s="154" t="s">
        <v>71</v>
      </c>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v>323900</v>
      </c>
      <c r="AH103" s="149">
        <v>348713</v>
      </c>
      <c r="AI103" s="149">
        <v>0</v>
      </c>
      <c r="AJ103" s="149">
        <v>0</v>
      </c>
    </row>
    <row r="104" spans="1:36">
      <c r="A104" s="193"/>
      <c r="B104" s="163" t="s">
        <v>72</v>
      </c>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49"/>
      <c r="AB104" s="149"/>
      <c r="AC104" s="149"/>
      <c r="AD104" s="149"/>
      <c r="AE104" s="149"/>
      <c r="AF104" s="149"/>
      <c r="AG104" s="149">
        <v>108193</v>
      </c>
      <c r="AH104" s="149">
        <v>93430</v>
      </c>
      <c r="AI104" s="149">
        <v>0</v>
      </c>
      <c r="AJ104" s="149">
        <v>0</v>
      </c>
    </row>
    <row r="105" spans="1:36">
      <c r="A105" s="193"/>
      <c r="B105" s="163" t="s">
        <v>207</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49"/>
      <c r="AB105" s="149"/>
      <c r="AC105" s="149"/>
      <c r="AD105" s="149"/>
      <c r="AE105" s="149"/>
      <c r="AF105" s="149"/>
      <c r="AG105" s="149">
        <v>0</v>
      </c>
      <c r="AH105" s="149">
        <v>0</v>
      </c>
      <c r="AI105" s="149">
        <v>0</v>
      </c>
      <c r="AJ105" s="149">
        <v>0</v>
      </c>
    </row>
    <row r="106" spans="1:36">
      <c r="A106" s="193"/>
      <c r="B106" s="163" t="s">
        <v>74</v>
      </c>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v>188645</v>
      </c>
      <c r="AH106" s="152">
        <v>210557</v>
      </c>
      <c r="AI106" s="152">
        <v>0</v>
      </c>
      <c r="AJ106" s="152">
        <v>0</v>
      </c>
    </row>
    <row r="107" spans="1:36">
      <c r="A107" s="193"/>
      <c r="B107" s="163" t="s">
        <v>73</v>
      </c>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v>6667</v>
      </c>
      <c r="AH107" s="152">
        <v>7081</v>
      </c>
      <c r="AI107" s="152">
        <v>0</v>
      </c>
      <c r="AJ107" s="152">
        <v>0</v>
      </c>
    </row>
    <row r="108" spans="1:36">
      <c r="A108" s="193"/>
      <c r="B108" s="163" t="s">
        <v>122</v>
      </c>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c r="AG108" s="149">
        <v>0</v>
      </c>
      <c r="AH108" s="149">
        <v>0</v>
      </c>
      <c r="AI108" s="149">
        <v>0</v>
      </c>
      <c r="AJ108" s="149">
        <v>0</v>
      </c>
    </row>
    <row r="109" spans="1:36">
      <c r="A109" s="193"/>
      <c r="B109" s="163" t="s">
        <v>124</v>
      </c>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v>0</v>
      </c>
      <c r="AH109" s="152">
        <v>0</v>
      </c>
      <c r="AI109" s="152">
        <v>0</v>
      </c>
      <c r="AJ109" s="152">
        <v>0</v>
      </c>
    </row>
    <row r="110" spans="1:36">
      <c r="A110" s="193"/>
      <c r="B110" s="163" t="s">
        <v>125</v>
      </c>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v>0</v>
      </c>
      <c r="AH110" s="152">
        <v>0</v>
      </c>
      <c r="AI110" s="152">
        <v>0</v>
      </c>
      <c r="AJ110" s="152">
        <v>0</v>
      </c>
    </row>
    <row r="111" spans="1:36">
      <c r="A111" s="193"/>
      <c r="B111" s="163" t="s">
        <v>126</v>
      </c>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v>0</v>
      </c>
      <c r="AH111" s="119">
        <v>0</v>
      </c>
      <c r="AI111" s="119">
        <v>0</v>
      </c>
      <c r="AJ111" s="119">
        <v>0</v>
      </c>
    </row>
    <row r="112" spans="1:36">
      <c r="A112" s="193"/>
      <c r="B112" s="163" t="s">
        <v>127</v>
      </c>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v>0</v>
      </c>
      <c r="AH112" s="149">
        <v>0</v>
      </c>
      <c r="AI112" s="149">
        <v>0</v>
      </c>
      <c r="AJ112" s="149">
        <v>0</v>
      </c>
    </row>
    <row r="113" spans="1:36">
      <c r="A113" s="193"/>
      <c r="B113" s="163" t="s">
        <v>128</v>
      </c>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v>0</v>
      </c>
      <c r="AH113" s="168">
        <v>0</v>
      </c>
      <c r="AI113" s="168">
        <v>0</v>
      </c>
      <c r="AJ113" s="168">
        <v>0</v>
      </c>
    </row>
    <row r="114" spans="1:36">
      <c r="A114" s="193"/>
      <c r="B114" s="163" t="s">
        <v>129</v>
      </c>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v>0</v>
      </c>
      <c r="AH114" s="149">
        <v>0</v>
      </c>
      <c r="AI114" s="149">
        <v>0</v>
      </c>
      <c r="AJ114" s="149">
        <v>0</v>
      </c>
    </row>
    <row r="115" spans="1:36">
      <c r="A115" s="193"/>
      <c r="B115" s="163" t="s">
        <v>130</v>
      </c>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c r="AF115" s="149"/>
      <c r="AG115" s="149">
        <v>0</v>
      </c>
      <c r="AH115" s="149">
        <v>0</v>
      </c>
      <c r="AI115" s="149">
        <v>0</v>
      </c>
      <c r="AJ115" s="149">
        <v>0</v>
      </c>
    </row>
    <row r="116" spans="1:36">
      <c r="A116" s="193"/>
      <c r="B116" s="163" t="s">
        <v>110</v>
      </c>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c r="AF116" s="149"/>
      <c r="AG116" s="149">
        <v>76</v>
      </c>
      <c r="AH116" s="149">
        <v>59</v>
      </c>
      <c r="AI116" s="149">
        <v>0</v>
      </c>
      <c r="AJ116" s="149">
        <v>0</v>
      </c>
    </row>
    <row r="117" spans="1:36">
      <c r="A117" s="193"/>
      <c r="B117" s="163" t="s">
        <v>176</v>
      </c>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c r="AF117" s="149"/>
      <c r="AG117" s="149">
        <v>0</v>
      </c>
      <c r="AH117" s="149">
        <v>0</v>
      </c>
      <c r="AI117" s="149">
        <v>0</v>
      </c>
      <c r="AJ117" s="149">
        <v>0</v>
      </c>
    </row>
    <row r="118" spans="1:36">
      <c r="A118" s="193"/>
      <c r="B118" s="163" t="s">
        <v>120</v>
      </c>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v>0</v>
      </c>
      <c r="AH118" s="152">
        <v>0</v>
      </c>
      <c r="AI118" s="152">
        <v>0</v>
      </c>
      <c r="AJ118" s="152">
        <v>0</v>
      </c>
    </row>
    <row r="119" spans="1:36">
      <c r="A119" s="193"/>
      <c r="B119" s="163" t="s">
        <v>75</v>
      </c>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v>0</v>
      </c>
      <c r="AH119" s="119">
        <v>9939</v>
      </c>
      <c r="AI119" s="119">
        <v>0</v>
      </c>
      <c r="AJ119" s="119">
        <v>0</v>
      </c>
    </row>
    <row r="120" spans="1:36">
      <c r="A120" s="193"/>
      <c r="B120" s="163" t="s">
        <v>10</v>
      </c>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v>20319</v>
      </c>
      <c r="AH120" s="152">
        <v>27647</v>
      </c>
      <c r="AI120" s="152">
        <v>0</v>
      </c>
      <c r="AJ120" s="152">
        <v>0</v>
      </c>
    </row>
    <row r="121" spans="1:36">
      <c r="A121" s="193"/>
      <c r="B121" s="163" t="s">
        <v>76</v>
      </c>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v>0</v>
      </c>
      <c r="AH121" s="168">
        <v>0</v>
      </c>
      <c r="AI121" s="168">
        <v>0</v>
      </c>
      <c r="AJ121" s="168">
        <v>0</v>
      </c>
    </row>
    <row r="122" spans="1:36">
      <c r="A122" s="196"/>
      <c r="B122" s="167" t="s">
        <v>77</v>
      </c>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v>1423</v>
      </c>
      <c r="AH122" s="149">
        <v>18464</v>
      </c>
      <c r="AI122" s="149">
        <v>0</v>
      </c>
      <c r="AJ122" s="149">
        <v>0</v>
      </c>
    </row>
    <row r="123" spans="1:36">
      <c r="A123" s="193"/>
      <c r="B123" s="154" t="s">
        <v>78</v>
      </c>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v>1423</v>
      </c>
      <c r="AH123" s="149">
        <v>18464</v>
      </c>
      <c r="AI123" s="149">
        <v>0</v>
      </c>
      <c r="AJ123" s="149">
        <v>0</v>
      </c>
    </row>
    <row r="124" spans="1:36">
      <c r="A124" s="193"/>
      <c r="B124" s="163" t="s">
        <v>72</v>
      </c>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v>73</v>
      </c>
      <c r="AH124" s="152">
        <v>239</v>
      </c>
      <c r="AI124" s="152">
        <v>0</v>
      </c>
      <c r="AJ124" s="152">
        <v>0</v>
      </c>
    </row>
    <row r="125" spans="1:36">
      <c r="A125" s="193"/>
      <c r="B125" s="163" t="s">
        <v>207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v>0</v>
      </c>
      <c r="AH125" s="152">
        <v>0</v>
      </c>
      <c r="AI125" s="152">
        <v>0</v>
      </c>
      <c r="AJ125" s="152">
        <v>0</v>
      </c>
    </row>
    <row r="126" spans="1:36">
      <c r="A126" s="193"/>
      <c r="B126" s="163" t="s">
        <v>131</v>
      </c>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49"/>
      <c r="AF126" s="149"/>
      <c r="AG126" s="149">
        <v>0</v>
      </c>
      <c r="AH126" s="149">
        <v>0</v>
      </c>
      <c r="AI126" s="149">
        <v>0</v>
      </c>
      <c r="AJ126" s="149">
        <v>0</v>
      </c>
    </row>
    <row r="127" spans="1:36">
      <c r="A127" s="193"/>
      <c r="B127" s="163" t="s">
        <v>132</v>
      </c>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c r="AG127" s="149">
        <v>0</v>
      </c>
      <c r="AH127" s="149">
        <v>17785</v>
      </c>
      <c r="AI127" s="149">
        <v>0</v>
      </c>
      <c r="AJ127" s="149">
        <v>0</v>
      </c>
    </row>
    <row r="128" spans="1:36">
      <c r="A128" s="193"/>
      <c r="B128" s="163" t="s">
        <v>123</v>
      </c>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v>0</v>
      </c>
      <c r="AH128" s="152">
        <v>0</v>
      </c>
      <c r="AI128" s="152">
        <v>0</v>
      </c>
      <c r="AJ128" s="152">
        <v>0</v>
      </c>
    </row>
    <row r="129" spans="1:36">
      <c r="A129" s="193"/>
      <c r="B129" s="163" t="s">
        <v>139</v>
      </c>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v>0</v>
      </c>
      <c r="AH129" s="152">
        <v>0</v>
      </c>
      <c r="AI129" s="152">
        <v>0</v>
      </c>
      <c r="AJ129" s="152">
        <v>0</v>
      </c>
    </row>
    <row r="130" spans="1:36">
      <c r="A130" s="193"/>
      <c r="B130" s="163" t="s">
        <v>133</v>
      </c>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c r="AG130" s="149">
        <v>0</v>
      </c>
      <c r="AH130" s="149">
        <v>0</v>
      </c>
      <c r="AI130" s="149">
        <v>0</v>
      </c>
      <c r="AJ130" s="149">
        <v>0</v>
      </c>
    </row>
    <row r="131" spans="1:36">
      <c r="A131" s="193"/>
      <c r="B131" s="163" t="s">
        <v>134</v>
      </c>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v>0</v>
      </c>
      <c r="AH131" s="149">
        <v>0</v>
      </c>
      <c r="AI131" s="149">
        <v>0</v>
      </c>
      <c r="AJ131" s="149">
        <v>0</v>
      </c>
    </row>
    <row r="132" spans="1:36">
      <c r="A132" s="193"/>
      <c r="B132" s="163" t="s">
        <v>135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v>0</v>
      </c>
      <c r="AH132" s="152">
        <v>0</v>
      </c>
      <c r="AI132" s="152">
        <v>0</v>
      </c>
      <c r="AJ132" s="152">
        <v>0</v>
      </c>
    </row>
    <row r="133" spans="1:36">
      <c r="A133" s="193"/>
      <c r="B133" s="163" t="s">
        <v>210</v>
      </c>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v>0</v>
      </c>
      <c r="AH133" s="152">
        <v>0</v>
      </c>
      <c r="AI133" s="152">
        <v>0</v>
      </c>
      <c r="AJ133" s="152">
        <v>0</v>
      </c>
    </row>
    <row r="134" spans="1:36">
      <c r="A134" s="193"/>
      <c r="B134" s="163" t="s">
        <v>136</v>
      </c>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c r="AG134" s="149">
        <v>0</v>
      </c>
      <c r="AH134" s="149">
        <v>0</v>
      </c>
      <c r="AI134" s="149">
        <v>0</v>
      </c>
      <c r="AJ134" s="149">
        <v>0</v>
      </c>
    </row>
    <row r="135" spans="1:36">
      <c r="A135" s="193"/>
      <c r="B135" s="163" t="s">
        <v>137</v>
      </c>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v>0</v>
      </c>
      <c r="AH135" s="149">
        <v>0</v>
      </c>
      <c r="AI135" s="149">
        <v>0</v>
      </c>
      <c r="AJ135" s="149">
        <v>0</v>
      </c>
    </row>
    <row r="136" spans="1:36">
      <c r="A136" s="193"/>
      <c r="B136" s="163" t="s">
        <v>138</v>
      </c>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v>0</v>
      </c>
      <c r="AH136" s="149">
        <v>0</v>
      </c>
      <c r="AI136" s="149">
        <v>0</v>
      </c>
      <c r="AJ136" s="149">
        <v>0</v>
      </c>
    </row>
    <row r="137" spans="1:36">
      <c r="A137" s="193"/>
      <c r="B137" s="163" t="s">
        <v>110</v>
      </c>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c r="AG137" s="149">
        <v>241</v>
      </c>
      <c r="AH137" s="149">
        <v>0</v>
      </c>
      <c r="AI137" s="149">
        <v>0</v>
      </c>
      <c r="AJ137" s="149">
        <v>0</v>
      </c>
    </row>
    <row r="138" spans="1:36">
      <c r="A138" s="193"/>
      <c r="B138" s="163" t="s">
        <v>120</v>
      </c>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v>0</v>
      </c>
      <c r="AH138" s="168">
        <v>0</v>
      </c>
      <c r="AI138" s="168">
        <v>0</v>
      </c>
      <c r="AJ138" s="168">
        <v>0</v>
      </c>
    </row>
    <row r="139" spans="1:36">
      <c r="A139" s="193"/>
      <c r="B139" s="163" t="s">
        <v>79</v>
      </c>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v>319</v>
      </c>
      <c r="AH139" s="152">
        <v>3</v>
      </c>
      <c r="AI139" s="152">
        <v>0</v>
      </c>
      <c r="AJ139" s="152">
        <v>0</v>
      </c>
    </row>
    <row r="140" spans="1:36">
      <c r="A140" s="193"/>
      <c r="B140" s="163" t="s">
        <v>10</v>
      </c>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v>790</v>
      </c>
      <c r="AH140" s="152">
        <v>437</v>
      </c>
      <c r="AI140" s="152">
        <v>0</v>
      </c>
      <c r="AJ140" s="152">
        <v>0</v>
      </c>
    </row>
    <row r="141" spans="1:36" s="115" customFormat="1">
      <c r="A141" s="193"/>
      <c r="B141" s="154" t="s">
        <v>80</v>
      </c>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c r="AG141" s="149">
        <v>0</v>
      </c>
      <c r="AH141" s="149">
        <v>0</v>
      </c>
      <c r="AI141" s="149">
        <v>0</v>
      </c>
      <c r="AJ141" s="149">
        <v>0</v>
      </c>
    </row>
    <row r="142" spans="1:36" s="115" customFormat="1">
      <c r="A142" s="192"/>
      <c r="B142" s="148" t="s">
        <v>81</v>
      </c>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D142" s="149"/>
      <c r="AE142" s="149"/>
      <c r="AF142" s="149"/>
      <c r="AG142" s="149">
        <v>818234</v>
      </c>
      <c r="AH142" s="149">
        <v>768682</v>
      </c>
      <c r="AI142" s="149">
        <v>0</v>
      </c>
      <c r="AJ142" s="149">
        <v>0</v>
      </c>
    </row>
    <row r="143" spans="1:36">
      <c r="A143" s="198"/>
      <c r="B143" s="150" t="s">
        <v>82</v>
      </c>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v>151936</v>
      </c>
      <c r="AH143" s="152">
        <v>151936</v>
      </c>
      <c r="AI143" s="152">
        <v>0</v>
      </c>
      <c r="AJ143" s="152">
        <v>0</v>
      </c>
    </row>
    <row r="144" spans="1:36">
      <c r="A144" s="198"/>
      <c r="B144" s="150" t="s">
        <v>200</v>
      </c>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v>0</v>
      </c>
      <c r="AH144" s="152">
        <v>0</v>
      </c>
      <c r="AI144" s="152">
        <v>0</v>
      </c>
      <c r="AJ144" s="152">
        <v>0</v>
      </c>
    </row>
    <row r="145" spans="1:36">
      <c r="A145" s="195"/>
      <c r="B145" s="150" t="s">
        <v>83</v>
      </c>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v>141658</v>
      </c>
      <c r="AH145" s="152">
        <v>141658</v>
      </c>
      <c r="AI145" s="152">
        <v>0</v>
      </c>
      <c r="AJ145" s="152">
        <v>0</v>
      </c>
    </row>
    <row r="146" spans="1:36">
      <c r="A146" s="195"/>
      <c r="B146" s="150" t="s">
        <v>85</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v>221222</v>
      </c>
      <c r="AH146" s="152">
        <v>80917</v>
      </c>
      <c r="AI146" s="152">
        <v>0</v>
      </c>
      <c r="AJ146" s="152">
        <v>0</v>
      </c>
    </row>
    <row r="147" spans="1:36">
      <c r="A147" s="197"/>
      <c r="B147" s="170" t="s">
        <v>88</v>
      </c>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v>260807</v>
      </c>
      <c r="AH147" s="152">
        <v>261420</v>
      </c>
      <c r="AI147" s="152">
        <v>0</v>
      </c>
      <c r="AJ147" s="152">
        <v>0</v>
      </c>
    </row>
    <row r="148" spans="1:36">
      <c r="A148" s="195"/>
      <c r="B148" s="150" t="s">
        <v>140</v>
      </c>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v>0</v>
      </c>
      <c r="AH148" s="152">
        <v>0</v>
      </c>
      <c r="AI148" s="152">
        <v>0</v>
      </c>
      <c r="AJ148" s="152">
        <v>0</v>
      </c>
    </row>
    <row r="149" spans="1:36">
      <c r="A149" s="197"/>
      <c r="B149" s="170" t="s">
        <v>84</v>
      </c>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v>0</v>
      </c>
      <c r="AH149" s="152">
        <v>0</v>
      </c>
      <c r="AI149" s="152">
        <v>0</v>
      </c>
      <c r="AJ149" s="152">
        <v>0</v>
      </c>
    </row>
    <row r="150" spans="1:36">
      <c r="A150" s="195"/>
      <c r="B150" s="150" t="s">
        <v>86</v>
      </c>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v>0</v>
      </c>
      <c r="AH150" s="152">
        <v>0</v>
      </c>
      <c r="AI150" s="152">
        <v>0</v>
      </c>
      <c r="AJ150" s="152">
        <v>0</v>
      </c>
    </row>
    <row r="151" spans="1:36">
      <c r="A151" s="195"/>
      <c r="B151" s="150" t="s">
        <v>89</v>
      </c>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v>42611</v>
      </c>
      <c r="AH151" s="152">
        <v>132751</v>
      </c>
      <c r="AI151" s="152">
        <v>0</v>
      </c>
      <c r="AJ151" s="152">
        <v>0</v>
      </c>
    </row>
    <row r="152" spans="1:36">
      <c r="A152" s="195"/>
      <c r="B152" s="150" t="s">
        <v>87</v>
      </c>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v>0</v>
      </c>
      <c r="AH152" s="152">
        <v>0</v>
      </c>
      <c r="AI152" s="152">
        <v>0</v>
      </c>
      <c r="AJ152" s="152">
        <v>0</v>
      </c>
    </row>
    <row r="153" spans="1:36">
      <c r="A153" s="193"/>
      <c r="B153" s="150" t="s">
        <v>91</v>
      </c>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152"/>
      <c r="AG153" s="152">
        <v>0</v>
      </c>
      <c r="AH153" s="152">
        <v>0</v>
      </c>
      <c r="AI153" s="152">
        <v>0</v>
      </c>
      <c r="AJ153" s="152">
        <v>0</v>
      </c>
    </row>
    <row r="154" spans="1:36" s="115" customFormat="1">
      <c r="A154" s="31"/>
      <c r="B154" s="161" t="s">
        <v>344</v>
      </c>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v>1143557</v>
      </c>
      <c r="AH154" s="162">
        <v>1135859</v>
      </c>
      <c r="AI154" s="162">
        <v>0</v>
      </c>
      <c r="AJ154" s="162">
        <v>0</v>
      </c>
    </row>
    <row r="155" spans="1:36"/>
    <row r="156" spans="1:36">
      <c r="AH156" s="116"/>
      <c r="AI156" s="116"/>
      <c r="AJ156" s="116"/>
    </row>
    <row r="157" spans="1:36"/>
    <row r="158" spans="1:36"/>
    <row r="159" spans="1:36"/>
    <row r="160" spans="1:36"/>
  </sheetData>
  <autoFilter ref="A8:W53" xr:uid="{1E57BE63-7600-4DC0-AE65-100CA56465D5}"/>
  <mergeCells count="27">
    <mergeCell ref="C101:F101"/>
    <mergeCell ref="G101:J101"/>
    <mergeCell ref="K101:N101"/>
    <mergeCell ref="O101:R101"/>
    <mergeCell ref="C62:F62"/>
    <mergeCell ref="G62:J62"/>
    <mergeCell ref="K62:N62"/>
    <mergeCell ref="O62:R62"/>
    <mergeCell ref="S62:V62"/>
    <mergeCell ref="S101:V101"/>
    <mergeCell ref="W101:Z101"/>
    <mergeCell ref="AI7:AJ7"/>
    <mergeCell ref="W7:Z7"/>
    <mergeCell ref="AA7:AD7"/>
    <mergeCell ref="AE7:AH7"/>
    <mergeCell ref="AA101:AD101"/>
    <mergeCell ref="AE101:AH101"/>
    <mergeCell ref="AI62:AJ62"/>
    <mergeCell ref="AI101:AJ101"/>
    <mergeCell ref="W62:Z62"/>
    <mergeCell ref="AA62:AD62"/>
    <mergeCell ref="AE62:AH62"/>
    <mergeCell ref="C7:F7"/>
    <mergeCell ref="G7:J7"/>
    <mergeCell ref="K7:N7"/>
    <mergeCell ref="O7:R7"/>
    <mergeCell ref="S7:V7"/>
  </mergeCells>
  <pageMargins left="0.511811024" right="0.511811024" top="0.78740157499999996" bottom="0.78740157499999996" header="0.31496062000000002" footer="0.31496062000000002"/>
  <pageSetup paperSize="9" orientation="portrait" horizontalDpi="300" verticalDpi="300"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14999847407452621"/>
  </sheetPr>
  <dimension ref="A1:AA155"/>
  <sheetViews>
    <sheetView showGridLines="0" zoomScale="80" zoomScaleNormal="80" workbookViewId="0">
      <pane xSplit="2" ySplit="8" topLeftCell="C9" activePane="bottomRight" state="frozen"/>
      <selection activeCell="D59" sqref="D59:Y59"/>
      <selection pane="topRight" activeCell="D59" sqref="D59:Y59"/>
      <selection pane="bottomLeft" activeCell="D59" sqref="D59:Y59"/>
      <selection pane="bottomRight" activeCell="C7" sqref="C7:F7"/>
    </sheetView>
  </sheetViews>
  <sheetFormatPr defaultColWidth="0" defaultRowHeight="15.75" customHeight="1" zeroHeight="1"/>
  <cols>
    <col min="1" max="1" width="1.81640625" style="31" customWidth="1"/>
    <col min="2" max="2" width="57.453125" style="31" bestFit="1" customWidth="1"/>
    <col min="3" max="12" width="16.1796875" style="31" bestFit="1" customWidth="1"/>
    <col min="13" max="13" width="14.81640625" style="31" customWidth="1"/>
    <col min="14" max="23" width="16.1796875" style="31" bestFit="1" customWidth="1"/>
    <col min="24" max="27" width="8.7265625" style="31" customWidth="1"/>
    <col min="28" max="16384" width="8.7265625" style="31" hidden="1"/>
  </cols>
  <sheetData>
    <row r="1" spans="1:23" ht="12.75" customHeight="1"/>
    <row r="2" spans="1:23" ht="12.75" customHeight="1"/>
    <row r="3" spans="1:23" ht="12.75" customHeight="1"/>
    <row r="4" spans="1:23" ht="12.75" customHeight="1">
      <c r="C4" s="115"/>
    </row>
    <row r="5" spans="1:23" s="119" customFormat="1" ht="22.5" customHeight="1" thickBot="1">
      <c r="A5" s="243"/>
      <c r="B5" s="236" t="s">
        <v>112</v>
      </c>
      <c r="C5" s="237"/>
      <c r="D5" s="237"/>
      <c r="E5" s="237"/>
      <c r="F5" s="237"/>
      <c r="G5" s="237"/>
      <c r="H5" s="237"/>
      <c r="I5" s="237"/>
      <c r="J5" s="237"/>
      <c r="K5" s="237"/>
      <c r="L5" s="237"/>
      <c r="M5" s="237"/>
      <c r="N5" s="237"/>
      <c r="O5" s="237"/>
      <c r="P5" s="237"/>
      <c r="Q5" s="237"/>
      <c r="R5" s="237"/>
      <c r="S5" s="237"/>
      <c r="T5" s="237"/>
      <c r="U5" s="237"/>
      <c r="V5" s="237"/>
      <c r="W5" s="237"/>
    </row>
    <row r="6" spans="1:23" s="182" customFormat="1" ht="22.5" customHeight="1" thickBot="1">
      <c r="A6" s="179"/>
      <c r="B6" s="180"/>
      <c r="C6" s="181"/>
      <c r="D6" s="181"/>
      <c r="E6" s="181"/>
      <c r="F6" s="181"/>
      <c r="G6" s="181"/>
      <c r="H6" s="181"/>
      <c r="I6" s="181"/>
      <c r="J6" s="181"/>
      <c r="K6" s="181"/>
      <c r="L6" s="181"/>
      <c r="M6" s="181"/>
      <c r="N6" s="181"/>
      <c r="O6" s="181"/>
      <c r="P6" s="181"/>
      <c r="Q6" s="181"/>
      <c r="R6" s="181"/>
      <c r="S6" s="181"/>
      <c r="T6" s="181"/>
      <c r="U6" s="181"/>
      <c r="V6" s="181"/>
      <c r="W6" s="181"/>
    </row>
    <row r="7" spans="1:23" ht="16" customHeight="1" thickTop="1" thickBot="1">
      <c r="A7" s="178"/>
      <c r="B7" s="27" t="s">
        <v>96</v>
      </c>
      <c r="C7" s="391">
        <v>2015</v>
      </c>
      <c r="D7" s="391"/>
      <c r="E7" s="391"/>
      <c r="F7" s="391"/>
      <c r="G7" s="392">
        <v>2016</v>
      </c>
      <c r="H7" s="391"/>
      <c r="I7" s="391"/>
      <c r="J7" s="391"/>
      <c r="K7" s="392">
        <v>2017</v>
      </c>
      <c r="L7" s="391"/>
      <c r="M7" s="391"/>
      <c r="N7" s="391"/>
      <c r="O7" s="392">
        <v>2018</v>
      </c>
      <c r="P7" s="391"/>
      <c r="Q7" s="391"/>
      <c r="R7" s="391"/>
      <c r="S7" s="392">
        <v>2019</v>
      </c>
      <c r="T7" s="391"/>
      <c r="U7" s="391"/>
      <c r="V7" s="391"/>
      <c r="W7" s="244">
        <v>2020</v>
      </c>
    </row>
    <row r="8" spans="1:23" ht="16" customHeight="1" thickTop="1">
      <c r="A8" s="178"/>
      <c r="B8" s="276" t="s">
        <v>97</v>
      </c>
      <c r="C8" s="320" t="s">
        <v>0</v>
      </c>
      <c r="D8" s="320" t="s">
        <v>1</v>
      </c>
      <c r="E8" s="320" t="s">
        <v>2</v>
      </c>
      <c r="F8" s="320" t="s">
        <v>3</v>
      </c>
      <c r="G8" s="320" t="s">
        <v>4</v>
      </c>
      <c r="H8" s="320" t="s">
        <v>5</v>
      </c>
      <c r="I8" s="320" t="s">
        <v>6</v>
      </c>
      <c r="J8" s="320" t="s">
        <v>7</v>
      </c>
      <c r="K8" s="320" t="s">
        <v>8</v>
      </c>
      <c r="L8" s="320" t="s">
        <v>90</v>
      </c>
      <c r="M8" s="320" t="s">
        <v>102</v>
      </c>
      <c r="N8" s="320" t="s">
        <v>103</v>
      </c>
      <c r="O8" s="320" t="s">
        <v>104</v>
      </c>
      <c r="P8" s="320" t="s">
        <v>106</v>
      </c>
      <c r="Q8" s="320" t="s">
        <v>107</v>
      </c>
      <c r="R8" s="320" t="s">
        <v>108</v>
      </c>
      <c r="S8" s="320" t="s">
        <v>109</v>
      </c>
      <c r="T8" s="320" t="s">
        <v>111</v>
      </c>
      <c r="U8" s="320" t="s">
        <v>116</v>
      </c>
      <c r="V8" s="320" t="s">
        <v>117</v>
      </c>
      <c r="W8" s="320" t="s">
        <v>159</v>
      </c>
    </row>
    <row r="9" spans="1:23" ht="14.5">
      <c r="A9" s="189"/>
      <c r="B9" s="123" t="s">
        <v>9</v>
      </c>
      <c r="C9" s="133">
        <v>246152.91046999997</v>
      </c>
      <c r="D9" s="133">
        <v>212498.12775000001</v>
      </c>
      <c r="E9" s="133">
        <v>232926.35676000011</v>
      </c>
      <c r="F9" s="133">
        <v>261148.81260999988</v>
      </c>
      <c r="G9" s="133">
        <v>234109.57632999998</v>
      </c>
      <c r="H9" s="133">
        <v>251384.49237999998</v>
      </c>
      <c r="I9" s="133">
        <v>265376.13720000006</v>
      </c>
      <c r="J9" s="133">
        <v>280392.45278999989</v>
      </c>
      <c r="K9" s="133">
        <v>162324.52971999999</v>
      </c>
      <c r="L9" s="133">
        <v>168187.51700999995</v>
      </c>
      <c r="M9" s="133">
        <v>301347.98456999997</v>
      </c>
      <c r="N9" s="133">
        <v>346845</v>
      </c>
      <c r="O9" s="133">
        <v>197765.90293000001</v>
      </c>
      <c r="P9" s="133">
        <v>205923.06750999999</v>
      </c>
      <c r="Q9" s="133">
        <v>376218.18842000002</v>
      </c>
      <c r="R9" s="133">
        <v>229441.64747000003</v>
      </c>
      <c r="S9" s="133">
        <v>157564.69</v>
      </c>
      <c r="T9" s="133">
        <v>154410.10999999999</v>
      </c>
      <c r="U9" s="133">
        <v>344765.41</v>
      </c>
      <c r="V9" s="133">
        <v>381968.16</v>
      </c>
      <c r="W9" s="133">
        <v>0</v>
      </c>
    </row>
    <row r="10" spans="1:23" ht="14.5">
      <c r="A10" s="189"/>
      <c r="B10" s="123" t="s">
        <v>11</v>
      </c>
      <c r="C10" s="133">
        <v>-24880.291630000003</v>
      </c>
      <c r="D10" s="133">
        <v>-21521.301890000002</v>
      </c>
      <c r="E10" s="133">
        <v>-23576.887530000007</v>
      </c>
      <c r="F10" s="133">
        <v>-26641.584390000018</v>
      </c>
      <c r="G10" s="133">
        <v>-23740.625609999999</v>
      </c>
      <c r="H10" s="133">
        <v>-25351.881629999996</v>
      </c>
      <c r="I10" s="133">
        <v>-26498.334910000001</v>
      </c>
      <c r="J10" s="133">
        <v>-28584.690740000005</v>
      </c>
      <c r="K10" s="133">
        <v>-16473.417519999999</v>
      </c>
      <c r="L10" s="133">
        <v>-17068.535129999997</v>
      </c>
      <c r="M10" s="133">
        <v>-30582.344850000001</v>
      </c>
      <c r="N10" s="133">
        <v>-35199</v>
      </c>
      <c r="O10" s="133">
        <v>-20451.428929999998</v>
      </c>
      <c r="P10" s="133">
        <v>-25798.627129999993</v>
      </c>
      <c r="Q10" s="133">
        <v>-53362.348170000012</v>
      </c>
      <c r="R10" s="133">
        <v>-24815.305459999992</v>
      </c>
      <c r="S10" s="133">
        <v>-15990.48</v>
      </c>
      <c r="T10" s="133">
        <v>-15670.33</v>
      </c>
      <c r="U10" s="133">
        <v>-39368.17</v>
      </c>
      <c r="V10" s="133">
        <v>-45846.87</v>
      </c>
      <c r="W10" s="133">
        <v>0</v>
      </c>
    </row>
    <row r="11" spans="1:23" ht="14.5">
      <c r="A11" s="189"/>
      <c r="B11" s="123" t="s">
        <v>12</v>
      </c>
      <c r="C11" s="128">
        <v>221272.61883999998</v>
      </c>
      <c r="D11" s="128">
        <v>190976.82586000001</v>
      </c>
      <c r="E11" s="128">
        <v>209349.4692300001</v>
      </c>
      <c r="F11" s="128">
        <v>234507.22821999987</v>
      </c>
      <c r="G11" s="128">
        <v>210368.95071999999</v>
      </c>
      <c r="H11" s="128">
        <v>226032.61074999999</v>
      </c>
      <c r="I11" s="128">
        <v>238877.80229000005</v>
      </c>
      <c r="J11" s="128">
        <v>251807.7620499999</v>
      </c>
      <c r="K11" s="128">
        <v>145851.1122</v>
      </c>
      <c r="L11" s="128">
        <v>151118.98187999995</v>
      </c>
      <c r="M11" s="128">
        <v>270765.63971999998</v>
      </c>
      <c r="N11" s="128">
        <v>311646</v>
      </c>
      <c r="O11" s="128">
        <v>177314.47400000002</v>
      </c>
      <c r="P11" s="128">
        <v>180124.44037999999</v>
      </c>
      <c r="Q11" s="128">
        <v>322855.84025000001</v>
      </c>
      <c r="R11" s="128">
        <v>204626.34201000002</v>
      </c>
      <c r="S11" s="128">
        <v>141574.21</v>
      </c>
      <c r="T11" s="128">
        <v>138739.78</v>
      </c>
      <c r="U11" s="128">
        <v>305397.24</v>
      </c>
      <c r="V11" s="128">
        <v>336121.29</v>
      </c>
      <c r="W11" s="128">
        <v>0</v>
      </c>
    </row>
    <row r="12" spans="1:23" ht="14.5">
      <c r="A12" s="134"/>
      <c r="B12" s="127" t="s">
        <v>13</v>
      </c>
      <c r="C12" s="128">
        <v>-171824.04666000002</v>
      </c>
      <c r="D12" s="128">
        <v>-134553.11796</v>
      </c>
      <c r="E12" s="128">
        <v>-161202.77653</v>
      </c>
      <c r="F12" s="128">
        <v>-119185.06051000002</v>
      </c>
      <c r="G12" s="128">
        <v>-150060.64611</v>
      </c>
      <c r="H12" s="128">
        <v>-203362.92220999999</v>
      </c>
      <c r="I12" s="128">
        <v>-155825.20212000003</v>
      </c>
      <c r="J12" s="128">
        <v>-196818.93917999999</v>
      </c>
      <c r="K12" s="128">
        <v>-84804</v>
      </c>
      <c r="L12" s="128">
        <v>-87233</v>
      </c>
      <c r="M12" s="128">
        <v>-199449.63907999999</v>
      </c>
      <c r="N12" s="128">
        <v>-236727.96613000002</v>
      </c>
      <c r="O12" s="128">
        <v>-126497.30749000004</v>
      </c>
      <c r="P12" s="128">
        <v>-117352.86682999996</v>
      </c>
      <c r="Q12" s="128">
        <v>-249404.18214000005</v>
      </c>
      <c r="R12" s="128">
        <v>-139941.98243999993</v>
      </c>
      <c r="S12" s="128">
        <v>-71213.840000000011</v>
      </c>
      <c r="T12" s="128">
        <v>-70294.39</v>
      </c>
      <c r="U12" s="128">
        <v>-243090.30000000002</v>
      </c>
      <c r="V12" s="128">
        <v>-270260.61</v>
      </c>
      <c r="W12" s="128">
        <v>0</v>
      </c>
    </row>
    <row r="13" spans="1:23" ht="14.5">
      <c r="A13" s="118"/>
      <c r="B13" s="130" t="s">
        <v>14</v>
      </c>
      <c r="C13" s="132">
        <v>-5274.7998699999989</v>
      </c>
      <c r="D13" s="132">
        <v>-4470.5709799999986</v>
      </c>
      <c r="E13" s="132">
        <v>-5662.1739299999972</v>
      </c>
      <c r="F13" s="132">
        <v>-9254.491690000008</v>
      </c>
      <c r="G13" s="132">
        <v>-5366.9535599999999</v>
      </c>
      <c r="H13" s="132">
        <v>-8198.5110700000023</v>
      </c>
      <c r="I13" s="132">
        <v>-8133.6212400000004</v>
      </c>
      <c r="J13" s="132">
        <v>-8463.2576899999949</v>
      </c>
      <c r="K13" s="132">
        <v>-6127</v>
      </c>
      <c r="L13" s="132">
        <v>-8543</v>
      </c>
      <c r="M13" s="132">
        <v>-9043.625549999997</v>
      </c>
      <c r="N13" s="132">
        <v>-18936.50805</v>
      </c>
      <c r="O13" s="132">
        <v>-8709.254570000001</v>
      </c>
      <c r="P13" s="132">
        <v>-7222.8315600000005</v>
      </c>
      <c r="Q13" s="132">
        <v>-3827.4372999999987</v>
      </c>
      <c r="R13" s="132">
        <v>-11639.70264</v>
      </c>
      <c r="S13" s="132">
        <v>-4676.79</v>
      </c>
      <c r="T13" s="132">
        <v>-5197.9799999999996</v>
      </c>
      <c r="U13" s="132">
        <v>-4754.08</v>
      </c>
      <c r="V13" s="132">
        <v>558.5</v>
      </c>
      <c r="W13" s="132">
        <v>0</v>
      </c>
    </row>
    <row r="14" spans="1:23" ht="14.5">
      <c r="A14" s="118"/>
      <c r="B14" s="130" t="s">
        <v>15</v>
      </c>
      <c r="C14" s="132">
        <v>-70148.318530000004</v>
      </c>
      <c r="D14" s="132">
        <v>-61980.920960000003</v>
      </c>
      <c r="E14" s="132">
        <v>-64285.284160000003</v>
      </c>
      <c r="F14" s="132">
        <v>-74635.856110000022</v>
      </c>
      <c r="G14" s="132">
        <v>-62289.046020000002</v>
      </c>
      <c r="H14" s="132">
        <v>-84544.094689999998</v>
      </c>
      <c r="I14" s="132">
        <v>-78801.063760000019</v>
      </c>
      <c r="J14" s="132">
        <v>-98471.014469999966</v>
      </c>
      <c r="K14" s="132">
        <v>-12640</v>
      </c>
      <c r="L14" s="132">
        <v>-20343</v>
      </c>
      <c r="M14" s="132">
        <v>-96371.459709999996</v>
      </c>
      <c r="N14" s="132">
        <v>-131926.74622999999</v>
      </c>
      <c r="O14" s="132">
        <v>-35155.827770000004</v>
      </c>
      <c r="P14" s="132">
        <v>-27591.77547</v>
      </c>
      <c r="Q14" s="132">
        <v>-126534.26597999998</v>
      </c>
      <c r="R14" s="132">
        <v>-34666.265509999997</v>
      </c>
      <c r="S14" s="132">
        <v>-305.88</v>
      </c>
      <c r="T14" s="132">
        <v>-552.98</v>
      </c>
      <c r="U14" s="132">
        <v>-108338.73</v>
      </c>
      <c r="V14" s="132">
        <v>-128355.6</v>
      </c>
      <c r="W14" s="132">
        <v>0</v>
      </c>
    </row>
    <row r="15" spans="1:23" ht="14.5">
      <c r="A15" s="118"/>
      <c r="B15" s="130" t="s">
        <v>16</v>
      </c>
      <c r="C15" s="132">
        <v>-11009.118950000002</v>
      </c>
      <c r="D15" s="132">
        <v>-8215.4591399999972</v>
      </c>
      <c r="E15" s="132">
        <v>-9401.9268900000025</v>
      </c>
      <c r="F15" s="132">
        <v>-10206.437989999995</v>
      </c>
      <c r="G15" s="132">
        <v>-7913.1223199999995</v>
      </c>
      <c r="H15" s="132">
        <v>-12792.702160000001</v>
      </c>
      <c r="I15" s="132">
        <v>-11503.937829999999</v>
      </c>
      <c r="J15" s="132">
        <v>-11520.861710000005</v>
      </c>
      <c r="K15" s="132">
        <v>-4707</v>
      </c>
      <c r="L15" s="132">
        <v>-2538</v>
      </c>
      <c r="M15" s="132">
        <v>-3123.6899299999914</v>
      </c>
      <c r="N15" s="132">
        <v>2695.2939500000002</v>
      </c>
      <c r="O15" s="132">
        <v>-4004.69083</v>
      </c>
      <c r="P15" s="132">
        <v>-1958.0792400000003</v>
      </c>
      <c r="Q15" s="132">
        <v>-4072.7224000000006</v>
      </c>
      <c r="R15" s="132">
        <v>-84.598209999999028</v>
      </c>
      <c r="S15" s="132">
        <v>-2491.92</v>
      </c>
      <c r="T15" s="132">
        <v>-3523.33</v>
      </c>
      <c r="U15" s="132">
        <v>-3034.67</v>
      </c>
      <c r="V15" s="132">
        <v>-4853.3100000000004</v>
      </c>
      <c r="W15" s="132">
        <v>0</v>
      </c>
    </row>
    <row r="16" spans="1:23" ht="14.5">
      <c r="A16" s="118"/>
      <c r="B16" s="130" t="s">
        <v>17</v>
      </c>
      <c r="C16" s="132">
        <v>-66774.644320000007</v>
      </c>
      <c r="D16" s="132">
        <v>-45010.781659999993</v>
      </c>
      <c r="E16" s="132">
        <v>-65374.042049999989</v>
      </c>
      <c r="F16" s="132">
        <v>-78069.964100000012</v>
      </c>
      <c r="G16" s="132">
        <v>-60920.191080000004</v>
      </c>
      <c r="H16" s="132">
        <v>-90094.596819999962</v>
      </c>
      <c r="I16" s="132">
        <v>-46186.056020000018</v>
      </c>
      <c r="J16" s="132">
        <v>-65262.133650000011</v>
      </c>
      <c r="K16" s="132">
        <v>-50360</v>
      </c>
      <c r="L16" s="132">
        <v>-46816</v>
      </c>
      <c r="M16" s="132">
        <v>-65164.787629999977</v>
      </c>
      <c r="N16" s="132">
        <v>-46160.728759999998</v>
      </c>
      <c r="O16" s="132">
        <v>-52318.310190000004</v>
      </c>
      <c r="P16" s="132">
        <v>-49114.918019999997</v>
      </c>
      <c r="Q16" s="132">
        <v>-78713.251380000016</v>
      </c>
      <c r="R16" s="132">
        <v>-60924.930110000008</v>
      </c>
      <c r="S16" s="132">
        <v>-46275.3</v>
      </c>
      <c r="T16" s="132">
        <v>-46628.58</v>
      </c>
      <c r="U16" s="132">
        <v>-49207.57</v>
      </c>
      <c r="V16" s="132">
        <v>-57258.06</v>
      </c>
      <c r="W16" s="132">
        <v>0</v>
      </c>
    </row>
    <row r="17" spans="1:23" ht="14.5">
      <c r="A17" s="118"/>
      <c r="B17" s="130" t="s">
        <v>18</v>
      </c>
      <c r="C17" s="132">
        <v>0</v>
      </c>
      <c r="D17" s="132">
        <v>-921.07802000000004</v>
      </c>
      <c r="E17" s="132">
        <v>921.07802000000004</v>
      </c>
      <c r="F17" s="132">
        <v>0</v>
      </c>
      <c r="G17" s="132">
        <v>0</v>
      </c>
      <c r="H17" s="132">
        <v>2.461E-2</v>
      </c>
      <c r="I17" s="132">
        <v>-447.72187000000002</v>
      </c>
      <c r="J17" s="132">
        <v>-4781.8023000000003</v>
      </c>
      <c r="K17" s="132">
        <v>-1097</v>
      </c>
      <c r="L17" s="132">
        <v>-232</v>
      </c>
      <c r="M17" s="132">
        <v>-11839.055400000001</v>
      </c>
      <c r="N17" s="132">
        <v>-28638.387170000002</v>
      </c>
      <c r="O17" s="132">
        <v>-15612.269910000001</v>
      </c>
      <c r="P17" s="132">
        <v>-21624.347389999995</v>
      </c>
      <c r="Q17" s="132">
        <v>-25109.166650000006</v>
      </c>
      <c r="R17" s="132">
        <v>-25097.791700000002</v>
      </c>
      <c r="S17" s="132">
        <v>-6154.79</v>
      </c>
      <c r="T17" s="132">
        <v>-3234.94</v>
      </c>
      <c r="U17" s="132">
        <v>-65064.95</v>
      </c>
      <c r="V17" s="132">
        <v>-51236.01</v>
      </c>
      <c r="W17" s="132">
        <v>0</v>
      </c>
    </row>
    <row r="18" spans="1:23" ht="14.5">
      <c r="A18" s="118"/>
      <c r="B18" s="130" t="s">
        <v>10</v>
      </c>
      <c r="C18" s="132">
        <v>-18617.164990000001</v>
      </c>
      <c r="D18" s="132">
        <v>-13954.307199999997</v>
      </c>
      <c r="E18" s="132">
        <v>-17400.427520000001</v>
      </c>
      <c r="F18" s="132">
        <v>52981.689380000011</v>
      </c>
      <c r="G18" s="132">
        <v>-13571.333130000001</v>
      </c>
      <c r="H18" s="132">
        <v>-7733.0420800000029</v>
      </c>
      <c r="I18" s="132">
        <v>-10752.801399999989</v>
      </c>
      <c r="J18" s="132">
        <v>-8319.869359999997</v>
      </c>
      <c r="K18" s="132">
        <v>-9873</v>
      </c>
      <c r="L18" s="132">
        <v>-8761</v>
      </c>
      <c r="M18" s="132">
        <v>-13907.020860000004</v>
      </c>
      <c r="N18" s="132">
        <v>-13760.889869999999</v>
      </c>
      <c r="O18" s="132">
        <v>-10696.954220000007</v>
      </c>
      <c r="P18" s="132">
        <v>-9840.9151499999753</v>
      </c>
      <c r="Q18" s="132">
        <v>-11147.338430000022</v>
      </c>
      <c r="R18" s="132">
        <v>-7528.6942699999345</v>
      </c>
      <c r="S18" s="132">
        <v>-11309.160000000005</v>
      </c>
      <c r="T18" s="132">
        <v>-11156.579999999993</v>
      </c>
      <c r="U18" s="132">
        <v>-12690.300000000027</v>
      </c>
      <c r="V18" s="132">
        <v>-29116.129999999976</v>
      </c>
      <c r="W18" s="132">
        <v>0</v>
      </c>
    </row>
    <row r="19" spans="1:23" ht="14.5">
      <c r="A19" s="118"/>
      <c r="B19" s="130" t="s">
        <v>38</v>
      </c>
      <c r="C19" s="132">
        <v>0</v>
      </c>
      <c r="D19" s="132">
        <v>0</v>
      </c>
      <c r="E19" s="132">
        <v>0</v>
      </c>
      <c r="F19" s="132">
        <v>0</v>
      </c>
      <c r="G19" s="132">
        <v>0</v>
      </c>
      <c r="H19" s="132">
        <v>0</v>
      </c>
      <c r="I19" s="132">
        <v>0</v>
      </c>
      <c r="J19" s="132">
        <v>0</v>
      </c>
      <c r="K19" s="132">
        <v>0</v>
      </c>
      <c r="L19" s="132">
        <v>0</v>
      </c>
      <c r="M19" s="132">
        <v>0</v>
      </c>
      <c r="N19" s="132">
        <v>0</v>
      </c>
      <c r="O19" s="132">
        <v>0</v>
      </c>
      <c r="P19" s="132">
        <v>0</v>
      </c>
      <c r="Q19" s="132">
        <v>0</v>
      </c>
      <c r="R19" s="132">
        <v>0</v>
      </c>
      <c r="S19" s="132">
        <v>0</v>
      </c>
      <c r="T19" s="132">
        <v>0</v>
      </c>
      <c r="U19" s="132">
        <v>0</v>
      </c>
      <c r="V19" s="132">
        <v>0</v>
      </c>
      <c r="W19" s="132">
        <v>0</v>
      </c>
    </row>
    <row r="20" spans="1:23" ht="14.5">
      <c r="A20" s="118"/>
      <c r="B20" s="130" t="s">
        <v>39</v>
      </c>
      <c r="C20" s="132">
        <v>0</v>
      </c>
      <c r="D20" s="132">
        <v>0</v>
      </c>
      <c r="E20" s="132">
        <v>0</v>
      </c>
      <c r="F20" s="132">
        <v>0</v>
      </c>
      <c r="G20" s="132">
        <v>0</v>
      </c>
      <c r="H20" s="132">
        <v>0</v>
      </c>
      <c r="I20" s="132">
        <v>0</v>
      </c>
      <c r="J20" s="132">
        <v>0</v>
      </c>
      <c r="K20" s="132">
        <v>0</v>
      </c>
      <c r="L20" s="132">
        <v>0</v>
      </c>
      <c r="M20" s="132">
        <v>0</v>
      </c>
      <c r="N20" s="132">
        <v>0</v>
      </c>
      <c r="O20" s="132">
        <v>0</v>
      </c>
      <c r="P20" s="132">
        <v>0</v>
      </c>
      <c r="Q20" s="132">
        <v>0</v>
      </c>
      <c r="R20" s="132">
        <v>0</v>
      </c>
      <c r="S20" s="132">
        <v>0</v>
      </c>
      <c r="T20" s="132">
        <v>0</v>
      </c>
      <c r="U20" s="132">
        <v>0</v>
      </c>
      <c r="V20" s="132">
        <v>0</v>
      </c>
      <c r="W20" s="132">
        <v>0</v>
      </c>
    </row>
    <row r="21" spans="1:23" ht="14.5">
      <c r="A21" s="118"/>
      <c r="B21" s="130" t="s">
        <v>40</v>
      </c>
      <c r="C21" s="132">
        <v>0</v>
      </c>
      <c r="D21" s="132">
        <v>0</v>
      </c>
      <c r="E21" s="132">
        <v>0</v>
      </c>
      <c r="F21" s="132">
        <v>0</v>
      </c>
      <c r="G21" s="132">
        <v>0</v>
      </c>
      <c r="H21" s="132">
        <v>0</v>
      </c>
      <c r="I21" s="132">
        <v>0</v>
      </c>
      <c r="J21" s="132">
        <v>0</v>
      </c>
      <c r="K21" s="132">
        <v>0</v>
      </c>
      <c r="L21" s="132">
        <v>0</v>
      </c>
      <c r="M21" s="132">
        <v>0</v>
      </c>
      <c r="N21" s="132">
        <v>0</v>
      </c>
      <c r="O21" s="132">
        <v>0</v>
      </c>
      <c r="P21" s="132">
        <v>0</v>
      </c>
      <c r="Q21" s="132">
        <v>0</v>
      </c>
      <c r="R21" s="132">
        <v>0</v>
      </c>
      <c r="S21" s="132">
        <v>0</v>
      </c>
      <c r="T21" s="132">
        <v>0</v>
      </c>
      <c r="U21" s="132">
        <v>0</v>
      </c>
      <c r="V21" s="132">
        <v>0</v>
      </c>
      <c r="W21" s="132">
        <v>0</v>
      </c>
    </row>
    <row r="22" spans="1:23" ht="14.5">
      <c r="A22" s="118"/>
      <c r="B22" s="130" t="s">
        <v>41</v>
      </c>
      <c r="C22" s="132">
        <v>0</v>
      </c>
      <c r="D22" s="132">
        <v>0</v>
      </c>
      <c r="E22" s="132">
        <v>0</v>
      </c>
      <c r="F22" s="132">
        <v>0</v>
      </c>
      <c r="G22" s="132">
        <v>0</v>
      </c>
      <c r="H22" s="132">
        <v>0</v>
      </c>
      <c r="I22" s="132">
        <v>0</v>
      </c>
      <c r="J22" s="132">
        <v>0</v>
      </c>
      <c r="K22" s="132">
        <v>0</v>
      </c>
      <c r="L22" s="132">
        <v>0</v>
      </c>
      <c r="M22" s="132">
        <v>0</v>
      </c>
      <c r="N22" s="132">
        <v>0</v>
      </c>
      <c r="O22" s="132">
        <v>0</v>
      </c>
      <c r="P22" s="132">
        <v>0</v>
      </c>
      <c r="Q22" s="132">
        <v>0</v>
      </c>
      <c r="R22" s="132">
        <v>0</v>
      </c>
      <c r="S22" s="132">
        <v>0</v>
      </c>
      <c r="T22" s="132">
        <v>0</v>
      </c>
      <c r="U22" s="132">
        <v>0</v>
      </c>
      <c r="V22" s="132">
        <v>0</v>
      </c>
      <c r="W22" s="132">
        <v>0</v>
      </c>
    </row>
    <row r="23" spans="1:23" ht="14.5">
      <c r="A23" s="118"/>
      <c r="B23" s="130" t="s">
        <v>42</v>
      </c>
      <c r="C23" s="132">
        <v>0</v>
      </c>
      <c r="D23" s="132">
        <v>0</v>
      </c>
      <c r="E23" s="132">
        <v>0</v>
      </c>
      <c r="F23" s="132">
        <v>0</v>
      </c>
      <c r="G23" s="132">
        <v>0</v>
      </c>
      <c r="H23" s="132">
        <v>0</v>
      </c>
      <c r="I23" s="132">
        <v>0</v>
      </c>
      <c r="J23" s="132">
        <v>0</v>
      </c>
      <c r="K23" s="132">
        <v>0</v>
      </c>
      <c r="L23" s="132">
        <v>0</v>
      </c>
      <c r="M23" s="132">
        <v>0</v>
      </c>
      <c r="N23" s="132">
        <v>0</v>
      </c>
      <c r="O23" s="132">
        <v>0</v>
      </c>
      <c r="P23" s="132">
        <v>0</v>
      </c>
      <c r="Q23" s="132">
        <v>0</v>
      </c>
      <c r="R23" s="132">
        <v>0</v>
      </c>
      <c r="S23" s="132">
        <v>0</v>
      </c>
      <c r="T23" s="132">
        <v>0</v>
      </c>
      <c r="U23" s="132">
        <v>0</v>
      </c>
      <c r="V23" s="132">
        <v>0</v>
      </c>
      <c r="W23" s="132">
        <v>0</v>
      </c>
    </row>
    <row r="24" spans="1:23" ht="14.5">
      <c r="A24" s="118"/>
      <c r="B24" s="130" t="s">
        <v>43</v>
      </c>
      <c r="C24" s="132">
        <v>0</v>
      </c>
      <c r="D24" s="132">
        <v>0</v>
      </c>
      <c r="E24" s="132">
        <v>0</v>
      </c>
      <c r="F24" s="132">
        <v>0</v>
      </c>
      <c r="G24" s="132">
        <v>0</v>
      </c>
      <c r="H24" s="132">
        <v>0</v>
      </c>
      <c r="I24" s="132">
        <v>0</v>
      </c>
      <c r="J24" s="132">
        <v>0</v>
      </c>
      <c r="K24" s="132">
        <v>0</v>
      </c>
      <c r="L24" s="132">
        <v>0</v>
      </c>
      <c r="M24" s="132">
        <v>0</v>
      </c>
      <c r="N24" s="132">
        <v>0</v>
      </c>
      <c r="O24" s="132">
        <v>0</v>
      </c>
      <c r="P24" s="132">
        <v>0</v>
      </c>
      <c r="Q24" s="132">
        <v>0</v>
      </c>
      <c r="R24" s="132">
        <v>0</v>
      </c>
      <c r="S24" s="132">
        <v>0</v>
      </c>
      <c r="T24" s="132">
        <v>0</v>
      </c>
      <c r="U24" s="132">
        <v>0</v>
      </c>
      <c r="V24" s="132">
        <v>0</v>
      </c>
      <c r="W24" s="132">
        <v>0</v>
      </c>
    </row>
    <row r="25" spans="1:23" ht="14.5">
      <c r="A25" s="134"/>
      <c r="B25" s="127" t="s">
        <v>19</v>
      </c>
      <c r="C25" s="133">
        <v>-1218.4289699999999</v>
      </c>
      <c r="D25" s="133">
        <v>-2022.4966599999998</v>
      </c>
      <c r="E25" s="133">
        <v>-1283.2227499999999</v>
      </c>
      <c r="F25" s="133">
        <v>-3677.0134800000005</v>
      </c>
      <c r="G25" s="133">
        <v>-4111.6343899999993</v>
      </c>
      <c r="H25" s="133">
        <v>-4075.6452999999992</v>
      </c>
      <c r="I25" s="133">
        <v>-3044.69202</v>
      </c>
      <c r="J25" s="133">
        <v>-3157.4954400000011</v>
      </c>
      <c r="K25" s="133">
        <v>-3148.4942900000001</v>
      </c>
      <c r="L25" s="133">
        <v>-3194.1875599999998</v>
      </c>
      <c r="M25" s="133">
        <v>-2708.290280000002</v>
      </c>
      <c r="N25" s="133">
        <v>-3828.8884799999987</v>
      </c>
      <c r="O25" s="133">
        <v>-2563.8858600000003</v>
      </c>
      <c r="P25" s="133">
        <v>-2341.1047599999979</v>
      </c>
      <c r="Q25" s="133">
        <v>-2617.1044700000007</v>
      </c>
      <c r="R25" s="133">
        <v>-2802.8857700000012</v>
      </c>
      <c r="S25" s="133">
        <v>-1946.88</v>
      </c>
      <c r="T25" s="133">
        <v>-2377.4499999999998</v>
      </c>
      <c r="U25" s="133">
        <v>-3196.48</v>
      </c>
      <c r="V25" s="133">
        <v>-3757.5699999999993</v>
      </c>
      <c r="W25" s="133">
        <v>0</v>
      </c>
    </row>
    <row r="26" spans="1:23" ht="14.5">
      <c r="A26" s="118"/>
      <c r="B26" s="130" t="s">
        <v>14</v>
      </c>
      <c r="C26" s="132">
        <v>-22.4553399999999</v>
      </c>
      <c r="D26" s="132">
        <v>-41.65369000000009</v>
      </c>
      <c r="E26" s="132">
        <v>500.81619000000001</v>
      </c>
      <c r="F26" s="132">
        <v>-47.375929999999983</v>
      </c>
      <c r="G26" s="132">
        <v>-32.235860000000002</v>
      </c>
      <c r="H26" s="132">
        <v>-100.94123999999999</v>
      </c>
      <c r="I26" s="132">
        <v>-146.52999</v>
      </c>
      <c r="J26" s="132">
        <v>-202.27848000000006</v>
      </c>
      <c r="K26" s="132">
        <v>-108.37091000000008</v>
      </c>
      <c r="L26" s="132">
        <v>-258.02425999999986</v>
      </c>
      <c r="M26" s="132">
        <v>-234.20733000000013</v>
      </c>
      <c r="N26" s="132">
        <v>-674.05217999999979</v>
      </c>
      <c r="O26" s="132">
        <v>-257.32237000000003</v>
      </c>
      <c r="P26" s="132">
        <v>-264.42768999999993</v>
      </c>
      <c r="Q26" s="132">
        <v>-374.37667999999996</v>
      </c>
      <c r="R26" s="132">
        <v>-506.93591999999995</v>
      </c>
      <c r="S26" s="132">
        <v>-331.09</v>
      </c>
      <c r="T26" s="132">
        <v>-286.52999999999997</v>
      </c>
      <c r="U26" s="132">
        <v>-295.58</v>
      </c>
      <c r="V26" s="132">
        <v>100.32</v>
      </c>
      <c r="W26" s="132">
        <v>0</v>
      </c>
    </row>
    <row r="27" spans="1:23" ht="14.5">
      <c r="A27" s="118"/>
      <c r="B27" s="130" t="s">
        <v>16</v>
      </c>
      <c r="C27" s="132">
        <v>-1030.12682</v>
      </c>
      <c r="D27" s="132">
        <v>-1744.5704999999998</v>
      </c>
      <c r="E27" s="132">
        <v>-1557.9862699999999</v>
      </c>
      <c r="F27" s="132">
        <v>-3455.7381400000004</v>
      </c>
      <c r="G27" s="132">
        <v>-3785.5200999999997</v>
      </c>
      <c r="H27" s="132">
        <v>-3607.7831899999992</v>
      </c>
      <c r="I27" s="132">
        <v>-2406.02898</v>
      </c>
      <c r="J27" s="132">
        <v>-2709.820310000001</v>
      </c>
      <c r="K27" s="132">
        <v>-1770.0184299999999</v>
      </c>
      <c r="L27" s="132">
        <v>-3921.1005599999999</v>
      </c>
      <c r="M27" s="132">
        <v>-709.25303000000167</v>
      </c>
      <c r="N27" s="132">
        <v>-2989.8258299999989</v>
      </c>
      <c r="O27" s="132">
        <v>-2516.1996200000003</v>
      </c>
      <c r="P27" s="132">
        <v>-2159.5849399999993</v>
      </c>
      <c r="Q27" s="132">
        <v>-1929.2416900000005</v>
      </c>
      <c r="R27" s="132">
        <v>-2286.4209100000003</v>
      </c>
      <c r="S27" s="132">
        <v>-1739.85</v>
      </c>
      <c r="T27" s="132">
        <v>-2131.6799999999998</v>
      </c>
      <c r="U27" s="132">
        <v>-2161.89</v>
      </c>
      <c r="V27" s="132">
        <v>-3922.56</v>
      </c>
      <c r="W27" s="132">
        <v>0</v>
      </c>
    </row>
    <row r="28" spans="1:23" ht="14.5">
      <c r="A28" s="118"/>
      <c r="B28" s="130" t="s">
        <v>185</v>
      </c>
      <c r="C28" s="132">
        <v>-165.84681</v>
      </c>
      <c r="D28" s="132">
        <v>-236.27247</v>
      </c>
      <c r="E28" s="132">
        <v>-226.05267000000003</v>
      </c>
      <c r="F28" s="132">
        <v>-173.8994100000001</v>
      </c>
      <c r="G28" s="132">
        <v>-293.87843000000004</v>
      </c>
      <c r="H28" s="132">
        <v>-366.92087000000004</v>
      </c>
      <c r="I28" s="132">
        <v>-492.13304999999991</v>
      </c>
      <c r="J28" s="132">
        <v>-245.39665000000002</v>
      </c>
      <c r="K28" s="132">
        <v>-1270.1049500000001</v>
      </c>
      <c r="L28" s="132">
        <v>984.93726000000026</v>
      </c>
      <c r="M28" s="132">
        <v>-1764.8299199999999</v>
      </c>
      <c r="N28" s="132">
        <v>-165.01047</v>
      </c>
      <c r="O28" s="132">
        <v>209.63613000000004</v>
      </c>
      <c r="P28" s="132">
        <v>82.907870000001267</v>
      </c>
      <c r="Q28" s="132">
        <v>-313.48610000000025</v>
      </c>
      <c r="R28" s="132">
        <v>-9.5289400000010573</v>
      </c>
      <c r="S28" s="132">
        <v>124.06000000000006</v>
      </c>
      <c r="T28" s="132">
        <v>40.760000000000247</v>
      </c>
      <c r="U28" s="132">
        <v>-739.0100000000001</v>
      </c>
      <c r="V28" s="132">
        <v>64.670000000000528</v>
      </c>
      <c r="W28" s="132">
        <v>0</v>
      </c>
    </row>
    <row r="29" spans="1:23" ht="14.5">
      <c r="A29" s="134"/>
      <c r="B29" s="130" t="s">
        <v>187</v>
      </c>
      <c r="C29" s="132">
        <v>0</v>
      </c>
      <c r="D29" s="132">
        <v>0</v>
      </c>
      <c r="E29" s="132">
        <v>0</v>
      </c>
      <c r="F29" s="132">
        <v>0</v>
      </c>
      <c r="G29" s="132">
        <v>0</v>
      </c>
      <c r="H29" s="132">
        <v>0</v>
      </c>
      <c r="I29" s="132">
        <v>0</v>
      </c>
      <c r="J29" s="132">
        <v>0</v>
      </c>
      <c r="K29" s="132">
        <v>0</v>
      </c>
      <c r="L29" s="132">
        <v>0</v>
      </c>
      <c r="M29" s="132">
        <v>0</v>
      </c>
      <c r="N29" s="132">
        <v>0</v>
      </c>
      <c r="O29" s="132">
        <v>0</v>
      </c>
      <c r="P29" s="132">
        <v>0</v>
      </c>
      <c r="Q29" s="132">
        <v>0</v>
      </c>
      <c r="R29" s="132">
        <v>0</v>
      </c>
      <c r="S29" s="132">
        <v>0</v>
      </c>
      <c r="T29" s="132">
        <v>0</v>
      </c>
      <c r="U29" s="132">
        <v>0</v>
      </c>
      <c r="V29" s="132">
        <v>0</v>
      </c>
      <c r="W29" s="132">
        <v>0</v>
      </c>
    </row>
    <row r="30" spans="1:23" ht="14.5">
      <c r="A30" s="134"/>
      <c r="B30" s="130" t="s">
        <v>188</v>
      </c>
      <c r="C30" s="132"/>
      <c r="D30" s="132"/>
      <c r="E30" s="132"/>
      <c r="F30" s="132"/>
      <c r="G30" s="132"/>
      <c r="H30" s="132"/>
      <c r="I30" s="132"/>
      <c r="J30" s="132"/>
      <c r="K30" s="132"/>
      <c r="L30" s="132"/>
      <c r="M30" s="132"/>
      <c r="N30" s="132"/>
      <c r="O30" s="132"/>
      <c r="P30" s="132"/>
      <c r="Q30" s="132"/>
      <c r="R30" s="132"/>
      <c r="S30" s="132"/>
      <c r="T30" s="132"/>
      <c r="U30" s="132"/>
      <c r="V30" s="132"/>
      <c r="W30" s="132"/>
    </row>
    <row r="31" spans="1:23" ht="14.5">
      <c r="A31" s="134"/>
      <c r="B31" s="130" t="s">
        <v>186</v>
      </c>
      <c r="C31" s="132"/>
      <c r="D31" s="132"/>
      <c r="E31" s="132"/>
      <c r="F31" s="132"/>
      <c r="G31" s="132"/>
      <c r="H31" s="132"/>
      <c r="I31" s="132"/>
      <c r="J31" s="132"/>
      <c r="K31" s="132"/>
      <c r="L31" s="132"/>
      <c r="M31" s="132"/>
      <c r="N31" s="132"/>
      <c r="O31" s="132"/>
      <c r="P31" s="132"/>
      <c r="Q31" s="132"/>
      <c r="R31" s="132"/>
      <c r="S31" s="132"/>
      <c r="T31" s="132"/>
      <c r="U31" s="132"/>
      <c r="V31" s="132"/>
      <c r="W31" s="132"/>
    </row>
    <row r="32" spans="1:23" ht="14.5">
      <c r="A32" s="189"/>
      <c r="B32" s="123" t="s">
        <v>20</v>
      </c>
      <c r="C32" s="133">
        <v>-11393.423470000002</v>
      </c>
      <c r="D32" s="133">
        <v>-13011.326929999992</v>
      </c>
      <c r="E32" s="133">
        <v>-13170.465670000009</v>
      </c>
      <c r="F32" s="133">
        <v>-13168.013469999998</v>
      </c>
      <c r="G32" s="133">
        <v>-13140.992760000001</v>
      </c>
      <c r="H32" s="133">
        <v>-13186.648689999998</v>
      </c>
      <c r="I32" s="133">
        <v>-13337.66704</v>
      </c>
      <c r="J32" s="133">
        <v>-14224.785949999998</v>
      </c>
      <c r="K32" s="133">
        <v>-13245</v>
      </c>
      <c r="L32" s="133">
        <v>-13247.517040000001</v>
      </c>
      <c r="M32" s="133">
        <v>-13336.852369999993</v>
      </c>
      <c r="N32" s="133">
        <v>-13194.298060000001</v>
      </c>
      <c r="O32" s="133">
        <v>-13288.852639999999</v>
      </c>
      <c r="P32" s="133">
        <v>-13295.213109999997</v>
      </c>
      <c r="Q32" s="133">
        <v>-13293.61268</v>
      </c>
      <c r="R32" s="133">
        <v>-13313.642930000004</v>
      </c>
      <c r="S32" s="133">
        <v>-13388.08</v>
      </c>
      <c r="T32" s="133">
        <v>-13398.83</v>
      </c>
      <c r="U32" s="133">
        <v>-13398.230000000001</v>
      </c>
      <c r="V32" s="133">
        <v>-13350.09</v>
      </c>
      <c r="W32" s="133">
        <v>0</v>
      </c>
    </row>
    <row r="33" spans="1:23" ht="14.5">
      <c r="A33" s="118"/>
      <c r="B33" s="130" t="s">
        <v>21</v>
      </c>
      <c r="C33" s="132">
        <v>-11315.585490000001</v>
      </c>
      <c r="D33" s="132">
        <v>-12933.428869999992</v>
      </c>
      <c r="E33" s="132">
        <v>-13092.128070000008</v>
      </c>
      <c r="F33" s="132">
        <v>-13089.465229999998</v>
      </c>
      <c r="G33" s="132">
        <v>-13062.589000000002</v>
      </c>
      <c r="H33" s="132">
        <v>-13110.701359999997</v>
      </c>
      <c r="I33" s="132">
        <v>-13260.34532</v>
      </c>
      <c r="J33" s="132">
        <v>-14145.868299999998</v>
      </c>
      <c r="K33" s="132">
        <v>-13245</v>
      </c>
      <c r="L33" s="132">
        <v>-13246</v>
      </c>
      <c r="M33" s="132">
        <v>-13331.630459999993</v>
      </c>
      <c r="N33" s="132">
        <v>-13186.604590000001</v>
      </c>
      <c r="O33" s="132">
        <v>-13268.96947</v>
      </c>
      <c r="P33" s="132">
        <v>-13270.252859999997</v>
      </c>
      <c r="Q33" s="132">
        <v>-13272.35771</v>
      </c>
      <c r="R33" s="132">
        <v>-13284.794240000003</v>
      </c>
      <c r="S33" s="132">
        <v>-13289.51</v>
      </c>
      <c r="T33" s="132">
        <v>-13390.81</v>
      </c>
      <c r="U33" s="132">
        <v>-13352.62</v>
      </c>
      <c r="V33" s="132">
        <v>-13300</v>
      </c>
      <c r="W33" s="132">
        <v>0</v>
      </c>
    </row>
    <row r="34" spans="1:23" ht="14.5">
      <c r="A34" s="118"/>
      <c r="B34" s="130" t="s">
        <v>22</v>
      </c>
      <c r="C34" s="132">
        <v>-77.837980000000002</v>
      </c>
      <c r="D34" s="132">
        <v>-77.898059999999987</v>
      </c>
      <c r="E34" s="132">
        <v>-78.337600000000009</v>
      </c>
      <c r="F34" s="132">
        <v>-78.54824000000005</v>
      </c>
      <c r="G34" s="132">
        <v>-78.403760000000005</v>
      </c>
      <c r="H34" s="132">
        <v>-75.947330000000022</v>
      </c>
      <c r="I34" s="132">
        <v>-77.321720000000013</v>
      </c>
      <c r="J34" s="132">
        <v>-78.917649999999981</v>
      </c>
      <c r="K34" s="132">
        <v>0</v>
      </c>
      <c r="L34" s="132">
        <v>-1.5170399999999999</v>
      </c>
      <c r="M34" s="132">
        <v>-5.2219099999999994</v>
      </c>
      <c r="N34" s="132">
        <v>-7.6934700000000005</v>
      </c>
      <c r="O34" s="132">
        <v>-19.88317</v>
      </c>
      <c r="P34" s="132">
        <v>-24.960249999999998</v>
      </c>
      <c r="Q34" s="132">
        <v>-21.254969999999997</v>
      </c>
      <c r="R34" s="132">
        <v>-28.848689999999994</v>
      </c>
      <c r="S34" s="132">
        <v>-98.57</v>
      </c>
      <c r="T34" s="132">
        <v>-8.02</v>
      </c>
      <c r="U34" s="132">
        <v>-45.61</v>
      </c>
      <c r="V34" s="132">
        <v>-50.09</v>
      </c>
      <c r="W34" s="132">
        <v>0</v>
      </c>
    </row>
    <row r="35" spans="1:23" ht="14.5">
      <c r="A35" s="134"/>
      <c r="B35" s="127" t="s">
        <v>23</v>
      </c>
      <c r="C35" s="133">
        <v>-27607.578799999999</v>
      </c>
      <c r="D35" s="133">
        <v>-24204.169090000007</v>
      </c>
      <c r="E35" s="133">
        <v>-25589.351019999995</v>
      </c>
      <c r="F35" s="133">
        <v>-17207.197319999996</v>
      </c>
      <c r="G35" s="133">
        <v>-24416.62687</v>
      </c>
      <c r="H35" s="133">
        <v>-32093.137719999984</v>
      </c>
      <c r="I35" s="133">
        <v>-19598.019120000004</v>
      </c>
      <c r="J35" s="133">
        <v>-11543.257460000008</v>
      </c>
      <c r="K35" s="133">
        <v>-15921.167359999998</v>
      </c>
      <c r="L35" s="133">
        <v>-15416.539320000003</v>
      </c>
      <c r="M35" s="133">
        <v>-13942.098499999995</v>
      </c>
      <c r="N35" s="133">
        <v>-15419.431470000003</v>
      </c>
      <c r="O35" s="133">
        <v>-14678.310880000001</v>
      </c>
      <c r="P35" s="133">
        <v>-14322.378990000001</v>
      </c>
      <c r="Q35" s="133">
        <v>-14109.31452</v>
      </c>
      <c r="R35" s="133">
        <v>-57556.61707</v>
      </c>
      <c r="S35" s="133">
        <v>-19812.82</v>
      </c>
      <c r="T35" s="133">
        <v>-20224.500000000004</v>
      </c>
      <c r="U35" s="133">
        <v>-16700.030000000002</v>
      </c>
      <c r="V35" s="133">
        <v>-14845.9</v>
      </c>
      <c r="W35" s="133">
        <v>0</v>
      </c>
    </row>
    <row r="36" spans="1:23" ht="14.5">
      <c r="A36" s="190"/>
      <c r="B36" s="137" t="s">
        <v>24</v>
      </c>
      <c r="C36" s="133">
        <v>1364.32655</v>
      </c>
      <c r="D36" s="133">
        <v>2975.3325599999998</v>
      </c>
      <c r="E36" s="133">
        <v>2064.7521099999994</v>
      </c>
      <c r="F36" s="133">
        <v>10998.823899999999</v>
      </c>
      <c r="G36" s="133">
        <v>2015.60311</v>
      </c>
      <c r="H36" s="133">
        <v>3413.8095400000002</v>
      </c>
      <c r="I36" s="133">
        <v>5743.318369999999</v>
      </c>
      <c r="J36" s="133">
        <v>4026.1386399999992</v>
      </c>
      <c r="K36" s="133">
        <v>-33.106530000000078</v>
      </c>
      <c r="L36" s="133">
        <v>7365.447720000001</v>
      </c>
      <c r="M36" s="133">
        <v>2559.080629999999</v>
      </c>
      <c r="N36" s="133">
        <v>1411.1109000000001</v>
      </c>
      <c r="O36" s="133">
        <v>2963.8089099999997</v>
      </c>
      <c r="P36" s="133">
        <v>2645.9425500000002</v>
      </c>
      <c r="Q36" s="133">
        <v>3062.3506899999993</v>
      </c>
      <c r="R36" s="133">
        <v>2361.2061300000014</v>
      </c>
      <c r="S36" s="133">
        <v>3441.82</v>
      </c>
      <c r="T36" s="133">
        <v>3773.0199999999995</v>
      </c>
      <c r="U36" s="133">
        <v>5107.7099999999991</v>
      </c>
      <c r="V36" s="133">
        <v>6048.1900000000005</v>
      </c>
      <c r="W36" s="133">
        <v>0</v>
      </c>
    </row>
    <row r="37" spans="1:23" ht="14.5">
      <c r="A37" s="191"/>
      <c r="B37" s="138" t="s">
        <v>25</v>
      </c>
      <c r="C37" s="132">
        <v>0</v>
      </c>
      <c r="D37" s="132">
        <v>0</v>
      </c>
      <c r="E37" s="132">
        <v>12.6439</v>
      </c>
      <c r="F37" s="132">
        <v>7.2409300000000005</v>
      </c>
      <c r="G37" s="132">
        <v>-0.63728999999999991</v>
      </c>
      <c r="H37" s="132">
        <v>12.02825</v>
      </c>
      <c r="I37" s="132">
        <v>4.9533400000000007</v>
      </c>
      <c r="J37" s="132">
        <v>-16.014279999999999</v>
      </c>
      <c r="K37" s="132">
        <v>-3751.7976200000003</v>
      </c>
      <c r="L37" s="132">
        <v>3751.7976200000003</v>
      </c>
      <c r="M37" s="132">
        <v>0</v>
      </c>
      <c r="N37" s="132">
        <v>0</v>
      </c>
      <c r="O37" s="132">
        <v>47.673339999999996</v>
      </c>
      <c r="P37" s="132">
        <v>10.108380000000004</v>
      </c>
      <c r="Q37" s="132">
        <v>182.32662999999999</v>
      </c>
      <c r="R37" s="132">
        <v>-240.41694999999993</v>
      </c>
      <c r="S37" s="132">
        <v>5.31</v>
      </c>
      <c r="T37" s="132">
        <v>13.62</v>
      </c>
      <c r="U37" s="132">
        <v>78.23</v>
      </c>
      <c r="V37" s="132">
        <v>339.77</v>
      </c>
      <c r="W37" s="132">
        <v>0</v>
      </c>
    </row>
    <row r="38" spans="1:23" ht="14.5">
      <c r="A38" s="191"/>
      <c r="B38" s="138" t="s">
        <v>26</v>
      </c>
      <c r="C38" s="132">
        <v>1362.8142600000001</v>
      </c>
      <c r="D38" s="132">
        <v>2428.9654599999999</v>
      </c>
      <c r="E38" s="132">
        <v>1431.9134199999994</v>
      </c>
      <c r="F38" s="132">
        <v>1160.8747199999998</v>
      </c>
      <c r="G38" s="132">
        <v>1896.6849499999998</v>
      </c>
      <c r="H38" s="132">
        <v>2502.0760700000001</v>
      </c>
      <c r="I38" s="132">
        <v>2744.60466</v>
      </c>
      <c r="J38" s="132">
        <v>2544.5369999999994</v>
      </c>
      <c r="K38" s="132">
        <v>3322.9612000000002</v>
      </c>
      <c r="L38" s="132">
        <v>3263.6231600000006</v>
      </c>
      <c r="M38" s="132">
        <v>2171.2301599999992</v>
      </c>
      <c r="N38" s="132">
        <v>1316.73434</v>
      </c>
      <c r="O38" s="132">
        <v>2179.2987400000002</v>
      </c>
      <c r="P38" s="132">
        <v>2362.3545800000002</v>
      </c>
      <c r="Q38" s="132">
        <v>2385.4224499999991</v>
      </c>
      <c r="R38" s="132">
        <v>2898.0071200000011</v>
      </c>
      <c r="S38" s="132">
        <v>2806.33</v>
      </c>
      <c r="T38" s="132">
        <v>3606.41</v>
      </c>
      <c r="U38" s="132">
        <v>4236.12</v>
      </c>
      <c r="V38" s="132">
        <v>2906.31</v>
      </c>
      <c r="W38" s="132">
        <v>0</v>
      </c>
    </row>
    <row r="39" spans="1:23" ht="14.5">
      <c r="A39" s="191"/>
      <c r="B39" s="138" t="s">
        <v>27</v>
      </c>
      <c r="C39" s="132">
        <v>0</v>
      </c>
      <c r="D39" s="132">
        <v>0</v>
      </c>
      <c r="E39" s="132">
        <v>0</v>
      </c>
      <c r="F39" s="132">
        <v>0</v>
      </c>
      <c r="G39" s="132">
        <v>0</v>
      </c>
      <c r="H39" s="132">
        <v>0</v>
      </c>
      <c r="I39" s="132">
        <v>0</v>
      </c>
      <c r="J39" s="132">
        <v>0</v>
      </c>
      <c r="K39" s="132">
        <v>3.5630600000000006</v>
      </c>
      <c r="L39" s="132">
        <v>-0.20098000000000082</v>
      </c>
      <c r="M39" s="132">
        <v>22.793230000000001</v>
      </c>
      <c r="N39" s="132">
        <v>-26.15531</v>
      </c>
      <c r="O39" s="132">
        <v>79.122230000000002</v>
      </c>
      <c r="P39" s="132">
        <v>95.912349999999989</v>
      </c>
      <c r="Q39" s="132">
        <v>0</v>
      </c>
      <c r="R39" s="132">
        <v>-175</v>
      </c>
      <c r="S39" s="132">
        <v>19.03</v>
      </c>
      <c r="T39" s="132">
        <v>0</v>
      </c>
      <c r="U39" s="132">
        <v>0.28000000000000003</v>
      </c>
      <c r="V39" s="132">
        <v>156.78</v>
      </c>
      <c r="W39" s="132">
        <v>0</v>
      </c>
    </row>
    <row r="40" spans="1:23" ht="14.5">
      <c r="A40" s="191"/>
      <c r="B40" s="138" t="s">
        <v>28</v>
      </c>
      <c r="C40" s="132">
        <v>0</v>
      </c>
      <c r="D40" s="132">
        <v>0</v>
      </c>
      <c r="E40" s="132">
        <v>0</v>
      </c>
      <c r="F40" s="132">
        <v>0</v>
      </c>
      <c r="G40" s="132">
        <v>0</v>
      </c>
      <c r="H40" s="132">
        <v>0</v>
      </c>
      <c r="I40" s="132">
        <v>0</v>
      </c>
      <c r="J40" s="132">
        <v>0</v>
      </c>
      <c r="K40" s="132">
        <v>0</v>
      </c>
      <c r="L40" s="132">
        <v>0</v>
      </c>
      <c r="M40" s="132">
        <v>0</v>
      </c>
      <c r="N40" s="132">
        <v>0</v>
      </c>
      <c r="O40" s="132">
        <v>0</v>
      </c>
      <c r="P40" s="132">
        <v>0</v>
      </c>
      <c r="Q40" s="132">
        <v>0</v>
      </c>
      <c r="R40" s="132">
        <v>0</v>
      </c>
      <c r="S40" s="132">
        <v>0</v>
      </c>
      <c r="T40" s="132">
        <v>0</v>
      </c>
      <c r="U40" s="132">
        <v>0</v>
      </c>
      <c r="V40" s="132">
        <v>0</v>
      </c>
      <c r="W40" s="132">
        <v>0</v>
      </c>
    </row>
    <row r="41" spans="1:23" ht="14.5">
      <c r="A41" s="191"/>
      <c r="B41" s="138" t="s">
        <v>29</v>
      </c>
      <c r="C41" s="132">
        <v>1.5122899999999162</v>
      </c>
      <c r="D41" s="132">
        <v>546.36710000000016</v>
      </c>
      <c r="E41" s="132">
        <v>620.19479000000024</v>
      </c>
      <c r="F41" s="132">
        <v>9830.7082499999997</v>
      </c>
      <c r="G41" s="132">
        <v>119.55544999999996</v>
      </c>
      <c r="H41" s="132">
        <v>899.70522000000005</v>
      </c>
      <c r="I41" s="132">
        <v>2993.7603699999995</v>
      </c>
      <c r="J41" s="132">
        <v>1497.61592</v>
      </c>
      <c r="K41" s="132">
        <v>392.16683</v>
      </c>
      <c r="L41" s="132">
        <v>350.22792000000004</v>
      </c>
      <c r="M41" s="132">
        <v>365.05723999999975</v>
      </c>
      <c r="N41" s="132">
        <v>120.53187000000025</v>
      </c>
      <c r="O41" s="132">
        <v>657.71460000000002</v>
      </c>
      <c r="P41" s="132">
        <v>177.56724000000003</v>
      </c>
      <c r="Q41" s="132">
        <v>494.60160999999999</v>
      </c>
      <c r="R41" s="132">
        <v>-121.38403999999991</v>
      </c>
      <c r="S41" s="132">
        <v>611.15</v>
      </c>
      <c r="T41" s="132">
        <v>152.99</v>
      </c>
      <c r="U41" s="132">
        <v>793.08</v>
      </c>
      <c r="V41" s="132">
        <v>2645.33</v>
      </c>
      <c r="W41" s="132">
        <v>0</v>
      </c>
    </row>
    <row r="42" spans="1:23" ht="14.5">
      <c r="A42" s="190"/>
      <c r="B42" s="137" t="s">
        <v>30</v>
      </c>
      <c r="C42" s="133">
        <v>-28971.905350000001</v>
      </c>
      <c r="D42" s="133">
        <v>-27179.501650000006</v>
      </c>
      <c r="E42" s="133">
        <v>-27654.103129999996</v>
      </c>
      <c r="F42" s="133">
        <v>-28206.021219999995</v>
      </c>
      <c r="G42" s="133">
        <v>-26432.22998</v>
      </c>
      <c r="H42" s="133">
        <v>-35506.947259999986</v>
      </c>
      <c r="I42" s="133">
        <v>-25341.337490000005</v>
      </c>
      <c r="J42" s="133">
        <v>-15569.396100000007</v>
      </c>
      <c r="K42" s="133">
        <v>-15888.060829999997</v>
      </c>
      <c r="L42" s="133">
        <v>-22781.987040000004</v>
      </c>
      <c r="M42" s="133">
        <v>-16501.179129999993</v>
      </c>
      <c r="N42" s="133">
        <v>-16830.542370000003</v>
      </c>
      <c r="O42" s="133">
        <v>-17642.119790000001</v>
      </c>
      <c r="P42" s="133">
        <v>-16968.321540000001</v>
      </c>
      <c r="Q42" s="133">
        <v>-17171.665209999999</v>
      </c>
      <c r="R42" s="133">
        <v>-59917.823199999999</v>
      </c>
      <c r="S42" s="133">
        <v>-23254.639999999999</v>
      </c>
      <c r="T42" s="133">
        <v>-23997.520000000004</v>
      </c>
      <c r="U42" s="133">
        <v>-21807.74</v>
      </c>
      <c r="V42" s="133">
        <v>-20894.09</v>
      </c>
      <c r="W42" s="133">
        <v>0</v>
      </c>
    </row>
    <row r="43" spans="1:23" ht="14.5">
      <c r="A43" s="191"/>
      <c r="B43" s="138" t="s">
        <v>25</v>
      </c>
      <c r="C43" s="132">
        <v>0</v>
      </c>
      <c r="D43" s="132">
        <v>6.8909999999999999E-2</v>
      </c>
      <c r="E43" s="132">
        <v>-6.1046699999999996</v>
      </c>
      <c r="F43" s="132">
        <v>-3.0411200000000012</v>
      </c>
      <c r="G43" s="132">
        <v>0</v>
      </c>
      <c r="H43" s="132">
        <v>-11.965450000000001</v>
      </c>
      <c r="I43" s="132">
        <v>-0.9275399999999987</v>
      </c>
      <c r="J43" s="132">
        <v>-153.06007</v>
      </c>
      <c r="K43" s="132">
        <v>0</v>
      </c>
      <c r="L43" s="132">
        <v>-7406.0391000000009</v>
      </c>
      <c r="M43" s="132">
        <v>-1699.8658099999984</v>
      </c>
      <c r="N43" s="132">
        <v>-727.9231400000001</v>
      </c>
      <c r="O43" s="132">
        <v>-2773.3566800000003</v>
      </c>
      <c r="P43" s="132">
        <v>-2039.4425699999999</v>
      </c>
      <c r="Q43" s="132">
        <v>-3027.47163</v>
      </c>
      <c r="R43" s="132">
        <v>-974.7006800000006</v>
      </c>
      <c r="S43" s="132">
        <v>-3801.14</v>
      </c>
      <c r="T43" s="132">
        <v>-4187.3999999999996</v>
      </c>
      <c r="U43" s="132">
        <v>-996.13</v>
      </c>
      <c r="V43" s="132">
        <v>-2857.19</v>
      </c>
      <c r="W43" s="132">
        <v>0</v>
      </c>
    </row>
    <row r="44" spans="1:23" ht="14.5">
      <c r="A44" s="191"/>
      <c r="B44" s="138" t="s">
        <v>31</v>
      </c>
      <c r="C44" s="132">
        <v>-22016.25417</v>
      </c>
      <c r="D44" s="132">
        <v>-20460.346200000007</v>
      </c>
      <c r="E44" s="132">
        <v>-18518.468499999995</v>
      </c>
      <c r="F44" s="132">
        <v>-21173.528909999994</v>
      </c>
      <c r="G44" s="132">
        <v>-19361.95451</v>
      </c>
      <c r="H44" s="132">
        <v>-16675.965409999993</v>
      </c>
      <c r="I44" s="132">
        <v>-17064.028500000008</v>
      </c>
      <c r="J44" s="132">
        <v>-15617.088879999996</v>
      </c>
      <c r="K44" s="132">
        <v>-13199.525659999998</v>
      </c>
      <c r="L44" s="132">
        <v>-12215.434770000002</v>
      </c>
      <c r="M44" s="132">
        <v>-12124.219119999994</v>
      </c>
      <c r="N44" s="132">
        <v>-11334.219230000001</v>
      </c>
      <c r="O44" s="132">
        <v>-12416.66678</v>
      </c>
      <c r="P44" s="132">
        <v>-11863.137760000003</v>
      </c>
      <c r="Q44" s="132">
        <v>-11076.263979999994</v>
      </c>
      <c r="R44" s="132">
        <v>-25523.620599999998</v>
      </c>
      <c r="S44" s="132">
        <v>0</v>
      </c>
      <c r="T44" s="132">
        <v>0</v>
      </c>
      <c r="U44" s="132">
        <v>-929.21</v>
      </c>
      <c r="V44" s="132">
        <v>-1209.93</v>
      </c>
      <c r="W44" s="132">
        <v>0</v>
      </c>
    </row>
    <row r="45" spans="1:23" ht="14.5">
      <c r="A45" s="191"/>
      <c r="B45" s="138" t="s">
        <v>29</v>
      </c>
      <c r="C45" s="132">
        <v>-6955.6511799999989</v>
      </c>
      <c r="D45" s="132">
        <v>-6719.2243600000002</v>
      </c>
      <c r="E45" s="132">
        <v>-9129.5299600000017</v>
      </c>
      <c r="F45" s="132">
        <v>-7029.4511899999998</v>
      </c>
      <c r="G45" s="132">
        <v>-7070.2754700000005</v>
      </c>
      <c r="H45" s="132">
        <v>-18819.016399999997</v>
      </c>
      <c r="I45" s="132">
        <v>-8276.3814499999971</v>
      </c>
      <c r="J45" s="132">
        <v>200.752849999988</v>
      </c>
      <c r="K45" s="132">
        <v>-2688.5351699999992</v>
      </c>
      <c r="L45" s="132">
        <v>-3160.5131700000011</v>
      </c>
      <c r="M45" s="132">
        <v>-2677.0941999999991</v>
      </c>
      <c r="N45" s="132">
        <v>-4768.3999999999996</v>
      </c>
      <c r="O45" s="132">
        <v>-2452.0963299999999</v>
      </c>
      <c r="P45" s="132">
        <v>-3065.7412099999974</v>
      </c>
      <c r="Q45" s="132">
        <v>-3067.9296000000049</v>
      </c>
      <c r="R45" s="132">
        <v>-33419.501920000002</v>
      </c>
      <c r="S45" s="132">
        <v>-19453.5</v>
      </c>
      <c r="T45" s="132">
        <v>-19810.120000000003</v>
      </c>
      <c r="U45" s="132">
        <v>-19882.400000000001</v>
      </c>
      <c r="V45" s="132">
        <v>-16826.97</v>
      </c>
      <c r="W45" s="132">
        <v>0</v>
      </c>
    </row>
    <row r="46" spans="1:23" ht="14.5">
      <c r="A46" s="189"/>
      <c r="B46" s="123" t="s">
        <v>32</v>
      </c>
      <c r="C46" s="133">
        <v>-609.78029000000015</v>
      </c>
      <c r="D46" s="133">
        <v>-36.658659999999827</v>
      </c>
      <c r="E46" s="133">
        <v>6.589020000000005</v>
      </c>
      <c r="F46" s="133">
        <v>-5596.9147899999998</v>
      </c>
      <c r="G46" s="133">
        <v>8962.251119999999</v>
      </c>
      <c r="H46" s="133">
        <v>115.46354000000065</v>
      </c>
      <c r="I46" s="133">
        <v>-1.8637199999993754</v>
      </c>
      <c r="J46" s="133">
        <v>-74.207249999999476</v>
      </c>
      <c r="K46" s="133">
        <v>4.6296300000000059</v>
      </c>
      <c r="L46" s="133">
        <v>1708.2813200000001</v>
      </c>
      <c r="M46" s="133">
        <v>-1807.18382</v>
      </c>
      <c r="N46" s="133">
        <v>-2007.8472300000001</v>
      </c>
      <c r="O46" s="133">
        <v>-165.23569000000001</v>
      </c>
      <c r="P46" s="133">
        <v>-91.447220000000002</v>
      </c>
      <c r="Q46" s="133">
        <v>-107.06755999999997</v>
      </c>
      <c r="R46" s="133">
        <v>76.361399999999961</v>
      </c>
      <c r="S46" s="133">
        <v>-867.61</v>
      </c>
      <c r="T46" s="133">
        <v>-266.75</v>
      </c>
      <c r="U46" s="133">
        <v>106.78</v>
      </c>
      <c r="V46" s="133">
        <v>-3045.76</v>
      </c>
      <c r="W46" s="133">
        <v>0</v>
      </c>
    </row>
    <row r="47" spans="1:23" ht="14.5">
      <c r="A47" s="189"/>
      <c r="B47" s="123" t="s">
        <v>44</v>
      </c>
      <c r="C47" s="133">
        <v>0</v>
      </c>
      <c r="D47" s="133">
        <v>0</v>
      </c>
      <c r="E47" s="133">
        <v>0</v>
      </c>
      <c r="F47" s="133">
        <v>0</v>
      </c>
      <c r="G47" s="133">
        <v>0</v>
      </c>
      <c r="H47" s="133">
        <v>0</v>
      </c>
      <c r="I47" s="133">
        <v>0</v>
      </c>
      <c r="J47" s="133">
        <v>0</v>
      </c>
      <c r="K47" s="133">
        <v>0</v>
      </c>
      <c r="L47" s="133">
        <v>0</v>
      </c>
      <c r="M47" s="133">
        <v>0</v>
      </c>
      <c r="N47" s="133">
        <v>0</v>
      </c>
      <c r="O47" s="133">
        <v>0</v>
      </c>
      <c r="P47" s="133">
        <v>0</v>
      </c>
      <c r="Q47" s="133">
        <v>0</v>
      </c>
      <c r="R47" s="133">
        <v>0</v>
      </c>
      <c r="S47" s="133">
        <v>0</v>
      </c>
      <c r="T47" s="133">
        <v>0</v>
      </c>
      <c r="U47" s="133">
        <v>0</v>
      </c>
      <c r="V47" s="133">
        <v>0</v>
      </c>
      <c r="W47" s="133">
        <v>0</v>
      </c>
    </row>
    <row r="48" spans="1:23" ht="14.5">
      <c r="A48" s="189"/>
      <c r="B48" s="123" t="s">
        <v>33</v>
      </c>
      <c r="C48" s="133">
        <v>8619.3606499999569</v>
      </c>
      <c r="D48" s="133">
        <v>17149.056560000015</v>
      </c>
      <c r="E48" s="133">
        <v>8110.2422800001013</v>
      </c>
      <c r="F48" s="133">
        <v>75673.028649999877</v>
      </c>
      <c r="G48" s="133">
        <v>27601.301709999992</v>
      </c>
      <c r="H48" s="133">
        <v>-26570.279629999979</v>
      </c>
      <c r="I48" s="133">
        <v>47070.358270000012</v>
      </c>
      <c r="J48" s="133">
        <v>25989.076769999912</v>
      </c>
      <c r="K48" s="133">
        <v>28737.080180000001</v>
      </c>
      <c r="L48" s="133">
        <v>33736.01927999995</v>
      </c>
      <c r="M48" s="133">
        <v>39521.575669999998</v>
      </c>
      <c r="N48" s="133">
        <v>40467.568629999987</v>
      </c>
      <c r="O48" s="133">
        <v>20120.881439999979</v>
      </c>
      <c r="P48" s="133">
        <v>32721.429470000036</v>
      </c>
      <c r="Q48" s="133">
        <v>43324.558879999953</v>
      </c>
      <c r="R48" s="133">
        <v>-8912.4247999999152</v>
      </c>
      <c r="S48" s="133">
        <v>34344.979999999974</v>
      </c>
      <c r="T48" s="133">
        <v>32177.859999999997</v>
      </c>
      <c r="U48" s="133">
        <v>29118.979999999963</v>
      </c>
      <c r="V48" s="133">
        <v>30861.359999999986</v>
      </c>
      <c r="W48" s="133">
        <v>0</v>
      </c>
    </row>
    <row r="49" spans="1:23" ht="14.5">
      <c r="A49" s="189"/>
      <c r="B49" s="123" t="s">
        <v>34</v>
      </c>
      <c r="C49" s="133">
        <v>-280.16658000000029</v>
      </c>
      <c r="D49" s="133">
        <v>74.88637000000034</v>
      </c>
      <c r="E49" s="133">
        <v>187.38339999999943</v>
      </c>
      <c r="F49" s="133">
        <v>-6059.7808800000012</v>
      </c>
      <c r="G49" s="133">
        <v>-3004.8320600000006</v>
      </c>
      <c r="H49" s="133">
        <v>3004.8320600000006</v>
      </c>
      <c r="I49" s="133">
        <v>-2241.0610900000006</v>
      </c>
      <c r="J49" s="133">
        <v>-1631.0296399999997</v>
      </c>
      <c r="K49" s="133">
        <v>-2231.2220499999999</v>
      </c>
      <c r="L49" s="133">
        <v>-3455.0499299999969</v>
      </c>
      <c r="M49" s="133">
        <v>-5974.3086999999987</v>
      </c>
      <c r="N49" s="133">
        <v>3134.0305999999946</v>
      </c>
      <c r="O49" s="133">
        <v>-692.12231999999995</v>
      </c>
      <c r="P49" s="133">
        <v>-5224.0409500000005</v>
      </c>
      <c r="Q49" s="133">
        <v>-6238.4942199999987</v>
      </c>
      <c r="R49" s="133">
        <v>5061.9803899999997</v>
      </c>
      <c r="S49" s="133">
        <v>-4502.25</v>
      </c>
      <c r="T49" s="133">
        <v>-3683.9900000000002</v>
      </c>
      <c r="U49" s="133">
        <v>-4515.92</v>
      </c>
      <c r="V49" s="133">
        <v>-497.24</v>
      </c>
      <c r="W49" s="133">
        <v>0</v>
      </c>
    </row>
    <row r="50" spans="1:23" ht="14.5">
      <c r="A50" s="189"/>
      <c r="B50" s="123" t="s">
        <v>35</v>
      </c>
      <c r="C50" s="133">
        <v>-2048.3961400000003</v>
      </c>
      <c r="D50" s="133">
        <v>-2128.3588299999997</v>
      </c>
      <c r="E50" s="133">
        <v>-1626.2984100000003</v>
      </c>
      <c r="F50" s="133">
        <v>-7883.6417300000057</v>
      </c>
      <c r="G50" s="133">
        <v>-3162.0977699999999</v>
      </c>
      <c r="H50" s="133">
        <v>2172.0267100000001</v>
      </c>
      <c r="I50" s="133">
        <v>-7578.3644499999991</v>
      </c>
      <c r="J50" s="133">
        <v>-3711.5163400000019</v>
      </c>
      <c r="K50" s="133">
        <v>-2101.2707800000003</v>
      </c>
      <c r="L50" s="133">
        <v>-2095.0058899999999</v>
      </c>
      <c r="M50" s="133">
        <v>-216.35160999999971</v>
      </c>
      <c r="N50" s="133">
        <v>1856.4</v>
      </c>
      <c r="O50" s="133">
        <v>-4230.8861699999998</v>
      </c>
      <c r="P50" s="133">
        <v>333.72429000000005</v>
      </c>
      <c r="Q50" s="133">
        <v>-272.12541000000016</v>
      </c>
      <c r="R50" s="133">
        <v>-4449.1588999999994</v>
      </c>
      <c r="S50" s="133">
        <v>-2392.83</v>
      </c>
      <c r="T50" s="133">
        <v>-1517.02</v>
      </c>
      <c r="U50" s="133">
        <v>-121.13</v>
      </c>
      <c r="V50" s="133">
        <v>-1479.26</v>
      </c>
      <c r="W50" s="133">
        <v>0</v>
      </c>
    </row>
    <row r="51" spans="1:23" ht="14.5">
      <c r="A51" s="189"/>
      <c r="B51" s="123" t="s">
        <v>45</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row>
    <row r="52" spans="1:23" ht="14.5">
      <c r="A52" s="189"/>
      <c r="B52" s="123" t="s">
        <v>46</v>
      </c>
      <c r="C52" s="133">
        <v>6290.7979299999552</v>
      </c>
      <c r="D52" s="133">
        <v>15095.584100000016</v>
      </c>
      <c r="E52" s="133">
        <v>6671.3272700001007</v>
      </c>
      <c r="F52" s="133">
        <v>61729.606039999868</v>
      </c>
      <c r="G52" s="133">
        <v>21434.371879999992</v>
      </c>
      <c r="H52" s="133">
        <v>-21393.420859999977</v>
      </c>
      <c r="I52" s="133">
        <v>37250.932730000008</v>
      </c>
      <c r="J52" s="133">
        <v>20646.53078999991</v>
      </c>
      <c r="K52" s="133">
        <v>24404.587350000002</v>
      </c>
      <c r="L52" s="133">
        <v>28185.963459999952</v>
      </c>
      <c r="M52" s="133">
        <v>33330.915359999999</v>
      </c>
      <c r="N52" s="133">
        <v>45457.999229999979</v>
      </c>
      <c r="O52" s="133">
        <v>15197.872949999981</v>
      </c>
      <c r="P52" s="133">
        <v>27831.112810000035</v>
      </c>
      <c r="Q52" s="133">
        <v>36813.939249999952</v>
      </c>
      <c r="R52" s="133">
        <v>-8299.6033099999149</v>
      </c>
      <c r="S52" s="133">
        <v>27449.899999999972</v>
      </c>
      <c r="T52" s="133">
        <v>26976.849999999995</v>
      </c>
      <c r="U52" s="133">
        <v>24481.92999999996</v>
      </c>
      <c r="V52" s="133">
        <v>28884.859999999986</v>
      </c>
      <c r="W52" s="133">
        <v>0</v>
      </c>
    </row>
    <row r="53" spans="1:23" ht="14.5">
      <c r="A53" s="189"/>
      <c r="B53" s="139" t="s">
        <v>36</v>
      </c>
      <c r="C53" s="141">
        <v>6290.7979299999552</v>
      </c>
      <c r="D53" s="141">
        <v>15095.584100000016</v>
      </c>
      <c r="E53" s="141">
        <v>6671.3272700001007</v>
      </c>
      <c r="F53" s="141">
        <v>61729.606039999868</v>
      </c>
      <c r="G53" s="141">
        <v>21434.371879999992</v>
      </c>
      <c r="H53" s="141">
        <v>-21393.420859999977</v>
      </c>
      <c r="I53" s="141">
        <v>37250.932730000008</v>
      </c>
      <c r="J53" s="141">
        <v>20646.53078999991</v>
      </c>
      <c r="K53" s="141">
        <v>24404.587350000002</v>
      </c>
      <c r="L53" s="141">
        <v>28185.963459999952</v>
      </c>
      <c r="M53" s="141">
        <v>33330.915359999999</v>
      </c>
      <c r="N53" s="141">
        <v>45457.999229999979</v>
      </c>
      <c r="O53" s="141">
        <v>15197.872949999981</v>
      </c>
      <c r="P53" s="141">
        <v>27831.112810000035</v>
      </c>
      <c r="Q53" s="141">
        <v>36813.939249999952</v>
      </c>
      <c r="R53" s="141">
        <v>-8299.6033099999149</v>
      </c>
      <c r="S53" s="141">
        <v>27449.899999999972</v>
      </c>
      <c r="T53" s="141">
        <v>26976.849999999995</v>
      </c>
      <c r="U53" s="141">
        <v>24481.92999999996</v>
      </c>
      <c r="V53" s="141">
        <v>28884.859999999986</v>
      </c>
      <c r="W53" s="141">
        <v>0</v>
      </c>
    </row>
    <row r="54" spans="1:23" ht="9" customHeight="1">
      <c r="A54" s="122"/>
      <c r="B54" s="123"/>
      <c r="C54" s="186"/>
      <c r="D54" s="186"/>
      <c r="E54" s="186"/>
      <c r="F54" s="186"/>
      <c r="G54" s="186"/>
      <c r="H54" s="186"/>
      <c r="I54" s="186"/>
      <c r="J54" s="186"/>
      <c r="K54" s="186"/>
      <c r="L54" s="186"/>
      <c r="M54" s="186"/>
      <c r="N54" s="186"/>
      <c r="O54" s="186"/>
      <c r="P54" s="186"/>
      <c r="Q54" s="186"/>
      <c r="R54" s="186"/>
      <c r="S54" s="186"/>
      <c r="T54" s="186"/>
      <c r="U54" s="186"/>
      <c r="V54" s="186"/>
      <c r="W54" s="186"/>
    </row>
    <row r="55" spans="1:23" ht="14.5">
      <c r="A55" s="122"/>
      <c r="B55" s="143" t="s">
        <v>189</v>
      </c>
      <c r="C55" s="187"/>
      <c r="D55" s="187"/>
      <c r="E55" s="187"/>
      <c r="F55" s="187"/>
      <c r="G55" s="187"/>
      <c r="H55" s="187"/>
      <c r="I55" s="187"/>
      <c r="J55" s="187"/>
      <c r="K55" s="187"/>
      <c r="L55" s="187"/>
      <c r="M55" s="187"/>
      <c r="N55" s="187"/>
      <c r="O55" s="187">
        <v>48088.044959999977</v>
      </c>
      <c r="P55" s="187">
        <v>60339.021570000034</v>
      </c>
      <c r="Q55" s="187">
        <v>70727.486079999944</v>
      </c>
      <c r="R55" s="187">
        <v>61957.835200000096</v>
      </c>
      <c r="S55" s="187">
        <v>67545.879999999976</v>
      </c>
      <c r="T55" s="187">
        <v>65801.189999999988</v>
      </c>
      <c r="U55" s="187">
        <v>59217.239999999954</v>
      </c>
      <c r="V55" s="187">
        <v>59057.349999999984</v>
      </c>
      <c r="W55" s="187">
        <v>0</v>
      </c>
    </row>
    <row r="56" spans="1:23" ht="16.5">
      <c r="A56" s="122"/>
      <c r="B56" s="139" t="s">
        <v>439</v>
      </c>
      <c r="C56" s="141"/>
      <c r="D56" s="141"/>
      <c r="E56" s="141"/>
      <c r="F56" s="141"/>
      <c r="G56" s="141"/>
      <c r="H56" s="141"/>
      <c r="I56" s="141"/>
      <c r="J56" s="141"/>
      <c r="K56" s="141"/>
      <c r="L56" s="141"/>
      <c r="M56" s="141"/>
      <c r="N56" s="141"/>
      <c r="O56" s="141">
        <v>48088.044959999977</v>
      </c>
      <c r="P56" s="141">
        <v>60339.021570000034</v>
      </c>
      <c r="Q56" s="141">
        <v>70727.486079999944</v>
      </c>
      <c r="R56" s="141">
        <v>61957.835200000096</v>
      </c>
      <c r="S56" s="141">
        <v>67545.879999999976</v>
      </c>
      <c r="T56" s="141">
        <v>65801.189999999988</v>
      </c>
      <c r="U56" s="141">
        <v>59217.239999999954</v>
      </c>
      <c r="V56" s="141">
        <v>59057.349999999984</v>
      </c>
      <c r="W56" s="141">
        <v>0</v>
      </c>
    </row>
    <row r="57" spans="1:23" ht="14.5">
      <c r="B57" s="145" t="s">
        <v>190</v>
      </c>
      <c r="C57" s="120"/>
      <c r="D57" s="120"/>
      <c r="E57" s="120"/>
      <c r="F57" s="120"/>
      <c r="G57" s="120"/>
      <c r="H57" s="120"/>
      <c r="I57" s="120"/>
      <c r="J57" s="120"/>
      <c r="K57" s="120"/>
      <c r="L57" s="120"/>
      <c r="M57" s="120"/>
      <c r="N57" s="120"/>
      <c r="O57" s="120"/>
      <c r="P57" s="120"/>
      <c r="Q57" s="120"/>
      <c r="R57" s="120"/>
      <c r="S57" s="120"/>
      <c r="T57" s="120"/>
      <c r="U57" s="120"/>
      <c r="V57" s="120"/>
      <c r="W57" s="120"/>
    </row>
    <row r="58" spans="1:23" ht="14.5">
      <c r="B58" s="145" t="s">
        <v>191</v>
      </c>
      <c r="C58" s="120"/>
      <c r="D58" s="120"/>
      <c r="E58" s="120"/>
      <c r="F58" s="120"/>
      <c r="G58" s="120"/>
      <c r="H58" s="120"/>
      <c r="I58" s="120"/>
      <c r="J58" s="120"/>
      <c r="K58" s="120"/>
      <c r="L58" s="120"/>
      <c r="M58" s="120"/>
      <c r="N58" s="120"/>
      <c r="O58" s="120"/>
      <c r="P58" s="120"/>
      <c r="Q58" s="120"/>
      <c r="R58" s="120"/>
      <c r="S58" s="120"/>
      <c r="T58" s="120"/>
      <c r="U58" s="120"/>
      <c r="V58" s="120"/>
      <c r="W58" s="120"/>
    </row>
    <row r="59" spans="1:23" ht="14.5">
      <c r="A59" s="122"/>
      <c r="B59" s="145" t="s">
        <v>192</v>
      </c>
      <c r="C59" s="120"/>
      <c r="D59" s="120"/>
      <c r="E59" s="120"/>
      <c r="F59" s="120"/>
      <c r="G59" s="120"/>
      <c r="H59" s="120"/>
      <c r="I59" s="120"/>
      <c r="J59" s="120"/>
      <c r="K59" s="120"/>
      <c r="L59" s="120"/>
      <c r="M59" s="120"/>
      <c r="N59" s="120"/>
      <c r="O59" s="120"/>
      <c r="P59" s="120"/>
      <c r="Q59" s="120"/>
      <c r="R59" s="120"/>
      <c r="S59" s="120"/>
      <c r="T59" s="120"/>
      <c r="U59" s="120"/>
      <c r="V59" s="120"/>
      <c r="W59" s="120"/>
    </row>
    <row r="60" spans="1:23" ht="14.5">
      <c r="A60" s="122"/>
      <c r="B60" s="36"/>
      <c r="C60" s="116"/>
      <c r="D60" s="116"/>
      <c r="E60" s="116"/>
      <c r="F60" s="116"/>
      <c r="G60" s="116"/>
      <c r="H60" s="116"/>
      <c r="I60" s="116"/>
      <c r="J60" s="116"/>
      <c r="K60" s="116"/>
      <c r="L60" s="116"/>
      <c r="M60" s="116"/>
      <c r="N60" s="116"/>
      <c r="O60" s="116"/>
      <c r="P60" s="116"/>
      <c r="Q60" s="116"/>
      <c r="R60" s="116"/>
      <c r="S60" s="116"/>
      <c r="T60" s="116"/>
      <c r="U60" s="116"/>
      <c r="V60" s="116"/>
      <c r="W60" s="116"/>
    </row>
    <row r="61" spans="1:23" ht="15" thickBot="1">
      <c r="A61" s="122"/>
      <c r="B61" s="36"/>
      <c r="C61" s="116"/>
      <c r="D61" s="116"/>
      <c r="E61" s="116"/>
      <c r="F61" s="116"/>
      <c r="G61" s="116"/>
      <c r="H61" s="116"/>
      <c r="I61" s="116"/>
      <c r="J61" s="116"/>
      <c r="K61" s="116"/>
      <c r="L61" s="116"/>
      <c r="M61" s="116"/>
      <c r="N61" s="116"/>
      <c r="O61" s="116"/>
      <c r="P61" s="116"/>
      <c r="Q61" s="116"/>
      <c r="R61" s="116"/>
      <c r="S61" s="116"/>
      <c r="T61" s="116"/>
      <c r="U61" s="116"/>
      <c r="V61" s="116"/>
      <c r="W61" s="116"/>
    </row>
    <row r="62" spans="1:23" ht="16" customHeight="1" thickTop="1" thickBot="1">
      <c r="A62" s="178"/>
      <c r="B62" s="27" t="s">
        <v>94</v>
      </c>
      <c r="C62" s="391">
        <v>2015</v>
      </c>
      <c r="D62" s="391"/>
      <c r="E62" s="391"/>
      <c r="F62" s="391"/>
      <c r="G62" s="392">
        <v>2016</v>
      </c>
      <c r="H62" s="391"/>
      <c r="I62" s="391"/>
      <c r="J62" s="391"/>
      <c r="K62" s="392">
        <v>2017</v>
      </c>
      <c r="L62" s="391"/>
      <c r="M62" s="391"/>
      <c r="N62" s="391"/>
      <c r="O62" s="392">
        <v>2018</v>
      </c>
      <c r="P62" s="391"/>
      <c r="Q62" s="391"/>
      <c r="R62" s="391"/>
      <c r="S62" s="392">
        <v>2019</v>
      </c>
      <c r="T62" s="391"/>
      <c r="U62" s="391"/>
      <c r="V62" s="391"/>
      <c r="W62" s="244">
        <v>2020</v>
      </c>
    </row>
    <row r="63" spans="1:23" ht="16" customHeight="1" thickTop="1">
      <c r="B63" s="28" t="s">
        <v>97</v>
      </c>
      <c r="C63" s="351" t="s">
        <v>0</v>
      </c>
      <c r="D63" s="351" t="s">
        <v>1</v>
      </c>
      <c r="E63" s="351" t="s">
        <v>2</v>
      </c>
      <c r="F63" s="351" t="s">
        <v>3</v>
      </c>
      <c r="G63" s="351" t="s">
        <v>4</v>
      </c>
      <c r="H63" s="351" t="s">
        <v>5</v>
      </c>
      <c r="I63" s="351" t="s">
        <v>6</v>
      </c>
      <c r="J63" s="351" t="s">
        <v>7</v>
      </c>
      <c r="K63" s="351" t="s">
        <v>8</v>
      </c>
      <c r="L63" s="351" t="s">
        <v>90</v>
      </c>
      <c r="M63" s="351" t="s">
        <v>102</v>
      </c>
      <c r="N63" s="351" t="s">
        <v>103</v>
      </c>
      <c r="O63" s="351" t="s">
        <v>104</v>
      </c>
      <c r="P63" s="351" t="s">
        <v>106</v>
      </c>
      <c r="Q63" s="351" t="s">
        <v>107</v>
      </c>
      <c r="R63" s="351" t="s">
        <v>108</v>
      </c>
      <c r="S63" s="351" t="s">
        <v>109</v>
      </c>
      <c r="T63" s="351" t="s">
        <v>111</v>
      </c>
      <c r="U63" s="351" t="s">
        <v>116</v>
      </c>
      <c r="V63" s="351" t="s">
        <v>117</v>
      </c>
      <c r="W63" s="351" t="s">
        <v>159</v>
      </c>
    </row>
    <row r="64" spans="1:23" ht="14.5">
      <c r="A64" s="192"/>
      <c r="B64" s="148" t="s">
        <v>48</v>
      </c>
      <c r="C64" s="149">
        <v>211786.21188000002</v>
      </c>
      <c r="D64" s="149">
        <v>205327.37862</v>
      </c>
      <c r="E64" s="149">
        <v>190874.41525000002</v>
      </c>
      <c r="F64" s="149">
        <v>205319.56933000009</v>
      </c>
      <c r="G64" s="149">
        <v>185586.86606999999</v>
      </c>
      <c r="H64" s="149">
        <v>209610.17340999999</v>
      </c>
      <c r="I64" s="149">
        <v>235570.13097999999</v>
      </c>
      <c r="J64" s="149">
        <v>238511</v>
      </c>
      <c r="K64" s="149">
        <v>168851.74374999999</v>
      </c>
      <c r="L64" s="149">
        <v>225655.62621000002</v>
      </c>
      <c r="M64" s="149">
        <v>268509.21175999998</v>
      </c>
      <c r="N64" s="149">
        <v>323427.26549999998</v>
      </c>
      <c r="O64" s="149">
        <v>215741.90396</v>
      </c>
      <c r="P64" s="149">
        <v>285772.32258000004</v>
      </c>
      <c r="Q64" s="149">
        <v>358888.76558000006</v>
      </c>
      <c r="R64" s="149">
        <v>309072.97272999998</v>
      </c>
      <c r="S64" s="149">
        <v>305602.19928999996</v>
      </c>
      <c r="T64" s="149">
        <v>314243.16612000001</v>
      </c>
      <c r="U64" s="149">
        <v>405075.73966000002</v>
      </c>
      <c r="V64" s="149">
        <v>405787.89</v>
      </c>
      <c r="W64" s="149">
        <v>0</v>
      </c>
    </row>
    <row r="65" spans="1:23" ht="14.5">
      <c r="A65" s="192"/>
      <c r="B65" s="151" t="s">
        <v>49</v>
      </c>
      <c r="C65" s="152">
        <v>51901.357900000003</v>
      </c>
      <c r="D65" s="152">
        <v>48121.677630000006</v>
      </c>
      <c r="E65" s="152">
        <v>26512.695859999996</v>
      </c>
      <c r="F65" s="152">
        <v>31516.26838000003</v>
      </c>
      <c r="G65" s="152">
        <v>36708.817670000004</v>
      </c>
      <c r="H65" s="152">
        <v>60057.102159999995</v>
      </c>
      <c r="I65" s="152">
        <v>73129.612710000001</v>
      </c>
      <c r="J65" s="152">
        <v>63794</v>
      </c>
      <c r="K65" s="152">
        <v>76621.684740000012</v>
      </c>
      <c r="L65" s="152">
        <v>111331.32217</v>
      </c>
      <c r="M65" s="152">
        <v>52789.24212043477</v>
      </c>
      <c r="N65" s="152">
        <v>63252.051569999996</v>
      </c>
      <c r="O65" s="152">
        <v>77269.310060000003</v>
      </c>
      <c r="P65" s="152">
        <v>91198.44627</v>
      </c>
      <c r="Q65" s="152">
        <v>88149.81237</v>
      </c>
      <c r="R65" s="152">
        <v>153334.00326</v>
      </c>
      <c r="S65" s="152">
        <v>133439.37958000001</v>
      </c>
      <c r="T65" s="152">
        <v>128108.68842000001</v>
      </c>
      <c r="U65" s="152">
        <v>125872.75916</v>
      </c>
      <c r="V65" s="152">
        <v>144554.47</v>
      </c>
      <c r="W65" s="152">
        <v>0</v>
      </c>
    </row>
    <row r="66" spans="1:23" ht="14.5">
      <c r="A66" s="192"/>
      <c r="B66" s="151" t="s">
        <v>118</v>
      </c>
      <c r="C66" s="149">
        <v>0</v>
      </c>
      <c r="D66" s="149">
        <v>0</v>
      </c>
      <c r="E66" s="149">
        <v>0</v>
      </c>
      <c r="F66" s="149">
        <v>0</v>
      </c>
      <c r="G66" s="149">
        <v>0</v>
      </c>
      <c r="H66" s="149">
        <v>0</v>
      </c>
      <c r="I66" s="149">
        <v>0</v>
      </c>
      <c r="J66" s="149">
        <v>0</v>
      </c>
      <c r="K66" s="149">
        <v>0</v>
      </c>
      <c r="L66" s="149">
        <v>0</v>
      </c>
      <c r="M66" s="149">
        <v>0</v>
      </c>
      <c r="N66" s="149">
        <v>0</v>
      </c>
      <c r="O66" s="149">
        <v>17790.122179999998</v>
      </c>
      <c r="P66" s="149">
        <v>17564.474989999999</v>
      </c>
      <c r="Q66" s="149">
        <v>10837.56035</v>
      </c>
      <c r="R66" s="149">
        <v>37976.021630000003</v>
      </c>
      <c r="S66" s="149">
        <v>42240.746299999999</v>
      </c>
      <c r="T66" s="149">
        <v>58158.86131</v>
      </c>
      <c r="U66" s="149">
        <v>49836.355259999997</v>
      </c>
      <c r="V66" s="149">
        <v>44932</v>
      </c>
      <c r="W66" s="149">
        <v>0</v>
      </c>
    </row>
    <row r="67" spans="1:23" ht="14.5">
      <c r="A67" s="192"/>
      <c r="B67" s="151" t="s">
        <v>98</v>
      </c>
      <c r="C67" s="149">
        <v>0</v>
      </c>
      <c r="D67" s="149">
        <v>0</v>
      </c>
      <c r="E67" s="149">
        <v>0</v>
      </c>
      <c r="F67" s="149">
        <v>0</v>
      </c>
      <c r="G67" s="149">
        <v>0</v>
      </c>
      <c r="H67" s="149">
        <v>0</v>
      </c>
      <c r="I67" s="149">
        <v>0</v>
      </c>
      <c r="J67" s="149">
        <v>0</v>
      </c>
      <c r="K67" s="149">
        <v>0</v>
      </c>
      <c r="L67" s="149">
        <v>0</v>
      </c>
      <c r="M67" s="149">
        <v>0</v>
      </c>
      <c r="N67" s="149">
        <v>0</v>
      </c>
      <c r="O67" s="149">
        <v>83284.037450000003</v>
      </c>
      <c r="P67" s="149">
        <v>134943.10915999999</v>
      </c>
      <c r="Q67" s="149">
        <v>209228.27226</v>
      </c>
      <c r="R67" s="149">
        <v>79107.650900000008</v>
      </c>
      <c r="S67" s="149">
        <v>85697.157550000004</v>
      </c>
      <c r="T67" s="149">
        <v>81594.827069999999</v>
      </c>
      <c r="U67" s="149">
        <v>183957.29816000001</v>
      </c>
      <c r="V67" s="149">
        <v>192214.09</v>
      </c>
      <c r="W67" s="149">
        <v>0</v>
      </c>
    </row>
    <row r="68" spans="1:23" ht="14.5">
      <c r="A68" s="192"/>
      <c r="B68" s="151" t="s">
        <v>52</v>
      </c>
      <c r="C68" s="152">
        <v>8673.3990699999977</v>
      </c>
      <c r="D68" s="152">
        <v>9875.1394299999974</v>
      </c>
      <c r="E68" s="152">
        <v>9792.0363900000011</v>
      </c>
      <c r="F68" s="152">
        <v>11303.969850000001</v>
      </c>
      <c r="G68" s="152">
        <v>11698.77723</v>
      </c>
      <c r="H68" s="152">
        <v>11548.267309999997</v>
      </c>
      <c r="I68" s="152">
        <v>11749.821750000001</v>
      </c>
      <c r="J68" s="152">
        <v>12073</v>
      </c>
      <c r="K68" s="152">
        <v>12746.604069999998</v>
      </c>
      <c r="L68" s="152">
        <v>12938.149280000001</v>
      </c>
      <c r="M68" s="152">
        <v>14220.955470000001</v>
      </c>
      <c r="N68" s="152">
        <v>12952.213929999998</v>
      </c>
      <c r="O68" s="152">
        <v>12490.96566</v>
      </c>
      <c r="P68" s="152">
        <v>12828.90374</v>
      </c>
      <c r="Q68" s="152">
        <v>12729.71168</v>
      </c>
      <c r="R68" s="152">
        <v>12649.28017</v>
      </c>
      <c r="S68" s="152">
        <v>12110.48293</v>
      </c>
      <c r="T68" s="152">
        <v>12431.33029</v>
      </c>
      <c r="U68" s="152">
        <v>11977.01071</v>
      </c>
      <c r="V68" s="152">
        <v>3849.45</v>
      </c>
      <c r="W68" s="152">
        <v>0</v>
      </c>
    </row>
    <row r="69" spans="1:23" ht="14.5">
      <c r="A69" s="192"/>
      <c r="B69" s="151" t="s">
        <v>50</v>
      </c>
      <c r="C69" s="152">
        <v>148822.86142000003</v>
      </c>
      <c r="D69" s="152">
        <v>147200.87156</v>
      </c>
      <c r="E69" s="152">
        <v>142502.53591000001</v>
      </c>
      <c r="F69" s="152">
        <v>154796.01905000006</v>
      </c>
      <c r="G69" s="152">
        <v>133271.06737</v>
      </c>
      <c r="H69" s="152">
        <v>137924.95509</v>
      </c>
      <c r="I69" s="152">
        <v>143774.6366</v>
      </c>
      <c r="J69" s="152">
        <v>130980</v>
      </c>
      <c r="K69" s="152">
        <v>78243.459629999998</v>
      </c>
      <c r="L69" s="152">
        <v>100509.41436</v>
      </c>
      <c r="M69" s="152">
        <v>182725.70289000002</v>
      </c>
      <c r="N69" s="152">
        <v>205610</v>
      </c>
      <c r="O69" s="152">
        <v>8559.5337600000057</v>
      </c>
      <c r="P69" s="152">
        <v>9582.3973800000003</v>
      </c>
      <c r="Q69" s="152">
        <v>10418.771909999999</v>
      </c>
      <c r="R69" s="152">
        <v>10167</v>
      </c>
      <c r="S69" s="152">
        <v>11712.8505</v>
      </c>
      <c r="T69" s="152">
        <v>12032.299800000001</v>
      </c>
      <c r="U69" s="152">
        <v>12356.06279</v>
      </c>
      <c r="V69" s="152">
        <v>12780</v>
      </c>
      <c r="W69" s="152">
        <v>0</v>
      </c>
    </row>
    <row r="70" spans="1:23" ht="14.5">
      <c r="A70" s="192"/>
      <c r="B70" s="151" t="s">
        <v>55</v>
      </c>
      <c r="C70" s="152">
        <v>2388.5934899999997</v>
      </c>
      <c r="D70" s="152">
        <v>129.69</v>
      </c>
      <c r="E70" s="152">
        <v>12067.14709</v>
      </c>
      <c r="F70" s="152">
        <v>7703.3120500000005</v>
      </c>
      <c r="G70" s="152">
        <v>3908.2038000000002</v>
      </c>
      <c r="H70" s="152">
        <v>79.848850000000112</v>
      </c>
      <c r="I70" s="152">
        <v>6916.0599199999997</v>
      </c>
      <c r="J70" s="152">
        <v>6049</v>
      </c>
      <c r="K70" s="152">
        <v>1239.99531</v>
      </c>
      <c r="L70" s="152">
        <v>876.74039999999991</v>
      </c>
      <c r="M70" s="152">
        <v>1958.3899199999998</v>
      </c>
      <c r="N70" s="152">
        <v>8461</v>
      </c>
      <c r="O70" s="152">
        <v>827.05193000000008</v>
      </c>
      <c r="P70" s="152">
        <v>1168.2252800000001</v>
      </c>
      <c r="Q70" s="152">
        <v>5692.8655699999999</v>
      </c>
      <c r="R70" s="152">
        <v>3713.0167700000002</v>
      </c>
      <c r="S70" s="152">
        <v>3262.7560199999998</v>
      </c>
      <c r="T70" s="152">
        <v>3230.9423500000003</v>
      </c>
      <c r="U70" s="152">
        <v>1138.4547299999999</v>
      </c>
      <c r="V70" s="152">
        <v>261.10000000000002</v>
      </c>
      <c r="W70" s="152">
        <v>0</v>
      </c>
    </row>
    <row r="71" spans="1:23" ht="14.5">
      <c r="A71" s="192"/>
      <c r="B71" s="151" t="s">
        <v>119</v>
      </c>
      <c r="C71" s="152">
        <v>0</v>
      </c>
      <c r="D71" s="152">
        <v>0</v>
      </c>
      <c r="E71" s="152">
        <v>0</v>
      </c>
      <c r="F71" s="152">
        <v>0</v>
      </c>
      <c r="G71" s="152">
        <v>0</v>
      </c>
      <c r="H71" s="152">
        <v>0</v>
      </c>
      <c r="I71" s="152">
        <v>0</v>
      </c>
      <c r="J71" s="152">
        <v>0</v>
      </c>
      <c r="K71" s="152">
        <v>0</v>
      </c>
      <c r="L71" s="152">
        <v>0</v>
      </c>
      <c r="M71" s="152">
        <v>0</v>
      </c>
      <c r="N71" s="152">
        <v>0</v>
      </c>
      <c r="O71" s="152">
        <v>15217.577150000001</v>
      </c>
      <c r="P71" s="152">
        <v>13060.506369999999</v>
      </c>
      <c r="Q71" s="152">
        <v>15054.32692</v>
      </c>
      <c r="R71" s="152">
        <v>10522</v>
      </c>
      <c r="S71" s="152">
        <v>14809.024630000002</v>
      </c>
      <c r="T71" s="152">
        <v>18686.21688</v>
      </c>
      <c r="U71" s="152">
        <v>19937.798850000003</v>
      </c>
      <c r="V71" s="152">
        <v>6879.7799999999988</v>
      </c>
      <c r="W71" s="152">
        <v>0</v>
      </c>
    </row>
    <row r="72" spans="1:23" ht="14.5">
      <c r="A72" s="192"/>
      <c r="B72" s="151" t="s">
        <v>51</v>
      </c>
      <c r="C72" s="152">
        <v>0</v>
      </c>
      <c r="D72" s="152">
        <v>0</v>
      </c>
      <c r="E72" s="152">
        <v>0</v>
      </c>
      <c r="F72" s="152">
        <v>0</v>
      </c>
      <c r="G72" s="152">
        <v>0</v>
      </c>
      <c r="H72" s="152">
        <v>0</v>
      </c>
      <c r="I72" s="152">
        <v>0</v>
      </c>
      <c r="J72" s="152">
        <v>0</v>
      </c>
      <c r="K72" s="152">
        <v>0</v>
      </c>
      <c r="L72" s="152">
        <v>0</v>
      </c>
      <c r="M72" s="152">
        <v>0</v>
      </c>
      <c r="N72" s="152">
        <v>0</v>
      </c>
      <c r="O72" s="152">
        <v>0</v>
      </c>
      <c r="P72" s="152">
        <v>0</v>
      </c>
      <c r="Q72" s="152">
        <v>0</v>
      </c>
      <c r="R72" s="152">
        <v>0</v>
      </c>
      <c r="S72" s="152">
        <v>0</v>
      </c>
      <c r="T72" s="152">
        <v>0</v>
      </c>
      <c r="U72" s="152">
        <v>0</v>
      </c>
      <c r="V72" s="152">
        <v>0</v>
      </c>
      <c r="W72" s="152">
        <v>0</v>
      </c>
    </row>
    <row r="73" spans="1:23" ht="14.5">
      <c r="A73" s="192"/>
      <c r="B73" s="151" t="s">
        <v>54</v>
      </c>
      <c r="C73" s="152">
        <v>0</v>
      </c>
      <c r="D73" s="152">
        <v>0</v>
      </c>
      <c r="E73" s="152">
        <v>0</v>
      </c>
      <c r="F73" s="152">
        <v>0</v>
      </c>
      <c r="G73" s="152">
        <v>0</v>
      </c>
      <c r="H73" s="152">
        <v>0</v>
      </c>
      <c r="I73" s="152">
        <v>0</v>
      </c>
      <c r="J73" s="152">
        <v>0</v>
      </c>
      <c r="K73" s="152">
        <v>0</v>
      </c>
      <c r="L73" s="152">
        <v>0</v>
      </c>
      <c r="M73" s="152">
        <v>0</v>
      </c>
      <c r="N73" s="152">
        <v>0</v>
      </c>
      <c r="O73" s="152">
        <v>0</v>
      </c>
      <c r="P73" s="152">
        <v>0</v>
      </c>
      <c r="Q73" s="152">
        <v>0</v>
      </c>
      <c r="R73" s="152">
        <v>0</v>
      </c>
      <c r="S73" s="152">
        <v>0</v>
      </c>
      <c r="T73" s="152">
        <v>0</v>
      </c>
      <c r="U73" s="152">
        <v>0</v>
      </c>
      <c r="V73" s="152">
        <v>0</v>
      </c>
      <c r="W73" s="152">
        <v>0</v>
      </c>
    </row>
    <row r="74" spans="1:23" ht="14.5">
      <c r="A74" s="192"/>
      <c r="B74" s="151" t="s">
        <v>120</v>
      </c>
      <c r="C74" s="152">
        <v>0</v>
      </c>
      <c r="D74" s="152">
        <v>0</v>
      </c>
      <c r="E74" s="152">
        <v>0</v>
      </c>
      <c r="F74" s="152">
        <v>0</v>
      </c>
      <c r="G74" s="152">
        <v>0</v>
      </c>
      <c r="H74" s="152">
        <v>0</v>
      </c>
      <c r="I74" s="152">
        <v>0</v>
      </c>
      <c r="J74" s="152">
        <v>0</v>
      </c>
      <c r="K74" s="152">
        <v>0</v>
      </c>
      <c r="L74" s="152">
        <v>0</v>
      </c>
      <c r="M74" s="152">
        <v>0</v>
      </c>
      <c r="N74" s="152">
        <v>0</v>
      </c>
      <c r="O74" s="152">
        <v>0</v>
      </c>
      <c r="P74" s="152">
        <v>0</v>
      </c>
      <c r="Q74" s="152">
        <v>0</v>
      </c>
      <c r="R74" s="152">
        <v>0</v>
      </c>
      <c r="S74" s="152">
        <v>0</v>
      </c>
      <c r="T74" s="152">
        <v>0</v>
      </c>
      <c r="U74" s="152">
        <v>0</v>
      </c>
      <c r="V74" s="152">
        <v>0</v>
      </c>
      <c r="W74" s="152">
        <v>0</v>
      </c>
    </row>
    <row r="75" spans="1:23" ht="14.5">
      <c r="A75" s="192"/>
      <c r="B75" s="151" t="s">
        <v>56</v>
      </c>
      <c r="C75" s="152">
        <v>0</v>
      </c>
      <c r="D75" s="152">
        <v>0</v>
      </c>
      <c r="E75" s="152">
        <v>0</v>
      </c>
      <c r="F75" s="152">
        <v>0</v>
      </c>
      <c r="G75" s="152">
        <v>0</v>
      </c>
      <c r="H75" s="152">
        <v>0</v>
      </c>
      <c r="I75" s="152">
        <v>0</v>
      </c>
      <c r="J75" s="152">
        <v>0</v>
      </c>
      <c r="K75" s="152">
        <v>0</v>
      </c>
      <c r="L75" s="152">
        <v>0</v>
      </c>
      <c r="M75" s="152">
        <v>0</v>
      </c>
      <c r="N75" s="152">
        <v>0</v>
      </c>
      <c r="O75" s="152">
        <v>0</v>
      </c>
      <c r="P75" s="152">
        <v>0</v>
      </c>
      <c r="Q75" s="152">
        <v>0</v>
      </c>
      <c r="R75" s="152">
        <v>0</v>
      </c>
      <c r="S75" s="152">
        <v>0</v>
      </c>
      <c r="T75" s="152">
        <v>0</v>
      </c>
      <c r="U75" s="152">
        <v>0</v>
      </c>
      <c r="V75" s="152">
        <v>0</v>
      </c>
      <c r="W75" s="152">
        <v>0</v>
      </c>
    </row>
    <row r="76" spans="1:23" ht="14.5">
      <c r="A76" s="192"/>
      <c r="B76" s="151" t="s">
        <v>224</v>
      </c>
      <c r="C76" s="149">
        <v>0</v>
      </c>
      <c r="D76" s="149">
        <v>0</v>
      </c>
      <c r="E76" s="149">
        <v>0</v>
      </c>
      <c r="F76" s="149">
        <v>0</v>
      </c>
      <c r="G76" s="149">
        <v>0</v>
      </c>
      <c r="H76" s="149">
        <v>0</v>
      </c>
      <c r="I76" s="149">
        <v>0</v>
      </c>
      <c r="J76" s="149">
        <v>0</v>
      </c>
      <c r="K76" s="149">
        <v>0</v>
      </c>
      <c r="L76" s="149">
        <v>0</v>
      </c>
      <c r="M76" s="149">
        <v>0</v>
      </c>
      <c r="N76" s="149">
        <v>0</v>
      </c>
      <c r="O76" s="149">
        <v>0</v>
      </c>
      <c r="P76" s="149">
        <v>5426.2593899999993</v>
      </c>
      <c r="Q76" s="149">
        <v>6777.4445199999991</v>
      </c>
      <c r="R76" s="149">
        <v>1604</v>
      </c>
      <c r="S76" s="149">
        <v>2329.8017799999998</v>
      </c>
      <c r="T76" s="149">
        <v>0</v>
      </c>
      <c r="U76" s="149">
        <v>0</v>
      </c>
      <c r="V76" s="149">
        <v>0</v>
      </c>
      <c r="W76" s="149">
        <v>0</v>
      </c>
    </row>
    <row r="77" spans="1:23" ht="14.5">
      <c r="A77" s="192"/>
      <c r="B77" s="151" t="s">
        <v>53</v>
      </c>
      <c r="C77" s="152">
        <v>0</v>
      </c>
      <c r="D77" s="152">
        <v>0</v>
      </c>
      <c r="E77" s="152">
        <v>0</v>
      </c>
      <c r="F77" s="152">
        <v>0</v>
      </c>
      <c r="G77" s="152">
        <v>0</v>
      </c>
      <c r="H77" s="152">
        <v>0</v>
      </c>
      <c r="I77" s="152">
        <v>0</v>
      </c>
      <c r="J77" s="152">
        <v>25615</v>
      </c>
      <c r="K77" s="152">
        <v>0</v>
      </c>
      <c r="L77" s="152">
        <v>0</v>
      </c>
      <c r="M77" s="152">
        <v>16814.921359565225</v>
      </c>
      <c r="N77" s="152">
        <v>33152</v>
      </c>
      <c r="O77" s="152">
        <v>303.30577000000267</v>
      </c>
      <c r="P77" s="152">
        <v>0</v>
      </c>
      <c r="Q77" s="152">
        <v>0</v>
      </c>
      <c r="R77" s="152">
        <v>0</v>
      </c>
      <c r="S77" s="152">
        <v>0</v>
      </c>
      <c r="T77" s="152">
        <v>0</v>
      </c>
      <c r="U77" s="152">
        <v>0</v>
      </c>
      <c r="V77" s="152">
        <v>317</v>
      </c>
      <c r="W77" s="152">
        <v>0</v>
      </c>
    </row>
    <row r="78" spans="1:23" ht="14.5">
      <c r="A78" s="192"/>
      <c r="B78" s="151" t="s">
        <v>57</v>
      </c>
      <c r="C78" s="152">
        <v>0</v>
      </c>
      <c r="D78" s="152">
        <v>0</v>
      </c>
      <c r="E78" s="152">
        <v>0</v>
      </c>
      <c r="F78" s="152">
        <v>0</v>
      </c>
      <c r="G78" s="152">
        <v>0</v>
      </c>
      <c r="H78" s="152">
        <v>0</v>
      </c>
      <c r="I78" s="152">
        <v>0</v>
      </c>
      <c r="J78" s="152">
        <v>0</v>
      </c>
      <c r="K78" s="152">
        <v>0</v>
      </c>
      <c r="L78" s="152">
        <v>0</v>
      </c>
      <c r="M78" s="152">
        <v>0</v>
      </c>
      <c r="N78" s="152">
        <v>0</v>
      </c>
      <c r="O78" s="152">
        <v>0</v>
      </c>
      <c r="P78" s="152">
        <v>0</v>
      </c>
      <c r="Q78" s="152">
        <v>0</v>
      </c>
      <c r="R78" s="152">
        <v>0</v>
      </c>
      <c r="S78" s="152">
        <v>0</v>
      </c>
      <c r="T78" s="152">
        <v>0</v>
      </c>
      <c r="U78" s="152">
        <v>0</v>
      </c>
      <c r="V78" s="152">
        <v>0</v>
      </c>
      <c r="W78" s="152">
        <v>0</v>
      </c>
    </row>
    <row r="79" spans="1:23" ht="14.5">
      <c r="A79" s="193"/>
      <c r="B79" s="154" t="s">
        <v>58</v>
      </c>
      <c r="C79" s="149">
        <v>1184392.6531799999</v>
      </c>
      <c r="D79" s="149">
        <v>1187316.5531599999</v>
      </c>
      <c r="E79" s="149">
        <v>1178318.9775100001</v>
      </c>
      <c r="F79" s="149">
        <v>1207635.86589</v>
      </c>
      <c r="G79" s="149">
        <v>1213516.4254799997</v>
      </c>
      <c r="H79" s="149">
        <v>1215749.0182899996</v>
      </c>
      <c r="I79" s="149">
        <v>1183381.9076799997</v>
      </c>
      <c r="J79" s="149">
        <v>1107724.8177299995</v>
      </c>
      <c r="K79" s="149">
        <v>1174502.37787</v>
      </c>
      <c r="L79" s="149">
        <v>1170453.6772200004</v>
      </c>
      <c r="M79" s="149">
        <v>1106760.5774899998</v>
      </c>
      <c r="N79" s="149">
        <v>1060095.0901200001</v>
      </c>
      <c r="O79" s="149">
        <v>1075900.07158</v>
      </c>
      <c r="P79" s="149">
        <v>1063319.97361</v>
      </c>
      <c r="Q79" s="149">
        <v>1050195.1568700001</v>
      </c>
      <c r="R79" s="149">
        <v>1040782.71959</v>
      </c>
      <c r="S79" s="149">
        <v>1036552.35606</v>
      </c>
      <c r="T79" s="149">
        <v>1021365.0323699999</v>
      </c>
      <c r="U79" s="149">
        <v>1042369.14289</v>
      </c>
      <c r="V79" s="149">
        <v>1030678.12</v>
      </c>
      <c r="W79" s="149">
        <v>0</v>
      </c>
    </row>
    <row r="80" spans="1:23" ht="14.5">
      <c r="A80" s="192"/>
      <c r="B80" s="148" t="s">
        <v>59</v>
      </c>
      <c r="C80" s="149">
        <v>51034.278589999987</v>
      </c>
      <c r="D80" s="149">
        <v>57607.881380000006</v>
      </c>
      <c r="E80" s="149">
        <v>44097.116290000005</v>
      </c>
      <c r="F80" s="149">
        <v>73023.594089999999</v>
      </c>
      <c r="G80" s="149">
        <v>82933.143210000009</v>
      </c>
      <c r="H80" s="149">
        <v>92592.133130000002</v>
      </c>
      <c r="I80" s="149">
        <v>68742.263319999998</v>
      </c>
      <c r="J80" s="149">
        <v>1662.4</v>
      </c>
      <c r="K80" s="149">
        <v>81530.498970000001</v>
      </c>
      <c r="L80" s="149">
        <v>90151.530890000009</v>
      </c>
      <c r="M80" s="149">
        <v>37534.39918</v>
      </c>
      <c r="N80" s="149">
        <v>1829.7909999999999</v>
      </c>
      <c r="O80" s="149">
        <v>3411.9514300000001</v>
      </c>
      <c r="P80" s="149">
        <v>1832.35455</v>
      </c>
      <c r="Q80" s="149">
        <v>1980.63777</v>
      </c>
      <c r="R80" s="149">
        <v>2714.8085700000001</v>
      </c>
      <c r="S80" s="149">
        <v>2072.5576899999996</v>
      </c>
      <c r="T80" s="149">
        <v>2262.6547</v>
      </c>
      <c r="U80" s="149">
        <v>2448.3924099999999</v>
      </c>
      <c r="V80" s="149">
        <v>2560.83</v>
      </c>
      <c r="W80" s="149">
        <v>0</v>
      </c>
    </row>
    <row r="81" spans="1:23" ht="14.5">
      <c r="A81" s="192"/>
      <c r="B81" s="151" t="s">
        <v>118</v>
      </c>
      <c r="C81" s="149">
        <v>0</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row>
    <row r="82" spans="1:23" ht="14.5">
      <c r="A82" s="192"/>
      <c r="B82" s="151" t="s">
        <v>98</v>
      </c>
      <c r="C82" s="149">
        <v>0</v>
      </c>
      <c r="D82" s="149">
        <v>0</v>
      </c>
      <c r="E82" s="149">
        <v>0</v>
      </c>
      <c r="F82" s="149">
        <v>0</v>
      </c>
      <c r="G82" s="149">
        <v>0</v>
      </c>
      <c r="H82" s="149">
        <v>0</v>
      </c>
      <c r="I82" s="149">
        <v>0</v>
      </c>
      <c r="J82" s="149">
        <v>0</v>
      </c>
      <c r="K82" s="149">
        <v>0</v>
      </c>
      <c r="L82" s="149">
        <v>0</v>
      </c>
      <c r="M82" s="149">
        <v>0</v>
      </c>
      <c r="N82" s="149">
        <v>0</v>
      </c>
      <c r="O82" s="149">
        <v>0</v>
      </c>
      <c r="P82" s="149">
        <v>0</v>
      </c>
      <c r="Q82" s="149">
        <v>0</v>
      </c>
      <c r="R82" s="149">
        <v>0</v>
      </c>
      <c r="S82" s="149">
        <v>0</v>
      </c>
      <c r="T82" s="149">
        <v>0</v>
      </c>
      <c r="U82" s="149">
        <v>0</v>
      </c>
      <c r="V82" s="149">
        <v>0</v>
      </c>
      <c r="W82" s="149">
        <v>0</v>
      </c>
    </row>
    <row r="83" spans="1:23" ht="14.5">
      <c r="A83" s="192"/>
      <c r="B83" s="151" t="s">
        <v>50</v>
      </c>
      <c r="C83" s="155">
        <v>3179.11528</v>
      </c>
      <c r="D83" s="155">
        <v>2935.7892299999999</v>
      </c>
      <c r="E83" s="155">
        <v>10372.332340000001</v>
      </c>
      <c r="F83" s="155">
        <v>2972.5637400000001</v>
      </c>
      <c r="G83" s="155">
        <v>1641.6846499999999</v>
      </c>
      <c r="H83" s="155">
        <v>1838.7049200000001</v>
      </c>
      <c r="I83" s="155">
        <v>1754.6411000000001</v>
      </c>
      <c r="J83" s="155">
        <v>1198</v>
      </c>
      <c r="K83" s="155">
        <v>1731.5069100000001</v>
      </c>
      <c r="L83" s="155">
        <v>2280.3120100000001</v>
      </c>
      <c r="M83" s="155">
        <v>2342.2291</v>
      </c>
      <c r="N83" s="155">
        <v>1365.8</v>
      </c>
      <c r="O83" s="155">
        <v>0</v>
      </c>
      <c r="P83" s="155">
        <v>0</v>
      </c>
      <c r="Q83" s="155">
        <v>0</v>
      </c>
      <c r="R83" s="155">
        <v>0</v>
      </c>
      <c r="S83" s="155">
        <v>0</v>
      </c>
      <c r="T83" s="155">
        <v>0</v>
      </c>
      <c r="U83" s="155">
        <v>0</v>
      </c>
      <c r="V83" s="155">
        <v>0</v>
      </c>
      <c r="W83" s="155">
        <v>0</v>
      </c>
    </row>
    <row r="84" spans="1:23" ht="14.5">
      <c r="A84" s="192"/>
      <c r="B84" s="151" t="s">
        <v>63</v>
      </c>
      <c r="C84" s="155">
        <v>1936.65326</v>
      </c>
      <c r="D84" s="155">
        <v>2120.19526</v>
      </c>
      <c r="E84" s="155">
        <v>2204.2272599999997</v>
      </c>
      <c r="F84" s="155">
        <v>2759.2412599999998</v>
      </c>
      <c r="G84" s="155">
        <v>3281.5050399999996</v>
      </c>
      <c r="H84" s="155">
        <v>3291.5050399999996</v>
      </c>
      <c r="I84" s="155">
        <v>3621.26899</v>
      </c>
      <c r="J84" s="155">
        <v>133.4</v>
      </c>
      <c r="K84" s="155">
        <v>133.49100000000001</v>
      </c>
      <c r="L84" s="155">
        <v>133.49100000000001</v>
      </c>
      <c r="M84" s="155">
        <v>133.49100000000001</v>
      </c>
      <c r="N84" s="155">
        <v>133.49100000000001</v>
      </c>
      <c r="O84" s="155">
        <v>133.49100000000001</v>
      </c>
      <c r="P84" s="155">
        <v>133.49100000000001</v>
      </c>
      <c r="Q84" s="155">
        <v>133.49100000000001</v>
      </c>
      <c r="R84" s="155">
        <v>133.49100000000001</v>
      </c>
      <c r="S84" s="155">
        <v>133.49100000000001</v>
      </c>
      <c r="T84" s="155">
        <v>133.49100000000001</v>
      </c>
      <c r="U84" s="155">
        <v>133.49100000000001</v>
      </c>
      <c r="V84" s="155">
        <v>220.36</v>
      </c>
      <c r="W84" s="155">
        <v>0</v>
      </c>
    </row>
    <row r="85" spans="1:23" ht="14.5">
      <c r="A85" s="192"/>
      <c r="B85" s="151" t="s">
        <v>119</v>
      </c>
      <c r="C85" s="149">
        <v>0</v>
      </c>
      <c r="D85" s="149">
        <v>0</v>
      </c>
      <c r="E85" s="149">
        <v>0</v>
      </c>
      <c r="F85" s="149">
        <v>0</v>
      </c>
      <c r="G85" s="149">
        <v>0</v>
      </c>
      <c r="H85" s="149">
        <v>0</v>
      </c>
      <c r="I85" s="149">
        <v>0</v>
      </c>
      <c r="J85" s="149">
        <v>0</v>
      </c>
      <c r="K85" s="149">
        <v>0</v>
      </c>
      <c r="L85" s="149">
        <v>0</v>
      </c>
      <c r="M85" s="149">
        <v>0</v>
      </c>
      <c r="N85" s="149">
        <v>0</v>
      </c>
      <c r="O85" s="149">
        <v>331.29475000000002</v>
      </c>
      <c r="P85" s="149">
        <v>331.29475000000002</v>
      </c>
      <c r="Q85" s="149">
        <v>481.29475000000002</v>
      </c>
      <c r="R85" s="149">
        <v>481.29475000000002</v>
      </c>
      <c r="S85" s="149">
        <v>481.29475000000002</v>
      </c>
      <c r="T85" s="149">
        <v>481.29475000000002</v>
      </c>
      <c r="U85" s="149">
        <v>481.29475000000002</v>
      </c>
      <c r="V85" s="149">
        <v>481.29</v>
      </c>
      <c r="W85" s="149">
        <v>0</v>
      </c>
    </row>
    <row r="86" spans="1:23" ht="14.5">
      <c r="A86" s="192"/>
      <c r="B86" s="151" t="s">
        <v>54</v>
      </c>
      <c r="C86" s="155">
        <v>35280.575079999995</v>
      </c>
      <c r="D86" s="155">
        <v>43198.223770000004</v>
      </c>
      <c r="E86" s="155">
        <v>22007.43461</v>
      </c>
      <c r="F86" s="155">
        <v>29188.382240000003</v>
      </c>
      <c r="G86" s="155">
        <v>41096.970310000004</v>
      </c>
      <c r="H86" s="155">
        <v>49695.180469999999</v>
      </c>
      <c r="I86" s="155">
        <v>27690.753290000001</v>
      </c>
      <c r="J86" s="155">
        <v>0</v>
      </c>
      <c r="K86" s="155">
        <v>46616.177600000003</v>
      </c>
      <c r="L86" s="155">
        <v>54260.145130000004</v>
      </c>
      <c r="M86" s="155">
        <v>0</v>
      </c>
      <c r="N86" s="155">
        <v>0</v>
      </c>
      <c r="O86" s="155">
        <v>0</v>
      </c>
      <c r="P86" s="155">
        <v>0</v>
      </c>
      <c r="Q86" s="155">
        <v>-8.9999999999999993E-3</v>
      </c>
      <c r="R86" s="155">
        <v>719.02281999999991</v>
      </c>
      <c r="S86" s="155">
        <v>0</v>
      </c>
      <c r="T86" s="155">
        <v>5.5091099999999997</v>
      </c>
      <c r="U86" s="155">
        <v>200.05814000000001</v>
      </c>
      <c r="V86" s="155">
        <v>193.75</v>
      </c>
      <c r="W86" s="155">
        <v>0</v>
      </c>
    </row>
    <row r="87" spans="1:23" ht="14.5">
      <c r="A87" s="192"/>
      <c r="B87" s="151" t="s">
        <v>120</v>
      </c>
      <c r="C87" s="152">
        <v>0</v>
      </c>
      <c r="D87" s="152">
        <v>0</v>
      </c>
      <c r="E87" s="152">
        <v>0</v>
      </c>
      <c r="F87" s="152">
        <v>0</v>
      </c>
      <c r="G87" s="152">
        <v>0</v>
      </c>
      <c r="H87" s="152">
        <v>0</v>
      </c>
      <c r="I87" s="152">
        <v>0</v>
      </c>
      <c r="J87" s="152">
        <v>0</v>
      </c>
      <c r="K87" s="152">
        <v>0</v>
      </c>
      <c r="L87" s="152">
        <v>0</v>
      </c>
      <c r="M87" s="152">
        <v>0</v>
      </c>
      <c r="N87" s="152">
        <v>0</v>
      </c>
      <c r="O87" s="152">
        <v>2947.1656800000001</v>
      </c>
      <c r="P87" s="152">
        <v>1367.5688</v>
      </c>
      <c r="Q87" s="152">
        <v>1365.8610200000001</v>
      </c>
      <c r="R87" s="152">
        <v>1381</v>
      </c>
      <c r="S87" s="152">
        <v>1457.7719399999999</v>
      </c>
      <c r="T87" s="152">
        <v>1642.3598400000001</v>
      </c>
      <c r="U87" s="152">
        <v>1633.5485200000001</v>
      </c>
      <c r="V87" s="152">
        <v>1665.43</v>
      </c>
      <c r="W87" s="152">
        <v>0</v>
      </c>
    </row>
    <row r="88" spans="1:23" ht="14.5">
      <c r="A88" s="192"/>
      <c r="B88" s="151" t="s">
        <v>62</v>
      </c>
      <c r="C88" s="155">
        <v>10637.934969999998</v>
      </c>
      <c r="D88" s="155">
        <v>9353.6731199999995</v>
      </c>
      <c r="E88" s="155">
        <v>9513.1220799999992</v>
      </c>
      <c r="F88" s="155">
        <v>38103.406849999992</v>
      </c>
      <c r="G88" s="155">
        <v>36912.983209999999</v>
      </c>
      <c r="H88" s="155">
        <v>37766.742700000003</v>
      </c>
      <c r="I88" s="155">
        <v>35675.59994</v>
      </c>
      <c r="J88" s="155">
        <v>331</v>
      </c>
      <c r="K88" s="155">
        <v>33049.32346</v>
      </c>
      <c r="L88" s="155">
        <v>33477.582750000001</v>
      </c>
      <c r="M88" s="155">
        <v>35058.679080000002</v>
      </c>
      <c r="N88" s="155">
        <v>0</v>
      </c>
      <c r="O88" s="155">
        <v>0</v>
      </c>
      <c r="P88" s="155">
        <v>0</v>
      </c>
      <c r="Q88" s="155">
        <v>0</v>
      </c>
      <c r="R88" s="155">
        <v>0</v>
      </c>
      <c r="S88" s="155">
        <v>0</v>
      </c>
      <c r="T88" s="155">
        <v>0</v>
      </c>
      <c r="U88" s="155">
        <v>0</v>
      </c>
      <c r="V88" s="155">
        <v>0</v>
      </c>
      <c r="W88" s="155">
        <v>0</v>
      </c>
    </row>
    <row r="89" spans="1:23" ht="14.5">
      <c r="A89" s="192"/>
      <c r="B89" s="151" t="s">
        <v>93</v>
      </c>
      <c r="C89" s="149">
        <v>0</v>
      </c>
      <c r="D89" s="149">
        <v>0</v>
      </c>
      <c r="E89" s="149">
        <v>0</v>
      </c>
      <c r="F89" s="149">
        <v>0</v>
      </c>
      <c r="G89" s="149">
        <v>0</v>
      </c>
      <c r="H89" s="149">
        <v>0</v>
      </c>
      <c r="I89" s="149">
        <v>0</v>
      </c>
      <c r="J89" s="149">
        <v>0</v>
      </c>
      <c r="K89" s="149">
        <v>0</v>
      </c>
      <c r="L89" s="149">
        <v>0</v>
      </c>
      <c r="M89" s="149">
        <v>0</v>
      </c>
      <c r="N89" s="149">
        <v>0</v>
      </c>
      <c r="O89" s="149">
        <v>0</v>
      </c>
      <c r="P89" s="149">
        <v>0</v>
      </c>
      <c r="Q89" s="149">
        <v>0</v>
      </c>
      <c r="R89" s="149">
        <v>0</v>
      </c>
      <c r="S89" s="149">
        <v>0</v>
      </c>
      <c r="T89" s="149">
        <v>0</v>
      </c>
      <c r="U89" s="149">
        <v>0</v>
      </c>
      <c r="V89" s="149">
        <v>0</v>
      </c>
      <c r="W89" s="149">
        <v>0</v>
      </c>
    </row>
    <row r="90" spans="1:23" ht="14.5">
      <c r="A90" s="192"/>
      <c r="B90" s="151" t="s">
        <v>53</v>
      </c>
      <c r="C90" s="155">
        <v>0</v>
      </c>
      <c r="D90" s="155">
        <v>0</v>
      </c>
      <c r="E90" s="155">
        <v>0</v>
      </c>
      <c r="F90" s="155">
        <v>0</v>
      </c>
      <c r="G90" s="155">
        <v>0</v>
      </c>
      <c r="H90" s="155">
        <v>0</v>
      </c>
      <c r="I90" s="155">
        <v>0</v>
      </c>
      <c r="J90" s="155">
        <v>0</v>
      </c>
      <c r="K90" s="155">
        <v>0</v>
      </c>
      <c r="L90" s="155">
        <v>0</v>
      </c>
      <c r="M90" s="155">
        <v>0</v>
      </c>
      <c r="N90" s="155">
        <v>330.5</v>
      </c>
      <c r="O90" s="155">
        <v>0</v>
      </c>
      <c r="P90" s="155">
        <v>0</v>
      </c>
      <c r="Q90" s="155">
        <v>0</v>
      </c>
      <c r="R90" s="155">
        <v>0</v>
      </c>
      <c r="S90" s="155">
        <v>0</v>
      </c>
      <c r="T90" s="155">
        <v>0</v>
      </c>
      <c r="U90" s="155">
        <v>0</v>
      </c>
      <c r="V90" s="155">
        <v>0</v>
      </c>
      <c r="W90" s="155">
        <v>0</v>
      </c>
    </row>
    <row r="91" spans="1:23" ht="14.5">
      <c r="A91" s="192"/>
      <c r="B91" s="151" t="s">
        <v>60</v>
      </c>
      <c r="C91" s="149">
        <v>0</v>
      </c>
      <c r="D91" s="149">
        <v>0</v>
      </c>
      <c r="E91" s="149">
        <v>0</v>
      </c>
      <c r="F91" s="149">
        <v>0</v>
      </c>
      <c r="G91" s="149">
        <v>0</v>
      </c>
      <c r="H91" s="149">
        <v>0</v>
      </c>
      <c r="I91" s="149">
        <v>0</v>
      </c>
      <c r="J91" s="149">
        <v>0</v>
      </c>
      <c r="K91" s="149">
        <v>0</v>
      </c>
      <c r="L91" s="149">
        <v>0</v>
      </c>
      <c r="M91" s="149">
        <v>0</v>
      </c>
      <c r="N91" s="149">
        <v>0</v>
      </c>
      <c r="O91" s="149">
        <v>0</v>
      </c>
      <c r="P91" s="149">
        <v>0</v>
      </c>
      <c r="Q91" s="149">
        <v>0</v>
      </c>
      <c r="R91" s="149">
        <v>0</v>
      </c>
      <c r="S91" s="149">
        <v>0</v>
      </c>
      <c r="T91" s="149">
        <v>0</v>
      </c>
      <c r="U91" s="149">
        <v>0</v>
      </c>
      <c r="V91" s="149">
        <v>0</v>
      </c>
      <c r="W91" s="149">
        <v>0</v>
      </c>
    </row>
    <row r="92" spans="1:23" ht="14.5">
      <c r="A92" s="193"/>
      <c r="B92" s="154" t="s">
        <v>64</v>
      </c>
      <c r="C92" s="149">
        <v>1133358.3745899999</v>
      </c>
      <c r="D92" s="149">
        <v>1129708.67178</v>
      </c>
      <c r="E92" s="149">
        <v>1134221.8612200001</v>
      </c>
      <c r="F92" s="149">
        <v>1134612.2718</v>
      </c>
      <c r="G92" s="149">
        <v>1130583.2822699999</v>
      </c>
      <c r="H92" s="149">
        <v>1123156.8851599996</v>
      </c>
      <c r="I92" s="149">
        <v>1114639.6443599998</v>
      </c>
      <c r="J92" s="149">
        <v>1106062.4177299996</v>
      </c>
      <c r="K92" s="149">
        <v>1092971.8788999999</v>
      </c>
      <c r="L92" s="149">
        <v>1080302.1463300004</v>
      </c>
      <c r="M92" s="149">
        <v>1069226.1783099999</v>
      </c>
      <c r="N92" s="149">
        <v>1058265.2991200001</v>
      </c>
      <c r="O92" s="149">
        <v>1072488.1201500001</v>
      </c>
      <c r="P92" s="149">
        <v>1061487.6190599999</v>
      </c>
      <c r="Q92" s="149">
        <v>1048214.5191</v>
      </c>
      <c r="R92" s="149">
        <v>1038067.91102</v>
      </c>
      <c r="S92" s="149">
        <v>1034479.79837</v>
      </c>
      <c r="T92" s="149">
        <v>1019102.37767</v>
      </c>
      <c r="U92" s="149">
        <v>1039920.75048</v>
      </c>
      <c r="V92" s="149">
        <v>1028117.29</v>
      </c>
      <c r="W92" s="149">
        <v>0</v>
      </c>
    </row>
    <row r="93" spans="1:23" ht="14.5">
      <c r="A93" s="194"/>
      <c r="B93" s="158" t="s">
        <v>65</v>
      </c>
      <c r="C93" s="152">
        <v>0</v>
      </c>
      <c r="D93" s="152">
        <v>0</v>
      </c>
      <c r="E93" s="152">
        <v>0</v>
      </c>
      <c r="F93" s="152">
        <v>0</v>
      </c>
      <c r="G93" s="152">
        <v>0</v>
      </c>
      <c r="H93" s="152">
        <v>0</v>
      </c>
      <c r="I93" s="152">
        <v>0</v>
      </c>
      <c r="J93" s="152">
        <v>0</v>
      </c>
      <c r="K93" s="152">
        <v>0</v>
      </c>
      <c r="L93" s="152">
        <v>0</v>
      </c>
      <c r="M93" s="152">
        <v>0</v>
      </c>
      <c r="N93" s="152">
        <v>0</v>
      </c>
      <c r="O93" s="152">
        <v>0</v>
      </c>
      <c r="P93" s="152">
        <v>0</v>
      </c>
      <c r="Q93" s="152">
        <v>0</v>
      </c>
      <c r="R93" s="152">
        <v>0</v>
      </c>
      <c r="S93" s="152">
        <v>0</v>
      </c>
      <c r="T93" s="152">
        <v>0</v>
      </c>
      <c r="U93" s="152">
        <v>0</v>
      </c>
      <c r="V93" s="152">
        <v>0</v>
      </c>
      <c r="W93" s="152">
        <v>0</v>
      </c>
    </row>
    <row r="94" spans="1:23" ht="14.5">
      <c r="A94" s="194"/>
      <c r="B94" s="158" t="s">
        <v>66</v>
      </c>
      <c r="C94" s="152">
        <v>969745.30059</v>
      </c>
      <c r="D94" s="152">
        <v>969078.99544999993</v>
      </c>
      <c r="E94" s="152">
        <v>976724.85681000014</v>
      </c>
      <c r="F94" s="152">
        <v>980209.49922999996</v>
      </c>
      <c r="G94" s="152">
        <v>979115.56122999999</v>
      </c>
      <c r="H94" s="152">
        <v>974795.84231999971</v>
      </c>
      <c r="I94" s="152">
        <v>968860.18203999987</v>
      </c>
      <c r="J94" s="152">
        <v>963428.9140399996</v>
      </c>
      <c r="K94" s="152">
        <v>953481.20741999988</v>
      </c>
      <c r="L94" s="152">
        <v>943939.48725000024</v>
      </c>
      <c r="M94" s="152">
        <v>936010.05632999993</v>
      </c>
      <c r="N94" s="152">
        <v>928222.11820000003</v>
      </c>
      <c r="O94" s="152">
        <v>945794.35499999998</v>
      </c>
      <c r="P94" s="152">
        <v>943879.24905999994</v>
      </c>
      <c r="Q94" s="152">
        <v>927523.29057000007</v>
      </c>
      <c r="R94" s="152">
        <v>920522.73000999994</v>
      </c>
      <c r="S94" s="152">
        <v>919181.37029999995</v>
      </c>
      <c r="T94" s="152">
        <v>907010.36639999994</v>
      </c>
      <c r="U94" s="152">
        <v>931813.67595000006</v>
      </c>
      <c r="V94" s="152">
        <v>923069.89</v>
      </c>
      <c r="W94" s="152">
        <v>0</v>
      </c>
    </row>
    <row r="95" spans="1:23" ht="14.5">
      <c r="A95" s="194"/>
      <c r="B95" s="158" t="s">
        <v>67</v>
      </c>
      <c r="C95" s="152">
        <v>163613.07399999999</v>
      </c>
      <c r="D95" s="152">
        <v>160629.67632999999</v>
      </c>
      <c r="E95" s="152">
        <v>157497.00440999999</v>
      </c>
      <c r="F95" s="152">
        <v>154402.77256999997</v>
      </c>
      <c r="G95" s="152">
        <v>151467.72103999997</v>
      </c>
      <c r="H95" s="152">
        <v>148361.04283999998</v>
      </c>
      <c r="I95" s="152">
        <v>145779.46232000002</v>
      </c>
      <c r="J95" s="152">
        <v>142633.50369000001</v>
      </c>
      <c r="K95" s="152">
        <v>139490.67148000002</v>
      </c>
      <c r="L95" s="152">
        <v>136362.65908000001</v>
      </c>
      <c r="M95" s="152">
        <v>133216.12198000003</v>
      </c>
      <c r="N95" s="152">
        <v>130043.18091999997</v>
      </c>
      <c r="O95" s="152">
        <v>126693.76515000001</v>
      </c>
      <c r="P95" s="152">
        <v>117608.37</v>
      </c>
      <c r="Q95" s="152">
        <v>120691.22853000001</v>
      </c>
      <c r="R95" s="152">
        <v>117545.18101</v>
      </c>
      <c r="S95" s="152">
        <v>115298.42806999999</v>
      </c>
      <c r="T95" s="152">
        <v>112092.01127</v>
      </c>
      <c r="U95" s="152">
        <v>108107.07453</v>
      </c>
      <c r="V95" s="152">
        <v>105047.4</v>
      </c>
      <c r="W95" s="152">
        <v>0</v>
      </c>
    </row>
    <row r="96" spans="1:23" ht="14.5">
      <c r="A96" s="195"/>
      <c r="B96" s="318" t="s">
        <v>68</v>
      </c>
      <c r="C96" s="152">
        <v>0</v>
      </c>
      <c r="D96" s="152">
        <v>0</v>
      </c>
      <c r="E96" s="152">
        <v>0</v>
      </c>
      <c r="F96" s="152">
        <v>0</v>
      </c>
      <c r="G96" s="152">
        <v>0</v>
      </c>
      <c r="H96" s="152">
        <v>0</v>
      </c>
      <c r="I96" s="152">
        <v>0</v>
      </c>
      <c r="J96" s="152">
        <v>0</v>
      </c>
      <c r="K96" s="152">
        <v>0</v>
      </c>
      <c r="L96" s="152">
        <v>0</v>
      </c>
      <c r="M96" s="152">
        <v>0</v>
      </c>
      <c r="N96" s="152">
        <v>0</v>
      </c>
      <c r="O96" s="152">
        <v>0</v>
      </c>
      <c r="P96" s="152">
        <v>0</v>
      </c>
      <c r="Q96" s="152">
        <v>0</v>
      </c>
      <c r="R96" s="152">
        <v>0</v>
      </c>
      <c r="S96" s="152">
        <v>0</v>
      </c>
      <c r="T96" s="152">
        <v>0</v>
      </c>
      <c r="U96" s="152">
        <v>0</v>
      </c>
      <c r="V96" s="152">
        <v>0</v>
      </c>
      <c r="W96" s="152">
        <v>0</v>
      </c>
    </row>
    <row r="97" spans="1:23" ht="14.5">
      <c r="A97" s="193"/>
      <c r="B97" s="161" t="s">
        <v>69</v>
      </c>
      <c r="C97" s="162">
        <v>1396178.86506</v>
      </c>
      <c r="D97" s="162">
        <v>1392643.93178</v>
      </c>
      <c r="E97" s="162">
        <v>1369193.3927600002</v>
      </c>
      <c r="F97" s="162">
        <v>1412955.4352200001</v>
      </c>
      <c r="G97" s="162">
        <v>1399103.2915499997</v>
      </c>
      <c r="H97" s="162">
        <v>1425359.1916999996</v>
      </c>
      <c r="I97" s="162">
        <v>1418952.0386599996</v>
      </c>
      <c r="J97" s="162">
        <v>1346235.8177299995</v>
      </c>
      <c r="K97" s="162">
        <v>1343354.1216199999</v>
      </c>
      <c r="L97" s="162">
        <v>1396109.3034300003</v>
      </c>
      <c r="M97" s="162">
        <v>1375269.7892499999</v>
      </c>
      <c r="N97" s="162">
        <v>1383522.35562</v>
      </c>
      <c r="O97" s="162">
        <v>1291641.97554</v>
      </c>
      <c r="P97" s="162">
        <v>1349092.2961900001</v>
      </c>
      <c r="Q97" s="162">
        <v>1409083.9224500002</v>
      </c>
      <c r="R97" s="162">
        <v>1349855.6923199999</v>
      </c>
      <c r="S97" s="162">
        <v>1342154.55535</v>
      </c>
      <c r="T97" s="162">
        <v>1335608.1984899999</v>
      </c>
      <c r="U97" s="162">
        <v>1447444.88255</v>
      </c>
      <c r="V97" s="162">
        <v>1436466.01</v>
      </c>
      <c r="W97" s="162">
        <v>0</v>
      </c>
    </row>
    <row r="98" spans="1:23" ht="15" thickBot="1"/>
    <row r="99" spans="1:23" ht="16" customHeight="1" thickTop="1" thickBot="1">
      <c r="A99" s="178"/>
      <c r="B99" s="27" t="s">
        <v>95</v>
      </c>
      <c r="C99" s="391">
        <v>2015</v>
      </c>
      <c r="D99" s="391"/>
      <c r="E99" s="391"/>
      <c r="F99" s="391"/>
      <c r="G99" s="392">
        <v>2016</v>
      </c>
      <c r="H99" s="391"/>
      <c r="I99" s="391"/>
      <c r="J99" s="391"/>
      <c r="K99" s="392">
        <v>2017</v>
      </c>
      <c r="L99" s="391"/>
      <c r="M99" s="391"/>
      <c r="N99" s="391"/>
      <c r="O99" s="392">
        <v>2018</v>
      </c>
      <c r="P99" s="391"/>
      <c r="Q99" s="391"/>
      <c r="R99" s="391"/>
      <c r="S99" s="392">
        <v>2019</v>
      </c>
      <c r="T99" s="391"/>
      <c r="U99" s="391"/>
      <c r="V99" s="391"/>
      <c r="W99" s="244">
        <v>2020</v>
      </c>
    </row>
    <row r="100" spans="1:23" ht="16" customHeight="1" thickTop="1">
      <c r="B100" s="28" t="s">
        <v>97</v>
      </c>
      <c r="C100" s="351" t="s">
        <v>0</v>
      </c>
      <c r="D100" s="351" t="s">
        <v>1</v>
      </c>
      <c r="E100" s="351" t="s">
        <v>2</v>
      </c>
      <c r="F100" s="351" t="s">
        <v>3</v>
      </c>
      <c r="G100" s="351" t="s">
        <v>4</v>
      </c>
      <c r="H100" s="351" t="s">
        <v>5</v>
      </c>
      <c r="I100" s="351" t="s">
        <v>6</v>
      </c>
      <c r="J100" s="351" t="s">
        <v>7</v>
      </c>
      <c r="K100" s="351" t="s">
        <v>8</v>
      </c>
      <c r="L100" s="351" t="s">
        <v>90</v>
      </c>
      <c r="M100" s="351" t="s">
        <v>102</v>
      </c>
      <c r="N100" s="351" t="s">
        <v>103</v>
      </c>
      <c r="O100" s="351" t="s">
        <v>104</v>
      </c>
      <c r="P100" s="351" t="s">
        <v>106</v>
      </c>
      <c r="Q100" s="351" t="s">
        <v>107</v>
      </c>
      <c r="R100" s="351" t="s">
        <v>108</v>
      </c>
      <c r="S100" s="351" t="s">
        <v>109</v>
      </c>
      <c r="T100" s="351" t="s">
        <v>111</v>
      </c>
      <c r="U100" s="351" t="s">
        <v>116</v>
      </c>
      <c r="V100" s="351" t="s">
        <v>117</v>
      </c>
      <c r="W100" s="351" t="s">
        <v>159</v>
      </c>
    </row>
    <row r="101" spans="1:23" ht="14.5">
      <c r="A101" s="193"/>
      <c r="B101" s="154" t="s">
        <v>71</v>
      </c>
      <c r="C101" s="149">
        <v>174215.11593999999</v>
      </c>
      <c r="D101" s="149">
        <v>194323.98754999999</v>
      </c>
      <c r="E101" s="149">
        <v>200588.44474999997</v>
      </c>
      <c r="F101" s="149">
        <v>119894.90341999999</v>
      </c>
      <c r="G101" s="149">
        <v>204218.97913000005</v>
      </c>
      <c r="H101" s="149">
        <v>229106.91665</v>
      </c>
      <c r="I101" s="149">
        <v>230762.23538</v>
      </c>
      <c r="J101" s="149">
        <v>257619.17613999997</v>
      </c>
      <c r="K101" s="149">
        <v>167845.74265999999</v>
      </c>
      <c r="L101" s="149">
        <v>254897.12789</v>
      </c>
      <c r="M101" s="149">
        <v>213780.42354999998</v>
      </c>
      <c r="N101" s="149">
        <v>293537.32504000003</v>
      </c>
      <c r="O101" s="149">
        <v>77527</v>
      </c>
      <c r="P101" s="149">
        <v>129007.61038</v>
      </c>
      <c r="Q101" s="149">
        <v>185785.5436</v>
      </c>
      <c r="R101" s="149">
        <v>239050.94214</v>
      </c>
      <c r="S101" s="149">
        <v>88736.866029999976</v>
      </c>
      <c r="T101" s="149">
        <v>130444.11309</v>
      </c>
      <c r="U101" s="149">
        <v>276830.98319</v>
      </c>
      <c r="V101" s="149">
        <v>244142.34999999998</v>
      </c>
      <c r="W101" s="149">
        <v>0</v>
      </c>
    </row>
    <row r="102" spans="1:23" ht="14.5">
      <c r="A102" s="193"/>
      <c r="B102" s="163" t="s">
        <v>72</v>
      </c>
      <c r="C102" s="152">
        <v>33093.406139999999</v>
      </c>
      <c r="D102" s="152">
        <v>33521.697439999996</v>
      </c>
      <c r="E102" s="152">
        <v>43562.398069999996</v>
      </c>
      <c r="F102" s="152">
        <v>31552.536579999993</v>
      </c>
      <c r="G102" s="152">
        <v>17773.456410000003</v>
      </c>
      <c r="H102" s="152">
        <v>23354.239079999999</v>
      </c>
      <c r="I102" s="152">
        <v>32489.850879999998</v>
      </c>
      <c r="J102" s="152">
        <v>20208.188900000005</v>
      </c>
      <c r="K102" s="152">
        <v>80752.807000000001</v>
      </c>
      <c r="L102" s="152">
        <v>107036.13295000001</v>
      </c>
      <c r="M102" s="152">
        <v>138519.27794999999</v>
      </c>
      <c r="N102" s="152">
        <v>45953</v>
      </c>
      <c r="O102" s="152">
        <v>51335</v>
      </c>
      <c r="P102" s="152">
        <v>57945.955499999996</v>
      </c>
      <c r="Q102" s="152">
        <v>102355.09561</v>
      </c>
      <c r="R102" s="152">
        <v>69698</v>
      </c>
      <c r="S102" s="152">
        <v>62173.851799999997</v>
      </c>
      <c r="T102" s="152">
        <v>60075.30141</v>
      </c>
      <c r="U102" s="152">
        <v>78240.689689999999</v>
      </c>
      <c r="V102" s="152">
        <v>91881.86</v>
      </c>
      <c r="W102" s="152">
        <v>0</v>
      </c>
    </row>
    <row r="103" spans="1:23" ht="14.5">
      <c r="A103" s="193"/>
      <c r="B103" s="163" t="s">
        <v>74</v>
      </c>
      <c r="C103" s="152">
        <v>6338.193189999999</v>
      </c>
      <c r="D103" s="152">
        <v>2281.5221099999994</v>
      </c>
      <c r="E103" s="152">
        <v>4387.7111299999997</v>
      </c>
      <c r="F103" s="152">
        <v>6591.9175700000005</v>
      </c>
      <c r="G103" s="152">
        <v>8130.7196900000008</v>
      </c>
      <c r="H103" s="152">
        <v>2043.2289699999999</v>
      </c>
      <c r="I103" s="152">
        <v>6491.5749499999993</v>
      </c>
      <c r="J103" s="152">
        <v>4604</v>
      </c>
      <c r="K103" s="152">
        <v>5061.623779999999</v>
      </c>
      <c r="L103" s="152">
        <v>10000.276679999997</v>
      </c>
      <c r="M103" s="152">
        <v>15421.681919999995</v>
      </c>
      <c r="N103" s="152">
        <v>8984</v>
      </c>
      <c r="O103" s="152">
        <v>3076</v>
      </c>
      <c r="P103" s="152">
        <v>9881.1073100000012</v>
      </c>
      <c r="Q103" s="152">
        <v>16065.812310000001</v>
      </c>
      <c r="R103" s="152">
        <v>2629</v>
      </c>
      <c r="S103" s="152">
        <v>6888.8996999999999</v>
      </c>
      <c r="T103" s="152">
        <v>11047.520500000001</v>
      </c>
      <c r="U103" s="152">
        <v>16769.674729999999</v>
      </c>
      <c r="V103" s="152">
        <v>5063.9500000000007</v>
      </c>
      <c r="W103" s="152">
        <v>0</v>
      </c>
    </row>
    <row r="104" spans="1:23" ht="14.5">
      <c r="A104" s="193"/>
      <c r="B104" s="163" t="s">
        <v>73</v>
      </c>
      <c r="C104" s="152">
        <v>2193.8586299999997</v>
      </c>
      <c r="D104" s="152">
        <v>2047.1522000000002</v>
      </c>
      <c r="E104" s="152">
        <v>2724.1714699999998</v>
      </c>
      <c r="F104" s="152">
        <v>2960.0991199999999</v>
      </c>
      <c r="G104" s="152">
        <v>2898.9773300000002</v>
      </c>
      <c r="H104" s="152">
        <v>2744.5232799999999</v>
      </c>
      <c r="I104" s="152">
        <v>2902.2537299999999</v>
      </c>
      <c r="J104" s="152">
        <v>2777.0398999999998</v>
      </c>
      <c r="K104" s="152">
        <v>3650.8299300000003</v>
      </c>
      <c r="L104" s="152">
        <v>5285.6551600000003</v>
      </c>
      <c r="M104" s="152">
        <v>6670.8296099999998</v>
      </c>
      <c r="N104" s="152">
        <v>3280.7542499999995</v>
      </c>
      <c r="O104" s="152">
        <v>2921</v>
      </c>
      <c r="P104" s="152">
        <v>2005.6786099999995</v>
      </c>
      <c r="Q104" s="152">
        <v>2130.7182499999999</v>
      </c>
      <c r="R104" s="152">
        <v>1372.3669300000001</v>
      </c>
      <c r="S104" s="152">
        <v>1533.6150500000001</v>
      </c>
      <c r="T104" s="152">
        <v>1783.2373400000001</v>
      </c>
      <c r="U104" s="152">
        <v>1808.7105499999998</v>
      </c>
      <c r="V104" s="152">
        <v>0.14000000000000057</v>
      </c>
      <c r="W104" s="152">
        <v>0</v>
      </c>
    </row>
    <row r="105" spans="1:23" ht="14.5">
      <c r="A105" s="193"/>
      <c r="B105" s="163" t="s">
        <v>122</v>
      </c>
      <c r="C105" s="149">
        <v>0</v>
      </c>
      <c r="D105" s="149">
        <v>0</v>
      </c>
      <c r="E105" s="149">
        <v>0</v>
      </c>
      <c r="F105" s="149">
        <v>0</v>
      </c>
      <c r="G105" s="149">
        <v>0</v>
      </c>
      <c r="H105" s="149">
        <v>0</v>
      </c>
      <c r="I105" s="149">
        <v>0</v>
      </c>
      <c r="J105" s="149">
        <v>0</v>
      </c>
      <c r="K105" s="149">
        <v>0</v>
      </c>
      <c r="L105" s="149">
        <v>0</v>
      </c>
      <c r="M105" s="149">
        <v>0</v>
      </c>
      <c r="N105" s="149">
        <v>0</v>
      </c>
      <c r="O105" s="149">
        <v>1172</v>
      </c>
      <c r="P105" s="149">
        <v>2275.7942400000002</v>
      </c>
      <c r="Q105" s="149">
        <v>2161.2107500000002</v>
      </c>
      <c r="R105" s="149">
        <v>3380.6008500000003</v>
      </c>
      <c r="S105" s="149">
        <v>558.45096000000001</v>
      </c>
      <c r="T105" s="149">
        <v>1116.9019900000001</v>
      </c>
      <c r="U105" s="149">
        <v>1669.9240199999999</v>
      </c>
      <c r="V105" s="149">
        <v>164.14</v>
      </c>
      <c r="W105" s="149">
        <v>0</v>
      </c>
    </row>
    <row r="106" spans="1:23" ht="14.5">
      <c r="A106" s="193"/>
      <c r="B106" s="163" t="s">
        <v>124</v>
      </c>
      <c r="C106" s="152">
        <v>99287.369889999987</v>
      </c>
      <c r="D106" s="152">
        <v>120817.18586</v>
      </c>
      <c r="E106" s="152">
        <v>122029.32839999998</v>
      </c>
      <c r="F106" s="152">
        <v>46978.13521</v>
      </c>
      <c r="G106" s="152">
        <v>47441.172530000003</v>
      </c>
      <c r="H106" s="152">
        <v>57515.356590000003</v>
      </c>
      <c r="I106" s="152">
        <v>57885.853200000005</v>
      </c>
      <c r="J106" s="152">
        <v>58097.815479999997</v>
      </c>
      <c r="K106" s="152">
        <v>58459.740909999993</v>
      </c>
      <c r="L106" s="152">
        <v>58690.810389999999</v>
      </c>
      <c r="M106" s="152">
        <v>58812.323400000001</v>
      </c>
      <c r="N106" s="152">
        <v>59094.259829999995</v>
      </c>
      <c r="O106" s="152">
        <v>59392</v>
      </c>
      <c r="P106" s="152">
        <v>59608.624329999999</v>
      </c>
      <c r="Q106" s="152">
        <v>59936.872759999998</v>
      </c>
      <c r="R106" s="152">
        <v>0</v>
      </c>
      <c r="S106" s="152">
        <v>0</v>
      </c>
      <c r="T106" s="152">
        <v>0</v>
      </c>
      <c r="U106" s="152">
        <v>0</v>
      </c>
      <c r="V106" s="152">
        <v>0</v>
      </c>
      <c r="W106" s="152">
        <v>0</v>
      </c>
    </row>
    <row r="107" spans="1:23" ht="14.5">
      <c r="A107" s="193"/>
      <c r="B107" s="163" t="s">
        <v>125</v>
      </c>
      <c r="C107" s="152">
        <v>7358.1600399999988</v>
      </c>
      <c r="D107" s="152">
        <v>10096.504219999999</v>
      </c>
      <c r="E107" s="152">
        <v>1666.2611299999999</v>
      </c>
      <c r="F107" s="152">
        <v>4097.9919399999999</v>
      </c>
      <c r="G107" s="152">
        <v>6672.3681699999997</v>
      </c>
      <c r="H107" s="152">
        <v>9303.1573000000008</v>
      </c>
      <c r="I107" s="152">
        <v>1999.78215</v>
      </c>
      <c r="J107" s="152">
        <v>5340.530929999999</v>
      </c>
      <c r="K107" s="152">
        <v>8773.4021599999996</v>
      </c>
      <c r="L107" s="152">
        <v>11985.453660000001</v>
      </c>
      <c r="M107" s="152">
        <v>1057.9109299999996</v>
      </c>
      <c r="N107" s="152">
        <v>4035.8015099999998</v>
      </c>
      <c r="O107" s="152">
        <v>10409</v>
      </c>
      <c r="P107" s="152">
        <v>13701.51901</v>
      </c>
      <c r="Q107" s="152">
        <v>3537.8883700000001</v>
      </c>
      <c r="R107" s="152">
        <v>0</v>
      </c>
      <c r="S107" s="152">
        <v>-1.0000000000000001E-5</v>
      </c>
      <c r="T107" s="152">
        <v>-1.0000000000000001E-5</v>
      </c>
      <c r="U107" s="152">
        <v>-1.0000000000000001E-5</v>
      </c>
      <c r="V107" s="152">
        <v>0</v>
      </c>
      <c r="W107" s="152">
        <v>0</v>
      </c>
    </row>
    <row r="108" spans="1:23" ht="14.5">
      <c r="A108" s="193"/>
      <c r="B108" s="163" t="s">
        <v>126</v>
      </c>
      <c r="C108" s="119">
        <v>0</v>
      </c>
      <c r="D108" s="119">
        <v>0</v>
      </c>
      <c r="E108" s="119">
        <v>0</v>
      </c>
      <c r="F108" s="119">
        <v>0</v>
      </c>
      <c r="G108" s="119">
        <v>0</v>
      </c>
      <c r="H108" s="119">
        <v>0</v>
      </c>
      <c r="I108" s="119">
        <v>0</v>
      </c>
      <c r="J108" s="119">
        <v>0</v>
      </c>
      <c r="K108" s="119">
        <v>0</v>
      </c>
      <c r="L108" s="119">
        <v>0</v>
      </c>
      <c r="M108" s="119">
        <v>0</v>
      </c>
      <c r="N108" s="119">
        <v>0</v>
      </c>
      <c r="O108" s="119">
        <v>-3299</v>
      </c>
      <c r="P108" s="119">
        <v>-3420.0970400000001</v>
      </c>
      <c r="Q108" s="119">
        <v>-3033.4057299999999</v>
      </c>
      <c r="R108" s="119">
        <v>0</v>
      </c>
      <c r="S108" s="119">
        <v>-23.50863</v>
      </c>
      <c r="T108" s="119">
        <v>0</v>
      </c>
      <c r="U108" s="119">
        <v>0</v>
      </c>
      <c r="V108" s="119">
        <v>0</v>
      </c>
      <c r="W108" s="119">
        <v>0</v>
      </c>
    </row>
    <row r="109" spans="1:23" ht="14.5">
      <c r="A109" s="193"/>
      <c r="B109" s="163" t="s">
        <v>127</v>
      </c>
      <c r="C109" s="149">
        <v>0</v>
      </c>
      <c r="D109" s="149">
        <v>0</v>
      </c>
      <c r="E109" s="149">
        <v>0</v>
      </c>
      <c r="F109" s="149">
        <v>0</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row>
    <row r="110" spans="1:23" ht="14.5">
      <c r="A110" s="193"/>
      <c r="B110" s="163" t="s">
        <v>128</v>
      </c>
      <c r="C110" s="168">
        <v>0</v>
      </c>
      <c r="D110" s="168">
        <v>0</v>
      </c>
      <c r="E110" s="168">
        <v>0</v>
      </c>
      <c r="F110" s="168">
        <v>0</v>
      </c>
      <c r="G110" s="168">
        <v>0</v>
      </c>
      <c r="H110" s="168">
        <v>0</v>
      </c>
      <c r="I110" s="168">
        <v>0</v>
      </c>
      <c r="J110" s="168">
        <v>0</v>
      </c>
      <c r="K110" s="168">
        <v>0</v>
      </c>
      <c r="L110" s="168">
        <v>0</v>
      </c>
      <c r="M110" s="168">
        <v>0</v>
      </c>
      <c r="N110" s="168">
        <v>0</v>
      </c>
      <c r="O110" s="168">
        <v>0</v>
      </c>
      <c r="P110" s="168">
        <v>0</v>
      </c>
      <c r="Q110" s="168">
        <v>0</v>
      </c>
      <c r="R110" s="168">
        <v>67769.974359999993</v>
      </c>
      <c r="S110" s="168">
        <v>64374.249680000001</v>
      </c>
      <c r="T110" s="168">
        <v>107076.98239</v>
      </c>
      <c r="U110" s="168">
        <v>106600.90499</v>
      </c>
      <c r="V110" s="168">
        <v>85247.29</v>
      </c>
      <c r="W110" s="168">
        <v>0</v>
      </c>
    </row>
    <row r="111" spans="1:23" ht="14.5">
      <c r="A111" s="193"/>
      <c r="B111" s="163" t="s">
        <v>129</v>
      </c>
      <c r="C111" s="149">
        <v>0</v>
      </c>
      <c r="D111" s="149">
        <v>0</v>
      </c>
      <c r="E111" s="149">
        <v>0</v>
      </c>
      <c r="F111" s="149">
        <v>0</v>
      </c>
      <c r="G111" s="149">
        <v>0</v>
      </c>
      <c r="H111" s="149">
        <v>0</v>
      </c>
      <c r="I111" s="149">
        <v>0</v>
      </c>
      <c r="J111" s="149">
        <v>0</v>
      </c>
      <c r="K111" s="149">
        <v>0</v>
      </c>
      <c r="L111" s="149">
        <v>0</v>
      </c>
      <c r="M111" s="149">
        <v>0</v>
      </c>
      <c r="N111" s="149">
        <v>0</v>
      </c>
      <c r="O111" s="149">
        <v>0</v>
      </c>
      <c r="P111" s="149">
        <v>0</v>
      </c>
      <c r="Q111" s="149">
        <v>0</v>
      </c>
      <c r="R111" s="149">
        <v>0</v>
      </c>
      <c r="S111" s="149">
        <v>23928.31364</v>
      </c>
      <c r="T111" s="149">
        <v>19285.913270000001</v>
      </c>
      <c r="U111" s="149">
        <v>37804.263180000002</v>
      </c>
      <c r="V111" s="149">
        <v>6822.61</v>
      </c>
      <c r="W111" s="149">
        <v>0</v>
      </c>
    </row>
    <row r="112" spans="1:23" ht="14.5">
      <c r="A112" s="193"/>
      <c r="B112" s="163" t="s">
        <v>130</v>
      </c>
      <c r="C112" s="149">
        <v>0</v>
      </c>
      <c r="D112" s="149">
        <v>0</v>
      </c>
      <c r="E112" s="149">
        <v>0</v>
      </c>
      <c r="F112" s="149">
        <v>0</v>
      </c>
      <c r="G112" s="149">
        <v>0</v>
      </c>
      <c r="H112" s="149">
        <v>0</v>
      </c>
      <c r="I112" s="149">
        <v>0</v>
      </c>
      <c r="J112" s="149">
        <v>0</v>
      </c>
      <c r="K112" s="149">
        <v>0</v>
      </c>
      <c r="L112" s="149">
        <v>0</v>
      </c>
      <c r="M112" s="149">
        <v>0</v>
      </c>
      <c r="N112" s="149">
        <v>0</v>
      </c>
      <c r="O112" s="149">
        <v>0</v>
      </c>
      <c r="P112" s="149">
        <v>0</v>
      </c>
      <c r="Q112" s="149">
        <v>0</v>
      </c>
      <c r="R112" s="149">
        <v>0</v>
      </c>
      <c r="S112" s="149">
        <v>-3241.4044199999998</v>
      </c>
      <c r="T112" s="149">
        <v>-4245.2744599999996</v>
      </c>
      <c r="U112" s="149">
        <v>-4624.3302300000005</v>
      </c>
      <c r="V112" s="149">
        <v>-4552.5600000000004</v>
      </c>
      <c r="W112" s="149">
        <v>0</v>
      </c>
    </row>
    <row r="113" spans="1:23" ht="14.5">
      <c r="A113" s="193"/>
      <c r="B113" s="163" t="s">
        <v>110</v>
      </c>
      <c r="C113" s="149">
        <v>0</v>
      </c>
      <c r="D113" s="149">
        <v>0</v>
      </c>
      <c r="E113" s="149">
        <v>0</v>
      </c>
      <c r="F113" s="149">
        <v>0</v>
      </c>
      <c r="G113" s="149">
        <v>0</v>
      </c>
      <c r="H113" s="149">
        <v>0</v>
      </c>
      <c r="I113" s="149">
        <v>0</v>
      </c>
      <c r="J113" s="149">
        <v>0</v>
      </c>
      <c r="K113" s="149">
        <v>0</v>
      </c>
      <c r="L113" s="149">
        <v>0</v>
      </c>
      <c r="M113" s="149">
        <v>0</v>
      </c>
      <c r="N113" s="149">
        <v>0</v>
      </c>
      <c r="O113" s="149">
        <v>0</v>
      </c>
      <c r="P113" s="149">
        <v>0</v>
      </c>
      <c r="Q113" s="149">
        <v>0</v>
      </c>
      <c r="R113" s="149">
        <v>0</v>
      </c>
      <c r="S113" s="149">
        <v>257.90066999999999</v>
      </c>
      <c r="T113" s="149">
        <v>254.05713</v>
      </c>
      <c r="U113" s="149">
        <v>278.09757000000002</v>
      </c>
      <c r="V113" s="149">
        <v>405.71</v>
      </c>
      <c r="W113" s="149">
        <v>0</v>
      </c>
    </row>
    <row r="114" spans="1:23" ht="14.5">
      <c r="A114" s="193"/>
      <c r="B114" s="163" t="s">
        <v>176</v>
      </c>
      <c r="C114" s="149">
        <v>0</v>
      </c>
      <c r="D114" s="149">
        <v>0</v>
      </c>
      <c r="E114" s="149">
        <v>0</v>
      </c>
      <c r="F114" s="149">
        <v>0</v>
      </c>
      <c r="G114" s="149">
        <v>0</v>
      </c>
      <c r="H114" s="149">
        <v>0</v>
      </c>
      <c r="I114" s="149">
        <v>0</v>
      </c>
      <c r="J114" s="149">
        <v>0</v>
      </c>
      <c r="K114" s="149">
        <v>0</v>
      </c>
      <c r="L114" s="149">
        <v>0</v>
      </c>
      <c r="M114" s="149">
        <v>0</v>
      </c>
      <c r="N114" s="149">
        <v>0</v>
      </c>
      <c r="O114" s="149">
        <v>0</v>
      </c>
      <c r="P114" s="149">
        <v>0</v>
      </c>
      <c r="Q114" s="149">
        <v>0</v>
      </c>
      <c r="R114" s="149">
        <v>0</v>
      </c>
      <c r="S114" s="149">
        <v>0</v>
      </c>
      <c r="T114" s="149">
        <v>0</v>
      </c>
      <c r="U114" s="149">
        <v>0</v>
      </c>
      <c r="V114" s="149">
        <v>0</v>
      </c>
      <c r="W114" s="149">
        <v>0</v>
      </c>
    </row>
    <row r="115" spans="1:23" ht="14.5">
      <c r="A115" s="193"/>
      <c r="B115" s="163" t="s">
        <v>120</v>
      </c>
      <c r="C115" s="152">
        <v>0</v>
      </c>
      <c r="D115" s="152">
        <v>0</v>
      </c>
      <c r="E115" s="152">
        <v>0</v>
      </c>
      <c r="F115" s="152">
        <v>0</v>
      </c>
      <c r="G115" s="152">
        <v>0</v>
      </c>
      <c r="H115" s="152">
        <v>0</v>
      </c>
      <c r="I115" s="152">
        <v>0</v>
      </c>
      <c r="J115" s="152">
        <v>0</v>
      </c>
      <c r="K115" s="152">
        <v>0</v>
      </c>
      <c r="L115" s="152">
        <v>0</v>
      </c>
      <c r="M115" s="152">
        <v>0</v>
      </c>
      <c r="N115" s="152">
        <v>0</v>
      </c>
      <c r="O115" s="152">
        <v>-100464</v>
      </c>
      <c r="P115" s="152">
        <v>-67259.011790000004</v>
      </c>
      <c r="Q115" s="152">
        <v>-33783.147369999999</v>
      </c>
      <c r="R115" s="152">
        <v>65189</v>
      </c>
      <c r="S115" s="152">
        <v>-105439.00106000001</v>
      </c>
      <c r="T115" s="152">
        <v>-104444.02512000001</v>
      </c>
      <c r="U115" s="152">
        <v>-2325.4499500000002</v>
      </c>
      <c r="V115" s="152">
        <v>0.34999999999854481</v>
      </c>
      <c r="W115" s="152">
        <v>0</v>
      </c>
    </row>
    <row r="116" spans="1:23" ht="14.5">
      <c r="A116" s="193"/>
      <c r="B116" s="163" t="s">
        <v>75</v>
      </c>
      <c r="C116" s="119">
        <v>0</v>
      </c>
      <c r="D116" s="119">
        <v>2328.3336099999997</v>
      </c>
      <c r="E116" s="119">
        <v>2328.3336099999997</v>
      </c>
      <c r="F116" s="119">
        <v>2328.3336099999997</v>
      </c>
      <c r="G116" s="119">
        <v>16663.674310000002</v>
      </c>
      <c r="H116" s="119">
        <v>16663.674310000002</v>
      </c>
      <c r="I116" s="119">
        <v>16663.674310000002</v>
      </c>
      <c r="J116" s="119">
        <v>11147.338880000001</v>
      </c>
      <c r="K116" s="119">
        <v>11147.338880000001</v>
      </c>
      <c r="L116" s="119">
        <v>61138.361810000002</v>
      </c>
      <c r="M116" s="119">
        <v>0</v>
      </c>
      <c r="N116" s="119">
        <v>31112.040209999999</v>
      </c>
      <c r="O116" s="119">
        <v>31112</v>
      </c>
      <c r="P116" s="119">
        <v>31112.040209999999</v>
      </c>
      <c r="Q116" s="119">
        <v>10843.49865</v>
      </c>
      <c r="R116" s="119">
        <v>24596</v>
      </c>
      <c r="S116" s="119">
        <v>10843.49865</v>
      </c>
      <c r="T116" s="119">
        <v>10843.49865</v>
      </c>
      <c r="U116" s="119">
        <v>10843.49865</v>
      </c>
      <c r="V116" s="119">
        <v>29637.86</v>
      </c>
      <c r="W116" s="119">
        <v>0</v>
      </c>
    </row>
    <row r="117" spans="1:23" ht="14.5">
      <c r="A117" s="193"/>
      <c r="B117" s="163" t="s">
        <v>10</v>
      </c>
      <c r="C117" s="152">
        <v>24232.42857</v>
      </c>
      <c r="D117" s="152">
        <v>23231.592110000001</v>
      </c>
      <c r="E117" s="152">
        <v>23890.24094</v>
      </c>
      <c r="F117" s="152">
        <v>22692.185690000002</v>
      </c>
      <c r="G117" s="152">
        <v>101944.90699000002</v>
      </c>
      <c r="H117" s="152">
        <v>115542.66262999999</v>
      </c>
      <c r="I117" s="152">
        <v>109071.42664000001</v>
      </c>
      <c r="J117" s="152">
        <v>151224</v>
      </c>
      <c r="K117" s="152">
        <v>0</v>
      </c>
      <c r="L117" s="152">
        <v>760.43723999999997</v>
      </c>
      <c r="M117" s="152">
        <v>-6701.6002599999983</v>
      </c>
      <c r="N117" s="152">
        <v>133534</v>
      </c>
      <c r="O117" s="152">
        <v>21873</v>
      </c>
      <c r="P117" s="152">
        <v>23156</v>
      </c>
      <c r="Q117" s="152">
        <v>25571</v>
      </c>
      <c r="R117" s="152">
        <v>4416</v>
      </c>
      <c r="S117" s="152">
        <v>26882</v>
      </c>
      <c r="T117" s="152">
        <v>27650</v>
      </c>
      <c r="U117" s="152">
        <v>29765</v>
      </c>
      <c r="V117" s="152">
        <v>29471</v>
      </c>
      <c r="W117" s="152">
        <v>0</v>
      </c>
    </row>
    <row r="118" spans="1:23" ht="14.5">
      <c r="A118" s="193"/>
      <c r="B118" s="163" t="s">
        <v>76</v>
      </c>
      <c r="C118" s="168">
        <v>1711.69948</v>
      </c>
      <c r="D118" s="168">
        <v>0</v>
      </c>
      <c r="E118" s="168">
        <v>0</v>
      </c>
      <c r="F118" s="168">
        <v>2693.7037</v>
      </c>
      <c r="G118" s="168">
        <v>2693.7037</v>
      </c>
      <c r="H118" s="168">
        <v>1940.07449</v>
      </c>
      <c r="I118" s="168">
        <v>3257.81952</v>
      </c>
      <c r="J118" s="168">
        <v>4220.2620499999994</v>
      </c>
      <c r="K118" s="168">
        <v>0</v>
      </c>
      <c r="L118" s="168">
        <v>0</v>
      </c>
      <c r="M118" s="168">
        <v>0</v>
      </c>
      <c r="N118" s="168">
        <v>7543.4692399999994</v>
      </c>
      <c r="O118" s="168">
        <v>0</v>
      </c>
      <c r="P118" s="168">
        <v>0</v>
      </c>
      <c r="Q118" s="168">
        <v>0</v>
      </c>
      <c r="R118" s="168">
        <v>0</v>
      </c>
      <c r="S118" s="168">
        <v>0</v>
      </c>
      <c r="T118" s="168">
        <v>0</v>
      </c>
      <c r="U118" s="168">
        <v>0</v>
      </c>
      <c r="V118" s="168">
        <v>0</v>
      </c>
      <c r="W118" s="168">
        <v>0</v>
      </c>
    </row>
    <row r="119" spans="1:23" ht="14.5">
      <c r="A119" s="196"/>
      <c r="B119" s="167" t="s">
        <v>77</v>
      </c>
      <c r="C119" s="149">
        <v>744958.48543999996</v>
      </c>
      <c r="D119" s="149">
        <v>708547.43006000004</v>
      </c>
      <c r="E119" s="149">
        <v>667161.10656999983</v>
      </c>
      <c r="F119" s="149">
        <v>729887.08431999991</v>
      </c>
      <c r="G119" s="149">
        <v>624611.83375999995</v>
      </c>
      <c r="H119" s="149">
        <v>647373.21724999999</v>
      </c>
      <c r="I119" s="149">
        <v>602059.81275000004</v>
      </c>
      <c r="J119" s="149">
        <v>495315.59391</v>
      </c>
      <c r="K119" s="149">
        <v>557862.56000000006</v>
      </c>
      <c r="L119" s="149">
        <v>545372.45735999988</v>
      </c>
      <c r="M119" s="149">
        <v>532313.57037000009</v>
      </c>
      <c r="N119" s="149">
        <v>451897.91774999996</v>
      </c>
      <c r="O119" s="149">
        <v>560885.64279999991</v>
      </c>
      <c r="P119" s="149">
        <v>538939.02401000005</v>
      </c>
      <c r="Q119" s="149">
        <v>545766.11768999998</v>
      </c>
      <c r="R119" s="149">
        <v>812204.47597999999</v>
      </c>
      <c r="S119" s="149">
        <v>913541.55909999995</v>
      </c>
      <c r="T119" s="149">
        <v>838311.40597000008</v>
      </c>
      <c r="U119" s="149">
        <v>779279.20892999996</v>
      </c>
      <c r="V119" s="149">
        <v>807039.28</v>
      </c>
      <c r="W119" s="149">
        <v>0</v>
      </c>
    </row>
    <row r="120" spans="1:23" ht="14.5">
      <c r="A120" s="193"/>
      <c r="B120" s="154" t="s">
        <v>78</v>
      </c>
      <c r="C120" s="149">
        <v>744958.48543999996</v>
      </c>
      <c r="D120" s="149">
        <v>708547.43006000004</v>
      </c>
      <c r="E120" s="149">
        <v>667161.10656999983</v>
      </c>
      <c r="F120" s="149">
        <v>729887.08431999991</v>
      </c>
      <c r="G120" s="149">
        <v>624611.83375999995</v>
      </c>
      <c r="H120" s="149">
        <v>647373.21724999999</v>
      </c>
      <c r="I120" s="149">
        <v>602059.81275000004</v>
      </c>
      <c r="J120" s="149">
        <v>495315.59391</v>
      </c>
      <c r="K120" s="149">
        <v>557862.56000000006</v>
      </c>
      <c r="L120" s="149">
        <v>545372.45735999988</v>
      </c>
      <c r="M120" s="149">
        <v>532313.57037000009</v>
      </c>
      <c r="N120" s="149">
        <v>451897.91774999996</v>
      </c>
      <c r="O120" s="149">
        <v>560885.64279999991</v>
      </c>
      <c r="P120" s="149">
        <v>538939.02401000005</v>
      </c>
      <c r="Q120" s="149">
        <v>545766.11768999998</v>
      </c>
      <c r="R120" s="149">
        <v>812204.47597999999</v>
      </c>
      <c r="S120" s="149">
        <v>913541.55909999995</v>
      </c>
      <c r="T120" s="149">
        <v>838311.40597000008</v>
      </c>
      <c r="U120" s="149">
        <v>779279.20892999996</v>
      </c>
      <c r="V120" s="149">
        <v>807039.28</v>
      </c>
      <c r="W120" s="149">
        <v>0</v>
      </c>
    </row>
    <row r="121" spans="1:23" ht="14.5">
      <c r="A121" s="193"/>
      <c r="B121" s="163" t="s">
        <v>72</v>
      </c>
      <c r="C121" s="152">
        <v>0</v>
      </c>
      <c r="D121" s="152">
        <v>0</v>
      </c>
      <c r="E121" s="152">
        <v>0</v>
      </c>
      <c r="F121" s="152">
        <v>0</v>
      </c>
      <c r="G121" s="152">
        <v>0</v>
      </c>
      <c r="H121" s="152">
        <v>0</v>
      </c>
      <c r="I121" s="152">
        <v>0</v>
      </c>
      <c r="J121" s="152">
        <v>0</v>
      </c>
      <c r="K121" s="152">
        <v>0</v>
      </c>
      <c r="L121" s="152">
        <v>0</v>
      </c>
      <c r="M121" s="152">
        <v>0</v>
      </c>
      <c r="N121" s="152">
        <v>-3.65E-3</v>
      </c>
      <c r="O121" s="152">
        <v>0</v>
      </c>
      <c r="P121" s="152">
        <v>-3.65E-3</v>
      </c>
      <c r="Q121" s="152">
        <v>-3.65E-3</v>
      </c>
      <c r="R121" s="152">
        <v>-3.65E-3</v>
      </c>
      <c r="S121" s="152">
        <v>-3.65E-3</v>
      </c>
      <c r="T121" s="152">
        <v>-3.65E-3</v>
      </c>
      <c r="U121" s="152">
        <v>158.94900000000001</v>
      </c>
      <c r="V121" s="152">
        <v>106.11</v>
      </c>
      <c r="W121" s="152">
        <v>0</v>
      </c>
    </row>
    <row r="122" spans="1:23" ht="14.5">
      <c r="A122" s="193"/>
      <c r="B122" s="163" t="s">
        <v>131</v>
      </c>
      <c r="C122" s="149">
        <v>0</v>
      </c>
      <c r="D122" s="149">
        <v>0</v>
      </c>
      <c r="E122" s="149">
        <v>0</v>
      </c>
      <c r="F122" s="149">
        <v>0</v>
      </c>
      <c r="G122" s="149">
        <v>0</v>
      </c>
      <c r="H122" s="149">
        <v>0</v>
      </c>
      <c r="I122" s="149">
        <v>0</v>
      </c>
      <c r="J122" s="149">
        <v>0</v>
      </c>
      <c r="K122" s="149">
        <v>0</v>
      </c>
      <c r="L122" s="149">
        <v>0</v>
      </c>
      <c r="M122" s="149">
        <v>0</v>
      </c>
      <c r="N122" s="149">
        <v>0</v>
      </c>
      <c r="O122" s="149">
        <v>0</v>
      </c>
      <c r="P122" s="149">
        <v>0</v>
      </c>
      <c r="Q122" s="149">
        <v>0</v>
      </c>
      <c r="R122" s="149">
        <v>0</v>
      </c>
      <c r="S122" s="149">
        <v>0</v>
      </c>
      <c r="T122" s="149">
        <v>0</v>
      </c>
      <c r="U122" s="149">
        <v>0</v>
      </c>
      <c r="V122" s="149">
        <v>0</v>
      </c>
      <c r="W122" s="149">
        <v>0</v>
      </c>
    </row>
    <row r="123" spans="1:23" ht="14.5">
      <c r="A123" s="193"/>
      <c r="B123" s="163" t="s">
        <v>132</v>
      </c>
      <c r="C123" s="149">
        <v>0</v>
      </c>
      <c r="D123" s="149">
        <v>0</v>
      </c>
      <c r="E123" s="149">
        <v>0</v>
      </c>
      <c r="F123" s="149">
        <v>0</v>
      </c>
      <c r="G123" s="149">
        <v>0</v>
      </c>
      <c r="H123" s="149">
        <v>0</v>
      </c>
      <c r="I123" s="149">
        <v>0</v>
      </c>
      <c r="J123" s="149">
        <v>0</v>
      </c>
      <c r="K123" s="149">
        <v>0</v>
      </c>
      <c r="L123" s="149">
        <v>0</v>
      </c>
      <c r="M123" s="149">
        <v>0</v>
      </c>
      <c r="N123" s="149">
        <v>0</v>
      </c>
      <c r="O123" s="149">
        <v>27862</v>
      </c>
      <c r="P123" s="149">
        <v>27528.175490000001</v>
      </c>
      <c r="Q123" s="149">
        <v>27800.300900000002</v>
      </c>
      <c r="R123" s="149">
        <v>32249.459799999997</v>
      </c>
      <c r="S123" s="149">
        <v>34642.28688</v>
      </c>
      <c r="T123" s="149">
        <v>36159.31035</v>
      </c>
      <c r="U123" s="149">
        <v>36280.444589999999</v>
      </c>
      <c r="V123" s="149">
        <v>37759.270000000004</v>
      </c>
      <c r="W123" s="149">
        <v>0</v>
      </c>
    </row>
    <row r="124" spans="1:23" ht="14.5">
      <c r="A124" s="193"/>
      <c r="B124" s="163" t="s">
        <v>123</v>
      </c>
      <c r="C124" s="152">
        <v>653725.28359000001</v>
      </c>
      <c r="D124" s="152">
        <v>628608.72420000006</v>
      </c>
      <c r="E124" s="152">
        <v>593176.98154999991</v>
      </c>
      <c r="F124" s="152">
        <v>590575.28966999997</v>
      </c>
      <c r="G124" s="152">
        <v>589049.68239999993</v>
      </c>
      <c r="H124" s="152">
        <v>575153.91117999994</v>
      </c>
      <c r="I124" s="152">
        <v>548781.14988000004</v>
      </c>
      <c r="J124" s="152">
        <v>504489.5</v>
      </c>
      <c r="K124" s="152">
        <v>535473.43301000004</v>
      </c>
      <c r="L124" s="152">
        <v>528217.64335999999</v>
      </c>
      <c r="M124" s="152">
        <v>470968.83183000004</v>
      </c>
      <c r="N124" s="152">
        <v>456124.58382</v>
      </c>
      <c r="O124" s="152">
        <v>484554</v>
      </c>
      <c r="P124" s="152">
        <v>476869.34733999998</v>
      </c>
      <c r="Q124" s="152">
        <v>447896.54661999998</v>
      </c>
      <c r="R124" s="152">
        <v>0</v>
      </c>
      <c r="S124" s="152">
        <v>2.0000000000000002E-5</v>
      </c>
      <c r="T124" s="152">
        <v>2.0000000000000002E-5</v>
      </c>
      <c r="U124" s="152">
        <v>2.0000000000000002E-5</v>
      </c>
      <c r="V124" s="152">
        <v>0</v>
      </c>
      <c r="W124" s="152">
        <v>0</v>
      </c>
    </row>
    <row r="125" spans="1:23" ht="14.5">
      <c r="A125" s="193"/>
      <c r="B125" s="163" t="s">
        <v>139</v>
      </c>
      <c r="C125" s="152">
        <v>-36644.298160000006</v>
      </c>
      <c r="D125" s="152">
        <v>-36141.483350000002</v>
      </c>
      <c r="E125" s="152">
        <v>-35607.336770000002</v>
      </c>
      <c r="F125" s="152">
        <v>-35040.84029</v>
      </c>
      <c r="G125" s="152">
        <v>-34448.392270000004</v>
      </c>
      <c r="H125" s="152">
        <v>-33810.536310000003</v>
      </c>
      <c r="I125" s="152">
        <v>-33142.481050000002</v>
      </c>
      <c r="J125" s="152">
        <v>-32443.459210000001</v>
      </c>
      <c r="K125" s="152">
        <v>-31707.02145</v>
      </c>
      <c r="L125" s="152">
        <v>-30938.422289999999</v>
      </c>
      <c r="M125" s="152">
        <v>-30142.40812</v>
      </c>
      <c r="N125" s="152">
        <v>-29318.296699999999</v>
      </c>
      <c r="O125" s="152">
        <v>0</v>
      </c>
      <c r="P125" s="152">
        <v>0</v>
      </c>
      <c r="Q125" s="152">
        <v>0</v>
      </c>
      <c r="R125" s="152">
        <v>0</v>
      </c>
      <c r="S125" s="152">
        <v>0</v>
      </c>
      <c r="T125" s="152">
        <v>0</v>
      </c>
      <c r="U125" s="152">
        <v>0</v>
      </c>
      <c r="V125" s="152">
        <v>0</v>
      </c>
      <c r="W125" s="152">
        <v>0</v>
      </c>
    </row>
    <row r="126" spans="1:23" ht="14.5">
      <c r="A126" s="193"/>
      <c r="B126" s="163" t="s">
        <v>133</v>
      </c>
      <c r="C126" s="149">
        <v>0</v>
      </c>
      <c r="D126" s="149">
        <v>0</v>
      </c>
      <c r="E126" s="149">
        <v>0</v>
      </c>
      <c r="F126" s="149">
        <v>0</v>
      </c>
      <c r="G126" s="149">
        <v>0</v>
      </c>
      <c r="H126" s="149">
        <v>0</v>
      </c>
      <c r="I126" s="149">
        <v>0</v>
      </c>
      <c r="J126" s="149">
        <v>0</v>
      </c>
      <c r="K126" s="149">
        <v>0</v>
      </c>
      <c r="L126" s="149">
        <v>0</v>
      </c>
      <c r="M126" s="149">
        <v>0</v>
      </c>
      <c r="N126" s="149">
        <v>0</v>
      </c>
      <c r="O126" s="149">
        <v>-28475</v>
      </c>
      <c r="P126" s="149">
        <v>-27585.943770000002</v>
      </c>
      <c r="Q126" s="149">
        <v>-53532.07677</v>
      </c>
      <c r="R126" s="149">
        <v>0</v>
      </c>
      <c r="S126" s="149">
        <v>352.68834999999996</v>
      </c>
      <c r="T126" s="149">
        <v>0</v>
      </c>
      <c r="U126" s="149">
        <v>0</v>
      </c>
      <c r="V126" s="149">
        <v>0</v>
      </c>
      <c r="W126" s="149">
        <v>0</v>
      </c>
    </row>
    <row r="127" spans="1:23" ht="14.5">
      <c r="A127" s="193"/>
      <c r="B127" s="163" t="s">
        <v>134</v>
      </c>
      <c r="C127" s="149">
        <v>0</v>
      </c>
      <c r="D127" s="149">
        <v>0</v>
      </c>
      <c r="E127" s="149">
        <v>0</v>
      </c>
      <c r="F127" s="149">
        <v>0</v>
      </c>
      <c r="G127" s="149">
        <v>0</v>
      </c>
      <c r="H127" s="149">
        <v>0</v>
      </c>
      <c r="I127" s="149">
        <v>0</v>
      </c>
      <c r="J127" s="149">
        <v>0</v>
      </c>
      <c r="K127" s="149">
        <v>0</v>
      </c>
      <c r="L127" s="149">
        <v>0</v>
      </c>
      <c r="M127" s="149">
        <v>0</v>
      </c>
      <c r="N127" s="149">
        <v>0</v>
      </c>
      <c r="O127" s="149">
        <v>-44443</v>
      </c>
      <c r="P127" s="149">
        <v>-53703.367279999999</v>
      </c>
      <c r="Q127" s="149">
        <v>0</v>
      </c>
      <c r="R127" s="149">
        <v>0</v>
      </c>
      <c r="S127" s="149">
        <v>-28619.285820000001</v>
      </c>
      <c r="T127" s="149">
        <v>0</v>
      </c>
      <c r="U127" s="149">
        <v>0</v>
      </c>
      <c r="V127" s="149">
        <v>0</v>
      </c>
      <c r="W127" s="149">
        <v>0</v>
      </c>
    </row>
    <row r="128" spans="1:23" ht="14.5">
      <c r="A128" s="193"/>
      <c r="B128" s="163" t="s">
        <v>135</v>
      </c>
      <c r="C128" s="152">
        <v>0</v>
      </c>
      <c r="D128" s="152">
        <v>0</v>
      </c>
      <c r="E128" s="152">
        <v>0</v>
      </c>
      <c r="F128" s="152">
        <v>0</v>
      </c>
      <c r="G128" s="152">
        <v>0</v>
      </c>
      <c r="H128" s="152">
        <v>0</v>
      </c>
      <c r="I128" s="152">
        <v>0</v>
      </c>
      <c r="J128" s="152">
        <v>0</v>
      </c>
      <c r="K128" s="152">
        <v>0</v>
      </c>
      <c r="L128" s="152">
        <v>0</v>
      </c>
      <c r="M128" s="152">
        <v>0</v>
      </c>
      <c r="N128" s="152">
        <v>0</v>
      </c>
      <c r="O128" s="152">
        <v>0</v>
      </c>
      <c r="P128" s="152">
        <v>0</v>
      </c>
      <c r="Q128" s="152">
        <v>0</v>
      </c>
      <c r="R128" s="152">
        <v>-5702.3675999999996</v>
      </c>
      <c r="S128" s="152">
        <v>804640.33811999997</v>
      </c>
      <c r="T128" s="152">
        <v>766085.44036000001</v>
      </c>
      <c r="U128" s="152">
        <v>767553.78278000001</v>
      </c>
      <c r="V128" s="152">
        <v>726876.8</v>
      </c>
      <c r="W128" s="152">
        <v>0</v>
      </c>
    </row>
    <row r="129" spans="1:23" ht="14.5">
      <c r="A129" s="193"/>
      <c r="B129" s="163" t="s">
        <v>136</v>
      </c>
      <c r="C129" s="149">
        <v>0</v>
      </c>
      <c r="D129" s="149">
        <v>0</v>
      </c>
      <c r="E129" s="149">
        <v>0</v>
      </c>
      <c r="F129" s="149">
        <v>0</v>
      </c>
      <c r="G129" s="149">
        <v>0</v>
      </c>
      <c r="H129" s="149">
        <v>0</v>
      </c>
      <c r="I129" s="149">
        <v>0</v>
      </c>
      <c r="J129" s="149">
        <v>0</v>
      </c>
      <c r="K129" s="149">
        <v>0</v>
      </c>
      <c r="L129" s="149">
        <v>0</v>
      </c>
      <c r="M129" s="149">
        <v>0</v>
      </c>
      <c r="N129" s="149">
        <v>0</v>
      </c>
      <c r="O129" s="149">
        <v>0</v>
      </c>
      <c r="P129" s="149">
        <v>0</v>
      </c>
      <c r="Q129" s="149">
        <v>0</v>
      </c>
      <c r="R129" s="149">
        <v>800917.75435000006</v>
      </c>
      <c r="S129" s="149">
        <v>-20028.109370000002</v>
      </c>
      <c r="T129" s="149">
        <v>-17592.827390000002</v>
      </c>
      <c r="U129" s="149">
        <v>-16284.558999999999</v>
      </c>
      <c r="V129" s="149">
        <v>-15146.4</v>
      </c>
      <c r="W129" s="149">
        <v>0</v>
      </c>
    </row>
    <row r="130" spans="1:23" ht="14.5">
      <c r="A130" s="193"/>
      <c r="B130" s="163" t="s">
        <v>137</v>
      </c>
      <c r="C130" s="149">
        <v>0</v>
      </c>
      <c r="D130" s="149">
        <v>0</v>
      </c>
      <c r="E130" s="149">
        <v>0</v>
      </c>
      <c r="F130" s="149">
        <v>0</v>
      </c>
      <c r="G130" s="149">
        <v>0</v>
      </c>
      <c r="H130" s="149">
        <v>0</v>
      </c>
      <c r="I130" s="149">
        <v>0</v>
      </c>
      <c r="J130" s="149">
        <v>0</v>
      </c>
      <c r="K130" s="149">
        <v>0</v>
      </c>
      <c r="L130" s="149">
        <v>0</v>
      </c>
      <c r="M130" s="149">
        <v>0</v>
      </c>
      <c r="N130" s="149">
        <v>0</v>
      </c>
      <c r="O130" s="149">
        <v>0</v>
      </c>
      <c r="P130" s="149">
        <v>0</v>
      </c>
      <c r="Q130" s="149">
        <v>0</v>
      </c>
      <c r="R130" s="149">
        <v>-15300.1705</v>
      </c>
      <c r="S130" s="149">
        <v>0</v>
      </c>
      <c r="T130" s="149">
        <v>0</v>
      </c>
      <c r="U130" s="149">
        <v>0</v>
      </c>
      <c r="V130" s="149">
        <v>0</v>
      </c>
      <c r="W130" s="149">
        <v>0</v>
      </c>
    </row>
    <row r="131" spans="1:23" ht="14.5">
      <c r="A131" s="193"/>
      <c r="B131" s="163" t="s">
        <v>138</v>
      </c>
      <c r="C131" s="149">
        <v>0</v>
      </c>
      <c r="D131" s="149">
        <v>0</v>
      </c>
      <c r="E131" s="149">
        <v>0</v>
      </c>
      <c r="F131" s="149">
        <v>0</v>
      </c>
      <c r="G131" s="149">
        <v>0</v>
      </c>
      <c r="H131" s="149">
        <v>0</v>
      </c>
      <c r="I131" s="149">
        <v>0</v>
      </c>
      <c r="J131" s="149">
        <v>0</v>
      </c>
      <c r="K131" s="149">
        <v>0</v>
      </c>
      <c r="L131" s="149">
        <v>0</v>
      </c>
      <c r="M131" s="149">
        <v>0</v>
      </c>
      <c r="N131" s="149">
        <v>0</v>
      </c>
      <c r="O131" s="149">
        <v>0</v>
      </c>
      <c r="P131" s="149">
        <v>0</v>
      </c>
      <c r="Q131" s="149">
        <v>0</v>
      </c>
      <c r="R131" s="149">
        <v>0</v>
      </c>
      <c r="S131" s="149">
        <v>0</v>
      </c>
      <c r="T131" s="149">
        <v>-64927.353820000004</v>
      </c>
      <c r="U131" s="149">
        <v>-140181.04255000001</v>
      </c>
      <c r="V131" s="149">
        <v>-35137.160000000003</v>
      </c>
      <c r="W131" s="149">
        <v>0</v>
      </c>
    </row>
    <row r="132" spans="1:23" ht="14.5">
      <c r="A132" s="193"/>
      <c r="B132" s="163" t="s">
        <v>110</v>
      </c>
      <c r="C132" s="149">
        <v>0</v>
      </c>
      <c r="D132" s="149">
        <v>0</v>
      </c>
      <c r="E132" s="149">
        <v>0</v>
      </c>
      <c r="F132" s="149">
        <v>0</v>
      </c>
      <c r="G132" s="149">
        <v>0</v>
      </c>
      <c r="H132" s="149">
        <v>0</v>
      </c>
      <c r="I132" s="149">
        <v>0</v>
      </c>
      <c r="J132" s="149">
        <v>0</v>
      </c>
      <c r="K132" s="149">
        <v>0</v>
      </c>
      <c r="L132" s="149">
        <v>0</v>
      </c>
      <c r="M132" s="149">
        <v>0</v>
      </c>
      <c r="N132" s="149">
        <v>0</v>
      </c>
      <c r="O132" s="149">
        <v>0</v>
      </c>
      <c r="P132" s="149">
        <v>0</v>
      </c>
      <c r="Q132" s="149">
        <v>0</v>
      </c>
      <c r="R132" s="149">
        <v>0</v>
      </c>
      <c r="S132" s="149">
        <v>671.97456999999997</v>
      </c>
      <c r="T132" s="149">
        <v>626.65210999999999</v>
      </c>
      <c r="U132" s="149">
        <v>565.98650999999995</v>
      </c>
      <c r="V132" s="149">
        <v>403.26</v>
      </c>
      <c r="W132" s="149">
        <v>0</v>
      </c>
    </row>
    <row r="133" spans="1:23" ht="14.5">
      <c r="A133" s="193"/>
      <c r="B133" s="163" t="s">
        <v>120</v>
      </c>
      <c r="C133" s="168">
        <v>120083.35269000001</v>
      </c>
      <c r="D133" s="168">
        <v>107441.94490999999</v>
      </c>
      <c r="E133" s="168">
        <v>99167.470119999998</v>
      </c>
      <c r="F133" s="168">
        <v>126541.79052999998</v>
      </c>
      <c r="G133" s="168">
        <v>20444.242349999997</v>
      </c>
      <c r="H133" s="168">
        <v>57988.877879999993</v>
      </c>
      <c r="I133" s="168">
        <v>33099.992160000002</v>
      </c>
      <c r="J133" s="168">
        <v>696.05892000000006</v>
      </c>
      <c r="K133" s="168">
        <v>-3547.3170199999959</v>
      </c>
      <c r="L133" s="168">
        <v>-12136.619060000003</v>
      </c>
      <c r="M133" s="168">
        <v>29498.499240000008</v>
      </c>
      <c r="N133" s="168">
        <v>0</v>
      </c>
      <c r="O133" s="168">
        <v>119905.01727</v>
      </c>
      <c r="P133" s="168">
        <v>114251.1525</v>
      </c>
      <c r="Q133" s="168">
        <v>123561.54701000001</v>
      </c>
      <c r="R133" s="168">
        <v>0</v>
      </c>
      <c r="S133" s="168">
        <v>121841.87</v>
      </c>
      <c r="T133" s="168">
        <v>117920.38441</v>
      </c>
      <c r="U133" s="168">
        <v>131145.84400000001</v>
      </c>
      <c r="V133" s="168">
        <v>92137.600000000006</v>
      </c>
      <c r="W133" s="168">
        <v>0</v>
      </c>
    </row>
    <row r="134" spans="1:23" ht="14.5">
      <c r="A134" s="193"/>
      <c r="B134" s="163" t="s">
        <v>79</v>
      </c>
      <c r="C134" s="152">
        <v>0</v>
      </c>
      <c r="D134" s="152">
        <v>0</v>
      </c>
      <c r="E134" s="152">
        <v>0</v>
      </c>
      <c r="F134" s="152">
        <v>912.92624000000001</v>
      </c>
      <c r="G134" s="152">
        <v>696.70898</v>
      </c>
      <c r="H134" s="152">
        <v>489.63941999999997</v>
      </c>
      <c r="I134" s="152">
        <v>282.60498999999999</v>
      </c>
      <c r="J134" s="152">
        <v>1498.4942000000001</v>
      </c>
      <c r="K134" s="152">
        <v>1418.40805</v>
      </c>
      <c r="L134" s="152">
        <v>1481.5327600000001</v>
      </c>
      <c r="M134" s="152">
        <v>1442.8768900000002</v>
      </c>
      <c r="N134" s="152">
        <v>1461.63428</v>
      </c>
      <c r="O134" s="152">
        <v>1482.62553</v>
      </c>
      <c r="P134" s="152">
        <v>1579.66338</v>
      </c>
      <c r="Q134" s="152">
        <v>39.803580000000004</v>
      </c>
      <c r="R134" s="152">
        <v>39.803580000000004</v>
      </c>
      <c r="S134" s="152">
        <v>39.799999999999997</v>
      </c>
      <c r="T134" s="152">
        <v>39.803580000000004</v>
      </c>
      <c r="U134" s="152">
        <v>39.803580000000004</v>
      </c>
      <c r="V134" s="152">
        <v>39.799999999999997</v>
      </c>
      <c r="W134" s="152">
        <v>0</v>
      </c>
    </row>
    <row r="135" spans="1:23" ht="14.5">
      <c r="A135" s="193"/>
      <c r="B135" s="163" t="s">
        <v>10</v>
      </c>
      <c r="C135" s="152">
        <v>7794.14732</v>
      </c>
      <c r="D135" s="152">
        <v>8638.2443000000003</v>
      </c>
      <c r="E135" s="152">
        <v>10423.991669999999</v>
      </c>
      <c r="F135" s="152">
        <v>46897.918170000004</v>
      </c>
      <c r="G135" s="152">
        <v>48869.592299999997</v>
      </c>
      <c r="H135" s="152">
        <v>47551.325079999995</v>
      </c>
      <c r="I135" s="152">
        <v>53038.546769999994</v>
      </c>
      <c r="J135" s="152">
        <v>21075</v>
      </c>
      <c r="K135" s="152">
        <v>56225.057409999994</v>
      </c>
      <c r="L135" s="152">
        <v>58748.322589999996</v>
      </c>
      <c r="M135" s="152">
        <v>60545.770530000002</v>
      </c>
      <c r="N135" s="152">
        <v>23630</v>
      </c>
      <c r="O135" s="152">
        <v>0</v>
      </c>
      <c r="P135" s="152">
        <v>0</v>
      </c>
      <c r="Q135" s="152">
        <v>0</v>
      </c>
      <c r="R135" s="152">
        <v>0</v>
      </c>
      <c r="S135" s="152">
        <v>0</v>
      </c>
      <c r="T135" s="152">
        <v>0</v>
      </c>
      <c r="U135" s="152">
        <v>0</v>
      </c>
      <c r="V135" s="152">
        <v>0</v>
      </c>
      <c r="W135" s="152">
        <v>0</v>
      </c>
    </row>
    <row r="136" spans="1:23" ht="14.5">
      <c r="A136" s="193"/>
      <c r="B136" s="163" t="s">
        <v>80</v>
      </c>
      <c r="C136" s="152">
        <v>0</v>
      </c>
      <c r="D136" s="152">
        <v>0</v>
      </c>
      <c r="E136" s="152">
        <v>0</v>
      </c>
      <c r="F136" s="152">
        <v>0</v>
      </c>
      <c r="G136" s="152">
        <v>0</v>
      </c>
      <c r="H136" s="152">
        <v>0</v>
      </c>
      <c r="I136" s="152">
        <v>0</v>
      </c>
      <c r="J136" s="152">
        <v>0</v>
      </c>
      <c r="K136" s="152">
        <v>0</v>
      </c>
      <c r="L136" s="152">
        <v>0</v>
      </c>
      <c r="M136" s="152">
        <v>0</v>
      </c>
      <c r="N136" s="152">
        <v>0</v>
      </c>
      <c r="O136" s="152">
        <v>0</v>
      </c>
      <c r="P136" s="152">
        <v>0</v>
      </c>
      <c r="Q136" s="152">
        <v>0</v>
      </c>
      <c r="R136" s="152">
        <v>0</v>
      </c>
      <c r="S136" s="152">
        <v>0</v>
      </c>
      <c r="T136" s="152">
        <v>0</v>
      </c>
      <c r="U136" s="152">
        <v>0</v>
      </c>
      <c r="V136" s="152">
        <v>0</v>
      </c>
      <c r="W136" s="152">
        <v>0</v>
      </c>
    </row>
    <row r="137" spans="1:23" s="115" customFormat="1" ht="14.5">
      <c r="A137" s="192"/>
      <c r="B137" s="148" t="s">
        <v>81</v>
      </c>
      <c r="C137" s="152">
        <v>477005.26367999992</v>
      </c>
      <c r="D137" s="152">
        <v>489772.51416999998</v>
      </c>
      <c r="E137" s="152">
        <v>501443.84144000011</v>
      </c>
      <c r="F137" s="152">
        <v>563173.44747999986</v>
      </c>
      <c r="G137" s="152">
        <v>570272.47866000002</v>
      </c>
      <c r="H137" s="152">
        <v>589789.12678002811</v>
      </c>
      <c r="I137" s="152">
        <v>586129.99053000007</v>
      </c>
      <c r="J137" s="152">
        <v>593300.90345999983</v>
      </c>
      <c r="K137" s="152">
        <v>617645.77327999985</v>
      </c>
      <c r="L137" s="152">
        <v>595839.67249999987</v>
      </c>
      <c r="M137" s="152">
        <v>629175.79532999999</v>
      </c>
      <c r="N137" s="152">
        <v>638086.79401000007</v>
      </c>
      <c r="O137" s="152">
        <v>653229.56247</v>
      </c>
      <c r="P137" s="152">
        <v>681145.75325000007</v>
      </c>
      <c r="Q137" s="152">
        <v>677532.67501999997</v>
      </c>
      <c r="R137" s="152">
        <v>298599.96427</v>
      </c>
      <c r="S137" s="152">
        <v>339876.17938000005</v>
      </c>
      <c r="T137" s="152">
        <v>366853.01838999998</v>
      </c>
      <c r="U137" s="152">
        <v>391334.93004000001</v>
      </c>
      <c r="V137" s="152">
        <v>385284.96</v>
      </c>
      <c r="W137" s="152">
        <v>0</v>
      </c>
    </row>
    <row r="138" spans="1:23" ht="14.5">
      <c r="A138" s="193"/>
      <c r="B138" s="154" t="s">
        <v>82</v>
      </c>
      <c r="C138" s="149">
        <v>263618.60703999997</v>
      </c>
      <c r="D138" s="149">
        <v>263618.60703999997</v>
      </c>
      <c r="E138" s="149">
        <v>263618.60703999997</v>
      </c>
      <c r="F138" s="149">
        <v>456690.03339999996</v>
      </c>
      <c r="G138" s="149">
        <v>459018.36700999999</v>
      </c>
      <c r="H138" s="149">
        <v>459018.36700999999</v>
      </c>
      <c r="I138" s="149">
        <v>459018.36700999999</v>
      </c>
      <c r="J138" s="149">
        <v>456690.03339999996</v>
      </c>
      <c r="K138" s="149">
        <v>456690.03339999996</v>
      </c>
      <c r="L138" s="149">
        <v>456690.03339999996</v>
      </c>
      <c r="M138" s="149">
        <v>456690.03339999996</v>
      </c>
      <c r="N138" s="149">
        <v>456690.03339999996</v>
      </c>
      <c r="O138" s="149">
        <v>456690.03339999996</v>
      </c>
      <c r="P138" s="149">
        <v>456690.03339999996</v>
      </c>
      <c r="Q138" s="149">
        <v>456690.03339999996</v>
      </c>
      <c r="R138" s="149">
        <v>99839.964269999997</v>
      </c>
      <c r="S138" s="149">
        <v>99839.964269999997</v>
      </c>
      <c r="T138" s="149">
        <v>99839.96</v>
      </c>
      <c r="U138" s="149">
        <v>99839.96</v>
      </c>
      <c r="V138" s="149">
        <v>99839.96</v>
      </c>
      <c r="W138" s="149">
        <v>0</v>
      </c>
    </row>
    <row r="139" spans="1:23" ht="14.5">
      <c r="A139" s="195"/>
      <c r="B139" s="150" t="s">
        <v>83</v>
      </c>
      <c r="C139" s="152">
        <v>0</v>
      </c>
      <c r="D139" s="152">
        <v>0</v>
      </c>
      <c r="E139" s="152">
        <v>0</v>
      </c>
      <c r="F139" s="152">
        <v>57.870059999999995</v>
      </c>
      <c r="G139" s="152">
        <v>57.870059999999995</v>
      </c>
      <c r="H139" s="152">
        <v>57.870059999999995</v>
      </c>
      <c r="I139" s="152">
        <v>57.870059999999995</v>
      </c>
      <c r="J139" s="152">
        <v>57.870059999999995</v>
      </c>
      <c r="K139" s="152">
        <v>57.870059999999995</v>
      </c>
      <c r="L139" s="152">
        <v>57.870059999999995</v>
      </c>
      <c r="M139" s="152">
        <v>57.870059999999995</v>
      </c>
      <c r="N139" s="152">
        <v>58</v>
      </c>
      <c r="O139" s="152">
        <v>58</v>
      </c>
      <c r="P139" s="152">
        <v>58</v>
      </c>
      <c r="Q139" s="152">
        <v>58</v>
      </c>
      <c r="R139" s="152">
        <v>58</v>
      </c>
      <c r="S139" s="152">
        <v>58</v>
      </c>
      <c r="T139" s="152">
        <v>58</v>
      </c>
      <c r="U139" s="152">
        <v>58</v>
      </c>
      <c r="V139" s="152">
        <v>58</v>
      </c>
      <c r="W139" s="152">
        <v>0</v>
      </c>
    </row>
    <row r="140" spans="1:23" ht="14.5">
      <c r="A140" s="195"/>
      <c r="B140" s="150" t="s">
        <v>85</v>
      </c>
      <c r="C140" s="152">
        <v>57.870060000000002</v>
      </c>
      <c r="D140" s="152">
        <v>16696.098740000001</v>
      </c>
      <c r="E140" s="152">
        <v>16696.098740000001</v>
      </c>
      <c r="F140" s="152">
        <v>16638.22868</v>
      </c>
      <c r="G140" s="152">
        <v>89761.869709999999</v>
      </c>
      <c r="H140" s="152">
        <v>89761.869709999999</v>
      </c>
      <c r="I140" s="152">
        <v>89761.869709999999</v>
      </c>
      <c r="J140" s="152">
        <v>136553</v>
      </c>
      <c r="K140" s="152">
        <v>136551.94537</v>
      </c>
      <c r="L140" s="152">
        <v>86560.922439999995</v>
      </c>
      <c r="M140" s="152">
        <v>86566.380019999997</v>
      </c>
      <c r="N140" s="152">
        <v>181339</v>
      </c>
      <c r="O140" s="152">
        <v>86624.250079999998</v>
      </c>
      <c r="P140" s="152">
        <v>86709.328049999996</v>
      </c>
      <c r="Q140" s="152">
        <v>141028.67092999999</v>
      </c>
      <c r="R140" s="152">
        <v>54630.678299999941</v>
      </c>
      <c r="S140" s="152">
        <v>140940.24045000001</v>
      </c>
      <c r="T140" s="152">
        <v>140940.24045000001</v>
      </c>
      <c r="U140" s="152">
        <v>140940.24045000001</v>
      </c>
      <c r="V140" s="152">
        <v>63226.460000000079</v>
      </c>
      <c r="W140" s="152">
        <v>0</v>
      </c>
    </row>
    <row r="141" spans="1:23" ht="14.5">
      <c r="A141" s="197"/>
      <c r="B141" s="170" t="s">
        <v>88</v>
      </c>
      <c r="C141" s="152">
        <v>18966.562289999998</v>
      </c>
      <c r="D141" s="152">
        <v>0</v>
      </c>
      <c r="E141" s="152">
        <v>0</v>
      </c>
      <c r="F141" s="152">
        <v>0</v>
      </c>
      <c r="G141" s="152">
        <v>0</v>
      </c>
      <c r="H141" s="152">
        <v>0</v>
      </c>
      <c r="I141" s="152">
        <v>0</v>
      </c>
      <c r="J141" s="152">
        <v>-57937.414539999998</v>
      </c>
      <c r="K141" s="152">
        <v>-59</v>
      </c>
      <c r="L141" s="152">
        <v>-59</v>
      </c>
      <c r="M141" s="152">
        <v>-58.954320000000301</v>
      </c>
      <c r="N141" s="152">
        <v>-131379</v>
      </c>
      <c r="O141" s="152">
        <v>94659.406040000016</v>
      </c>
      <c r="P141" s="152">
        <v>94659.406040000002</v>
      </c>
      <c r="Q141" s="152">
        <v>-86.954319999975269</v>
      </c>
      <c r="R141" s="152">
        <v>0</v>
      </c>
      <c r="S141" s="152">
        <v>71588.074660000042</v>
      </c>
      <c r="T141" s="152">
        <v>71588.067940000023</v>
      </c>
      <c r="U141" s="152">
        <v>71588.049590000068</v>
      </c>
      <c r="V141" s="152">
        <v>23871</v>
      </c>
      <c r="W141" s="152">
        <v>0</v>
      </c>
    </row>
    <row r="142" spans="1:23" ht="14.5">
      <c r="A142" s="195"/>
      <c r="B142" s="150" t="s">
        <v>140</v>
      </c>
      <c r="C142" s="152">
        <v>0</v>
      </c>
      <c r="D142" s="152">
        <v>0</v>
      </c>
      <c r="E142" s="152">
        <v>0</v>
      </c>
      <c r="F142" s="152">
        <v>0</v>
      </c>
      <c r="G142" s="152">
        <v>0</v>
      </c>
      <c r="H142" s="152">
        <v>0</v>
      </c>
      <c r="I142" s="152">
        <v>0</v>
      </c>
      <c r="J142" s="152">
        <v>0</v>
      </c>
      <c r="K142" s="152">
        <v>0</v>
      </c>
      <c r="L142" s="152">
        <v>0</v>
      </c>
      <c r="M142" s="152">
        <v>0</v>
      </c>
      <c r="N142" s="152">
        <v>0</v>
      </c>
      <c r="O142" s="152">
        <v>0</v>
      </c>
      <c r="P142" s="152">
        <v>0</v>
      </c>
      <c r="Q142" s="152">
        <v>0</v>
      </c>
      <c r="R142" s="152">
        <v>72528</v>
      </c>
      <c r="S142" s="152">
        <v>0</v>
      </c>
      <c r="T142" s="152">
        <v>0</v>
      </c>
      <c r="U142" s="152">
        <v>0</v>
      </c>
      <c r="V142" s="152">
        <v>90496</v>
      </c>
      <c r="W142" s="152">
        <v>0</v>
      </c>
    </row>
    <row r="143" spans="1:23" ht="14.5">
      <c r="A143" s="197"/>
      <c r="B143" s="170" t="s">
        <v>84</v>
      </c>
      <c r="C143" s="152">
        <v>0</v>
      </c>
      <c r="D143" s="152">
        <v>0</v>
      </c>
      <c r="E143" s="152">
        <v>0</v>
      </c>
      <c r="F143" s="152">
        <v>0</v>
      </c>
      <c r="G143" s="152">
        <v>0</v>
      </c>
      <c r="H143" s="152">
        <v>0</v>
      </c>
      <c r="I143" s="152">
        <v>0</v>
      </c>
      <c r="J143" s="152">
        <v>0</v>
      </c>
      <c r="K143" s="152">
        <v>0</v>
      </c>
      <c r="L143" s="152">
        <v>0</v>
      </c>
      <c r="M143" s="152">
        <v>0</v>
      </c>
      <c r="N143" s="152">
        <v>0</v>
      </c>
      <c r="O143" s="152">
        <v>0</v>
      </c>
      <c r="P143" s="152">
        <v>0</v>
      </c>
      <c r="Q143" s="152">
        <v>0</v>
      </c>
      <c r="R143" s="152">
        <v>0</v>
      </c>
      <c r="S143" s="152">
        <v>0</v>
      </c>
      <c r="T143" s="152">
        <v>0</v>
      </c>
      <c r="U143" s="152">
        <v>0</v>
      </c>
      <c r="V143" s="152">
        <v>0</v>
      </c>
      <c r="W143" s="152">
        <v>0</v>
      </c>
    </row>
    <row r="144" spans="1:23" ht="14.5">
      <c r="A144" s="195"/>
      <c r="B144" s="150" t="s">
        <v>86</v>
      </c>
      <c r="C144" s="152">
        <v>188071.42636000001</v>
      </c>
      <c r="D144" s="152">
        <v>188071.42636000001</v>
      </c>
      <c r="E144" s="152">
        <v>193071.42636000001</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row>
    <row r="145" spans="1:23" ht="14.5">
      <c r="A145" s="195"/>
      <c r="B145" s="150" t="s">
        <v>89</v>
      </c>
      <c r="C145" s="152">
        <v>6290.7979299999379</v>
      </c>
      <c r="D145" s="152">
        <v>21386.382029999957</v>
      </c>
      <c r="E145" s="152">
        <v>28057.709300000082</v>
      </c>
      <c r="F145" s="152">
        <v>89787.315339999943</v>
      </c>
      <c r="G145" s="152">
        <v>21434.371879999955</v>
      </c>
      <c r="H145" s="152">
        <v>40951.020000028097</v>
      </c>
      <c r="I145" s="152">
        <v>37291.883749999994</v>
      </c>
      <c r="J145" s="152">
        <v>57937.414539999896</v>
      </c>
      <c r="K145" s="152">
        <v>24404.924449999984</v>
      </c>
      <c r="L145" s="152">
        <v>52589.84659999999</v>
      </c>
      <c r="M145" s="152">
        <v>85920.46617</v>
      </c>
      <c r="N145" s="152">
        <v>131378.76061000006</v>
      </c>
      <c r="O145" s="152">
        <v>15197.872949999981</v>
      </c>
      <c r="P145" s="152">
        <v>43028.985760000018</v>
      </c>
      <c r="Q145" s="152">
        <v>79842.925009999977</v>
      </c>
      <c r="R145" s="152">
        <v>71543.321700000059</v>
      </c>
      <c r="S145" s="152">
        <v>27449.899999999972</v>
      </c>
      <c r="T145" s="152">
        <v>54426.749999999971</v>
      </c>
      <c r="U145" s="152">
        <v>78908.679999999935</v>
      </c>
      <c r="V145" s="152">
        <v>107793.53999999992</v>
      </c>
      <c r="W145" s="152">
        <v>0</v>
      </c>
    </row>
    <row r="146" spans="1:23" ht="14.5">
      <c r="A146" s="195"/>
      <c r="B146" s="150" t="s">
        <v>87</v>
      </c>
      <c r="C146" s="152">
        <v>0</v>
      </c>
      <c r="D146" s="152">
        <v>0</v>
      </c>
      <c r="E146" s="152">
        <v>0</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0</v>
      </c>
      <c r="W146" s="152">
        <v>0</v>
      </c>
    </row>
    <row r="147" spans="1:23" ht="14.5">
      <c r="A147" s="193"/>
      <c r="B147" s="150" t="s">
        <v>91</v>
      </c>
      <c r="C147" s="152">
        <v>0</v>
      </c>
      <c r="D147" s="152">
        <v>0</v>
      </c>
      <c r="E147" s="152">
        <v>0</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row>
    <row r="148" spans="1:23" s="115" customFormat="1" ht="14.5">
      <c r="A148" s="31"/>
      <c r="B148" s="161" t="s">
        <v>344</v>
      </c>
      <c r="C148" s="162">
        <v>1396178.8650599997</v>
      </c>
      <c r="D148" s="162">
        <v>1392643.93178</v>
      </c>
      <c r="E148" s="162">
        <v>1369193.39276</v>
      </c>
      <c r="F148" s="162">
        <v>1412955.4352199999</v>
      </c>
      <c r="G148" s="162">
        <v>1399103.29155</v>
      </c>
      <c r="H148" s="162">
        <v>1466269.2606800282</v>
      </c>
      <c r="I148" s="162">
        <v>1418952.0386600001</v>
      </c>
      <c r="J148" s="162">
        <v>1346235.6735099996</v>
      </c>
      <c r="K148" s="162">
        <v>1343354.0759399999</v>
      </c>
      <c r="L148" s="162">
        <v>1396109.2577499999</v>
      </c>
      <c r="M148" s="162">
        <v>1375269.7892499999</v>
      </c>
      <c r="N148" s="162">
        <v>1383522.0368000001</v>
      </c>
      <c r="O148" s="162">
        <v>1291642.2052699998</v>
      </c>
      <c r="P148" s="162">
        <v>1349092.3876400001</v>
      </c>
      <c r="Q148" s="162">
        <v>1409084.3363099999</v>
      </c>
      <c r="R148" s="162">
        <v>1349855.3823899999</v>
      </c>
      <c r="S148" s="162">
        <v>1342154.60451</v>
      </c>
      <c r="T148" s="162">
        <v>1335608.5374500002</v>
      </c>
      <c r="U148" s="162">
        <v>1447445.12216</v>
      </c>
      <c r="V148" s="162">
        <v>1436466.5899999999</v>
      </c>
      <c r="W148" s="162">
        <v>0</v>
      </c>
    </row>
    <row r="149" spans="1:23" ht="15.75" customHeight="1"/>
    <row r="150" spans="1:23" ht="15.75" customHeight="1"/>
    <row r="151" spans="1:23" ht="15.75" customHeight="1"/>
    <row r="152" spans="1:23" ht="15.75" customHeight="1"/>
    <row r="153" spans="1:23" ht="15.75" customHeight="1"/>
    <row r="154" spans="1:23" ht="15.75" customHeight="1"/>
    <row r="155" spans="1:23" ht="15.75" customHeight="1"/>
  </sheetData>
  <mergeCells count="15">
    <mergeCell ref="O7:R7"/>
    <mergeCell ref="S7:V7"/>
    <mergeCell ref="C7:F7"/>
    <mergeCell ref="G7:J7"/>
    <mergeCell ref="K7:N7"/>
    <mergeCell ref="C62:F62"/>
    <mergeCell ref="G62:J62"/>
    <mergeCell ref="K62:N62"/>
    <mergeCell ref="O62:R62"/>
    <mergeCell ref="S62:V62"/>
    <mergeCell ref="C99:F99"/>
    <mergeCell ref="G99:J99"/>
    <mergeCell ref="K99:N99"/>
    <mergeCell ref="O99:R99"/>
    <mergeCell ref="S99:V99"/>
  </mergeCells>
  <pageMargins left="0.511811024" right="0.511811024" top="0.78740157499999996" bottom="0.78740157499999996" header="0.31496062000000002" footer="0.31496062000000002"/>
  <pageSetup paperSize="9" orientation="portrait" r:id="rId1"/>
  <customProperties>
    <customPr name="EpmWorksheetKeyString_GUID" r:id="rId2"/>
  </customProperties>
  <drawing r:id="rId3"/>
  <legacy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52614-A530-45C1-B971-432422A0FF59}">
  <sheetPr>
    <tabColor theme="0" tint="-0.14999847407452621"/>
  </sheetPr>
  <dimension ref="A1:R154"/>
  <sheetViews>
    <sheetView showGridLines="0" zoomScale="85" zoomScaleNormal="85" workbookViewId="0">
      <pane xSplit="2" ySplit="8" topLeftCell="I9" activePane="bottomRight" state="frozen"/>
      <selection activeCell="D59" sqref="D59:Y59"/>
      <selection pane="topRight" activeCell="D59" sqref="D59:Y59"/>
      <selection pane="bottomLeft" activeCell="D59" sqref="D59:Y59"/>
      <selection pane="bottomRight" activeCell="R8" sqref="R8"/>
    </sheetView>
  </sheetViews>
  <sheetFormatPr defaultRowHeight="14.5" zeroHeight="1"/>
  <cols>
    <col min="1" max="1" width="1.81640625" style="31" customWidth="1"/>
    <col min="2" max="2" width="54.453125" style="31" bestFit="1" customWidth="1"/>
    <col min="3" max="18" width="13.81640625" style="31" bestFit="1" customWidth="1"/>
    <col min="19" max="16384" width="8.7265625" style="31"/>
  </cols>
  <sheetData>
    <row r="1" spans="1:18" ht="12" customHeight="1"/>
    <row r="2" spans="1:18" ht="12" customHeight="1"/>
    <row r="3" spans="1:18" ht="12" customHeight="1"/>
    <row r="4" spans="1:18" ht="12" customHeight="1"/>
    <row r="5" spans="1:18" s="119" customFormat="1" ht="22.5" customHeight="1" thickBot="1">
      <c r="A5" s="243"/>
      <c r="B5" s="236" t="s">
        <v>141</v>
      </c>
      <c r="C5" s="237"/>
      <c r="D5" s="237"/>
      <c r="E5" s="237"/>
      <c r="F5" s="237"/>
      <c r="G5" s="237"/>
      <c r="H5" s="237"/>
      <c r="I5" s="237"/>
      <c r="J5" s="237"/>
      <c r="K5" s="237"/>
      <c r="L5" s="237"/>
      <c r="M5" s="237"/>
      <c r="N5" s="237"/>
      <c r="O5" s="237"/>
      <c r="P5" s="237"/>
      <c r="Q5" s="237"/>
      <c r="R5" s="237"/>
    </row>
    <row r="6" spans="1:18" s="182" customFormat="1" ht="22.5" customHeight="1" thickBot="1">
      <c r="A6" s="179"/>
      <c r="B6" s="180"/>
      <c r="C6" s="181"/>
      <c r="D6" s="181"/>
      <c r="E6" s="181"/>
      <c r="F6" s="181"/>
      <c r="G6" s="181"/>
      <c r="H6" s="181"/>
      <c r="I6" s="181"/>
      <c r="J6" s="181"/>
      <c r="K6" s="181"/>
      <c r="L6" s="181"/>
      <c r="M6" s="181"/>
      <c r="N6" s="181"/>
      <c r="O6" s="181"/>
      <c r="P6" s="181"/>
      <c r="Q6" s="181"/>
      <c r="R6" s="181"/>
    </row>
    <row r="7" spans="1:18" ht="16" customHeight="1" thickTop="1" thickBot="1">
      <c r="A7" s="178"/>
      <c r="B7" s="27" t="s">
        <v>96</v>
      </c>
      <c r="C7" s="391">
        <v>2015</v>
      </c>
      <c r="D7" s="391"/>
      <c r="E7" s="391"/>
      <c r="F7" s="391"/>
      <c r="G7" s="392">
        <v>2016</v>
      </c>
      <c r="H7" s="391"/>
      <c r="I7" s="391"/>
      <c r="J7" s="391"/>
      <c r="K7" s="392">
        <v>2017</v>
      </c>
      <c r="L7" s="391"/>
      <c r="M7" s="391"/>
      <c r="N7" s="391"/>
      <c r="O7" s="392">
        <v>2018</v>
      </c>
      <c r="P7" s="391"/>
      <c r="Q7" s="391"/>
      <c r="R7" s="391"/>
    </row>
    <row r="8" spans="1:18" ht="16" customHeight="1" thickTop="1">
      <c r="A8" s="178"/>
      <c r="B8" s="276" t="s">
        <v>97</v>
      </c>
      <c r="C8" s="320" t="s">
        <v>0</v>
      </c>
      <c r="D8" s="320" t="s">
        <v>1</v>
      </c>
      <c r="E8" s="320" t="s">
        <v>2</v>
      </c>
      <c r="F8" s="320" t="s">
        <v>3</v>
      </c>
      <c r="G8" s="320" t="s">
        <v>4</v>
      </c>
      <c r="H8" s="320" t="s">
        <v>5</v>
      </c>
      <c r="I8" s="320" t="s">
        <v>6</v>
      </c>
      <c r="J8" s="320" t="s">
        <v>7</v>
      </c>
      <c r="K8" s="320" t="s">
        <v>8</v>
      </c>
      <c r="L8" s="320" t="s">
        <v>90</v>
      </c>
      <c r="M8" s="320" t="s">
        <v>102</v>
      </c>
      <c r="N8" s="320" t="s">
        <v>103</v>
      </c>
      <c r="O8" s="320" t="s">
        <v>104</v>
      </c>
      <c r="P8" s="320" t="s">
        <v>106</v>
      </c>
      <c r="Q8" s="320" t="s">
        <v>107</v>
      </c>
      <c r="R8" s="320" t="s">
        <v>108</v>
      </c>
    </row>
    <row r="9" spans="1:18">
      <c r="A9" s="189"/>
      <c r="B9" s="123" t="s">
        <v>9</v>
      </c>
      <c r="C9" s="133">
        <v>90499.445630000017</v>
      </c>
      <c r="D9" s="128">
        <v>54622.51115999998</v>
      </c>
      <c r="E9" s="128">
        <v>70963.690099999978</v>
      </c>
      <c r="F9" s="128">
        <v>87582.286660000042</v>
      </c>
      <c r="G9" s="128">
        <v>71661.36808</v>
      </c>
      <c r="H9" s="128">
        <v>71185.818190000005</v>
      </c>
      <c r="I9" s="128">
        <v>61102.930510000006</v>
      </c>
      <c r="J9" s="128">
        <v>80994.815680000029</v>
      </c>
      <c r="K9" s="128">
        <v>33516.610979999998</v>
      </c>
      <c r="L9" s="128">
        <v>40423.16664000001</v>
      </c>
      <c r="M9" s="323">
        <v>128153.48919999998</v>
      </c>
      <c r="N9" s="323">
        <v>131460.35545999996</v>
      </c>
      <c r="O9" s="133">
        <v>39766.652009999998</v>
      </c>
      <c r="P9" s="133">
        <v>61743.466230000005</v>
      </c>
      <c r="Q9" s="133">
        <v>132918.98916</v>
      </c>
      <c r="R9" s="323">
        <v>0</v>
      </c>
    </row>
    <row r="10" spans="1:18">
      <c r="A10" s="189"/>
      <c r="B10" s="123" t="s">
        <v>11</v>
      </c>
      <c r="C10" s="128">
        <v>-9134.2512100000004</v>
      </c>
      <c r="D10" s="128">
        <v>-5525.1056700000026</v>
      </c>
      <c r="E10" s="128">
        <v>-7059.0235199999943</v>
      </c>
      <c r="F10" s="128">
        <v>-9016.5065400000021</v>
      </c>
      <c r="G10" s="128">
        <v>-7265.6148699999994</v>
      </c>
      <c r="H10" s="128">
        <v>-7158.5108999999993</v>
      </c>
      <c r="I10" s="128">
        <v>-6181.1357899999985</v>
      </c>
      <c r="J10" s="128">
        <v>-8189.9280200000021</v>
      </c>
      <c r="K10" s="128">
        <v>-3401.4009000000005</v>
      </c>
      <c r="L10" s="128">
        <v>-4102.3513000000003</v>
      </c>
      <c r="M10" s="323">
        <v>-13005.676010000001</v>
      </c>
      <c r="N10" s="323">
        <v>-13341.273879999997</v>
      </c>
      <c r="O10" s="133">
        <v>-4025.1351600000003</v>
      </c>
      <c r="P10" s="133">
        <v>-7550.9587300000003</v>
      </c>
      <c r="Q10" s="133">
        <v>-18387.357909999999</v>
      </c>
      <c r="R10" s="323">
        <v>0</v>
      </c>
    </row>
    <row r="11" spans="1:18">
      <c r="A11" s="189"/>
      <c r="B11" s="123" t="s">
        <v>12</v>
      </c>
      <c r="C11" s="128">
        <v>81365.194420000014</v>
      </c>
      <c r="D11" s="128">
        <v>49097.405489999976</v>
      </c>
      <c r="E11" s="128">
        <v>63904.666579999983</v>
      </c>
      <c r="F11" s="128">
        <v>78565.780120000039</v>
      </c>
      <c r="G11" s="128">
        <v>64395.753210000003</v>
      </c>
      <c r="H11" s="128">
        <v>64027.307290000004</v>
      </c>
      <c r="I11" s="128">
        <v>54921.794720000005</v>
      </c>
      <c r="J11" s="128">
        <v>72804.887660000022</v>
      </c>
      <c r="K11" s="128">
        <v>30115.210079999997</v>
      </c>
      <c r="L11" s="128">
        <v>36320.815340000008</v>
      </c>
      <c r="M11" s="128">
        <v>115147.81318999999</v>
      </c>
      <c r="N11" s="128">
        <v>118119.08157999997</v>
      </c>
      <c r="O11" s="128">
        <v>35741.51685</v>
      </c>
      <c r="P11" s="133">
        <v>54192.507500000007</v>
      </c>
      <c r="Q11" s="133">
        <v>114531.63125000001</v>
      </c>
      <c r="R11" s="323">
        <v>0</v>
      </c>
    </row>
    <row r="12" spans="1:18">
      <c r="A12" s="134"/>
      <c r="B12" s="127" t="s">
        <v>13</v>
      </c>
      <c r="C12" s="128">
        <v>-65601.627819999994</v>
      </c>
      <c r="D12" s="128">
        <v>-37463.088159999992</v>
      </c>
      <c r="E12" s="128">
        <v>-34431.00435000001</v>
      </c>
      <c r="F12" s="128">
        <v>-28538.374650000005</v>
      </c>
      <c r="G12" s="128">
        <v>-37691.744650000001</v>
      </c>
      <c r="H12" s="128">
        <v>-41946.487679999998</v>
      </c>
      <c r="I12" s="128">
        <v>-35395.382199999985</v>
      </c>
      <c r="J12" s="128">
        <v>-54832.452099999995</v>
      </c>
      <c r="K12" s="128">
        <v>-12393</v>
      </c>
      <c r="L12" s="128">
        <v>-17633</v>
      </c>
      <c r="M12" s="128">
        <v>-90412.419130000009</v>
      </c>
      <c r="N12" s="128">
        <v>-93038.119000000021</v>
      </c>
      <c r="O12" s="128">
        <v>-30880.883750000001</v>
      </c>
      <c r="P12" s="128">
        <v>-34450.795129999999</v>
      </c>
      <c r="Q12" s="128">
        <v>-95997.401370000007</v>
      </c>
      <c r="R12" s="323">
        <v>0</v>
      </c>
    </row>
    <row r="13" spans="1:18">
      <c r="A13" s="118"/>
      <c r="B13" s="130" t="s">
        <v>14</v>
      </c>
      <c r="C13" s="231">
        <v>-3.3893999999999997</v>
      </c>
      <c r="D13" s="231">
        <v>-6.5656499999999998</v>
      </c>
      <c r="E13" s="231">
        <v>-6.2927999999999997</v>
      </c>
      <c r="F13" s="231">
        <v>-3.147359999999999</v>
      </c>
      <c r="G13" s="231">
        <v>-2.4011999999999998</v>
      </c>
      <c r="H13" s="231">
        <v>-2.4011999999999998</v>
      </c>
      <c r="I13" s="231">
        <v>-2.4012000000000011</v>
      </c>
      <c r="J13" s="231">
        <v>-4.129690000000001</v>
      </c>
      <c r="K13" s="231">
        <v>-14</v>
      </c>
      <c r="L13" s="231">
        <v>-16</v>
      </c>
      <c r="M13" s="324">
        <v>-64.888319999999993</v>
      </c>
      <c r="N13" s="324">
        <v>-39.531860000000023</v>
      </c>
      <c r="O13" s="132">
        <v>0</v>
      </c>
      <c r="P13" s="132">
        <v>0</v>
      </c>
      <c r="Q13" s="132">
        <v>0</v>
      </c>
      <c r="R13" s="324">
        <v>0</v>
      </c>
    </row>
    <row r="14" spans="1:18">
      <c r="A14" s="118"/>
      <c r="B14" s="130" t="s">
        <v>15</v>
      </c>
      <c r="C14" s="231">
        <v>-23952.576850000001</v>
      </c>
      <c r="D14" s="231">
        <v>-12109.394229999994</v>
      </c>
      <c r="E14" s="231">
        <v>-18138.870510000008</v>
      </c>
      <c r="F14" s="231">
        <v>-23564.026310000008</v>
      </c>
      <c r="G14" s="231">
        <v>-18014.959299999999</v>
      </c>
      <c r="H14" s="231">
        <v>-15822.199020000004</v>
      </c>
      <c r="I14" s="231">
        <v>-14169.213989999989</v>
      </c>
      <c r="J14" s="231">
        <v>-19714.314429999999</v>
      </c>
      <c r="K14" s="231">
        <v>0</v>
      </c>
      <c r="L14" s="231">
        <v>-171</v>
      </c>
      <c r="M14" s="324">
        <v>-25392.562209999996</v>
      </c>
      <c r="N14" s="324">
        <v>-26576.179890000007</v>
      </c>
      <c r="O14" s="132">
        <v>-31.187650000000001</v>
      </c>
      <c r="P14" s="132">
        <v>-7116.5058200000003</v>
      </c>
      <c r="Q14" s="132">
        <v>-33091.936970000002</v>
      </c>
      <c r="R14" s="324">
        <v>0</v>
      </c>
    </row>
    <row r="15" spans="1:18">
      <c r="A15" s="118"/>
      <c r="B15" s="130" t="s">
        <v>16</v>
      </c>
      <c r="C15" s="231">
        <v>-2543.3164699999998</v>
      </c>
      <c r="D15" s="231">
        <v>-1495.9484200000002</v>
      </c>
      <c r="E15" s="231">
        <v>-1965.5132699999999</v>
      </c>
      <c r="F15" s="231">
        <v>-2136.8801899999999</v>
      </c>
      <c r="G15" s="231">
        <v>-1931.0405499999997</v>
      </c>
      <c r="H15" s="231">
        <v>-1809.48002</v>
      </c>
      <c r="I15" s="231">
        <v>-1533.9883200000004</v>
      </c>
      <c r="J15" s="231">
        <v>-2115.63184</v>
      </c>
      <c r="K15" s="231">
        <v>-1036</v>
      </c>
      <c r="L15" s="231">
        <v>-378</v>
      </c>
      <c r="M15" s="324">
        <v>-996.4472099999989</v>
      </c>
      <c r="N15" s="324">
        <v>-116.19042000000081</v>
      </c>
      <c r="O15" s="132">
        <v>-804.23056999999994</v>
      </c>
      <c r="P15" s="132">
        <v>-46.56247000000009</v>
      </c>
      <c r="Q15" s="132">
        <v>-933.56417999999996</v>
      </c>
      <c r="R15" s="324">
        <v>3.8000000012107196E-4</v>
      </c>
    </row>
    <row r="16" spans="1:18">
      <c r="A16" s="118"/>
      <c r="B16" s="130" t="s">
        <v>17</v>
      </c>
      <c r="C16" s="231">
        <v>-33279.69008</v>
      </c>
      <c r="D16" s="231">
        <v>-16363.160469999997</v>
      </c>
      <c r="E16" s="231">
        <v>-11769.124230000009</v>
      </c>
      <c r="F16" s="231">
        <v>-40346.133789999993</v>
      </c>
      <c r="G16" s="231">
        <v>-12618.271290000001</v>
      </c>
      <c r="H16" s="231">
        <v>-20127.191469999998</v>
      </c>
      <c r="I16" s="231">
        <v>-17073.638889999998</v>
      </c>
      <c r="J16" s="231">
        <v>-27842.086729999995</v>
      </c>
      <c r="K16" s="231">
        <v>-6438</v>
      </c>
      <c r="L16" s="231">
        <v>-6120</v>
      </c>
      <c r="M16" s="324">
        <v>-31303.28648000001</v>
      </c>
      <c r="N16" s="324">
        <v>-35233.882430000012</v>
      </c>
      <c r="O16" s="132">
        <v>-19920.48473</v>
      </c>
      <c r="P16" s="132">
        <v>-13159.588740000001</v>
      </c>
      <c r="Q16" s="132">
        <v>-39550.825830000009</v>
      </c>
      <c r="R16" s="324">
        <v>-1.5000000000054569E-4</v>
      </c>
    </row>
    <row r="17" spans="1:18">
      <c r="A17" s="118"/>
      <c r="B17" s="130" t="s">
        <v>18</v>
      </c>
      <c r="C17" s="231">
        <v>-607.96382000000006</v>
      </c>
      <c r="D17" s="231">
        <v>-1985.21931</v>
      </c>
      <c r="E17" s="231">
        <v>-314.40228999999999</v>
      </c>
      <c r="F17" s="231">
        <v>-251.08737000000019</v>
      </c>
      <c r="G17" s="231">
        <v>-70.308689999999999</v>
      </c>
      <c r="H17" s="231">
        <v>-1303.4087799999998</v>
      </c>
      <c r="I17" s="231">
        <v>659.40277999999989</v>
      </c>
      <c r="J17" s="231">
        <v>-2513.76811</v>
      </c>
      <c r="K17" s="231">
        <v>-1877</v>
      </c>
      <c r="L17" s="231">
        <v>-7747</v>
      </c>
      <c r="M17" s="324">
        <v>-26786.718529999998</v>
      </c>
      <c r="N17" s="324">
        <v>-26165.818690000007</v>
      </c>
      <c r="O17" s="132">
        <v>-6481.3618899999992</v>
      </c>
      <c r="P17" s="132">
        <v>-11179.952140000001</v>
      </c>
      <c r="Q17" s="132">
        <v>-18597.455009999998</v>
      </c>
      <c r="R17" s="324">
        <v>0</v>
      </c>
    </row>
    <row r="18" spans="1:18">
      <c r="A18" s="118"/>
      <c r="B18" s="130" t="s">
        <v>10</v>
      </c>
      <c r="C18" s="231">
        <v>-5214.6912000000002</v>
      </c>
      <c r="D18" s="231">
        <v>-5502.8000800000009</v>
      </c>
      <c r="E18" s="231">
        <v>-2236.8012499999977</v>
      </c>
      <c r="F18" s="231">
        <v>37762.900369999996</v>
      </c>
      <c r="G18" s="231">
        <v>-5054.7636199999997</v>
      </c>
      <c r="H18" s="231">
        <v>-2881.8071900000014</v>
      </c>
      <c r="I18" s="231">
        <v>-3275.5425799999985</v>
      </c>
      <c r="J18" s="231">
        <v>-2642.5213000000003</v>
      </c>
      <c r="K18" s="231">
        <v>-3028</v>
      </c>
      <c r="L18" s="231">
        <v>-3201</v>
      </c>
      <c r="M18" s="324">
        <v>-5868.5163800000009</v>
      </c>
      <c r="N18" s="324">
        <v>-4906.5157099999942</v>
      </c>
      <c r="O18" s="132">
        <v>-3643.6189100000001</v>
      </c>
      <c r="P18" s="132">
        <v>-2948.1859599999952</v>
      </c>
      <c r="Q18" s="132">
        <v>-3823.6193799999937</v>
      </c>
      <c r="R18" s="324">
        <v>-2.3000000012052626E-4</v>
      </c>
    </row>
    <row r="19" spans="1:18">
      <c r="A19" s="118"/>
      <c r="B19" s="130" t="s">
        <v>38</v>
      </c>
      <c r="C19" s="231">
        <v>0</v>
      </c>
      <c r="D19" s="231">
        <v>0</v>
      </c>
      <c r="E19" s="231">
        <v>0</v>
      </c>
      <c r="F19" s="231">
        <v>0</v>
      </c>
      <c r="G19" s="231">
        <v>0</v>
      </c>
      <c r="H19" s="231">
        <v>0</v>
      </c>
      <c r="I19" s="231">
        <v>0</v>
      </c>
      <c r="J19" s="231">
        <v>0</v>
      </c>
      <c r="K19" s="231">
        <v>0</v>
      </c>
      <c r="L19" s="231">
        <v>0</v>
      </c>
      <c r="M19" s="324">
        <v>0</v>
      </c>
      <c r="N19" s="324">
        <v>0</v>
      </c>
      <c r="O19" s="132">
        <v>0</v>
      </c>
      <c r="P19" s="132">
        <v>0</v>
      </c>
      <c r="Q19" s="132">
        <v>0</v>
      </c>
      <c r="R19" s="324">
        <v>0</v>
      </c>
    </row>
    <row r="20" spans="1:18">
      <c r="A20" s="118"/>
      <c r="B20" s="130" t="s">
        <v>39</v>
      </c>
      <c r="C20" s="231">
        <v>0</v>
      </c>
      <c r="D20" s="231">
        <v>0</v>
      </c>
      <c r="E20" s="231">
        <v>0</v>
      </c>
      <c r="F20" s="231">
        <v>0</v>
      </c>
      <c r="G20" s="231">
        <v>0</v>
      </c>
      <c r="H20" s="231">
        <v>0</v>
      </c>
      <c r="I20" s="231">
        <v>0</v>
      </c>
      <c r="J20" s="231">
        <v>0</v>
      </c>
      <c r="K20" s="231">
        <v>0</v>
      </c>
      <c r="L20" s="231">
        <v>0</v>
      </c>
      <c r="M20" s="324">
        <v>0</v>
      </c>
      <c r="N20" s="324">
        <v>0</v>
      </c>
      <c r="O20" s="132">
        <v>0</v>
      </c>
      <c r="P20" s="132">
        <v>0</v>
      </c>
      <c r="Q20" s="132">
        <v>0</v>
      </c>
      <c r="R20" s="324">
        <v>0</v>
      </c>
    </row>
    <row r="21" spans="1:18">
      <c r="A21" s="118"/>
      <c r="B21" s="130" t="s">
        <v>40</v>
      </c>
      <c r="C21" s="231">
        <v>0</v>
      </c>
      <c r="D21" s="231">
        <v>0</v>
      </c>
      <c r="E21" s="231">
        <v>0</v>
      </c>
      <c r="F21" s="231">
        <v>0</v>
      </c>
      <c r="G21" s="231">
        <v>0</v>
      </c>
      <c r="H21" s="231">
        <v>0</v>
      </c>
      <c r="I21" s="231">
        <v>0</v>
      </c>
      <c r="J21" s="231">
        <v>0</v>
      </c>
      <c r="K21" s="231">
        <v>0</v>
      </c>
      <c r="L21" s="231">
        <v>0</v>
      </c>
      <c r="M21" s="324">
        <v>0</v>
      </c>
      <c r="N21" s="324">
        <v>0</v>
      </c>
      <c r="O21" s="132">
        <v>0</v>
      </c>
      <c r="P21" s="132">
        <v>0</v>
      </c>
      <c r="Q21" s="132">
        <v>0</v>
      </c>
      <c r="R21" s="324">
        <v>0</v>
      </c>
    </row>
    <row r="22" spans="1:18">
      <c r="A22" s="118"/>
      <c r="B22" s="130" t="s">
        <v>41</v>
      </c>
      <c r="C22" s="231">
        <v>0</v>
      </c>
      <c r="D22" s="231">
        <v>0</v>
      </c>
      <c r="E22" s="231">
        <v>0</v>
      </c>
      <c r="F22" s="231">
        <v>0</v>
      </c>
      <c r="G22" s="231">
        <v>0</v>
      </c>
      <c r="H22" s="231">
        <v>0</v>
      </c>
      <c r="I22" s="231">
        <v>0</v>
      </c>
      <c r="J22" s="231">
        <v>0</v>
      </c>
      <c r="K22" s="231">
        <v>0</v>
      </c>
      <c r="L22" s="231">
        <v>0</v>
      </c>
      <c r="M22" s="324">
        <v>0</v>
      </c>
      <c r="N22" s="324">
        <v>0</v>
      </c>
      <c r="O22" s="132">
        <v>0</v>
      </c>
      <c r="P22" s="132">
        <v>0</v>
      </c>
      <c r="Q22" s="132">
        <v>0</v>
      </c>
      <c r="R22" s="324">
        <v>0</v>
      </c>
    </row>
    <row r="23" spans="1:18">
      <c r="A23" s="118"/>
      <c r="B23" s="130" t="s">
        <v>42</v>
      </c>
      <c r="C23" s="231">
        <v>0</v>
      </c>
      <c r="D23" s="231">
        <v>0</v>
      </c>
      <c r="E23" s="231">
        <v>0</v>
      </c>
      <c r="F23" s="231">
        <v>0</v>
      </c>
      <c r="G23" s="231">
        <v>0</v>
      </c>
      <c r="H23" s="231">
        <v>0</v>
      </c>
      <c r="I23" s="231">
        <v>0</v>
      </c>
      <c r="J23" s="231">
        <v>0</v>
      </c>
      <c r="K23" s="231">
        <v>0</v>
      </c>
      <c r="L23" s="231">
        <v>0</v>
      </c>
      <c r="M23" s="324">
        <v>0</v>
      </c>
      <c r="N23" s="324">
        <v>0</v>
      </c>
      <c r="O23" s="132">
        <v>0</v>
      </c>
      <c r="P23" s="132">
        <v>0</v>
      </c>
      <c r="Q23" s="132">
        <v>0</v>
      </c>
      <c r="R23" s="324">
        <v>0</v>
      </c>
    </row>
    <row r="24" spans="1:18">
      <c r="A24" s="118"/>
      <c r="B24" s="130" t="s">
        <v>43</v>
      </c>
      <c r="C24" s="231">
        <v>0</v>
      </c>
      <c r="D24" s="231">
        <v>0</v>
      </c>
      <c r="E24" s="231">
        <v>0</v>
      </c>
      <c r="F24" s="231">
        <v>0</v>
      </c>
      <c r="G24" s="231">
        <v>0</v>
      </c>
      <c r="H24" s="231">
        <v>0</v>
      </c>
      <c r="I24" s="231">
        <v>0</v>
      </c>
      <c r="J24" s="231">
        <v>0</v>
      </c>
      <c r="K24" s="231">
        <v>0</v>
      </c>
      <c r="L24" s="231">
        <v>0</v>
      </c>
      <c r="M24" s="324">
        <v>0</v>
      </c>
      <c r="N24" s="324">
        <v>0</v>
      </c>
      <c r="O24" s="132">
        <v>0</v>
      </c>
      <c r="P24" s="132">
        <v>0</v>
      </c>
      <c r="Q24" s="132">
        <v>0</v>
      </c>
      <c r="R24" s="324">
        <v>0</v>
      </c>
    </row>
    <row r="25" spans="1:18">
      <c r="A25" s="134"/>
      <c r="B25" s="127" t="s">
        <v>19</v>
      </c>
      <c r="C25" s="128">
        <v>-576.46036000000004</v>
      </c>
      <c r="D25" s="128">
        <v>-1279.7001599999999</v>
      </c>
      <c r="E25" s="128">
        <v>-1168.7951599999999</v>
      </c>
      <c r="F25" s="128">
        <v>-2244.5634399999994</v>
      </c>
      <c r="G25" s="128">
        <v>-926.95753999999988</v>
      </c>
      <c r="H25" s="128">
        <v>-1786.4235900000008</v>
      </c>
      <c r="I25" s="128">
        <v>-1465.2213299999994</v>
      </c>
      <c r="J25" s="128">
        <v>-1046.9246300000004</v>
      </c>
      <c r="K25" s="133">
        <v>-1040.67056</v>
      </c>
      <c r="L25" s="133">
        <v>-1581.7897899999996</v>
      </c>
      <c r="M25" s="133">
        <v>-1207.3599000000002</v>
      </c>
      <c r="N25" s="133">
        <v>-1532.2686599999997</v>
      </c>
      <c r="O25" s="133">
        <v>-1035.23098</v>
      </c>
      <c r="P25" s="133">
        <v>-908.35029000000009</v>
      </c>
      <c r="Q25" s="133">
        <v>-855.20102999999949</v>
      </c>
      <c r="R25" s="323">
        <v>0</v>
      </c>
    </row>
    <row r="26" spans="1:18">
      <c r="A26" s="118"/>
      <c r="B26" s="130" t="s">
        <v>14</v>
      </c>
      <c r="C26" s="231">
        <v>0</v>
      </c>
      <c r="D26" s="231">
        <v>0</v>
      </c>
      <c r="E26" s="231">
        <v>0</v>
      </c>
      <c r="F26" s="231">
        <v>0</v>
      </c>
      <c r="G26" s="231">
        <v>0</v>
      </c>
      <c r="H26" s="231">
        <v>0</v>
      </c>
      <c r="I26" s="231">
        <v>0</v>
      </c>
      <c r="J26" s="231">
        <v>0</v>
      </c>
      <c r="K26" s="231">
        <v>0</v>
      </c>
      <c r="L26" s="231">
        <v>0</v>
      </c>
      <c r="M26" s="324">
        <v>0</v>
      </c>
      <c r="N26" s="324">
        <v>0</v>
      </c>
      <c r="O26" s="132">
        <v>0</v>
      </c>
      <c r="P26" s="132">
        <v>-2.83419</v>
      </c>
      <c r="Q26" s="132">
        <v>2.83419</v>
      </c>
      <c r="R26" s="324">
        <v>0</v>
      </c>
    </row>
    <row r="27" spans="1:18">
      <c r="A27" s="118"/>
      <c r="B27" s="130" t="s">
        <v>16</v>
      </c>
      <c r="C27" s="231">
        <v>-514.74000999999998</v>
      </c>
      <c r="D27" s="231">
        <v>-996.68922999999995</v>
      </c>
      <c r="E27" s="231">
        <v>-899.1286399999999</v>
      </c>
      <c r="F27" s="231">
        <v>-2361.7302699999996</v>
      </c>
      <c r="G27" s="231">
        <v>-863.7048299999999</v>
      </c>
      <c r="H27" s="231">
        <v>-1684.7812100000008</v>
      </c>
      <c r="I27" s="231">
        <v>-1400.3246899999995</v>
      </c>
      <c r="J27" s="231">
        <v>-934.63683000000037</v>
      </c>
      <c r="K27" s="231">
        <v>-1016.9990600000001</v>
      </c>
      <c r="L27" s="231">
        <v>-1572.6255899999996</v>
      </c>
      <c r="M27" s="324">
        <v>-1139.6232300000001</v>
      </c>
      <c r="N27" s="324">
        <v>-1539.3556399999998</v>
      </c>
      <c r="O27" s="132">
        <v>-1039.3637699999999</v>
      </c>
      <c r="P27" s="132">
        <v>-889.19952999999998</v>
      </c>
      <c r="Q27" s="132">
        <v>-731.1435399999998</v>
      </c>
      <c r="R27" s="324">
        <v>0</v>
      </c>
    </row>
    <row r="28" spans="1:18">
      <c r="A28" s="118"/>
      <c r="B28" s="130" t="s">
        <v>185</v>
      </c>
      <c r="C28" s="231">
        <v>-61.720349999999996</v>
      </c>
      <c r="D28" s="231">
        <v>-283.01093000000003</v>
      </c>
      <c r="E28" s="231">
        <v>-269.66651999999999</v>
      </c>
      <c r="F28" s="231">
        <v>117.16683000000009</v>
      </c>
      <c r="G28" s="231">
        <v>-63.25271</v>
      </c>
      <c r="H28" s="231">
        <v>-101.64238000000002</v>
      </c>
      <c r="I28" s="231">
        <v>-64.896639999999991</v>
      </c>
      <c r="J28" s="231">
        <v>-112.28779999999998</v>
      </c>
      <c r="K28" s="231">
        <v>-23.671500000000002</v>
      </c>
      <c r="L28" s="231">
        <v>-9.164200000000001</v>
      </c>
      <c r="M28" s="324">
        <v>-67.736669999999989</v>
      </c>
      <c r="N28" s="324">
        <v>7.0869800000000076</v>
      </c>
      <c r="O28" s="132">
        <v>4.1327899999999991</v>
      </c>
      <c r="P28" s="132">
        <v>-16.316570000000112</v>
      </c>
      <c r="Q28" s="132">
        <v>-126.89167999999978</v>
      </c>
      <c r="R28" s="324">
        <v>0</v>
      </c>
    </row>
    <row r="29" spans="1:18">
      <c r="A29" s="134"/>
      <c r="B29" s="130" t="s">
        <v>187</v>
      </c>
      <c r="C29" s="231">
        <v>0</v>
      </c>
      <c r="D29" s="231">
        <v>0</v>
      </c>
      <c r="E29" s="231">
        <v>0</v>
      </c>
      <c r="F29" s="231">
        <v>0</v>
      </c>
      <c r="G29" s="231">
        <v>0</v>
      </c>
      <c r="H29" s="231">
        <v>0</v>
      </c>
      <c r="I29" s="231">
        <v>0</v>
      </c>
      <c r="J29" s="231">
        <v>0</v>
      </c>
      <c r="K29" s="231">
        <v>0</v>
      </c>
      <c r="L29" s="231">
        <v>0</v>
      </c>
      <c r="M29" s="324">
        <v>0</v>
      </c>
      <c r="N29" s="324">
        <v>0</v>
      </c>
      <c r="O29" s="132">
        <v>0</v>
      </c>
      <c r="P29" s="132">
        <v>0</v>
      </c>
      <c r="Q29" s="132">
        <v>0</v>
      </c>
      <c r="R29" s="324">
        <v>0</v>
      </c>
    </row>
    <row r="30" spans="1:18">
      <c r="A30" s="134"/>
      <c r="B30" s="130" t="s">
        <v>188</v>
      </c>
      <c r="C30" s="231"/>
      <c r="D30" s="231"/>
      <c r="E30" s="231"/>
      <c r="F30" s="231"/>
      <c r="G30" s="231"/>
      <c r="H30" s="231"/>
      <c r="I30" s="231"/>
      <c r="J30" s="231"/>
      <c r="K30" s="231"/>
      <c r="L30" s="231"/>
      <c r="M30" s="324"/>
      <c r="N30" s="324"/>
      <c r="O30" s="132"/>
      <c r="P30" s="132"/>
      <c r="Q30" s="132"/>
      <c r="R30" s="324"/>
    </row>
    <row r="31" spans="1:18">
      <c r="A31" s="134"/>
      <c r="B31" s="130" t="s">
        <v>186</v>
      </c>
      <c r="C31" s="231"/>
      <c r="D31" s="231"/>
      <c r="E31" s="231"/>
      <c r="F31" s="231"/>
      <c r="G31" s="231"/>
      <c r="H31" s="231"/>
      <c r="I31" s="231"/>
      <c r="J31" s="231"/>
      <c r="K31" s="231"/>
      <c r="L31" s="231"/>
      <c r="M31" s="324"/>
      <c r="N31" s="324"/>
      <c r="O31" s="132"/>
      <c r="P31" s="132"/>
      <c r="Q31" s="132"/>
      <c r="R31" s="324"/>
    </row>
    <row r="32" spans="1:18">
      <c r="A32" s="189"/>
      <c r="B32" s="123" t="s">
        <v>20</v>
      </c>
      <c r="C32" s="128">
        <v>-908.35212999999987</v>
      </c>
      <c r="D32" s="128">
        <v>-1599.5311400000001</v>
      </c>
      <c r="E32" s="128">
        <v>-1601.8870500000007</v>
      </c>
      <c r="F32" s="128">
        <v>-1605.6336499999998</v>
      </c>
      <c r="G32" s="128">
        <v>-1614.8726099999999</v>
      </c>
      <c r="H32" s="128">
        <v>-1625.5642899999998</v>
      </c>
      <c r="I32" s="128">
        <v>-1624.1810900000009</v>
      </c>
      <c r="J32" s="128">
        <v>-2398.727429999999</v>
      </c>
      <c r="K32" s="133">
        <v>-1731</v>
      </c>
      <c r="L32" s="133">
        <v>-1721</v>
      </c>
      <c r="M32" s="133">
        <v>-1720.7216500000004</v>
      </c>
      <c r="N32" s="133">
        <v>-1721.0012999999999</v>
      </c>
      <c r="O32" s="133">
        <v>-1721.1363500000002</v>
      </c>
      <c r="P32" s="133">
        <v>-1723.2435399999997</v>
      </c>
      <c r="Q32" s="133">
        <v>-1726.3206799999998</v>
      </c>
      <c r="R32" s="323">
        <v>0</v>
      </c>
    </row>
    <row r="33" spans="1:18">
      <c r="A33" s="118"/>
      <c r="B33" s="130" t="s">
        <v>21</v>
      </c>
      <c r="C33" s="231">
        <v>-908.35212999999987</v>
      </c>
      <c r="D33" s="231">
        <v>-1599.5311400000001</v>
      </c>
      <c r="E33" s="231">
        <v>-1601.8870500000007</v>
      </c>
      <c r="F33" s="231">
        <v>-1605.6336499999998</v>
      </c>
      <c r="G33" s="231">
        <v>-1614.8726099999999</v>
      </c>
      <c r="H33" s="231">
        <v>-1625.5642899999998</v>
      </c>
      <c r="I33" s="231">
        <v>-1624.1810900000009</v>
      </c>
      <c r="J33" s="231">
        <v>-2398.727429999999</v>
      </c>
      <c r="K33" s="231">
        <v>-1731</v>
      </c>
      <c r="L33" s="231">
        <v>-1721</v>
      </c>
      <c r="M33" s="324">
        <v>-1720.7216500000004</v>
      </c>
      <c r="N33" s="324">
        <v>-1720.81088</v>
      </c>
      <c r="O33" s="132">
        <v>-1720.8851000000002</v>
      </c>
      <c r="P33" s="132">
        <v>-1722.9922799999997</v>
      </c>
      <c r="Q33" s="132">
        <v>-1726.0694299999998</v>
      </c>
      <c r="R33" s="324">
        <v>0</v>
      </c>
    </row>
    <row r="34" spans="1:18">
      <c r="A34" s="118"/>
      <c r="B34" s="130" t="s">
        <v>22</v>
      </c>
      <c r="C34" s="231">
        <v>0</v>
      </c>
      <c r="D34" s="231">
        <v>0</v>
      </c>
      <c r="E34" s="231">
        <v>0</v>
      </c>
      <c r="F34" s="231">
        <v>0</v>
      </c>
      <c r="G34" s="231">
        <v>0</v>
      </c>
      <c r="H34" s="231">
        <v>0</v>
      </c>
      <c r="I34" s="231">
        <v>0</v>
      </c>
      <c r="J34" s="231">
        <v>0</v>
      </c>
      <c r="K34" s="231">
        <v>0</v>
      </c>
      <c r="L34" s="231">
        <v>0</v>
      </c>
      <c r="M34" s="324">
        <v>0</v>
      </c>
      <c r="N34" s="324">
        <v>-0.19042000000000001</v>
      </c>
      <c r="O34" s="132">
        <v>-0.25124999999999997</v>
      </c>
      <c r="P34" s="132">
        <v>-0.25125999999999998</v>
      </c>
      <c r="Q34" s="132">
        <v>-0.25124999999999997</v>
      </c>
      <c r="R34" s="324">
        <v>0</v>
      </c>
    </row>
    <row r="35" spans="1:18">
      <c r="A35" s="134"/>
      <c r="B35" s="127" t="s">
        <v>23</v>
      </c>
      <c r="C35" s="128">
        <v>-1464.73324</v>
      </c>
      <c r="D35" s="128">
        <v>-2745.8013899999996</v>
      </c>
      <c r="E35" s="128">
        <v>-1027.2692100000022</v>
      </c>
      <c r="F35" s="128">
        <v>4078.1384300000018</v>
      </c>
      <c r="G35" s="128">
        <v>838.40985000000001</v>
      </c>
      <c r="H35" s="128">
        <v>1789.2738199999994</v>
      </c>
      <c r="I35" s="128">
        <v>8.4719800000002579</v>
      </c>
      <c r="J35" s="128">
        <v>3294.8555600000054</v>
      </c>
      <c r="K35" s="133">
        <v>1138.2638200000001</v>
      </c>
      <c r="L35" s="133">
        <v>676.44952999999987</v>
      </c>
      <c r="M35" s="133">
        <v>761.17480000000069</v>
      </c>
      <c r="N35" s="133">
        <v>244.18120999999974</v>
      </c>
      <c r="O35" s="133">
        <v>-718.21514999999954</v>
      </c>
      <c r="P35" s="133">
        <v>-3102.1554099999998</v>
      </c>
      <c r="Q35" s="133">
        <v>-2835.7737400000015</v>
      </c>
      <c r="R35" s="323">
        <v>0</v>
      </c>
    </row>
    <row r="36" spans="1:18">
      <c r="A36" s="190"/>
      <c r="B36" s="137" t="s">
        <v>24</v>
      </c>
      <c r="C36" s="128">
        <v>3155.1425299999996</v>
      </c>
      <c r="D36" s="128">
        <v>3913.9799300000004</v>
      </c>
      <c r="E36" s="128">
        <v>4310.9488299999994</v>
      </c>
      <c r="F36" s="128">
        <v>9280.3327700000009</v>
      </c>
      <c r="G36" s="128">
        <v>5860.8534499999996</v>
      </c>
      <c r="H36" s="128">
        <v>6990.4257199999993</v>
      </c>
      <c r="I36" s="128">
        <v>7324.1049600000006</v>
      </c>
      <c r="J36" s="128">
        <v>7860.3357000000024</v>
      </c>
      <c r="K36" s="133">
        <v>5365.5648099999999</v>
      </c>
      <c r="L36" s="133">
        <v>4340.8504499999999</v>
      </c>
      <c r="M36" s="133">
        <v>4799.5018799999998</v>
      </c>
      <c r="N36" s="133">
        <v>3027.5684300000003</v>
      </c>
      <c r="O36" s="133">
        <v>4066.6168700000003</v>
      </c>
      <c r="P36" s="133">
        <v>3823.2713099999996</v>
      </c>
      <c r="Q36" s="133">
        <v>4041.2590200000004</v>
      </c>
      <c r="R36" s="323">
        <v>0</v>
      </c>
    </row>
    <row r="37" spans="1:18">
      <c r="A37" s="191"/>
      <c r="B37" s="138" t="s">
        <v>25</v>
      </c>
      <c r="C37" s="231">
        <v>0</v>
      </c>
      <c r="D37" s="231">
        <v>0</v>
      </c>
      <c r="E37" s="231">
        <v>0</v>
      </c>
      <c r="F37" s="231">
        <v>0</v>
      </c>
      <c r="G37" s="231">
        <v>0</v>
      </c>
      <c r="H37" s="231">
        <v>0</v>
      </c>
      <c r="I37" s="231">
        <v>0</v>
      </c>
      <c r="J37" s="231">
        <v>0</v>
      </c>
      <c r="K37" s="231">
        <v>0</v>
      </c>
      <c r="L37" s="231">
        <v>0</v>
      </c>
      <c r="M37" s="324">
        <v>0</v>
      </c>
      <c r="N37" s="324">
        <v>0</v>
      </c>
      <c r="O37" s="132">
        <v>30.85726</v>
      </c>
      <c r="P37" s="132">
        <v>7.5218200000000035</v>
      </c>
      <c r="Q37" s="132">
        <v>81.531859999999995</v>
      </c>
      <c r="R37" s="324">
        <v>0</v>
      </c>
    </row>
    <row r="38" spans="1:18">
      <c r="A38" s="191"/>
      <c r="B38" s="138" t="s">
        <v>26</v>
      </c>
      <c r="C38" s="231">
        <v>566.40170999999998</v>
      </c>
      <c r="D38" s="231">
        <v>882.05748000000006</v>
      </c>
      <c r="E38" s="231">
        <v>1153.2807699999998</v>
      </c>
      <c r="F38" s="231">
        <v>1590.9004100000002</v>
      </c>
      <c r="G38" s="231">
        <v>2432.7279700000004</v>
      </c>
      <c r="H38" s="231">
        <v>3099.0982399999998</v>
      </c>
      <c r="I38" s="231">
        <v>3437.6998199999989</v>
      </c>
      <c r="J38" s="231">
        <v>2513.7291800000021</v>
      </c>
      <c r="K38" s="231">
        <v>2138.3482200000003</v>
      </c>
      <c r="L38" s="231">
        <v>1292.6728499999995</v>
      </c>
      <c r="M38" s="324">
        <v>1462.0772399999996</v>
      </c>
      <c r="N38" s="324">
        <v>1250.1086100000002</v>
      </c>
      <c r="O38" s="132">
        <v>1361.00351</v>
      </c>
      <c r="P38" s="132">
        <v>1485.8364299999998</v>
      </c>
      <c r="Q38" s="132">
        <v>1587.2426</v>
      </c>
      <c r="R38" s="324">
        <v>0</v>
      </c>
    </row>
    <row r="39" spans="1:18">
      <c r="A39" s="191"/>
      <c r="B39" s="138" t="s">
        <v>27</v>
      </c>
      <c r="C39" s="231">
        <v>0</v>
      </c>
      <c r="D39" s="231">
        <v>6.1229999999999993E-2</v>
      </c>
      <c r="E39" s="231">
        <v>0</v>
      </c>
      <c r="F39" s="231">
        <v>-6.1229999999999993E-2</v>
      </c>
      <c r="G39" s="231">
        <v>0</v>
      </c>
      <c r="H39" s="231">
        <v>0</v>
      </c>
      <c r="I39" s="231">
        <v>0</v>
      </c>
      <c r="J39" s="231">
        <v>0</v>
      </c>
      <c r="K39" s="231">
        <v>21.912970000000001</v>
      </c>
      <c r="L39" s="231">
        <v>-0.36570000000000036</v>
      </c>
      <c r="M39" s="324">
        <v>0</v>
      </c>
      <c r="N39" s="324">
        <v>-21.547270000000001</v>
      </c>
      <c r="O39" s="132">
        <v>3.662E-2</v>
      </c>
      <c r="P39" s="132">
        <v>43.959710000000001</v>
      </c>
      <c r="Q39" s="132">
        <v>1.1726599999999963</v>
      </c>
      <c r="R39" s="324">
        <v>0</v>
      </c>
    </row>
    <row r="40" spans="1:18">
      <c r="A40" s="191"/>
      <c r="B40" s="138" t="s">
        <v>28</v>
      </c>
      <c r="C40" s="231">
        <v>2565.2875099999997</v>
      </c>
      <c r="D40" s="231">
        <v>2866.2767900000003</v>
      </c>
      <c r="E40" s="231">
        <v>3274.7705900000001</v>
      </c>
      <c r="F40" s="231">
        <v>-8706.3348900000001</v>
      </c>
      <c r="G40" s="231">
        <v>3553.87284</v>
      </c>
      <c r="H40" s="231">
        <v>3708.0239699999993</v>
      </c>
      <c r="I40" s="231">
        <v>3930.2679000000016</v>
      </c>
      <c r="J40" s="231">
        <v>3964.6661000000004</v>
      </c>
      <c r="K40" s="231">
        <v>3207.6157899999998</v>
      </c>
      <c r="L40" s="231">
        <v>3193.8331200000002</v>
      </c>
      <c r="M40" s="324">
        <v>2923.5093999999999</v>
      </c>
      <c r="N40" s="324">
        <v>2343.57006</v>
      </c>
      <c r="O40" s="132">
        <v>2159.8238300000003</v>
      </c>
      <c r="P40" s="132">
        <v>2161.8511799999997</v>
      </c>
      <c r="Q40" s="132">
        <v>2239.4346700000001</v>
      </c>
      <c r="R40" s="324">
        <v>0</v>
      </c>
    </row>
    <row r="41" spans="1:18">
      <c r="A41" s="191"/>
      <c r="B41" s="138" t="s">
        <v>29</v>
      </c>
      <c r="C41" s="231">
        <v>23.453310000000002</v>
      </c>
      <c r="D41" s="231">
        <v>165.58443</v>
      </c>
      <c r="E41" s="231">
        <v>-117.10252999999996</v>
      </c>
      <c r="F41" s="231">
        <v>16395.82848</v>
      </c>
      <c r="G41" s="231">
        <v>-125.74736000000003</v>
      </c>
      <c r="H41" s="231">
        <v>183.30351000000007</v>
      </c>
      <c r="I41" s="231">
        <v>-43.862759999999895</v>
      </c>
      <c r="J41" s="231">
        <v>1381.9404199999999</v>
      </c>
      <c r="K41" s="231">
        <v>-2.3121699999999752</v>
      </c>
      <c r="L41" s="231">
        <v>-145.28982000000008</v>
      </c>
      <c r="M41" s="324">
        <v>413.91524000000004</v>
      </c>
      <c r="N41" s="324">
        <v>-544.56296999999995</v>
      </c>
      <c r="O41" s="132">
        <v>514.89565000000005</v>
      </c>
      <c r="P41" s="132">
        <v>124.10217000000002</v>
      </c>
      <c r="Q41" s="132">
        <v>131.87722999999997</v>
      </c>
      <c r="R41" s="324">
        <v>0</v>
      </c>
    </row>
    <row r="42" spans="1:18">
      <c r="A42" s="190"/>
      <c r="B42" s="137" t="s">
        <v>30</v>
      </c>
      <c r="C42" s="128">
        <v>-4619.8757699999996</v>
      </c>
      <c r="D42" s="128">
        <v>-6659.7813200000001</v>
      </c>
      <c r="E42" s="128">
        <v>-5338.2180400000016</v>
      </c>
      <c r="F42" s="128">
        <v>-5202.1943399999991</v>
      </c>
      <c r="G42" s="128">
        <v>-5022.4435999999996</v>
      </c>
      <c r="H42" s="128">
        <v>-5201.1518999999998</v>
      </c>
      <c r="I42" s="128">
        <v>-7315.6329800000003</v>
      </c>
      <c r="J42" s="128">
        <v>-4565.4801399999969</v>
      </c>
      <c r="K42" s="133">
        <v>-4227.3009899999997</v>
      </c>
      <c r="L42" s="133">
        <v>-3664.40092</v>
      </c>
      <c r="M42" s="133">
        <v>-4038.3270799999991</v>
      </c>
      <c r="N42" s="133">
        <v>-2783.3872200000005</v>
      </c>
      <c r="O42" s="133">
        <v>-4784.8320199999998</v>
      </c>
      <c r="P42" s="133">
        <v>-6925.4267199999995</v>
      </c>
      <c r="Q42" s="133">
        <v>-6877.0327600000019</v>
      </c>
      <c r="R42" s="323">
        <v>0</v>
      </c>
    </row>
    <row r="43" spans="1:18">
      <c r="A43" s="191"/>
      <c r="B43" s="138" t="s">
        <v>25</v>
      </c>
      <c r="C43" s="231">
        <v>-0.15933</v>
      </c>
      <c r="D43" s="231">
        <v>0</v>
      </c>
      <c r="E43" s="231">
        <v>-0.3198700000000001</v>
      </c>
      <c r="F43" s="231">
        <v>0</v>
      </c>
      <c r="G43" s="231">
        <v>0</v>
      </c>
      <c r="H43" s="231">
        <v>0</v>
      </c>
      <c r="I43" s="231">
        <v>0</v>
      </c>
      <c r="J43" s="231">
        <v>0</v>
      </c>
      <c r="K43" s="231">
        <v>0</v>
      </c>
      <c r="L43" s="231">
        <v>-41.602539999999998</v>
      </c>
      <c r="M43" s="324">
        <v>-0.33682000000000301</v>
      </c>
      <c r="N43" s="324">
        <v>41.939360000000001</v>
      </c>
      <c r="O43" s="132">
        <v>0</v>
      </c>
      <c r="P43" s="132">
        <v>0</v>
      </c>
      <c r="Q43" s="132">
        <v>0</v>
      </c>
      <c r="R43" s="324">
        <v>0</v>
      </c>
    </row>
    <row r="44" spans="1:18">
      <c r="A44" s="191"/>
      <c r="B44" s="138" t="s">
        <v>31</v>
      </c>
      <c r="C44" s="231">
        <v>-4463.4852899999996</v>
      </c>
      <c r="D44" s="231">
        <v>-4613.5723700000008</v>
      </c>
      <c r="E44" s="231">
        <v>-5247.837950000001</v>
      </c>
      <c r="F44" s="231">
        <v>-5104.5648999999994</v>
      </c>
      <c r="G44" s="231">
        <v>-4939.7669599999999</v>
      </c>
      <c r="H44" s="231">
        <v>-5100.71101</v>
      </c>
      <c r="I44" s="231">
        <v>-5200.7675400000007</v>
      </c>
      <c r="J44" s="231">
        <v>-4265.0199399999983</v>
      </c>
      <c r="K44" s="231">
        <v>-3.4178600000000001</v>
      </c>
      <c r="L44" s="231">
        <v>-3.6602899999999998</v>
      </c>
      <c r="M44" s="324">
        <v>-0.95780999999999938</v>
      </c>
      <c r="N44" s="324">
        <v>-13605.598120000001</v>
      </c>
      <c r="O44" s="132">
        <v>-106.53322</v>
      </c>
      <c r="P44" s="132">
        <v>-444.03674000000001</v>
      </c>
      <c r="Q44" s="132">
        <v>-17.064780000000027</v>
      </c>
      <c r="R44" s="324">
        <v>0</v>
      </c>
    </row>
    <row r="45" spans="1:18">
      <c r="A45" s="191"/>
      <c r="B45" s="138" t="s">
        <v>29</v>
      </c>
      <c r="C45" s="231">
        <v>-156.23114999999999</v>
      </c>
      <c r="D45" s="231">
        <v>-2046.2089499999997</v>
      </c>
      <c r="E45" s="231">
        <v>-90.060220000000669</v>
      </c>
      <c r="F45" s="231">
        <v>-97.629440000000073</v>
      </c>
      <c r="G45" s="231">
        <v>-82.676639999999992</v>
      </c>
      <c r="H45" s="231">
        <v>-100.44089000000004</v>
      </c>
      <c r="I45" s="231">
        <v>-2114.8654399999996</v>
      </c>
      <c r="J45" s="231">
        <v>-300.46019999999902</v>
      </c>
      <c r="K45" s="231">
        <v>-4223.8831300000002</v>
      </c>
      <c r="L45" s="231">
        <v>-3619.1380899999999</v>
      </c>
      <c r="M45" s="324">
        <v>-4037.0324499999992</v>
      </c>
      <c r="N45" s="324">
        <v>10780.27154</v>
      </c>
      <c r="O45" s="132">
        <v>-4678.2987999999996</v>
      </c>
      <c r="P45" s="132">
        <v>-6481.3899799999999</v>
      </c>
      <c r="Q45" s="132">
        <v>-6859.9679800000022</v>
      </c>
      <c r="R45" s="324">
        <v>0</v>
      </c>
    </row>
    <row r="46" spans="1:18">
      <c r="A46" s="189"/>
      <c r="B46" s="123" t="s">
        <v>32</v>
      </c>
      <c r="C46" s="128">
        <v>493.82497999999998</v>
      </c>
      <c r="D46" s="128">
        <v>0</v>
      </c>
      <c r="E46" s="128">
        <v>2.7794099999999844</v>
      </c>
      <c r="F46" s="128">
        <v>882.19875000000002</v>
      </c>
      <c r="G46" s="128">
        <v>0</v>
      </c>
      <c r="H46" s="128">
        <v>-5.7230000000000003E-2</v>
      </c>
      <c r="I46" s="128">
        <v>0</v>
      </c>
      <c r="J46" s="128">
        <v>-1.5450599999999213</v>
      </c>
      <c r="K46" s="128">
        <v>-2.9999999999999997E-5</v>
      </c>
      <c r="L46" s="128">
        <v>-0.31875000000000003</v>
      </c>
      <c r="M46" s="323">
        <v>-0.91173000000000037</v>
      </c>
      <c r="N46" s="323">
        <v>-821.49406999999997</v>
      </c>
      <c r="O46" s="133">
        <v>-629.33761000000004</v>
      </c>
      <c r="P46" s="133">
        <v>-20.027000000000001</v>
      </c>
      <c r="Q46" s="133">
        <v>-36.737380000000002</v>
      </c>
      <c r="R46" s="323">
        <v>0</v>
      </c>
    </row>
    <row r="47" spans="1:18">
      <c r="A47" s="189"/>
      <c r="B47" s="123" t="s">
        <v>44</v>
      </c>
      <c r="C47" s="128">
        <v>0</v>
      </c>
      <c r="D47" s="128">
        <v>0</v>
      </c>
      <c r="E47" s="128">
        <v>0</v>
      </c>
      <c r="F47" s="128">
        <v>0</v>
      </c>
      <c r="G47" s="128">
        <v>0</v>
      </c>
      <c r="H47" s="128">
        <v>0</v>
      </c>
      <c r="I47" s="128">
        <v>0</v>
      </c>
      <c r="J47" s="128">
        <v>0</v>
      </c>
      <c r="K47" s="128">
        <v>0</v>
      </c>
      <c r="L47" s="128">
        <v>0</v>
      </c>
      <c r="M47" s="323">
        <v>0</v>
      </c>
      <c r="N47" s="323">
        <v>0</v>
      </c>
      <c r="O47" s="133">
        <v>0</v>
      </c>
      <c r="P47" s="133">
        <v>0</v>
      </c>
      <c r="Q47" s="133">
        <v>0</v>
      </c>
      <c r="R47" s="323">
        <v>0</v>
      </c>
    </row>
    <row r="48" spans="1:18">
      <c r="A48" s="189"/>
      <c r="B48" s="123" t="s">
        <v>33</v>
      </c>
      <c r="C48" s="128">
        <v>13307.84585000002</v>
      </c>
      <c r="D48" s="128">
        <v>6009.2846399999844</v>
      </c>
      <c r="E48" s="128">
        <v>25678.490219999967</v>
      </c>
      <c r="F48" s="128">
        <v>51137.545560000042</v>
      </c>
      <c r="G48" s="128">
        <v>25000.588260000004</v>
      </c>
      <c r="H48" s="128">
        <v>20458.048320000005</v>
      </c>
      <c r="I48" s="128">
        <v>16445.482080000016</v>
      </c>
      <c r="J48" s="128">
        <v>17820.09400000003</v>
      </c>
      <c r="K48" s="133">
        <v>16088.803309999999</v>
      </c>
      <c r="L48" s="133">
        <v>16061.156330000009</v>
      </c>
      <c r="M48" s="133">
        <v>22567.575579999979</v>
      </c>
      <c r="N48" s="133">
        <v>21250.379759999945</v>
      </c>
      <c r="O48" s="133">
        <v>756.71300999999903</v>
      </c>
      <c r="P48" s="133">
        <v>13987.936130000011</v>
      </c>
      <c r="Q48" s="133">
        <v>13080.197049999997</v>
      </c>
      <c r="R48" s="323">
        <v>0</v>
      </c>
    </row>
    <row r="49" spans="1:18">
      <c r="A49" s="189"/>
      <c r="B49" s="123" t="s">
        <v>34</v>
      </c>
      <c r="C49" s="128">
        <v>-940.83898999999997</v>
      </c>
      <c r="D49" s="128">
        <v>-11.821719999999686</v>
      </c>
      <c r="E49" s="128">
        <v>-822.17337000000009</v>
      </c>
      <c r="F49" s="128">
        <v>-3552.7255099999998</v>
      </c>
      <c r="G49" s="128">
        <v>-1179.2808599999998</v>
      </c>
      <c r="H49" s="128">
        <v>-1174.3973999999998</v>
      </c>
      <c r="I49" s="128">
        <v>-932.64271000000099</v>
      </c>
      <c r="J49" s="128">
        <v>-975.73859999999968</v>
      </c>
      <c r="K49" s="128">
        <v>-1985.2729300000001</v>
      </c>
      <c r="L49" s="128">
        <v>-3218.9247299999988</v>
      </c>
      <c r="M49" s="323">
        <v>-4182.7977199999996</v>
      </c>
      <c r="N49" s="323">
        <v>-3928.2857100000019</v>
      </c>
      <c r="O49" s="133">
        <v>0</v>
      </c>
      <c r="P49" s="133">
        <v>-1934.2894699999999</v>
      </c>
      <c r="Q49" s="133">
        <v>-2467.3341999999998</v>
      </c>
      <c r="R49" s="323">
        <v>0</v>
      </c>
    </row>
    <row r="50" spans="1:18">
      <c r="A50" s="189"/>
      <c r="B50" s="123" t="s">
        <v>35</v>
      </c>
      <c r="C50" s="128">
        <v>-1466.0763099999999</v>
      </c>
      <c r="D50" s="128">
        <v>-1119.66272</v>
      </c>
      <c r="E50" s="128">
        <v>-3779.88276</v>
      </c>
      <c r="F50" s="128">
        <v>-5756.5134599999992</v>
      </c>
      <c r="G50" s="128">
        <v>-3435.5702199999996</v>
      </c>
      <c r="H50" s="128">
        <v>-2778.9591900000005</v>
      </c>
      <c r="I50" s="128">
        <v>-2055.4146499999997</v>
      </c>
      <c r="J50" s="128">
        <v>-2823.6314999999995</v>
      </c>
      <c r="K50" s="128">
        <v>-907.29259000000002</v>
      </c>
      <c r="L50" s="128">
        <v>-504.21336999999994</v>
      </c>
      <c r="M50" s="323">
        <v>285.17720000000008</v>
      </c>
      <c r="N50" s="323">
        <v>-992.95473000000038</v>
      </c>
      <c r="O50" s="133">
        <v>-275.03140000000002</v>
      </c>
      <c r="P50" s="133">
        <v>-760.77567999999997</v>
      </c>
      <c r="Q50" s="133">
        <v>101.35760999999998</v>
      </c>
      <c r="R50" s="323">
        <v>0</v>
      </c>
    </row>
    <row r="51" spans="1:18">
      <c r="A51" s="189"/>
      <c r="B51" s="123" t="s">
        <v>45</v>
      </c>
      <c r="C51" s="128">
        <v>0</v>
      </c>
      <c r="D51" s="128">
        <v>0</v>
      </c>
      <c r="E51" s="128">
        <v>0</v>
      </c>
      <c r="F51" s="128">
        <v>0</v>
      </c>
      <c r="G51" s="128">
        <v>0</v>
      </c>
      <c r="H51" s="128">
        <v>0</v>
      </c>
      <c r="I51" s="128">
        <v>0</v>
      </c>
      <c r="J51" s="128">
        <v>0</v>
      </c>
      <c r="K51" s="128">
        <v>0</v>
      </c>
      <c r="L51" s="128">
        <v>0</v>
      </c>
      <c r="M51" s="323">
        <v>0</v>
      </c>
      <c r="N51" s="323">
        <v>0</v>
      </c>
      <c r="O51" s="133">
        <v>0</v>
      </c>
      <c r="P51" s="133">
        <v>0</v>
      </c>
      <c r="Q51" s="133">
        <v>0</v>
      </c>
      <c r="R51" s="323">
        <v>0</v>
      </c>
    </row>
    <row r="52" spans="1:18">
      <c r="A52" s="189"/>
      <c r="B52" s="123" t="s">
        <v>46</v>
      </c>
      <c r="C52" s="128">
        <v>10900.930550000019</v>
      </c>
      <c r="D52" s="128">
        <v>4877.8001999999842</v>
      </c>
      <c r="E52" s="128">
        <v>21076.434089999966</v>
      </c>
      <c r="F52" s="128">
        <v>41828.306590000044</v>
      </c>
      <c r="G52" s="133">
        <v>20385.737180000004</v>
      </c>
      <c r="H52" s="133">
        <v>16504.691730000006</v>
      </c>
      <c r="I52" s="133">
        <v>13457.424720000017</v>
      </c>
      <c r="J52" s="133">
        <v>14020.72390000003</v>
      </c>
      <c r="K52" s="133">
        <v>13196.237789999999</v>
      </c>
      <c r="L52" s="133">
        <v>12338.018230000011</v>
      </c>
      <c r="M52" s="133">
        <v>18669.955059999978</v>
      </c>
      <c r="N52" s="133">
        <v>16329.13931999994</v>
      </c>
      <c r="O52" s="133">
        <v>481.68160999999901</v>
      </c>
      <c r="P52" s="133">
        <v>11292.870980000011</v>
      </c>
      <c r="Q52" s="133">
        <v>10714.220459999997</v>
      </c>
      <c r="R52" s="133">
        <v>0</v>
      </c>
    </row>
    <row r="53" spans="1:18">
      <c r="A53" s="189"/>
      <c r="B53" s="139" t="s">
        <v>36</v>
      </c>
      <c r="C53" s="356">
        <v>10900.930550000019</v>
      </c>
      <c r="D53" s="356">
        <v>4877.8001999999842</v>
      </c>
      <c r="E53" s="356">
        <v>21076.434089999966</v>
      </c>
      <c r="F53" s="356">
        <v>41828.306590000044</v>
      </c>
      <c r="G53" s="356">
        <v>20385.737180000004</v>
      </c>
      <c r="H53" s="356">
        <v>16504.691730000006</v>
      </c>
      <c r="I53" s="356">
        <v>13457.424720000017</v>
      </c>
      <c r="J53" s="356">
        <v>14020.72390000003</v>
      </c>
      <c r="K53" s="141">
        <v>13196.237789999999</v>
      </c>
      <c r="L53" s="141">
        <v>12338.018230000011</v>
      </c>
      <c r="M53" s="141">
        <v>18669.955059999978</v>
      </c>
      <c r="N53" s="141">
        <v>16329.13931999994</v>
      </c>
      <c r="O53" s="141">
        <v>481.68160999999901</v>
      </c>
      <c r="P53" s="141">
        <v>11292.870980000011</v>
      </c>
      <c r="Q53" s="141">
        <v>10714.220459999997</v>
      </c>
      <c r="R53" s="346">
        <v>0</v>
      </c>
    </row>
    <row r="54" spans="1:18" ht="9" customHeight="1">
      <c r="A54" s="122"/>
      <c r="B54" s="123"/>
      <c r="C54" s="186"/>
      <c r="D54" s="186"/>
      <c r="E54" s="186"/>
      <c r="F54" s="186"/>
      <c r="G54" s="186"/>
      <c r="H54" s="186"/>
      <c r="I54" s="186"/>
      <c r="J54" s="186"/>
      <c r="K54" s="186"/>
      <c r="L54" s="186"/>
      <c r="M54" s="186"/>
      <c r="N54" s="186"/>
      <c r="O54" s="186"/>
      <c r="P54" s="186"/>
      <c r="Q54" s="186"/>
      <c r="R54" s="186"/>
    </row>
    <row r="55" spans="1:18">
      <c r="A55" s="122"/>
      <c r="B55" s="143" t="s">
        <v>189</v>
      </c>
      <c r="C55" s="187"/>
      <c r="D55" s="187"/>
      <c r="E55" s="187"/>
      <c r="F55" s="187"/>
      <c r="G55" s="187"/>
      <c r="H55" s="187"/>
      <c r="I55" s="187"/>
      <c r="J55" s="187"/>
      <c r="K55" s="187"/>
      <c r="L55" s="187"/>
      <c r="M55" s="187"/>
      <c r="N55" s="187"/>
      <c r="O55" s="187">
        <v>3196.0645099999983</v>
      </c>
      <c r="P55" s="187">
        <v>18813.335080000008</v>
      </c>
      <c r="Q55" s="187">
        <v>17642.29147</v>
      </c>
      <c r="R55" s="187">
        <v>0</v>
      </c>
    </row>
    <row r="56" spans="1:18" ht="16.5">
      <c r="A56" s="122"/>
      <c r="B56" s="139" t="s">
        <v>439</v>
      </c>
      <c r="C56" s="141"/>
      <c r="D56" s="141"/>
      <c r="E56" s="141"/>
      <c r="F56" s="141"/>
      <c r="G56" s="141"/>
      <c r="H56" s="141"/>
      <c r="I56" s="141"/>
      <c r="J56" s="141"/>
      <c r="K56" s="141"/>
      <c r="L56" s="141"/>
      <c r="M56" s="141"/>
      <c r="N56" s="141"/>
      <c r="O56" s="141">
        <v>3196.0645099999983</v>
      </c>
      <c r="P56" s="141">
        <v>18813.335080000008</v>
      </c>
      <c r="Q56" s="141">
        <v>17642.29147</v>
      </c>
      <c r="R56" s="141">
        <v>0</v>
      </c>
    </row>
    <row r="57" spans="1:18">
      <c r="B57" s="145" t="s">
        <v>190</v>
      </c>
      <c r="C57" s="120"/>
      <c r="D57" s="120"/>
      <c r="E57" s="120"/>
      <c r="F57" s="120"/>
      <c r="G57" s="120"/>
      <c r="H57" s="120"/>
      <c r="I57" s="120"/>
      <c r="J57" s="120"/>
      <c r="K57" s="120"/>
      <c r="L57" s="120"/>
      <c r="M57" s="120"/>
      <c r="N57" s="120"/>
      <c r="O57" s="120"/>
      <c r="P57" s="120"/>
      <c r="Q57" s="120"/>
      <c r="R57" s="120"/>
    </row>
    <row r="58" spans="1:18">
      <c r="B58" s="145" t="s">
        <v>191</v>
      </c>
      <c r="C58" s="120"/>
      <c r="D58" s="120"/>
      <c r="E58" s="120"/>
      <c r="F58" s="120"/>
      <c r="G58" s="120"/>
      <c r="H58" s="120"/>
      <c r="I58" s="120"/>
      <c r="J58" s="120"/>
      <c r="K58" s="120"/>
      <c r="L58" s="120"/>
      <c r="M58" s="120"/>
      <c r="N58" s="120"/>
      <c r="O58" s="120"/>
      <c r="P58" s="120"/>
      <c r="Q58" s="120"/>
      <c r="R58" s="120"/>
    </row>
    <row r="59" spans="1:18">
      <c r="A59" s="122"/>
      <c r="B59" s="145" t="s">
        <v>192</v>
      </c>
      <c r="C59" s="120"/>
      <c r="D59" s="120"/>
      <c r="E59" s="120"/>
      <c r="F59" s="120"/>
      <c r="G59" s="120"/>
      <c r="H59" s="120"/>
      <c r="I59" s="120"/>
      <c r="J59" s="120"/>
      <c r="K59" s="120"/>
      <c r="L59" s="120"/>
      <c r="M59" s="120"/>
      <c r="N59" s="120"/>
      <c r="O59" s="120"/>
      <c r="P59" s="120"/>
      <c r="Q59" s="120"/>
      <c r="R59" s="120"/>
    </row>
    <row r="60" spans="1:18">
      <c r="A60" s="122"/>
      <c r="B60" s="88"/>
      <c r="C60" s="120"/>
      <c r="D60" s="120"/>
      <c r="E60" s="120"/>
      <c r="F60" s="120"/>
      <c r="G60" s="120"/>
      <c r="H60" s="120"/>
      <c r="I60" s="120"/>
      <c r="J60" s="120"/>
      <c r="K60" s="120"/>
      <c r="L60" s="120"/>
      <c r="M60" s="120"/>
      <c r="N60" s="120"/>
      <c r="O60" s="120"/>
      <c r="P60" s="120"/>
      <c r="Q60" s="120"/>
      <c r="R60" s="120"/>
    </row>
    <row r="61" spans="1:18" ht="15" thickBot="1">
      <c r="A61" s="122"/>
      <c r="B61" s="36"/>
      <c r="C61" s="116"/>
      <c r="D61" s="116"/>
      <c r="E61" s="116"/>
      <c r="F61" s="116"/>
      <c r="G61" s="116"/>
      <c r="H61" s="116"/>
      <c r="I61" s="116"/>
      <c r="J61" s="116"/>
      <c r="K61" s="116"/>
      <c r="L61" s="116"/>
      <c r="M61" s="116"/>
      <c r="N61" s="116"/>
      <c r="O61" s="116"/>
      <c r="P61" s="116"/>
      <c r="Q61" s="116"/>
      <c r="R61" s="116"/>
    </row>
    <row r="62" spans="1:18" ht="16" customHeight="1" thickTop="1" thickBot="1">
      <c r="A62" s="178"/>
      <c r="B62" s="27" t="s">
        <v>94</v>
      </c>
      <c r="C62" s="391"/>
      <c r="D62" s="391"/>
      <c r="E62" s="391"/>
      <c r="F62" s="391"/>
      <c r="G62" s="392"/>
      <c r="H62" s="391"/>
      <c r="I62" s="391"/>
      <c r="J62" s="391"/>
      <c r="K62" s="392"/>
      <c r="L62" s="391"/>
      <c r="M62" s="391"/>
      <c r="N62" s="391"/>
      <c r="O62" s="392"/>
      <c r="P62" s="391"/>
      <c r="Q62" s="391"/>
      <c r="R62" s="391"/>
    </row>
    <row r="63" spans="1:18" ht="16" customHeight="1" thickTop="1">
      <c r="B63" s="28" t="s">
        <v>97</v>
      </c>
      <c r="C63" s="351" t="s">
        <v>0</v>
      </c>
      <c r="D63" s="351" t="s">
        <v>1</v>
      </c>
      <c r="E63" s="351" t="s">
        <v>2</v>
      </c>
      <c r="F63" s="351" t="s">
        <v>3</v>
      </c>
      <c r="G63" s="351" t="s">
        <v>4</v>
      </c>
      <c r="H63" s="351" t="s">
        <v>5</v>
      </c>
      <c r="I63" s="351" t="s">
        <v>6</v>
      </c>
      <c r="J63" s="351" t="s">
        <v>7</v>
      </c>
      <c r="K63" s="351" t="s">
        <v>8</v>
      </c>
      <c r="L63" s="351" t="s">
        <v>90</v>
      </c>
      <c r="M63" s="351" t="s">
        <v>102</v>
      </c>
      <c r="N63" s="351" t="s">
        <v>103</v>
      </c>
      <c r="O63" s="351" t="s">
        <v>104</v>
      </c>
      <c r="P63" s="351" t="s">
        <v>106</v>
      </c>
      <c r="Q63" s="351" t="s">
        <v>107</v>
      </c>
      <c r="R63" s="351" t="s">
        <v>108</v>
      </c>
    </row>
    <row r="64" spans="1:18">
      <c r="A64" s="192"/>
      <c r="B64" s="148" t="s">
        <v>48</v>
      </c>
      <c r="C64" s="357">
        <v>99056.676450000014</v>
      </c>
      <c r="D64" s="357">
        <v>91355.280360000004</v>
      </c>
      <c r="E64" s="357">
        <v>111691.54274</v>
      </c>
      <c r="F64" s="357">
        <v>169740.72321000003</v>
      </c>
      <c r="G64" s="357">
        <v>156315.10495000001</v>
      </c>
      <c r="H64" s="357">
        <v>175217.40255000003</v>
      </c>
      <c r="I64" s="357">
        <v>126953.34467000002</v>
      </c>
      <c r="J64" s="149">
        <v>148521.02866000001</v>
      </c>
      <c r="K64" s="149">
        <v>85177.778390000007</v>
      </c>
      <c r="L64" s="149">
        <v>97238.106880000007</v>
      </c>
      <c r="M64" s="149">
        <v>161627.19379000002</v>
      </c>
      <c r="N64" s="149">
        <v>164280.83134999999</v>
      </c>
      <c r="O64" s="149">
        <v>132242.92704000001</v>
      </c>
      <c r="P64" s="149">
        <v>155468.25950000004</v>
      </c>
      <c r="Q64" s="149">
        <v>191276.91860999999</v>
      </c>
      <c r="R64" s="149">
        <v>0</v>
      </c>
    </row>
    <row r="65" spans="1:18">
      <c r="A65" s="192"/>
      <c r="B65" s="151" t="s">
        <v>49</v>
      </c>
      <c r="C65" s="331">
        <v>37638.264979999993</v>
      </c>
      <c r="D65" s="331">
        <v>31325.724860000002</v>
      </c>
      <c r="E65" s="331">
        <v>45257.113389999999</v>
      </c>
      <c r="F65" s="331">
        <v>85181.342950000006</v>
      </c>
      <c r="G65" s="331">
        <v>82671.077590000015</v>
      </c>
      <c r="H65" s="331">
        <v>112845.11405</v>
      </c>
      <c r="I65" s="331">
        <v>71479.635980000006</v>
      </c>
      <c r="J65" s="358">
        <v>72388</v>
      </c>
      <c r="K65" s="152">
        <v>46994.342189999996</v>
      </c>
      <c r="L65" s="152">
        <v>58193.45465</v>
      </c>
      <c r="M65" s="152">
        <v>45283.897379661183</v>
      </c>
      <c r="N65" s="152">
        <v>42918</v>
      </c>
      <c r="O65" s="152">
        <v>70015.07968000001</v>
      </c>
      <c r="P65" s="152">
        <v>73520.401610000001</v>
      </c>
      <c r="Q65" s="152">
        <v>74587.885129999995</v>
      </c>
      <c r="R65" s="152">
        <v>0</v>
      </c>
    </row>
    <row r="66" spans="1:18">
      <c r="A66" s="192"/>
      <c r="B66" s="151" t="s">
        <v>118</v>
      </c>
      <c r="C66" s="357">
        <v>0</v>
      </c>
      <c r="D66" s="357">
        <v>0</v>
      </c>
      <c r="E66" s="357">
        <v>0</v>
      </c>
      <c r="F66" s="357">
        <v>0</v>
      </c>
      <c r="G66" s="357">
        <v>0</v>
      </c>
      <c r="H66" s="357">
        <v>0</v>
      </c>
      <c r="I66" s="357">
        <v>0</v>
      </c>
      <c r="J66" s="149">
        <v>0</v>
      </c>
      <c r="K66" s="149">
        <v>0</v>
      </c>
      <c r="L66" s="149">
        <v>0</v>
      </c>
      <c r="M66" s="149">
        <v>0</v>
      </c>
      <c r="N66" s="149">
        <v>0</v>
      </c>
      <c r="O66" s="152">
        <v>23565.007989999998</v>
      </c>
      <c r="P66" s="152">
        <v>19698.56007</v>
      </c>
      <c r="Q66" s="152">
        <v>16437.84116</v>
      </c>
      <c r="R66" s="149">
        <v>0</v>
      </c>
    </row>
    <row r="67" spans="1:18">
      <c r="A67" s="192"/>
      <c r="B67" s="151" t="s">
        <v>98</v>
      </c>
      <c r="C67" s="357">
        <v>0</v>
      </c>
      <c r="D67" s="357">
        <v>0</v>
      </c>
      <c r="E67" s="357">
        <v>0</v>
      </c>
      <c r="F67" s="357">
        <v>0</v>
      </c>
      <c r="G67" s="357">
        <v>0</v>
      </c>
      <c r="H67" s="357">
        <v>0</v>
      </c>
      <c r="I67" s="357">
        <v>0</v>
      </c>
      <c r="J67" s="149">
        <v>0</v>
      </c>
      <c r="K67" s="149">
        <v>0</v>
      </c>
      <c r="L67" s="149">
        <v>0</v>
      </c>
      <c r="M67" s="149">
        <v>0</v>
      </c>
      <c r="N67" s="149">
        <v>0</v>
      </c>
      <c r="O67" s="152">
        <v>25615.932359999999</v>
      </c>
      <c r="P67" s="152">
        <v>48590.743579999995</v>
      </c>
      <c r="Q67" s="152">
        <v>76888.696909999999</v>
      </c>
      <c r="R67" s="149">
        <v>0</v>
      </c>
    </row>
    <row r="68" spans="1:18">
      <c r="A68" s="192"/>
      <c r="B68" s="151" t="s">
        <v>52</v>
      </c>
      <c r="C68" s="152">
        <v>3875.1195200000002</v>
      </c>
      <c r="D68" s="152">
        <v>11160.00496</v>
      </c>
      <c r="E68" s="152">
        <v>11160.00496</v>
      </c>
      <c r="F68" s="152">
        <v>11202.494349999999</v>
      </c>
      <c r="G68" s="152">
        <v>11254.756660000001</v>
      </c>
      <c r="H68" s="152">
        <v>10939.841009999998</v>
      </c>
      <c r="I68" s="152">
        <v>4567.4636700000001</v>
      </c>
      <c r="J68" s="358">
        <v>4911.9694500000005</v>
      </c>
      <c r="K68" s="152">
        <v>6745.5702599999995</v>
      </c>
      <c r="L68" s="152">
        <v>6445.2085199999992</v>
      </c>
      <c r="M68" s="152">
        <v>6256.8904700000003</v>
      </c>
      <c r="N68" s="152">
        <v>5481.5730000000003</v>
      </c>
      <c r="O68" s="152">
        <v>1858.5774299999998</v>
      </c>
      <c r="P68" s="152">
        <v>1903.41427</v>
      </c>
      <c r="Q68" s="152">
        <v>1959.7788899999998</v>
      </c>
      <c r="R68" s="152">
        <v>0</v>
      </c>
    </row>
    <row r="69" spans="1:18">
      <c r="A69" s="192"/>
      <c r="B69" s="151" t="s">
        <v>50</v>
      </c>
      <c r="C69" s="331">
        <v>56399.270860000004</v>
      </c>
      <c r="D69" s="331">
        <v>47534.291770000003</v>
      </c>
      <c r="E69" s="331">
        <v>51453.525229999999</v>
      </c>
      <c r="F69" s="331">
        <v>70449.334080000001</v>
      </c>
      <c r="G69" s="331">
        <v>60269.730920000009</v>
      </c>
      <c r="H69" s="331">
        <v>50110.277199999997</v>
      </c>
      <c r="I69" s="331">
        <v>46167.378960000002</v>
      </c>
      <c r="J69" s="358">
        <v>35308</v>
      </c>
      <c r="K69" s="152">
        <v>30084.774710000002</v>
      </c>
      <c r="L69" s="152">
        <v>31936.080389999999</v>
      </c>
      <c r="M69" s="152">
        <v>94997.013930000016</v>
      </c>
      <c r="N69" s="152">
        <v>82376</v>
      </c>
      <c r="O69" s="152">
        <v>3961.4028399999997</v>
      </c>
      <c r="P69" s="152">
        <v>3572.0379199999998</v>
      </c>
      <c r="Q69" s="152">
        <v>3951.83788</v>
      </c>
      <c r="R69" s="152">
        <v>0</v>
      </c>
    </row>
    <row r="70" spans="1:18">
      <c r="A70" s="192"/>
      <c r="B70" s="151" t="s">
        <v>55</v>
      </c>
      <c r="C70" s="152">
        <v>578.59708000000012</v>
      </c>
      <c r="D70" s="152">
        <v>31.651580000000006</v>
      </c>
      <c r="E70" s="152">
        <v>2514.1523399999996</v>
      </c>
      <c r="F70" s="152">
        <v>1603.92029</v>
      </c>
      <c r="G70" s="152">
        <v>815.00781999999992</v>
      </c>
      <c r="H70" s="152">
        <v>17.951659999999976</v>
      </c>
      <c r="I70" s="152">
        <v>435.50421999999998</v>
      </c>
      <c r="J70" s="358">
        <v>86.059209999999993</v>
      </c>
      <c r="K70" s="152">
        <v>49.73001</v>
      </c>
      <c r="L70" s="152">
        <v>560.00209999999993</v>
      </c>
      <c r="M70" s="152">
        <v>410.75308000000001</v>
      </c>
      <c r="N70" s="152">
        <v>288.25834999999995</v>
      </c>
      <c r="O70" s="152">
        <v>184.08245000000002</v>
      </c>
      <c r="P70" s="152">
        <v>305.36198999999999</v>
      </c>
      <c r="Q70" s="152">
        <v>6843.1517899999999</v>
      </c>
      <c r="R70" s="331">
        <v>0</v>
      </c>
    </row>
    <row r="71" spans="1:18">
      <c r="A71" s="192"/>
      <c r="B71" s="151" t="s">
        <v>119</v>
      </c>
      <c r="C71" s="357">
        <v>0</v>
      </c>
      <c r="D71" s="357">
        <v>0</v>
      </c>
      <c r="E71" s="357">
        <v>0</v>
      </c>
      <c r="F71" s="357">
        <v>0</v>
      </c>
      <c r="G71" s="357">
        <v>0</v>
      </c>
      <c r="H71" s="357">
        <v>0</v>
      </c>
      <c r="I71" s="357">
        <v>0</v>
      </c>
      <c r="J71" s="149">
        <v>0</v>
      </c>
      <c r="K71" s="149">
        <v>0</v>
      </c>
      <c r="L71" s="149">
        <v>0</v>
      </c>
      <c r="M71" s="149">
        <v>0</v>
      </c>
      <c r="N71" s="149">
        <v>0</v>
      </c>
      <c r="O71" s="152">
        <v>6939.84429</v>
      </c>
      <c r="P71" s="152">
        <v>7774.7400599999992</v>
      </c>
      <c r="Q71" s="152">
        <v>10504.726849999999</v>
      </c>
      <c r="R71" s="149">
        <v>0</v>
      </c>
    </row>
    <row r="72" spans="1:18">
      <c r="A72" s="192"/>
      <c r="B72" s="151" t="s">
        <v>51</v>
      </c>
      <c r="C72" s="331">
        <v>0</v>
      </c>
      <c r="D72" s="331">
        <v>0</v>
      </c>
      <c r="E72" s="331">
        <v>0</v>
      </c>
      <c r="F72" s="331">
        <v>0</v>
      </c>
      <c r="G72" s="331">
        <v>0</v>
      </c>
      <c r="H72" s="331">
        <v>0</v>
      </c>
      <c r="I72" s="331">
        <v>0</v>
      </c>
      <c r="J72" s="358">
        <v>0</v>
      </c>
      <c r="K72" s="152">
        <v>0</v>
      </c>
      <c r="L72" s="152">
        <v>0</v>
      </c>
      <c r="M72" s="152">
        <v>0</v>
      </c>
      <c r="N72" s="152">
        <v>0</v>
      </c>
      <c r="O72" s="152">
        <v>0</v>
      </c>
      <c r="P72" s="152">
        <v>0</v>
      </c>
      <c r="Q72" s="152">
        <v>0</v>
      </c>
      <c r="R72" s="152">
        <v>0</v>
      </c>
    </row>
    <row r="73" spans="1:18">
      <c r="A73" s="192"/>
      <c r="B73" s="151" t="s">
        <v>54</v>
      </c>
      <c r="C73" s="152">
        <v>462.06283000000002</v>
      </c>
      <c r="D73" s="152">
        <v>0.24600999999999995</v>
      </c>
      <c r="E73" s="152">
        <v>3.3856400000000093</v>
      </c>
      <c r="F73" s="152">
        <v>0.27035999999999988</v>
      </c>
      <c r="G73" s="152">
        <v>1.1707799999999999</v>
      </c>
      <c r="H73" s="152">
        <v>0.85745000000000005</v>
      </c>
      <c r="I73" s="152">
        <v>6.6000000000002504E-4</v>
      </c>
      <c r="J73" s="358">
        <v>0</v>
      </c>
      <c r="K73" s="152">
        <v>0</v>
      </c>
      <c r="L73" s="152">
        <v>0</v>
      </c>
      <c r="M73" s="152">
        <v>0</v>
      </c>
      <c r="N73" s="152">
        <v>0</v>
      </c>
      <c r="O73" s="152">
        <v>0</v>
      </c>
      <c r="P73" s="152">
        <v>0</v>
      </c>
      <c r="Q73" s="152">
        <v>0</v>
      </c>
      <c r="R73" s="331">
        <v>0</v>
      </c>
    </row>
    <row r="74" spans="1:18">
      <c r="A74" s="192"/>
      <c r="B74" s="151" t="s">
        <v>120</v>
      </c>
      <c r="C74" s="357">
        <v>0</v>
      </c>
      <c r="D74" s="357">
        <v>0</v>
      </c>
      <c r="E74" s="357">
        <v>0</v>
      </c>
      <c r="F74" s="357">
        <v>0</v>
      </c>
      <c r="G74" s="357">
        <v>0</v>
      </c>
      <c r="H74" s="357">
        <v>0</v>
      </c>
      <c r="I74" s="357">
        <v>0</v>
      </c>
      <c r="J74" s="149">
        <v>0</v>
      </c>
      <c r="K74" s="149">
        <v>0</v>
      </c>
      <c r="L74" s="149">
        <v>0</v>
      </c>
      <c r="M74" s="149">
        <v>0</v>
      </c>
      <c r="N74" s="149">
        <v>0</v>
      </c>
      <c r="O74" s="152">
        <v>0</v>
      </c>
      <c r="P74" s="152">
        <v>0</v>
      </c>
      <c r="Q74" s="149">
        <v>0</v>
      </c>
      <c r="R74" s="149">
        <v>0</v>
      </c>
    </row>
    <row r="75" spans="1:18">
      <c r="A75" s="192"/>
      <c r="B75" s="151" t="s">
        <v>56</v>
      </c>
      <c r="C75" s="152">
        <v>0</v>
      </c>
      <c r="D75" s="152">
        <v>0</v>
      </c>
      <c r="E75" s="152">
        <v>0</v>
      </c>
      <c r="F75" s="152">
        <v>0</v>
      </c>
      <c r="G75" s="152">
        <v>0</v>
      </c>
      <c r="H75" s="152">
        <v>0</v>
      </c>
      <c r="I75" s="152">
        <v>0</v>
      </c>
      <c r="J75" s="358">
        <v>0</v>
      </c>
      <c r="K75" s="152">
        <v>0</v>
      </c>
      <c r="L75" s="152">
        <v>0</v>
      </c>
      <c r="M75" s="152">
        <v>0</v>
      </c>
      <c r="N75" s="152">
        <v>0</v>
      </c>
      <c r="O75" s="152">
        <v>0</v>
      </c>
      <c r="P75" s="152">
        <v>0</v>
      </c>
      <c r="Q75" s="152">
        <v>0</v>
      </c>
      <c r="R75" s="331">
        <v>0</v>
      </c>
    </row>
    <row r="76" spans="1:18">
      <c r="A76" s="192"/>
      <c r="B76" s="151" t="s">
        <v>224</v>
      </c>
      <c r="C76" s="357">
        <v>0</v>
      </c>
      <c r="D76" s="357">
        <v>0</v>
      </c>
      <c r="E76" s="357">
        <v>0</v>
      </c>
      <c r="F76" s="357">
        <v>0</v>
      </c>
      <c r="G76" s="357">
        <v>0</v>
      </c>
      <c r="H76" s="357">
        <v>0</v>
      </c>
      <c r="I76" s="357">
        <v>0</v>
      </c>
      <c r="J76" s="149">
        <v>0</v>
      </c>
      <c r="K76" s="149">
        <v>0</v>
      </c>
      <c r="L76" s="149">
        <v>0</v>
      </c>
      <c r="M76" s="149">
        <v>0</v>
      </c>
      <c r="N76" s="149">
        <v>0</v>
      </c>
      <c r="O76" s="152">
        <v>0</v>
      </c>
      <c r="P76" s="152">
        <v>0</v>
      </c>
      <c r="Q76" s="149">
        <v>0</v>
      </c>
      <c r="R76" s="149">
        <v>0</v>
      </c>
    </row>
    <row r="77" spans="1:18">
      <c r="A77" s="192"/>
      <c r="B77" s="151" t="s">
        <v>53</v>
      </c>
      <c r="C77" s="152">
        <v>103.36117999999999</v>
      </c>
      <c r="D77" s="152">
        <v>1303.3611799999999</v>
      </c>
      <c r="E77" s="152">
        <v>1303.3611799999999</v>
      </c>
      <c r="F77" s="152">
        <v>1303.3611799999999</v>
      </c>
      <c r="G77" s="152">
        <v>1303.3611799999999</v>
      </c>
      <c r="H77" s="152">
        <v>1303.3611799999999</v>
      </c>
      <c r="I77" s="152">
        <v>4303.3611799999999</v>
      </c>
      <c r="J77" s="358">
        <v>35827</v>
      </c>
      <c r="K77" s="152">
        <v>1303.36122</v>
      </c>
      <c r="L77" s="152">
        <v>103.36122</v>
      </c>
      <c r="M77" s="152">
        <v>14678.638930338811</v>
      </c>
      <c r="N77" s="152">
        <v>33217</v>
      </c>
      <c r="O77" s="152">
        <v>103</v>
      </c>
      <c r="P77" s="152">
        <v>103</v>
      </c>
      <c r="Q77" s="152">
        <v>103</v>
      </c>
      <c r="R77" s="331">
        <v>0</v>
      </c>
    </row>
    <row r="78" spans="1:18">
      <c r="A78" s="192"/>
      <c r="B78" s="151" t="s">
        <v>57</v>
      </c>
      <c r="C78" s="152">
        <v>0</v>
      </c>
      <c r="D78" s="152">
        <v>0</v>
      </c>
      <c r="E78" s="152">
        <v>0</v>
      </c>
      <c r="F78" s="152">
        <v>0</v>
      </c>
      <c r="G78" s="152">
        <v>0</v>
      </c>
      <c r="H78" s="152">
        <v>0</v>
      </c>
      <c r="I78" s="152">
        <v>0</v>
      </c>
      <c r="J78" s="358">
        <v>0</v>
      </c>
      <c r="K78" s="152">
        <v>0</v>
      </c>
      <c r="L78" s="152">
        <v>0</v>
      </c>
      <c r="M78" s="152">
        <v>0</v>
      </c>
      <c r="N78" s="152">
        <v>0</v>
      </c>
      <c r="O78" s="152">
        <v>0</v>
      </c>
      <c r="P78" s="152">
        <v>0</v>
      </c>
      <c r="Q78" s="152">
        <v>0</v>
      </c>
      <c r="R78" s="149">
        <v>0</v>
      </c>
    </row>
    <row r="79" spans="1:18">
      <c r="A79" s="193"/>
      <c r="B79" s="154" t="s">
        <v>58</v>
      </c>
      <c r="C79" s="149">
        <v>269443.47570000001</v>
      </c>
      <c r="D79" s="149">
        <v>266118.18897999998</v>
      </c>
      <c r="E79" s="149">
        <v>265727.22233999998</v>
      </c>
      <c r="F79" s="149">
        <v>265650.11611999996</v>
      </c>
      <c r="G79" s="149">
        <v>265866.69418999995</v>
      </c>
      <c r="H79" s="149">
        <v>267743.54334000003</v>
      </c>
      <c r="I79" s="149">
        <v>267181.53139000002</v>
      </c>
      <c r="J79" s="149">
        <v>269025.49405999994</v>
      </c>
      <c r="K79" s="149">
        <v>270115.72633999999</v>
      </c>
      <c r="L79" s="149">
        <v>272291.65339000005</v>
      </c>
      <c r="M79" s="149">
        <v>273942.57304000005</v>
      </c>
      <c r="N79" s="149">
        <v>275842.17129000003</v>
      </c>
      <c r="O79" s="149">
        <v>274240.85058999999</v>
      </c>
      <c r="P79" s="149">
        <v>275303.71412000002</v>
      </c>
      <c r="Q79" s="149">
        <v>276437.45968000003</v>
      </c>
      <c r="R79" s="232">
        <v>0</v>
      </c>
    </row>
    <row r="80" spans="1:18">
      <c r="A80" s="192"/>
      <c r="B80" s="148" t="s">
        <v>59</v>
      </c>
      <c r="C80" s="149">
        <v>88042.289570000008</v>
      </c>
      <c r="D80" s="149">
        <v>90298.124859999996</v>
      </c>
      <c r="E80" s="149">
        <v>90207.161649999995</v>
      </c>
      <c r="F80" s="149">
        <v>88834.697809999983</v>
      </c>
      <c r="G80" s="149">
        <v>89279.80971999999</v>
      </c>
      <c r="H80" s="149">
        <v>92622.219530000017</v>
      </c>
      <c r="I80" s="149">
        <v>92516.151039999997</v>
      </c>
      <c r="J80" s="149">
        <v>95445.861009999993</v>
      </c>
      <c r="K80" s="149">
        <v>98267.101580000002</v>
      </c>
      <c r="L80" s="149">
        <v>102162.89088000001</v>
      </c>
      <c r="M80" s="149">
        <v>105530.99968000001</v>
      </c>
      <c r="N80" s="149">
        <v>108623.17129000001</v>
      </c>
      <c r="O80" s="149">
        <v>105777.06837000001</v>
      </c>
      <c r="P80" s="149">
        <v>108512.75246</v>
      </c>
      <c r="Q80" s="149">
        <v>111372.8187</v>
      </c>
      <c r="R80" s="149">
        <v>0</v>
      </c>
    </row>
    <row r="81" spans="1:18">
      <c r="A81" s="192"/>
      <c r="B81" s="151" t="s">
        <v>118</v>
      </c>
      <c r="C81" s="149">
        <v>0</v>
      </c>
      <c r="D81" s="149">
        <v>0</v>
      </c>
      <c r="E81" s="149">
        <v>0</v>
      </c>
      <c r="F81" s="149">
        <v>0</v>
      </c>
      <c r="G81" s="149">
        <v>0</v>
      </c>
      <c r="H81" s="149">
        <v>0</v>
      </c>
      <c r="I81" s="149">
        <v>0</v>
      </c>
      <c r="J81" s="149">
        <v>0</v>
      </c>
      <c r="K81" s="149">
        <v>0</v>
      </c>
      <c r="L81" s="149">
        <v>0</v>
      </c>
      <c r="M81" s="149">
        <v>0</v>
      </c>
      <c r="N81" s="149">
        <v>0</v>
      </c>
      <c r="O81" s="149">
        <v>0</v>
      </c>
      <c r="P81" s="152">
        <v>0</v>
      </c>
      <c r="Q81" s="149">
        <v>0</v>
      </c>
      <c r="R81" s="149">
        <v>0</v>
      </c>
    </row>
    <row r="82" spans="1:18">
      <c r="A82" s="192"/>
      <c r="B82" s="151" t="s">
        <v>98</v>
      </c>
      <c r="C82" s="149">
        <v>0</v>
      </c>
      <c r="D82" s="149">
        <v>0</v>
      </c>
      <c r="E82" s="149">
        <v>0</v>
      </c>
      <c r="F82" s="149">
        <v>0</v>
      </c>
      <c r="G82" s="149">
        <v>0</v>
      </c>
      <c r="H82" s="149">
        <v>0</v>
      </c>
      <c r="I82" s="149">
        <v>0</v>
      </c>
      <c r="J82" s="149">
        <v>0</v>
      </c>
      <c r="K82" s="149">
        <v>0</v>
      </c>
      <c r="L82" s="149">
        <v>0</v>
      </c>
      <c r="M82" s="149">
        <v>0</v>
      </c>
      <c r="N82" s="149">
        <v>0</v>
      </c>
      <c r="O82" s="149">
        <v>0</v>
      </c>
      <c r="P82" s="152">
        <v>0</v>
      </c>
      <c r="Q82" s="149">
        <v>0</v>
      </c>
      <c r="R82" s="149">
        <v>0</v>
      </c>
    </row>
    <row r="83" spans="1:18">
      <c r="A83" s="192"/>
      <c r="B83" s="151" t="s">
        <v>50</v>
      </c>
      <c r="C83" s="152">
        <v>70473.767070000002</v>
      </c>
      <c r="D83" s="152">
        <v>72899.67667999999</v>
      </c>
      <c r="E83" s="152">
        <v>75646.469349999999</v>
      </c>
      <c r="F83" s="152">
        <v>78961.118999999992</v>
      </c>
      <c r="G83" s="152">
        <v>82057.380869999994</v>
      </c>
      <c r="H83" s="152">
        <v>87238.549820000015</v>
      </c>
      <c r="I83" s="152">
        <v>88552.862150000001</v>
      </c>
      <c r="J83" s="152">
        <v>92445.861009999993</v>
      </c>
      <c r="K83" s="152">
        <v>95123.564440000002</v>
      </c>
      <c r="L83" s="152">
        <v>98979.75722</v>
      </c>
      <c r="M83" s="152">
        <v>101522.64057</v>
      </c>
      <c r="N83" s="152">
        <v>105623.17129000001</v>
      </c>
      <c r="O83" s="155">
        <v>105777.06837000001</v>
      </c>
      <c r="P83" s="155">
        <v>0</v>
      </c>
      <c r="Q83" s="155">
        <v>0</v>
      </c>
      <c r="R83" s="152">
        <v>0</v>
      </c>
    </row>
    <row r="84" spans="1:18">
      <c r="A84" s="192"/>
      <c r="B84" s="151" t="s">
        <v>63</v>
      </c>
      <c r="C84" s="152">
        <v>105.48914000000001</v>
      </c>
      <c r="D84" s="152">
        <v>105.48914000000001</v>
      </c>
      <c r="E84" s="152">
        <v>210.97828000000001</v>
      </c>
      <c r="F84" s="152">
        <v>210.97828000000001</v>
      </c>
      <c r="G84" s="152">
        <v>526.02449999999999</v>
      </c>
      <c r="H84" s="152">
        <v>993.44042000000002</v>
      </c>
      <c r="I84" s="152">
        <v>1156.0787700000001</v>
      </c>
      <c r="J84" s="152">
        <v>0</v>
      </c>
      <c r="K84" s="152">
        <v>0</v>
      </c>
      <c r="L84" s="152">
        <v>0</v>
      </c>
      <c r="M84" s="152">
        <v>0</v>
      </c>
      <c r="N84" s="152">
        <v>0</v>
      </c>
      <c r="O84" s="155">
        <v>0</v>
      </c>
      <c r="P84" s="155">
        <v>0</v>
      </c>
      <c r="Q84" s="155">
        <v>0</v>
      </c>
      <c r="R84" s="152">
        <v>0</v>
      </c>
    </row>
    <row r="85" spans="1:18">
      <c r="A85" s="192"/>
      <c r="B85" s="151" t="s">
        <v>119</v>
      </c>
      <c r="C85" s="149">
        <v>0</v>
      </c>
      <c r="D85" s="149">
        <v>0</v>
      </c>
      <c r="E85" s="149">
        <v>0</v>
      </c>
      <c r="F85" s="149">
        <v>0</v>
      </c>
      <c r="G85" s="149">
        <v>0</v>
      </c>
      <c r="H85" s="149">
        <v>0</v>
      </c>
      <c r="I85" s="149">
        <v>0</v>
      </c>
      <c r="J85" s="149">
        <v>0</v>
      </c>
      <c r="K85" s="149">
        <v>0</v>
      </c>
      <c r="L85" s="149">
        <v>0</v>
      </c>
      <c r="M85" s="149">
        <v>0</v>
      </c>
      <c r="N85" s="149">
        <v>0</v>
      </c>
      <c r="O85" s="152">
        <v>0</v>
      </c>
      <c r="P85" s="152">
        <v>2398.5971600000003</v>
      </c>
      <c r="Q85" s="152">
        <v>2734.5123599999997</v>
      </c>
      <c r="R85" s="149">
        <v>0</v>
      </c>
    </row>
    <row r="86" spans="1:18">
      <c r="A86" s="192"/>
      <c r="B86" s="151" t="s">
        <v>61</v>
      </c>
      <c r="C86" s="152">
        <v>0</v>
      </c>
      <c r="D86" s="152">
        <v>0</v>
      </c>
      <c r="E86" s="152">
        <v>0</v>
      </c>
      <c r="F86" s="152">
        <v>0</v>
      </c>
      <c r="G86" s="152">
        <v>0</v>
      </c>
      <c r="H86" s="152">
        <v>0</v>
      </c>
      <c r="I86" s="152">
        <v>0</v>
      </c>
      <c r="J86" s="152">
        <v>0</v>
      </c>
      <c r="K86" s="152">
        <v>0</v>
      </c>
      <c r="L86" s="152">
        <v>0</v>
      </c>
      <c r="M86" s="152">
        <v>0</v>
      </c>
      <c r="N86" s="152">
        <v>0</v>
      </c>
      <c r="O86" s="155">
        <v>0</v>
      </c>
      <c r="P86" s="155">
        <v>0</v>
      </c>
      <c r="Q86" s="155">
        <v>0</v>
      </c>
      <c r="R86" s="152">
        <v>0</v>
      </c>
    </row>
    <row r="87" spans="1:18">
      <c r="A87" s="192"/>
      <c r="B87" s="151" t="s">
        <v>120</v>
      </c>
      <c r="C87" s="149">
        <v>0</v>
      </c>
      <c r="D87" s="149">
        <v>0</v>
      </c>
      <c r="E87" s="149">
        <v>0</v>
      </c>
      <c r="F87" s="149">
        <v>0</v>
      </c>
      <c r="G87" s="149">
        <v>0</v>
      </c>
      <c r="H87" s="149">
        <v>0</v>
      </c>
      <c r="I87" s="149">
        <v>0</v>
      </c>
      <c r="J87" s="149">
        <v>0</v>
      </c>
      <c r="K87" s="149">
        <v>0</v>
      </c>
      <c r="L87" s="149">
        <v>0</v>
      </c>
      <c r="M87" s="149">
        <v>0</v>
      </c>
      <c r="N87" s="149">
        <v>0</v>
      </c>
      <c r="O87" s="152">
        <v>0</v>
      </c>
      <c r="P87" s="152">
        <v>105514.62497</v>
      </c>
      <c r="Q87" s="152">
        <v>107397.60926000001</v>
      </c>
      <c r="R87" s="149">
        <v>0</v>
      </c>
    </row>
    <row r="88" spans="1:18">
      <c r="A88" s="192"/>
      <c r="B88" s="151" t="s">
        <v>62</v>
      </c>
      <c r="C88" s="152">
        <v>17463.033359999998</v>
      </c>
      <c r="D88" s="152">
        <v>17292.959039999998</v>
      </c>
      <c r="E88" s="152">
        <v>14349.714019999999</v>
      </c>
      <c r="F88" s="152">
        <v>9662.6005299999997</v>
      </c>
      <c r="G88" s="152">
        <v>6696.4043499999998</v>
      </c>
      <c r="H88" s="152">
        <v>4390.2292900000002</v>
      </c>
      <c r="I88" s="152">
        <v>2807.2101200000002</v>
      </c>
      <c r="J88" s="152">
        <v>0</v>
      </c>
      <c r="K88" s="152">
        <v>143.53713999999999</v>
      </c>
      <c r="L88" s="152">
        <v>183.13365999999999</v>
      </c>
      <c r="M88" s="152">
        <v>1008.35911</v>
      </c>
      <c r="N88" s="152">
        <v>0</v>
      </c>
      <c r="O88" s="155">
        <v>0</v>
      </c>
      <c r="P88" s="155">
        <v>599.53032999999994</v>
      </c>
      <c r="Q88" s="155">
        <v>1240.6970800000001</v>
      </c>
      <c r="R88" s="152">
        <v>0</v>
      </c>
    </row>
    <row r="89" spans="1:18">
      <c r="A89" s="192"/>
      <c r="B89" s="151" t="s">
        <v>93</v>
      </c>
      <c r="C89" s="149">
        <v>0</v>
      </c>
      <c r="D89" s="149">
        <v>0</v>
      </c>
      <c r="E89" s="149">
        <v>0</v>
      </c>
      <c r="F89" s="149">
        <v>0</v>
      </c>
      <c r="G89" s="149">
        <v>0</v>
      </c>
      <c r="H89" s="149">
        <v>0</v>
      </c>
      <c r="I89" s="149">
        <v>0</v>
      </c>
      <c r="J89" s="149">
        <v>0</v>
      </c>
      <c r="K89" s="149">
        <v>0</v>
      </c>
      <c r="L89" s="149">
        <v>0</v>
      </c>
      <c r="M89" s="149">
        <v>0</v>
      </c>
      <c r="N89" s="149">
        <v>0</v>
      </c>
      <c r="O89" s="149">
        <v>0</v>
      </c>
      <c r="P89" s="149">
        <v>0</v>
      </c>
      <c r="Q89" s="152">
        <v>0</v>
      </c>
      <c r="R89" s="149">
        <v>0</v>
      </c>
    </row>
    <row r="90" spans="1:18">
      <c r="A90" s="192"/>
      <c r="B90" s="151" t="s">
        <v>53</v>
      </c>
      <c r="C90" s="152">
        <v>0</v>
      </c>
      <c r="D90" s="152">
        <v>0</v>
      </c>
      <c r="E90" s="152">
        <v>0</v>
      </c>
      <c r="F90" s="152">
        <v>0</v>
      </c>
      <c r="G90" s="152">
        <v>0</v>
      </c>
      <c r="H90" s="152">
        <v>0</v>
      </c>
      <c r="I90" s="152">
        <v>0</v>
      </c>
      <c r="J90" s="152">
        <v>3000</v>
      </c>
      <c r="K90" s="152">
        <v>3000</v>
      </c>
      <c r="L90" s="152">
        <v>3000</v>
      </c>
      <c r="M90" s="152">
        <v>3000</v>
      </c>
      <c r="N90" s="152">
        <v>3000</v>
      </c>
      <c r="O90" s="155">
        <v>0</v>
      </c>
      <c r="P90" s="155">
        <v>0</v>
      </c>
      <c r="Q90" s="155">
        <v>0</v>
      </c>
      <c r="R90" s="152">
        <v>0</v>
      </c>
    </row>
    <row r="91" spans="1:18">
      <c r="A91" s="192"/>
      <c r="B91" s="151" t="s">
        <v>60</v>
      </c>
      <c r="C91" s="152">
        <v>0</v>
      </c>
      <c r="D91" s="152">
        <v>0</v>
      </c>
      <c r="E91" s="152">
        <v>0</v>
      </c>
      <c r="F91" s="152">
        <v>0</v>
      </c>
      <c r="G91" s="152">
        <v>0</v>
      </c>
      <c r="H91" s="152">
        <v>0</v>
      </c>
      <c r="I91" s="152">
        <v>0</v>
      </c>
      <c r="J91" s="119">
        <v>0</v>
      </c>
      <c r="K91" s="119">
        <v>0</v>
      </c>
      <c r="L91" s="119">
        <v>0</v>
      </c>
      <c r="M91" s="152">
        <v>0</v>
      </c>
      <c r="N91" s="152">
        <v>0</v>
      </c>
      <c r="O91" s="149">
        <v>0</v>
      </c>
      <c r="P91" s="149">
        <v>0</v>
      </c>
      <c r="Q91" s="152">
        <v>0</v>
      </c>
      <c r="R91" s="152">
        <v>0</v>
      </c>
    </row>
    <row r="92" spans="1:18">
      <c r="A92" s="193"/>
      <c r="B92" s="154" t="s">
        <v>64</v>
      </c>
      <c r="C92" s="152">
        <v>181401.18612999999</v>
      </c>
      <c r="D92" s="152">
        <v>175820.06411999997</v>
      </c>
      <c r="E92" s="152">
        <v>175520.06068999998</v>
      </c>
      <c r="F92" s="152">
        <v>176815.41830999998</v>
      </c>
      <c r="G92" s="152">
        <v>176586.88446999999</v>
      </c>
      <c r="H92" s="152">
        <v>175121.32381</v>
      </c>
      <c r="I92" s="152">
        <v>174665.38034999999</v>
      </c>
      <c r="J92" s="149">
        <v>173579.63304999997</v>
      </c>
      <c r="K92" s="149">
        <v>171848.62475999998</v>
      </c>
      <c r="L92" s="149">
        <v>170128.76251000003</v>
      </c>
      <c r="M92" s="149">
        <v>168411.57336000001</v>
      </c>
      <c r="N92" s="149">
        <v>167219</v>
      </c>
      <c r="O92" s="149">
        <v>168463.78221999999</v>
      </c>
      <c r="P92" s="149">
        <v>166790.96166000003</v>
      </c>
      <c r="Q92" s="149">
        <v>165064.64098000003</v>
      </c>
      <c r="R92" s="149">
        <v>0</v>
      </c>
    </row>
    <row r="93" spans="1:18">
      <c r="A93" s="194"/>
      <c r="B93" s="158" t="s">
        <v>65</v>
      </c>
      <c r="C93" s="152">
        <v>0</v>
      </c>
      <c r="D93" s="152">
        <v>0</v>
      </c>
      <c r="E93" s="152">
        <v>0</v>
      </c>
      <c r="F93" s="152">
        <v>0</v>
      </c>
      <c r="G93" s="152">
        <v>0</v>
      </c>
      <c r="H93" s="152">
        <v>0</v>
      </c>
      <c r="I93" s="152">
        <v>0</v>
      </c>
      <c r="J93" s="152">
        <v>0</v>
      </c>
      <c r="K93" s="152">
        <v>0</v>
      </c>
      <c r="L93" s="152">
        <v>0</v>
      </c>
      <c r="M93" s="152">
        <v>0</v>
      </c>
      <c r="N93" s="152">
        <v>0</v>
      </c>
      <c r="O93" s="152">
        <v>0</v>
      </c>
      <c r="P93" s="152">
        <v>0</v>
      </c>
      <c r="Q93" s="152">
        <v>0</v>
      </c>
      <c r="R93" s="152">
        <v>0</v>
      </c>
    </row>
    <row r="94" spans="1:18">
      <c r="A94" s="194"/>
      <c r="B94" s="158" t="s">
        <v>66</v>
      </c>
      <c r="C94" s="152">
        <v>181401.18612999999</v>
      </c>
      <c r="D94" s="152">
        <v>175820.06411999997</v>
      </c>
      <c r="E94" s="152">
        <v>175520.06068999998</v>
      </c>
      <c r="F94" s="152">
        <v>176815.41830999998</v>
      </c>
      <c r="G94" s="152">
        <v>176586.88446999999</v>
      </c>
      <c r="H94" s="152">
        <v>175121.32381</v>
      </c>
      <c r="I94" s="152">
        <v>174665.38034999999</v>
      </c>
      <c r="J94" s="152">
        <v>173579.63304999997</v>
      </c>
      <c r="K94" s="152">
        <v>171848.62475999998</v>
      </c>
      <c r="L94" s="152">
        <v>170128.76251000003</v>
      </c>
      <c r="M94" s="152">
        <v>168411.57336000001</v>
      </c>
      <c r="N94" s="152">
        <v>167219</v>
      </c>
      <c r="O94" s="152">
        <v>168459.17590999999</v>
      </c>
      <c r="P94" s="152">
        <v>166786.60661000002</v>
      </c>
      <c r="Q94" s="152">
        <v>165060.53718000001</v>
      </c>
      <c r="R94" s="152">
        <v>0</v>
      </c>
    </row>
    <row r="95" spans="1:18">
      <c r="A95" s="194"/>
      <c r="B95" s="158" t="s">
        <v>67</v>
      </c>
      <c r="C95" s="152">
        <v>0</v>
      </c>
      <c r="D95" s="152">
        <v>0</v>
      </c>
      <c r="E95" s="152">
        <v>0</v>
      </c>
      <c r="F95" s="152">
        <v>0</v>
      </c>
      <c r="G95" s="152">
        <v>0</v>
      </c>
      <c r="H95" s="152">
        <v>0</v>
      </c>
      <c r="I95" s="152">
        <v>0</v>
      </c>
      <c r="J95" s="152">
        <v>0</v>
      </c>
      <c r="K95" s="152">
        <v>0</v>
      </c>
      <c r="L95" s="152">
        <v>0</v>
      </c>
      <c r="M95" s="152">
        <v>0</v>
      </c>
      <c r="N95" s="152">
        <v>0</v>
      </c>
      <c r="O95" s="152">
        <v>4.6063100000000006</v>
      </c>
      <c r="P95" s="152">
        <v>4.3550500000000003</v>
      </c>
      <c r="Q95" s="152">
        <v>4.1038000000000006</v>
      </c>
      <c r="R95" s="152">
        <v>0</v>
      </c>
    </row>
    <row r="96" spans="1:18">
      <c r="A96" s="195"/>
      <c r="B96" s="163" t="s">
        <v>68</v>
      </c>
      <c r="C96" s="359">
        <v>0</v>
      </c>
      <c r="D96" s="359">
        <v>0</v>
      </c>
      <c r="E96" s="359">
        <v>0</v>
      </c>
      <c r="F96" s="359">
        <v>0</v>
      </c>
      <c r="G96" s="359">
        <v>0</v>
      </c>
      <c r="H96" s="359">
        <v>0</v>
      </c>
      <c r="I96" s="359">
        <v>0</v>
      </c>
      <c r="J96" s="359">
        <v>0</v>
      </c>
      <c r="K96" s="359">
        <v>0</v>
      </c>
      <c r="L96" s="359">
        <v>0</v>
      </c>
      <c r="M96" s="152">
        <v>0</v>
      </c>
      <c r="N96" s="152">
        <v>0</v>
      </c>
      <c r="O96" s="152">
        <v>0</v>
      </c>
      <c r="P96" s="152">
        <v>0</v>
      </c>
      <c r="Q96" s="152">
        <v>0</v>
      </c>
      <c r="R96" s="152">
        <v>0</v>
      </c>
    </row>
    <row r="97" spans="1:18">
      <c r="A97" s="193"/>
      <c r="B97" s="160" t="s">
        <v>69</v>
      </c>
      <c r="C97" s="360">
        <v>368500.15215000004</v>
      </c>
      <c r="D97" s="360">
        <v>357473.46933999995</v>
      </c>
      <c r="E97" s="360">
        <v>377418.76507999998</v>
      </c>
      <c r="F97" s="360">
        <v>435390.83932999999</v>
      </c>
      <c r="G97" s="360">
        <v>422181.79913999996</v>
      </c>
      <c r="H97" s="360">
        <v>442960.94589000009</v>
      </c>
      <c r="I97" s="360">
        <v>394134.87606000004</v>
      </c>
      <c r="J97" s="317">
        <v>417546.52271999995</v>
      </c>
      <c r="K97" s="317">
        <v>355293.50472999999</v>
      </c>
      <c r="L97" s="317">
        <v>369529.76027000009</v>
      </c>
      <c r="M97" s="317">
        <v>435569.7668300001</v>
      </c>
      <c r="N97" s="317">
        <v>440123.00264000002</v>
      </c>
      <c r="O97" s="162">
        <v>406483.77763000003</v>
      </c>
      <c r="P97" s="162">
        <v>430771.97362000006</v>
      </c>
      <c r="Q97" s="162">
        <v>467714.37829000002</v>
      </c>
      <c r="R97" s="162">
        <v>0</v>
      </c>
    </row>
    <row r="98" spans="1:18" ht="15" thickBot="1">
      <c r="C98" s="116"/>
      <c r="D98" s="116"/>
      <c r="E98" s="116"/>
      <c r="F98" s="116"/>
      <c r="G98" s="116"/>
      <c r="H98" s="116"/>
      <c r="I98" s="116"/>
      <c r="J98" s="116"/>
      <c r="K98" s="116"/>
      <c r="L98" s="116"/>
      <c r="R98" s="116"/>
    </row>
    <row r="99" spans="1:18" ht="16" customHeight="1" thickTop="1" thickBot="1">
      <c r="A99" s="178"/>
      <c r="B99" s="27" t="s">
        <v>95</v>
      </c>
      <c r="C99" s="391"/>
      <c r="D99" s="391"/>
      <c r="E99" s="391"/>
      <c r="F99" s="391"/>
      <c r="G99" s="392"/>
      <c r="H99" s="391"/>
      <c r="I99" s="391"/>
      <c r="J99" s="391"/>
      <c r="K99" s="392"/>
      <c r="L99" s="391"/>
      <c r="M99" s="391"/>
      <c r="N99" s="391"/>
      <c r="O99" s="392"/>
      <c r="P99" s="391"/>
      <c r="Q99" s="391"/>
      <c r="R99" s="391"/>
    </row>
    <row r="100" spans="1:18" ht="16" customHeight="1" thickTop="1">
      <c r="B100" s="28" t="s">
        <v>97</v>
      </c>
      <c r="C100" s="351" t="s">
        <v>0</v>
      </c>
      <c r="D100" s="351" t="s">
        <v>1</v>
      </c>
      <c r="E100" s="351" t="s">
        <v>2</v>
      </c>
      <c r="F100" s="351" t="s">
        <v>3</v>
      </c>
      <c r="G100" s="351" t="s">
        <v>4</v>
      </c>
      <c r="H100" s="351" t="s">
        <v>5</v>
      </c>
      <c r="I100" s="351" t="s">
        <v>6</v>
      </c>
      <c r="J100" s="351" t="s">
        <v>7</v>
      </c>
      <c r="K100" s="351" t="s">
        <v>8</v>
      </c>
      <c r="L100" s="351" t="s">
        <v>90</v>
      </c>
      <c r="M100" s="351" t="s">
        <v>102</v>
      </c>
      <c r="N100" s="351" t="s">
        <v>103</v>
      </c>
      <c r="O100" s="351" t="s">
        <v>104</v>
      </c>
      <c r="P100" s="351" t="s">
        <v>106</v>
      </c>
      <c r="Q100" s="351" t="s">
        <v>107</v>
      </c>
      <c r="R100" s="351" t="s">
        <v>108</v>
      </c>
    </row>
    <row r="101" spans="1:18">
      <c r="A101" s="193"/>
      <c r="B101" s="154" t="s">
        <v>71</v>
      </c>
      <c r="C101" s="357">
        <v>175785.54025999998</v>
      </c>
      <c r="D101" s="357">
        <v>174073.01457999999</v>
      </c>
      <c r="E101" s="357">
        <v>45067.279119999999</v>
      </c>
      <c r="F101" s="357">
        <v>42854.376400000008</v>
      </c>
      <c r="G101" s="357">
        <v>183594.85274</v>
      </c>
      <c r="H101" s="357">
        <v>187196.09593000001</v>
      </c>
      <c r="I101" s="357">
        <v>49643.070440000003</v>
      </c>
      <c r="J101" s="149">
        <v>70778.101439999999</v>
      </c>
      <c r="K101" s="149">
        <v>41962.814640000004</v>
      </c>
      <c r="L101" s="149">
        <v>46058.648359999999</v>
      </c>
      <c r="M101" s="149">
        <v>168418.90091</v>
      </c>
      <c r="N101" s="149">
        <v>69107.627120000005</v>
      </c>
      <c r="O101" s="149">
        <v>2827.1265800000001</v>
      </c>
      <c r="P101" s="149">
        <v>38560.043389999999</v>
      </c>
      <c r="Q101" s="149">
        <v>77120.778850000002</v>
      </c>
      <c r="R101" s="149">
        <v>0</v>
      </c>
    </row>
    <row r="102" spans="1:18">
      <c r="A102" s="193"/>
      <c r="B102" s="163" t="s">
        <v>72</v>
      </c>
      <c r="C102" s="331">
        <v>36758.431049999999</v>
      </c>
      <c r="D102" s="331">
        <v>39798.970300000001</v>
      </c>
      <c r="E102" s="331">
        <v>30595.680170000003</v>
      </c>
      <c r="F102" s="331">
        <v>12589.75929</v>
      </c>
      <c r="G102" s="331">
        <v>11074.993890000002</v>
      </c>
      <c r="H102" s="331">
        <v>12843.461570000001</v>
      </c>
      <c r="I102" s="331">
        <v>4607.7836299999999</v>
      </c>
      <c r="J102" s="152">
        <v>4788.1338900000001</v>
      </c>
      <c r="K102" s="233">
        <v>23408.778060000004</v>
      </c>
      <c r="L102" s="152">
        <v>24308.465990000001</v>
      </c>
      <c r="M102" s="152">
        <v>34955.90039000001</v>
      </c>
      <c r="N102" s="152">
        <v>12023</v>
      </c>
      <c r="O102" s="152">
        <v>16565.893960000001</v>
      </c>
      <c r="P102" s="152">
        <v>17308.22695</v>
      </c>
      <c r="Q102" s="152">
        <v>25004.913140000001</v>
      </c>
      <c r="R102" s="152">
        <v>0</v>
      </c>
    </row>
    <row r="103" spans="1:18">
      <c r="A103" s="193"/>
      <c r="B103" s="163" t="s">
        <v>74</v>
      </c>
      <c r="C103" s="331">
        <v>2232.62734</v>
      </c>
      <c r="D103" s="331">
        <v>1917.5415</v>
      </c>
      <c r="E103" s="331">
        <v>2563.5005499999997</v>
      </c>
      <c r="F103" s="331">
        <v>6370.1492799999996</v>
      </c>
      <c r="G103" s="331">
        <v>1891.7704799999999</v>
      </c>
      <c r="H103" s="331">
        <v>3032.9287999999997</v>
      </c>
      <c r="I103" s="331">
        <v>4366.8210300000001</v>
      </c>
      <c r="J103" s="152">
        <v>184</v>
      </c>
      <c r="K103" s="233">
        <v>2753.03334</v>
      </c>
      <c r="L103" s="152">
        <v>6049.2930199999992</v>
      </c>
      <c r="M103" s="152">
        <v>10584.458839999999</v>
      </c>
      <c r="N103" s="152">
        <v>6315</v>
      </c>
      <c r="O103" s="152">
        <v>637.96344999999997</v>
      </c>
      <c r="P103" s="152">
        <v>3163.70894</v>
      </c>
      <c r="Q103" s="152">
        <v>5365.4208799999997</v>
      </c>
      <c r="R103" s="152">
        <v>0</v>
      </c>
    </row>
    <row r="104" spans="1:18">
      <c r="A104" s="193"/>
      <c r="B104" s="163" t="s">
        <v>73</v>
      </c>
      <c r="C104" s="331">
        <v>0</v>
      </c>
      <c r="D104" s="331">
        <v>0</v>
      </c>
      <c r="E104" s="331">
        <v>0</v>
      </c>
      <c r="F104" s="331">
        <v>0</v>
      </c>
      <c r="G104" s="331">
        <v>0</v>
      </c>
      <c r="H104" s="331">
        <v>0</v>
      </c>
      <c r="I104" s="331">
        <v>0</v>
      </c>
      <c r="J104" s="152">
        <v>0</v>
      </c>
      <c r="K104" s="233">
        <v>-8.3331700000000009</v>
      </c>
      <c r="L104" s="152">
        <v>-8.3331700000000009</v>
      </c>
      <c r="M104" s="152">
        <v>-8.3331700000000009</v>
      </c>
      <c r="N104" s="152">
        <v>0</v>
      </c>
      <c r="O104" s="152">
        <v>-8.3331700000000009</v>
      </c>
      <c r="P104" s="152">
        <v>-8.3331700000000009</v>
      </c>
      <c r="Q104" s="152">
        <v>-8.3331700000000009</v>
      </c>
      <c r="R104" s="152">
        <v>0</v>
      </c>
    </row>
    <row r="105" spans="1:18">
      <c r="A105" s="193"/>
      <c r="B105" s="163" t="s">
        <v>122</v>
      </c>
      <c r="C105" s="331">
        <v>0</v>
      </c>
      <c r="D105" s="331">
        <v>0</v>
      </c>
      <c r="E105" s="331">
        <v>0</v>
      </c>
      <c r="F105" s="331">
        <v>0</v>
      </c>
      <c r="G105" s="331">
        <v>0</v>
      </c>
      <c r="H105" s="331">
        <v>0</v>
      </c>
      <c r="I105" s="331">
        <v>0</v>
      </c>
      <c r="J105" s="331">
        <v>0</v>
      </c>
      <c r="K105" s="331">
        <v>0</v>
      </c>
      <c r="L105" s="331">
        <v>0</v>
      </c>
      <c r="M105" s="331">
        <v>0</v>
      </c>
      <c r="N105" s="331">
        <v>0</v>
      </c>
      <c r="O105" s="152">
        <v>0</v>
      </c>
      <c r="P105" s="152">
        <v>0</v>
      </c>
      <c r="Q105" s="152">
        <v>0</v>
      </c>
      <c r="R105" s="152">
        <v>0</v>
      </c>
    </row>
    <row r="106" spans="1:18">
      <c r="A106" s="193"/>
      <c r="B106" s="163" t="s">
        <v>124</v>
      </c>
      <c r="C106" s="331">
        <v>120000</v>
      </c>
      <c r="D106" s="331">
        <v>120000</v>
      </c>
      <c r="E106" s="331">
        <v>0</v>
      </c>
      <c r="F106" s="331">
        <v>0</v>
      </c>
      <c r="G106" s="331">
        <v>0</v>
      </c>
      <c r="H106" s="331">
        <v>0</v>
      </c>
      <c r="I106" s="331">
        <v>0</v>
      </c>
      <c r="J106" s="152">
        <v>0</v>
      </c>
      <c r="K106" s="152">
        <v>0</v>
      </c>
      <c r="L106" s="152">
        <v>0</v>
      </c>
      <c r="M106" s="152">
        <v>100456.8</v>
      </c>
      <c r="N106" s="152">
        <v>0</v>
      </c>
      <c r="O106" s="152">
        <v>0</v>
      </c>
      <c r="P106" s="152">
        <v>0</v>
      </c>
      <c r="Q106" s="152">
        <v>0</v>
      </c>
      <c r="R106" s="152">
        <v>0</v>
      </c>
    </row>
    <row r="107" spans="1:18">
      <c r="A107" s="193"/>
      <c r="B107" s="163" t="s">
        <v>125</v>
      </c>
      <c r="C107" s="331">
        <v>6031.8730200000009</v>
      </c>
      <c r="D107" s="331">
        <v>2812.1680699999997</v>
      </c>
      <c r="E107" s="331">
        <v>3698.3431000000005</v>
      </c>
      <c r="F107" s="331">
        <v>3706.6689200000001</v>
      </c>
      <c r="G107" s="331">
        <v>0</v>
      </c>
      <c r="H107" s="331">
        <v>0</v>
      </c>
      <c r="I107" s="331">
        <v>0</v>
      </c>
      <c r="J107" s="152">
        <v>0</v>
      </c>
      <c r="K107" s="152">
        <v>2787.1818800000001</v>
      </c>
      <c r="L107" s="152">
        <v>0</v>
      </c>
      <c r="M107" s="152">
        <v>0</v>
      </c>
      <c r="N107" s="152">
        <v>0</v>
      </c>
      <c r="O107" s="152">
        <v>0</v>
      </c>
      <c r="P107" s="152">
        <v>0</v>
      </c>
      <c r="Q107" s="152">
        <v>0</v>
      </c>
      <c r="R107" s="152">
        <v>0</v>
      </c>
    </row>
    <row r="108" spans="1:18">
      <c r="A108" s="193"/>
      <c r="B108" s="163" t="s">
        <v>126</v>
      </c>
      <c r="C108" s="331">
        <v>0</v>
      </c>
      <c r="D108" s="331">
        <v>0</v>
      </c>
      <c r="E108" s="331">
        <v>0</v>
      </c>
      <c r="F108" s="331">
        <v>0</v>
      </c>
      <c r="G108" s="331">
        <v>0</v>
      </c>
      <c r="H108" s="331">
        <v>0</v>
      </c>
      <c r="I108" s="331">
        <v>0</v>
      </c>
      <c r="J108" s="331">
        <v>0</v>
      </c>
      <c r="K108" s="331">
        <v>0</v>
      </c>
      <c r="L108" s="331">
        <v>0</v>
      </c>
      <c r="M108" s="331">
        <v>0</v>
      </c>
      <c r="N108" s="331">
        <v>0</v>
      </c>
      <c r="O108" s="119">
        <v>0</v>
      </c>
      <c r="P108" s="119">
        <v>0</v>
      </c>
      <c r="Q108" s="119">
        <v>0</v>
      </c>
      <c r="R108" s="152">
        <v>0</v>
      </c>
    </row>
    <row r="109" spans="1:18">
      <c r="A109" s="193"/>
      <c r="B109" s="163" t="s">
        <v>127</v>
      </c>
      <c r="C109" s="331">
        <v>0</v>
      </c>
      <c r="D109" s="331">
        <v>0</v>
      </c>
      <c r="E109" s="331">
        <v>0</v>
      </c>
      <c r="F109" s="331">
        <v>0</v>
      </c>
      <c r="G109" s="331">
        <v>0</v>
      </c>
      <c r="H109" s="331">
        <v>0</v>
      </c>
      <c r="I109" s="331">
        <v>0</v>
      </c>
      <c r="J109" s="331">
        <v>0</v>
      </c>
      <c r="K109" s="331">
        <v>0</v>
      </c>
      <c r="L109" s="331">
        <v>0</v>
      </c>
      <c r="M109" s="331">
        <v>0</v>
      </c>
      <c r="N109" s="331">
        <v>0</v>
      </c>
      <c r="O109" s="149">
        <v>0</v>
      </c>
      <c r="P109" s="149">
        <v>0</v>
      </c>
      <c r="Q109" s="152">
        <v>0</v>
      </c>
      <c r="R109" s="152">
        <v>0</v>
      </c>
    </row>
    <row r="110" spans="1:18">
      <c r="A110" s="193"/>
      <c r="B110" s="163" t="s">
        <v>128</v>
      </c>
      <c r="C110" s="331">
        <v>0</v>
      </c>
      <c r="D110" s="331">
        <v>0</v>
      </c>
      <c r="E110" s="331">
        <v>0</v>
      </c>
      <c r="F110" s="331">
        <v>0</v>
      </c>
      <c r="G110" s="331">
        <v>123541.25224</v>
      </c>
      <c r="H110" s="331">
        <v>123704.67833</v>
      </c>
      <c r="I110" s="331">
        <v>3262.99217</v>
      </c>
      <c r="J110" s="152">
        <v>3062.5143700000003</v>
      </c>
      <c r="K110" s="152">
        <v>0</v>
      </c>
      <c r="L110" s="152">
        <v>2557.3264300000001</v>
      </c>
      <c r="M110" s="152">
        <v>2297.4910199999999</v>
      </c>
      <c r="N110" s="152">
        <v>418.62711999999999</v>
      </c>
      <c r="O110" s="168">
        <v>7113.1529500000006</v>
      </c>
      <c r="P110" s="168">
        <v>23362.358700000001</v>
      </c>
      <c r="Q110" s="168">
        <v>29481.875680000001</v>
      </c>
      <c r="R110" s="168">
        <v>0</v>
      </c>
    </row>
    <row r="111" spans="1:18">
      <c r="A111" s="193"/>
      <c r="B111" s="163" t="s">
        <v>129</v>
      </c>
      <c r="C111" s="331">
        <v>0</v>
      </c>
      <c r="D111" s="331">
        <v>0</v>
      </c>
      <c r="E111" s="331">
        <v>0</v>
      </c>
      <c r="F111" s="331">
        <v>0</v>
      </c>
      <c r="G111" s="331">
        <v>0</v>
      </c>
      <c r="H111" s="331">
        <v>0</v>
      </c>
      <c r="I111" s="331">
        <v>0</v>
      </c>
      <c r="J111" s="331">
        <v>0</v>
      </c>
      <c r="K111" s="331">
        <v>0</v>
      </c>
      <c r="L111" s="331">
        <v>0</v>
      </c>
      <c r="M111" s="331">
        <v>0</v>
      </c>
      <c r="N111" s="331">
        <v>0</v>
      </c>
      <c r="O111" s="149">
        <v>0</v>
      </c>
      <c r="P111" s="149">
        <v>0</v>
      </c>
      <c r="Q111" s="149">
        <v>0</v>
      </c>
      <c r="R111" s="152">
        <v>0</v>
      </c>
    </row>
    <row r="112" spans="1:18">
      <c r="A112" s="193"/>
      <c r="B112" s="163" t="s">
        <v>130</v>
      </c>
      <c r="C112" s="331">
        <v>0</v>
      </c>
      <c r="D112" s="331">
        <v>0</v>
      </c>
      <c r="E112" s="331">
        <v>0</v>
      </c>
      <c r="F112" s="331">
        <v>0</v>
      </c>
      <c r="G112" s="331">
        <v>0</v>
      </c>
      <c r="H112" s="331">
        <v>0</v>
      </c>
      <c r="I112" s="331">
        <v>0</v>
      </c>
      <c r="J112" s="331">
        <v>0</v>
      </c>
      <c r="K112" s="331">
        <v>0</v>
      </c>
      <c r="L112" s="331">
        <v>0</v>
      </c>
      <c r="M112" s="331">
        <v>0</v>
      </c>
      <c r="N112" s="331">
        <v>0</v>
      </c>
      <c r="O112" s="149">
        <v>0</v>
      </c>
      <c r="P112" s="149">
        <v>0</v>
      </c>
      <c r="Q112" s="149">
        <v>0</v>
      </c>
      <c r="R112" s="152">
        <v>0</v>
      </c>
    </row>
    <row r="113" spans="1:18">
      <c r="A113" s="193"/>
      <c r="B113" s="163" t="s">
        <v>110</v>
      </c>
      <c r="C113" s="331">
        <v>0</v>
      </c>
      <c r="D113" s="331">
        <v>0</v>
      </c>
      <c r="E113" s="331">
        <v>0</v>
      </c>
      <c r="F113" s="331">
        <v>0</v>
      </c>
      <c r="G113" s="331">
        <v>0</v>
      </c>
      <c r="H113" s="331">
        <v>0</v>
      </c>
      <c r="I113" s="331">
        <v>0</v>
      </c>
      <c r="J113" s="331">
        <v>0</v>
      </c>
      <c r="K113" s="331">
        <v>0</v>
      </c>
      <c r="L113" s="331">
        <v>0</v>
      </c>
      <c r="M113" s="331">
        <v>0</v>
      </c>
      <c r="N113" s="331">
        <v>0</v>
      </c>
      <c r="O113" s="149">
        <v>0</v>
      </c>
      <c r="P113" s="149">
        <v>0</v>
      </c>
      <c r="Q113" s="149">
        <v>0</v>
      </c>
      <c r="R113" s="152">
        <v>0</v>
      </c>
    </row>
    <row r="114" spans="1:18">
      <c r="A114" s="193"/>
      <c r="B114" s="163" t="s">
        <v>176</v>
      </c>
      <c r="C114" s="331">
        <v>0</v>
      </c>
      <c r="D114" s="331">
        <v>0</v>
      </c>
      <c r="E114" s="331">
        <v>0</v>
      </c>
      <c r="F114" s="331">
        <v>0</v>
      </c>
      <c r="G114" s="331">
        <v>0</v>
      </c>
      <c r="H114" s="331">
        <v>0</v>
      </c>
      <c r="I114" s="331">
        <v>0</v>
      </c>
      <c r="J114" s="331">
        <v>0</v>
      </c>
      <c r="K114" s="331">
        <v>0</v>
      </c>
      <c r="L114" s="331">
        <v>0</v>
      </c>
      <c r="M114" s="331">
        <v>0</v>
      </c>
      <c r="N114" s="331">
        <v>0</v>
      </c>
      <c r="O114" s="149">
        <v>0</v>
      </c>
      <c r="P114" s="149">
        <v>0</v>
      </c>
      <c r="Q114" s="149">
        <v>0</v>
      </c>
      <c r="R114" s="152">
        <v>0</v>
      </c>
    </row>
    <row r="115" spans="1:18">
      <c r="A115" s="193"/>
      <c r="B115" s="163" t="s">
        <v>120</v>
      </c>
      <c r="C115" s="331">
        <v>0</v>
      </c>
      <c r="D115" s="331">
        <v>0</v>
      </c>
      <c r="E115" s="331">
        <v>0</v>
      </c>
      <c r="F115" s="331">
        <v>0</v>
      </c>
      <c r="G115" s="331">
        <v>0</v>
      </c>
      <c r="H115" s="331">
        <v>0</v>
      </c>
      <c r="I115" s="331">
        <v>0</v>
      </c>
      <c r="J115" s="331">
        <v>0</v>
      </c>
      <c r="K115" s="331">
        <v>0</v>
      </c>
      <c r="L115" s="331">
        <v>0</v>
      </c>
      <c r="M115" s="331">
        <v>0</v>
      </c>
      <c r="N115" s="331">
        <v>0</v>
      </c>
      <c r="O115" s="152">
        <v>-27243.550609999998</v>
      </c>
      <c r="P115" s="234">
        <v>-11437.918029999999</v>
      </c>
      <c r="Q115" s="234">
        <v>10362.04285</v>
      </c>
      <c r="R115" s="152">
        <v>0</v>
      </c>
    </row>
    <row r="116" spans="1:18">
      <c r="A116" s="193"/>
      <c r="B116" s="163" t="s">
        <v>75</v>
      </c>
      <c r="C116" s="119">
        <v>0</v>
      </c>
      <c r="D116" s="119">
        <v>0</v>
      </c>
      <c r="E116" s="119">
        <v>0</v>
      </c>
      <c r="F116" s="119">
        <v>0</v>
      </c>
      <c r="G116" s="119">
        <v>7666.5431100000005</v>
      </c>
      <c r="H116" s="119">
        <v>7666.5431100000005</v>
      </c>
      <c r="I116" s="119">
        <v>666.17242999999974</v>
      </c>
      <c r="J116" s="119">
        <v>13022.15453</v>
      </c>
      <c r="K116" s="119">
        <v>13022.15453</v>
      </c>
      <c r="L116" s="119">
        <v>13022.15453</v>
      </c>
      <c r="M116" s="235">
        <v>13022.15453</v>
      </c>
      <c r="N116" s="235">
        <v>24746</v>
      </c>
      <c r="O116" s="235">
        <v>0</v>
      </c>
      <c r="P116" s="235">
        <v>0</v>
      </c>
      <c r="Q116" s="235">
        <v>0</v>
      </c>
      <c r="R116" s="168">
        <v>0</v>
      </c>
    </row>
    <row r="117" spans="1:18">
      <c r="A117" s="193"/>
      <c r="B117" s="163" t="s">
        <v>10</v>
      </c>
      <c r="C117" s="331">
        <v>10762.608850000001</v>
      </c>
      <c r="D117" s="331">
        <v>9544.334710000001</v>
      </c>
      <c r="E117" s="331">
        <v>8209.7552999999989</v>
      </c>
      <c r="F117" s="331">
        <v>20187.798910000005</v>
      </c>
      <c r="G117" s="331">
        <v>39420.293020000005</v>
      </c>
      <c r="H117" s="331">
        <v>39948.484120000001</v>
      </c>
      <c r="I117" s="331">
        <v>36739.301180000002</v>
      </c>
      <c r="J117" s="152">
        <v>49721.298649999997</v>
      </c>
      <c r="K117" s="152">
        <v>0</v>
      </c>
      <c r="L117" s="152">
        <v>129.74155999999999</v>
      </c>
      <c r="M117" s="152">
        <v>7110.4292999999998</v>
      </c>
      <c r="N117" s="152">
        <v>25605</v>
      </c>
      <c r="O117" s="152">
        <v>5762</v>
      </c>
      <c r="P117" s="152">
        <v>6172</v>
      </c>
      <c r="Q117" s="152">
        <v>6914.8594699999994</v>
      </c>
      <c r="R117" s="152">
        <v>0</v>
      </c>
    </row>
    <row r="118" spans="1:18">
      <c r="A118" s="193"/>
      <c r="B118" s="163" t="s">
        <v>76</v>
      </c>
      <c r="C118" s="119">
        <v>0</v>
      </c>
      <c r="D118" s="119">
        <v>0</v>
      </c>
      <c r="E118" s="119">
        <v>0</v>
      </c>
      <c r="F118" s="119">
        <v>0</v>
      </c>
      <c r="G118" s="119">
        <v>0</v>
      </c>
      <c r="H118" s="119">
        <v>0</v>
      </c>
      <c r="I118" s="119">
        <v>0</v>
      </c>
      <c r="J118" s="119">
        <v>0</v>
      </c>
      <c r="K118" s="119">
        <v>0</v>
      </c>
      <c r="L118" s="119">
        <v>0</v>
      </c>
      <c r="M118" s="361">
        <v>0</v>
      </c>
      <c r="N118" s="234">
        <v>0</v>
      </c>
      <c r="O118" s="168">
        <v>0</v>
      </c>
      <c r="P118" s="168">
        <v>0</v>
      </c>
      <c r="Q118" s="168">
        <v>0</v>
      </c>
      <c r="R118" s="168">
        <v>0</v>
      </c>
    </row>
    <row r="119" spans="1:18">
      <c r="A119" s="196"/>
      <c r="B119" s="167" t="s">
        <v>77</v>
      </c>
      <c r="C119" s="357">
        <v>44736.584889999998</v>
      </c>
      <c r="D119" s="357">
        <v>30544.627560000001</v>
      </c>
      <c r="E119" s="357">
        <v>158419.22467</v>
      </c>
      <c r="F119" s="357">
        <v>176771.86845000001</v>
      </c>
      <c r="G119" s="357">
        <v>10103.15785</v>
      </c>
      <c r="H119" s="357">
        <v>10776.36968</v>
      </c>
      <c r="I119" s="357">
        <v>109045.52993999999</v>
      </c>
      <c r="J119" s="149">
        <v>109657.36999000001</v>
      </c>
      <c r="K119" s="149">
        <v>115022.38305999999</v>
      </c>
      <c r="L119" s="149">
        <v>112824.88854</v>
      </c>
      <c r="M119" s="149">
        <v>37835.019289999997</v>
      </c>
      <c r="N119" s="149">
        <v>137094.13555000001</v>
      </c>
      <c r="O119" s="216">
        <v>304269.00088999997</v>
      </c>
      <c r="P119" s="216">
        <v>281531.81488999998</v>
      </c>
      <c r="Q119" s="216">
        <v>280923.35577000002</v>
      </c>
      <c r="R119" s="216">
        <v>0</v>
      </c>
    </row>
    <row r="120" spans="1:18">
      <c r="A120" s="193"/>
      <c r="B120" s="154" t="s">
        <v>78</v>
      </c>
      <c r="C120" s="357">
        <v>44736.584889999998</v>
      </c>
      <c r="D120" s="357">
        <v>30544.627560000001</v>
      </c>
      <c r="E120" s="357">
        <v>158419.22467</v>
      </c>
      <c r="F120" s="357">
        <v>176771.86845000001</v>
      </c>
      <c r="G120" s="357">
        <v>10103.15785</v>
      </c>
      <c r="H120" s="357">
        <v>10776.36968</v>
      </c>
      <c r="I120" s="357">
        <v>109045.52993999999</v>
      </c>
      <c r="J120" s="149">
        <v>109657.36999000001</v>
      </c>
      <c r="K120" s="149">
        <v>115022.38305999999</v>
      </c>
      <c r="L120" s="149">
        <v>112824.88854</v>
      </c>
      <c r="M120" s="149">
        <v>37835.019289999997</v>
      </c>
      <c r="N120" s="149">
        <v>137094.13555000001</v>
      </c>
      <c r="O120" s="149">
        <v>304269.00088999997</v>
      </c>
      <c r="P120" s="149">
        <v>281531.81488999998</v>
      </c>
      <c r="Q120" s="149">
        <v>280923.35577000002</v>
      </c>
      <c r="R120" s="149">
        <v>0</v>
      </c>
    </row>
    <row r="121" spans="1:18">
      <c r="A121" s="193"/>
      <c r="B121" s="163" t="s">
        <v>72</v>
      </c>
      <c r="C121" s="331">
        <v>0</v>
      </c>
      <c r="D121" s="331">
        <v>0</v>
      </c>
      <c r="E121" s="331">
        <v>0</v>
      </c>
      <c r="F121" s="331">
        <v>0</v>
      </c>
      <c r="G121" s="331">
        <v>0</v>
      </c>
      <c r="H121" s="331">
        <v>0</v>
      </c>
      <c r="I121" s="331">
        <v>0</v>
      </c>
      <c r="J121" s="152">
        <v>0</v>
      </c>
      <c r="K121" s="152">
        <v>0</v>
      </c>
      <c r="L121" s="152">
        <v>0</v>
      </c>
      <c r="M121" s="152">
        <v>0</v>
      </c>
      <c r="N121" s="152">
        <v>0</v>
      </c>
      <c r="O121" s="152">
        <v>0</v>
      </c>
      <c r="P121" s="152">
        <v>0</v>
      </c>
      <c r="Q121" s="152">
        <v>0</v>
      </c>
      <c r="R121" s="152">
        <v>0</v>
      </c>
    </row>
    <row r="122" spans="1:18">
      <c r="A122" s="193"/>
      <c r="B122" s="163" t="s">
        <v>131</v>
      </c>
      <c r="C122" s="331">
        <v>0</v>
      </c>
      <c r="D122" s="331">
        <v>0</v>
      </c>
      <c r="E122" s="331">
        <v>0</v>
      </c>
      <c r="F122" s="331">
        <v>0</v>
      </c>
      <c r="G122" s="331">
        <v>0</v>
      </c>
      <c r="H122" s="331">
        <v>0</v>
      </c>
      <c r="I122" s="331">
        <v>0</v>
      </c>
      <c r="J122" s="331">
        <v>0</v>
      </c>
      <c r="K122" s="331">
        <v>0</v>
      </c>
      <c r="L122" s="331">
        <v>0</v>
      </c>
      <c r="M122" s="331">
        <v>0</v>
      </c>
      <c r="N122" s="331">
        <v>0</v>
      </c>
      <c r="O122" s="149">
        <v>0</v>
      </c>
      <c r="P122" s="149">
        <v>0</v>
      </c>
      <c r="Q122" s="149">
        <v>0</v>
      </c>
      <c r="R122" s="152">
        <v>0</v>
      </c>
    </row>
    <row r="123" spans="1:18">
      <c r="A123" s="193"/>
      <c r="B123" s="163" t="s">
        <v>132</v>
      </c>
      <c r="C123" s="331">
        <v>0</v>
      </c>
      <c r="D123" s="331">
        <v>0</v>
      </c>
      <c r="E123" s="331">
        <v>0</v>
      </c>
      <c r="F123" s="331">
        <v>0</v>
      </c>
      <c r="G123" s="331">
        <v>0</v>
      </c>
      <c r="H123" s="331">
        <v>0</v>
      </c>
      <c r="I123" s="331">
        <v>0</v>
      </c>
      <c r="J123" s="331">
        <v>0</v>
      </c>
      <c r="K123" s="331">
        <v>0</v>
      </c>
      <c r="L123" s="331">
        <v>0</v>
      </c>
      <c r="M123" s="331">
        <v>0</v>
      </c>
      <c r="N123" s="331">
        <v>0</v>
      </c>
      <c r="O123" s="149">
        <v>10679.46442</v>
      </c>
      <c r="P123" s="149">
        <v>12039.77043</v>
      </c>
      <c r="Q123" s="149">
        <v>12579.57957</v>
      </c>
      <c r="R123" s="152">
        <v>0</v>
      </c>
    </row>
    <row r="124" spans="1:18">
      <c r="A124" s="193"/>
      <c r="B124" s="163" t="s">
        <v>123</v>
      </c>
      <c r="C124" s="331">
        <v>0</v>
      </c>
      <c r="D124" s="331">
        <v>0</v>
      </c>
      <c r="E124" s="331">
        <v>120000</v>
      </c>
      <c r="F124" s="331">
        <v>120000</v>
      </c>
      <c r="G124" s="331">
        <v>0</v>
      </c>
      <c r="H124" s="331">
        <v>0</v>
      </c>
      <c r="I124" s="331">
        <v>0</v>
      </c>
      <c r="J124" s="152">
        <v>0</v>
      </c>
      <c r="K124" s="152">
        <v>0</v>
      </c>
      <c r="L124" s="358">
        <v>0</v>
      </c>
      <c r="M124" s="152">
        <v>0</v>
      </c>
      <c r="N124" s="152">
        <v>0</v>
      </c>
      <c r="O124" s="152">
        <v>0</v>
      </c>
      <c r="P124" s="152">
        <v>0</v>
      </c>
      <c r="Q124" s="152">
        <v>0</v>
      </c>
      <c r="R124" s="152">
        <v>0</v>
      </c>
    </row>
    <row r="125" spans="1:18">
      <c r="A125" s="193"/>
      <c r="B125" s="163" t="s">
        <v>139</v>
      </c>
      <c r="C125" s="331">
        <v>0</v>
      </c>
      <c r="D125" s="331">
        <v>0</v>
      </c>
      <c r="E125" s="331">
        <v>0</v>
      </c>
      <c r="F125" s="331">
        <v>0</v>
      </c>
      <c r="G125" s="331">
        <v>0</v>
      </c>
      <c r="H125" s="331">
        <v>0</v>
      </c>
      <c r="I125" s="331">
        <v>0</v>
      </c>
      <c r="J125" s="152">
        <v>0</v>
      </c>
      <c r="K125" s="152">
        <v>0</v>
      </c>
      <c r="L125" s="152">
        <v>0</v>
      </c>
      <c r="M125" s="152">
        <v>0</v>
      </c>
      <c r="N125" s="152">
        <v>0</v>
      </c>
      <c r="O125" s="152">
        <v>0</v>
      </c>
      <c r="P125" s="152">
        <v>0</v>
      </c>
      <c r="Q125" s="152">
        <v>0</v>
      </c>
      <c r="R125" s="152">
        <v>0</v>
      </c>
    </row>
    <row r="126" spans="1:18">
      <c r="A126" s="193"/>
      <c r="B126" s="163" t="s">
        <v>133</v>
      </c>
      <c r="C126" s="331">
        <v>0</v>
      </c>
      <c r="D126" s="331">
        <v>0</v>
      </c>
      <c r="E126" s="331">
        <v>0</v>
      </c>
      <c r="F126" s="331">
        <v>0</v>
      </c>
      <c r="G126" s="331">
        <v>0</v>
      </c>
      <c r="H126" s="331">
        <v>0</v>
      </c>
      <c r="I126" s="331">
        <v>0</v>
      </c>
      <c r="J126" s="331">
        <v>0</v>
      </c>
      <c r="K126" s="331">
        <v>0</v>
      </c>
      <c r="L126" s="331">
        <v>0</v>
      </c>
      <c r="M126" s="331">
        <v>0</v>
      </c>
      <c r="N126" s="331">
        <v>0</v>
      </c>
      <c r="O126" s="149">
        <v>0</v>
      </c>
      <c r="P126" s="149">
        <v>0</v>
      </c>
      <c r="Q126" s="149">
        <v>0</v>
      </c>
      <c r="R126" s="152">
        <v>0</v>
      </c>
    </row>
    <row r="127" spans="1:18">
      <c r="A127" s="193"/>
      <c r="B127" s="163" t="s">
        <v>134</v>
      </c>
      <c r="C127" s="331">
        <v>0</v>
      </c>
      <c r="D127" s="331">
        <v>0</v>
      </c>
      <c r="E127" s="331">
        <v>0</v>
      </c>
      <c r="F127" s="331">
        <v>0</v>
      </c>
      <c r="G127" s="331">
        <v>0</v>
      </c>
      <c r="H127" s="331">
        <v>0</v>
      </c>
      <c r="I127" s="331">
        <v>0</v>
      </c>
      <c r="J127" s="331">
        <v>0</v>
      </c>
      <c r="K127" s="331">
        <v>0</v>
      </c>
      <c r="L127" s="331">
        <v>0</v>
      </c>
      <c r="M127" s="331">
        <v>0</v>
      </c>
      <c r="N127" s="331">
        <v>0</v>
      </c>
      <c r="O127" s="149">
        <v>0</v>
      </c>
      <c r="P127" s="149">
        <v>0</v>
      </c>
      <c r="Q127" s="149">
        <v>0</v>
      </c>
      <c r="R127" s="152">
        <v>0</v>
      </c>
    </row>
    <row r="128" spans="1:18">
      <c r="A128" s="193"/>
      <c r="B128" s="163" t="s">
        <v>135</v>
      </c>
      <c r="C128" s="331">
        <v>0</v>
      </c>
      <c r="D128" s="331">
        <v>0</v>
      </c>
      <c r="E128" s="331">
        <v>0</v>
      </c>
      <c r="F128" s="331">
        <v>0</v>
      </c>
      <c r="G128" s="331">
        <v>0</v>
      </c>
      <c r="H128" s="331">
        <v>0</v>
      </c>
      <c r="I128" s="331">
        <v>100456.8</v>
      </c>
      <c r="J128" s="152">
        <v>100456.8</v>
      </c>
      <c r="K128" s="152">
        <v>100456.8</v>
      </c>
      <c r="L128" s="152">
        <v>100456.8</v>
      </c>
      <c r="M128" s="152">
        <v>0</v>
      </c>
      <c r="N128" s="152">
        <v>94388.48921</v>
      </c>
      <c r="O128" s="152">
        <v>260000</v>
      </c>
      <c r="P128" s="152">
        <v>238333.42</v>
      </c>
      <c r="Q128" s="152">
        <v>238333.42</v>
      </c>
      <c r="R128" s="152">
        <v>0</v>
      </c>
    </row>
    <row r="129" spans="1:18">
      <c r="A129" s="193"/>
      <c r="B129" s="163" t="s">
        <v>136</v>
      </c>
      <c r="C129" s="331">
        <v>0</v>
      </c>
      <c r="D129" s="331">
        <v>0</v>
      </c>
      <c r="E129" s="331">
        <v>0</v>
      </c>
      <c r="F129" s="331">
        <v>0</v>
      </c>
      <c r="G129" s="331">
        <v>0</v>
      </c>
      <c r="H129" s="331">
        <v>0</v>
      </c>
      <c r="I129" s="331">
        <v>0</v>
      </c>
      <c r="J129" s="331">
        <v>0</v>
      </c>
      <c r="K129" s="331">
        <v>0</v>
      </c>
      <c r="L129" s="331">
        <v>0</v>
      </c>
      <c r="M129" s="331">
        <v>0</v>
      </c>
      <c r="N129" s="331">
        <v>0</v>
      </c>
      <c r="O129" s="152">
        <v>-5611.5107900000003</v>
      </c>
      <c r="P129" s="152">
        <v>-5516.9164600000004</v>
      </c>
      <c r="Q129" s="152">
        <v>-5225.3810700000004</v>
      </c>
      <c r="R129" s="152">
        <v>0</v>
      </c>
    </row>
    <row r="130" spans="1:18">
      <c r="A130" s="193"/>
      <c r="B130" s="163" t="s">
        <v>137</v>
      </c>
      <c r="C130" s="331">
        <v>0</v>
      </c>
      <c r="D130" s="331">
        <v>0</v>
      </c>
      <c r="E130" s="331">
        <v>0</v>
      </c>
      <c r="F130" s="331">
        <v>0</v>
      </c>
      <c r="G130" s="331">
        <v>0</v>
      </c>
      <c r="H130" s="331">
        <v>0</v>
      </c>
      <c r="I130" s="331">
        <v>0</v>
      </c>
      <c r="J130" s="331">
        <v>0</v>
      </c>
      <c r="K130" s="331">
        <v>0</v>
      </c>
      <c r="L130" s="331">
        <v>0</v>
      </c>
      <c r="M130" s="331">
        <v>0</v>
      </c>
      <c r="N130" s="331">
        <v>0</v>
      </c>
      <c r="O130" s="152">
        <v>0</v>
      </c>
      <c r="P130" s="152">
        <v>0</v>
      </c>
      <c r="Q130" s="152">
        <v>0</v>
      </c>
      <c r="R130" s="152">
        <v>0</v>
      </c>
    </row>
    <row r="131" spans="1:18">
      <c r="A131" s="193"/>
      <c r="B131" s="163" t="s">
        <v>138</v>
      </c>
      <c r="C131" s="331">
        <v>0</v>
      </c>
      <c r="D131" s="331">
        <v>0</v>
      </c>
      <c r="E131" s="331">
        <v>0</v>
      </c>
      <c r="F131" s="331">
        <v>0</v>
      </c>
      <c r="G131" s="331">
        <v>0</v>
      </c>
      <c r="H131" s="331">
        <v>0</v>
      </c>
      <c r="I131" s="331">
        <v>0</v>
      </c>
      <c r="J131" s="331">
        <v>0</v>
      </c>
      <c r="K131" s="331">
        <v>0</v>
      </c>
      <c r="L131" s="331">
        <v>0</v>
      </c>
      <c r="M131" s="331">
        <v>0</v>
      </c>
      <c r="N131" s="331">
        <v>0</v>
      </c>
      <c r="O131" s="149">
        <v>0</v>
      </c>
      <c r="P131" s="149">
        <v>0</v>
      </c>
      <c r="Q131" s="149">
        <v>0</v>
      </c>
      <c r="R131" s="152">
        <v>0</v>
      </c>
    </row>
    <row r="132" spans="1:18">
      <c r="A132" s="193"/>
      <c r="B132" s="163" t="s">
        <v>110</v>
      </c>
      <c r="C132" s="331">
        <v>0</v>
      </c>
      <c r="D132" s="331">
        <v>0</v>
      </c>
      <c r="E132" s="331">
        <v>0</v>
      </c>
      <c r="F132" s="331">
        <v>0</v>
      </c>
      <c r="G132" s="331">
        <v>0</v>
      </c>
      <c r="H132" s="331">
        <v>0</v>
      </c>
      <c r="I132" s="331">
        <v>0</v>
      </c>
      <c r="J132" s="331">
        <v>0</v>
      </c>
      <c r="K132" s="331">
        <v>0</v>
      </c>
      <c r="L132" s="331">
        <v>0</v>
      </c>
      <c r="M132" s="331">
        <v>0</v>
      </c>
      <c r="N132" s="331">
        <v>0</v>
      </c>
      <c r="O132" s="149">
        <v>0</v>
      </c>
      <c r="P132" s="149">
        <v>0</v>
      </c>
      <c r="Q132" s="149">
        <v>0</v>
      </c>
      <c r="R132" s="152">
        <v>0</v>
      </c>
    </row>
    <row r="133" spans="1:18">
      <c r="A133" s="193"/>
      <c r="B133" s="163" t="s">
        <v>120</v>
      </c>
      <c r="C133" s="331">
        <v>40738.036500000002</v>
      </c>
      <c r="D133" s="331">
        <v>25596.49077</v>
      </c>
      <c r="E133" s="331">
        <v>32634.450139999997</v>
      </c>
      <c r="F133" s="331">
        <v>49771.55631</v>
      </c>
      <c r="G133" s="331">
        <v>2667.8067599999999</v>
      </c>
      <c r="H133" s="331">
        <v>2899.2252400000002</v>
      </c>
      <c r="I133" s="331">
        <v>268.85755000000012</v>
      </c>
      <c r="J133" s="152">
        <v>859.93924000000004</v>
      </c>
      <c r="K133" s="152">
        <v>5192.0918599999959</v>
      </c>
      <c r="L133" s="152">
        <v>2463.6817300000002</v>
      </c>
      <c r="M133" s="152">
        <v>27398.380010000001</v>
      </c>
      <c r="N133" s="152">
        <v>32288</v>
      </c>
      <c r="O133" s="152">
        <v>39191.372329999998</v>
      </c>
      <c r="P133" s="152">
        <v>36671.350180000001</v>
      </c>
      <c r="Q133" s="152">
        <v>35235.737270000005</v>
      </c>
      <c r="R133" s="152">
        <v>0</v>
      </c>
    </row>
    <row r="134" spans="1:18">
      <c r="A134" s="193"/>
      <c r="B134" s="163" t="s">
        <v>79</v>
      </c>
      <c r="C134" s="331">
        <v>0</v>
      </c>
      <c r="D134" s="331">
        <v>0</v>
      </c>
      <c r="E134" s="331">
        <v>0</v>
      </c>
      <c r="F134" s="331">
        <v>146.13764</v>
      </c>
      <c r="G134" s="331">
        <v>111.80255</v>
      </c>
      <c r="H134" s="331">
        <v>80.81177000000001</v>
      </c>
      <c r="I134" s="331">
        <v>51.144239999999996</v>
      </c>
      <c r="J134" s="152">
        <v>54.630749999999999</v>
      </c>
      <c r="K134" s="152">
        <v>37.511940000000003</v>
      </c>
      <c r="L134" s="152">
        <v>24.617660000000001</v>
      </c>
      <c r="M134" s="152">
        <v>16.801880000000001</v>
      </c>
      <c r="N134" s="152">
        <v>13.64634</v>
      </c>
      <c r="O134" s="152">
        <v>9.6749299999999998</v>
      </c>
      <c r="P134" s="152">
        <v>4.1907399999999999</v>
      </c>
      <c r="Q134" s="152">
        <v>0</v>
      </c>
      <c r="R134" s="152">
        <v>0</v>
      </c>
    </row>
    <row r="135" spans="1:18">
      <c r="A135" s="193"/>
      <c r="B135" s="163" t="s">
        <v>10</v>
      </c>
      <c r="C135" s="331">
        <v>3998.5483899999999</v>
      </c>
      <c r="D135" s="331">
        <v>4948.1367900000005</v>
      </c>
      <c r="E135" s="331">
        <v>5784.7745299999997</v>
      </c>
      <c r="F135" s="331">
        <v>6854.1745000000001</v>
      </c>
      <c r="G135" s="331">
        <v>7323.5485399999998</v>
      </c>
      <c r="H135" s="331">
        <v>7796.3326699999998</v>
      </c>
      <c r="I135" s="331">
        <v>8268.7281500000008</v>
      </c>
      <c r="J135" s="152">
        <v>8286</v>
      </c>
      <c r="K135" s="152">
        <v>9335.9792600000001</v>
      </c>
      <c r="L135" s="152">
        <v>9879.7891500000005</v>
      </c>
      <c r="M135" s="152">
        <v>10419.837399999999</v>
      </c>
      <c r="N135" s="152">
        <v>10404</v>
      </c>
      <c r="O135" s="152">
        <v>0</v>
      </c>
      <c r="P135" s="152">
        <v>0</v>
      </c>
      <c r="Q135" s="152">
        <v>0</v>
      </c>
      <c r="R135" s="152">
        <v>0</v>
      </c>
    </row>
    <row r="136" spans="1:18" s="115" customFormat="1">
      <c r="A136" s="192"/>
      <c r="B136" s="148" t="s">
        <v>80</v>
      </c>
      <c r="C136" s="357">
        <v>0</v>
      </c>
      <c r="D136" s="357">
        <v>0</v>
      </c>
      <c r="E136" s="357">
        <v>0</v>
      </c>
      <c r="F136" s="357">
        <v>0</v>
      </c>
      <c r="G136" s="357">
        <v>0</v>
      </c>
      <c r="H136" s="357">
        <v>0</v>
      </c>
      <c r="I136" s="357">
        <v>0</v>
      </c>
      <c r="J136" s="149">
        <v>0</v>
      </c>
      <c r="K136" s="149">
        <v>0</v>
      </c>
      <c r="L136" s="149">
        <v>0</v>
      </c>
      <c r="M136" s="152">
        <v>0</v>
      </c>
      <c r="N136" s="152">
        <v>0</v>
      </c>
      <c r="O136" s="149">
        <v>0</v>
      </c>
      <c r="P136" s="149">
        <v>0</v>
      </c>
      <c r="Q136" s="149">
        <v>0</v>
      </c>
      <c r="R136" s="149">
        <v>0</v>
      </c>
    </row>
    <row r="137" spans="1:18">
      <c r="A137" s="193"/>
      <c r="B137" s="154" t="s">
        <v>81</v>
      </c>
      <c r="C137" s="357">
        <v>147978.02699999991</v>
      </c>
      <c r="D137" s="357">
        <v>152855.82719999997</v>
      </c>
      <c r="E137" s="357">
        <v>173932.26128999997</v>
      </c>
      <c r="F137" s="357">
        <v>215764.59447999997</v>
      </c>
      <c r="G137" s="357">
        <v>228483.78855</v>
      </c>
      <c r="H137" s="357">
        <v>244988.48028000002</v>
      </c>
      <c r="I137" s="357">
        <v>235446.27568000002</v>
      </c>
      <c r="J137" s="149">
        <v>237111.63541000005</v>
      </c>
      <c r="K137" s="149">
        <v>198308.30703</v>
      </c>
      <c r="L137" s="149">
        <v>210646.22336999999</v>
      </c>
      <c r="M137" s="149">
        <v>229315.84645999997</v>
      </c>
      <c r="N137" s="149">
        <v>233921.26655999999</v>
      </c>
      <c r="O137" s="149">
        <v>99387.85007</v>
      </c>
      <c r="P137" s="149">
        <v>110680.72104999999</v>
      </c>
      <c r="Q137" s="149">
        <v>109670.60488999999</v>
      </c>
      <c r="R137" s="149">
        <v>0</v>
      </c>
    </row>
    <row r="138" spans="1:18">
      <c r="A138" s="195"/>
      <c r="B138" s="150" t="s">
        <v>82</v>
      </c>
      <c r="C138" s="331">
        <v>160270.78062999999</v>
      </c>
      <c r="D138" s="331">
        <v>160270.78062999999</v>
      </c>
      <c r="E138" s="331">
        <v>160270.78062999999</v>
      </c>
      <c r="F138" s="331">
        <v>167470.78062999999</v>
      </c>
      <c r="G138" s="331">
        <v>167470.78062999999</v>
      </c>
      <c r="H138" s="331">
        <v>167470.78062999999</v>
      </c>
      <c r="I138" s="331">
        <v>167470.78062999999</v>
      </c>
      <c r="J138" s="152">
        <v>167470.78062999999</v>
      </c>
      <c r="K138" s="152">
        <v>115470.7806</v>
      </c>
      <c r="L138" s="152">
        <v>115470.7806</v>
      </c>
      <c r="M138" s="152">
        <v>115470.7806</v>
      </c>
      <c r="N138" s="152">
        <v>115470.7806</v>
      </c>
      <c r="O138" s="152">
        <v>5560.8814400000001</v>
      </c>
      <c r="P138" s="152">
        <v>5560.8814400000001</v>
      </c>
      <c r="Q138" s="152">
        <v>5560.8814400000001</v>
      </c>
      <c r="R138" s="152">
        <v>0</v>
      </c>
    </row>
    <row r="139" spans="1:18">
      <c r="A139" s="195"/>
      <c r="B139" s="150" t="s">
        <v>83</v>
      </c>
      <c r="C139" s="331">
        <v>0</v>
      </c>
      <c r="D139" s="331">
        <v>0</v>
      </c>
      <c r="E139" s="331">
        <v>0</v>
      </c>
      <c r="F139" s="331">
        <v>0</v>
      </c>
      <c r="G139" s="331">
        <v>0</v>
      </c>
      <c r="H139" s="331">
        <v>0</v>
      </c>
      <c r="I139" s="331">
        <v>0</v>
      </c>
      <c r="J139" s="152">
        <v>0</v>
      </c>
      <c r="K139" s="152">
        <v>0</v>
      </c>
      <c r="L139" s="152">
        <v>0</v>
      </c>
      <c r="M139" s="152">
        <v>0</v>
      </c>
      <c r="N139" s="152">
        <v>0</v>
      </c>
      <c r="O139" s="152">
        <v>0</v>
      </c>
      <c r="P139" s="152">
        <v>0</v>
      </c>
      <c r="Q139" s="152">
        <v>0</v>
      </c>
      <c r="R139" s="152">
        <v>0</v>
      </c>
    </row>
    <row r="140" spans="1:18">
      <c r="A140" s="197"/>
      <c r="B140" s="170" t="s">
        <v>84</v>
      </c>
      <c r="C140" s="331">
        <v>0</v>
      </c>
      <c r="D140" s="331">
        <v>0</v>
      </c>
      <c r="E140" s="331">
        <v>0</v>
      </c>
      <c r="F140" s="331">
        <v>0</v>
      </c>
      <c r="G140" s="331">
        <v>0</v>
      </c>
      <c r="H140" s="331">
        <v>0</v>
      </c>
      <c r="I140" s="331">
        <v>0</v>
      </c>
      <c r="J140" s="152">
        <v>0</v>
      </c>
      <c r="K140" s="152">
        <v>0</v>
      </c>
      <c r="L140" s="152">
        <v>0</v>
      </c>
      <c r="M140" s="152">
        <v>0</v>
      </c>
      <c r="N140" s="152">
        <v>0</v>
      </c>
      <c r="O140" s="152">
        <v>0</v>
      </c>
      <c r="P140" s="152">
        <v>0</v>
      </c>
      <c r="Q140" s="152">
        <v>0</v>
      </c>
      <c r="R140" s="152">
        <v>0</v>
      </c>
    </row>
    <row r="141" spans="1:18">
      <c r="A141" s="195"/>
      <c r="B141" s="150" t="s">
        <v>85</v>
      </c>
      <c r="C141" s="331">
        <v>0</v>
      </c>
      <c r="D141" s="331">
        <v>0</v>
      </c>
      <c r="E141" s="331">
        <v>0</v>
      </c>
      <c r="F141" s="331">
        <v>0</v>
      </c>
      <c r="G141" s="331">
        <v>40627.27074</v>
      </c>
      <c r="H141" s="331">
        <v>40627.27074</v>
      </c>
      <c r="I141" s="331">
        <v>17627.641420000004</v>
      </c>
      <c r="J141" s="152">
        <v>69640.854770000005</v>
      </c>
      <c r="K141" s="152">
        <v>69640.854770000005</v>
      </c>
      <c r="L141" s="152">
        <v>69640.854770000005</v>
      </c>
      <c r="M141" s="152">
        <v>69640.854770000005</v>
      </c>
      <c r="N141" s="152">
        <v>118450</v>
      </c>
      <c r="O141" s="152">
        <v>32811.801050000002</v>
      </c>
      <c r="P141" s="152">
        <v>32811.801050000002</v>
      </c>
      <c r="Q141" s="152">
        <v>81620.950389999998</v>
      </c>
      <c r="R141" s="152">
        <v>0</v>
      </c>
    </row>
    <row r="142" spans="1:18">
      <c r="A142" s="197"/>
      <c r="B142" s="170" t="s">
        <v>86</v>
      </c>
      <c r="C142" s="331">
        <v>7200</v>
      </c>
      <c r="D142" s="331">
        <v>7200</v>
      </c>
      <c r="E142" s="331">
        <v>7200</v>
      </c>
      <c r="F142" s="331">
        <v>0</v>
      </c>
      <c r="G142" s="331">
        <v>0</v>
      </c>
      <c r="H142" s="331">
        <v>0</v>
      </c>
      <c r="I142" s="331">
        <v>0</v>
      </c>
      <c r="J142" s="152">
        <v>0</v>
      </c>
      <c r="K142" s="152">
        <v>0</v>
      </c>
      <c r="L142" s="152">
        <v>0</v>
      </c>
      <c r="M142" s="152">
        <v>0</v>
      </c>
      <c r="N142" s="152">
        <v>0</v>
      </c>
      <c r="O142" s="152">
        <v>0</v>
      </c>
      <c r="P142" s="152">
        <v>0</v>
      </c>
      <c r="Q142" s="152">
        <v>0</v>
      </c>
      <c r="R142" s="152">
        <v>0</v>
      </c>
    </row>
    <row r="143" spans="1:18">
      <c r="A143" s="195"/>
      <c r="B143" s="150" t="s">
        <v>87</v>
      </c>
      <c r="C143" s="331">
        <v>0</v>
      </c>
      <c r="D143" s="331">
        <v>0</v>
      </c>
      <c r="E143" s="331">
        <v>0</v>
      </c>
      <c r="F143" s="331">
        <v>0</v>
      </c>
      <c r="G143" s="331">
        <v>0</v>
      </c>
      <c r="H143" s="331">
        <v>0</v>
      </c>
      <c r="I143" s="331">
        <v>0</v>
      </c>
      <c r="J143" s="152">
        <v>0</v>
      </c>
      <c r="K143" s="152">
        <v>0</v>
      </c>
      <c r="L143" s="152">
        <v>0</v>
      </c>
      <c r="M143" s="152">
        <v>0</v>
      </c>
      <c r="N143" s="152">
        <v>0</v>
      </c>
      <c r="O143" s="152">
        <v>0</v>
      </c>
      <c r="P143" s="152">
        <v>0</v>
      </c>
      <c r="Q143" s="152">
        <v>0</v>
      </c>
      <c r="R143" s="152">
        <v>0</v>
      </c>
    </row>
    <row r="144" spans="1:18">
      <c r="A144" s="195"/>
      <c r="B144" s="150" t="s">
        <v>88</v>
      </c>
      <c r="C144" s="331">
        <v>-30393.684180000091</v>
      </c>
      <c r="D144" s="331">
        <v>-30393.68418</v>
      </c>
      <c r="E144" s="331">
        <v>-30393.68418</v>
      </c>
      <c r="F144" s="331">
        <v>1071.011080000002</v>
      </c>
      <c r="G144" s="331">
        <v>0</v>
      </c>
      <c r="H144" s="331">
        <v>0</v>
      </c>
      <c r="I144" s="331">
        <v>0</v>
      </c>
      <c r="J144" s="152">
        <v>-64369.195450000007</v>
      </c>
      <c r="K144" s="152">
        <v>9.9999979138374322E-6</v>
      </c>
      <c r="L144" s="152">
        <v>9.9999979138374322E-6</v>
      </c>
      <c r="M144" s="152">
        <v>9.9999979138374322E-6</v>
      </c>
      <c r="N144" s="152">
        <v>-60533</v>
      </c>
      <c r="O144" s="152">
        <v>60533.485970000002</v>
      </c>
      <c r="P144" s="152">
        <v>60533.485969999994</v>
      </c>
      <c r="Q144" s="152">
        <v>9.9999924714211375E-6</v>
      </c>
      <c r="R144" s="152">
        <v>0</v>
      </c>
    </row>
    <row r="145" spans="1:18">
      <c r="A145" s="195"/>
      <c r="B145" s="150" t="s">
        <v>91</v>
      </c>
      <c r="C145" s="331">
        <v>0</v>
      </c>
      <c r="D145" s="331">
        <v>0</v>
      </c>
      <c r="E145" s="331">
        <v>0</v>
      </c>
      <c r="F145" s="331">
        <v>0</v>
      </c>
      <c r="G145" s="331">
        <v>0</v>
      </c>
      <c r="H145" s="331">
        <v>0</v>
      </c>
      <c r="I145" s="331">
        <v>0</v>
      </c>
      <c r="J145" s="152">
        <v>0</v>
      </c>
      <c r="K145" s="152">
        <v>0</v>
      </c>
      <c r="L145" s="152">
        <v>0</v>
      </c>
      <c r="M145" s="152">
        <v>0</v>
      </c>
      <c r="N145" s="152">
        <v>0</v>
      </c>
      <c r="O145" s="152">
        <v>0</v>
      </c>
      <c r="P145" s="152">
        <v>0</v>
      </c>
      <c r="Q145" s="152">
        <v>0</v>
      </c>
      <c r="R145" s="152">
        <v>0</v>
      </c>
    </row>
    <row r="146" spans="1:18">
      <c r="A146" s="193"/>
      <c r="B146" s="150" t="s">
        <v>89</v>
      </c>
      <c r="C146" s="331">
        <v>10900.930550000019</v>
      </c>
      <c r="D146" s="331">
        <v>15778.730749999997</v>
      </c>
      <c r="E146" s="331">
        <v>36855.164839999983</v>
      </c>
      <c r="F146" s="331">
        <v>47222.802769999995</v>
      </c>
      <c r="G146" s="331">
        <v>20385.737180000004</v>
      </c>
      <c r="H146" s="331">
        <v>36890.42891000001</v>
      </c>
      <c r="I146" s="331">
        <v>50347.85363000002</v>
      </c>
      <c r="J146" s="152">
        <v>64369.195460000046</v>
      </c>
      <c r="K146" s="152">
        <v>13196.67165</v>
      </c>
      <c r="L146" s="152">
        <v>25534.58799</v>
      </c>
      <c r="M146" s="152">
        <v>44204.211079999994</v>
      </c>
      <c r="N146" s="152">
        <v>60533.485959999998</v>
      </c>
      <c r="O146" s="152">
        <v>481.68160999999901</v>
      </c>
      <c r="P146" s="152">
        <v>11774.55259000001</v>
      </c>
      <c r="Q146" s="152">
        <v>22488.773050000007</v>
      </c>
      <c r="R146" s="152">
        <v>0</v>
      </c>
    </row>
    <row r="147" spans="1:18" s="115" customFormat="1">
      <c r="A147" s="31"/>
      <c r="B147" s="161" t="s">
        <v>344</v>
      </c>
      <c r="C147" s="362">
        <v>368500.15214999986</v>
      </c>
      <c r="D147" s="362">
        <v>357473.46933999995</v>
      </c>
      <c r="E147" s="362">
        <v>377418.76507999992</v>
      </c>
      <c r="F147" s="362">
        <v>435390.83932999999</v>
      </c>
      <c r="G147" s="362">
        <v>422181.79914000002</v>
      </c>
      <c r="H147" s="362">
        <v>442960.94589000003</v>
      </c>
      <c r="I147" s="362">
        <v>394134.87606000004</v>
      </c>
      <c r="J147" s="317">
        <v>417547.10684000002</v>
      </c>
      <c r="K147" s="317">
        <v>355293.50472999999</v>
      </c>
      <c r="L147" s="317">
        <v>369529.76026999997</v>
      </c>
      <c r="M147" s="317">
        <v>435569.76665999996</v>
      </c>
      <c r="N147" s="317">
        <v>440123.02922999999</v>
      </c>
      <c r="O147" s="162">
        <v>406483.97753999993</v>
      </c>
      <c r="P147" s="162">
        <v>430772.57932999998</v>
      </c>
      <c r="Q147" s="162">
        <v>467714.73950999998</v>
      </c>
      <c r="R147" s="162">
        <v>0</v>
      </c>
    </row>
    <row r="148" spans="1:18"/>
    <row r="149" spans="1:18"/>
    <row r="150" spans="1:18"/>
    <row r="151" spans="1:18"/>
    <row r="152" spans="1:18"/>
    <row r="153" spans="1:18"/>
    <row r="154" spans="1:18"/>
  </sheetData>
  <mergeCells count="12">
    <mergeCell ref="C99:F99"/>
    <mergeCell ref="G99:J99"/>
    <mergeCell ref="K99:N99"/>
    <mergeCell ref="O99:R99"/>
    <mergeCell ref="O7:R7"/>
    <mergeCell ref="C7:F7"/>
    <mergeCell ref="G7:J7"/>
    <mergeCell ref="K7:N7"/>
    <mergeCell ref="C62:F62"/>
    <mergeCell ref="G62:J62"/>
    <mergeCell ref="K62:N62"/>
    <mergeCell ref="O62:R62"/>
  </mergeCell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F58DF-C818-4220-935A-D468CE1A0442}">
  <sheetPr>
    <tabColor theme="0" tint="-0.14999847407452621"/>
  </sheetPr>
  <dimension ref="A1:R155"/>
  <sheetViews>
    <sheetView showGridLines="0" zoomScale="85" zoomScaleNormal="85" workbookViewId="0">
      <pane xSplit="2" ySplit="8" topLeftCell="L9" activePane="bottomRight" state="frozen"/>
      <selection pane="topRight" activeCell="D1" sqref="D1"/>
      <selection pane="bottomLeft" activeCell="A10" sqref="A10"/>
      <selection pane="bottomRight" activeCell="B5" sqref="B5"/>
    </sheetView>
  </sheetViews>
  <sheetFormatPr defaultRowHeight="14.5" zeroHeight="1"/>
  <cols>
    <col min="1" max="1" width="1.81640625" style="31" customWidth="1"/>
    <col min="2" max="2" width="54.453125" style="31" bestFit="1" customWidth="1"/>
    <col min="3" max="16" width="13.81640625" style="31" bestFit="1" customWidth="1"/>
    <col min="17" max="17" width="12.1796875" style="31" bestFit="1" customWidth="1"/>
    <col min="18" max="18" width="13.81640625" style="31" bestFit="1" customWidth="1"/>
    <col min="19" max="16384" width="8.7265625" style="31"/>
  </cols>
  <sheetData>
    <row r="1" spans="1:18" ht="12" customHeight="1"/>
    <row r="2" spans="1:18" ht="12" customHeight="1"/>
    <row r="3" spans="1:18" ht="12" customHeight="1"/>
    <row r="4" spans="1:18" ht="12" customHeight="1"/>
    <row r="5" spans="1:18" s="119" customFormat="1" ht="22.5" customHeight="1" thickBot="1">
      <c r="A5" s="243"/>
      <c r="B5" s="236" t="s">
        <v>142</v>
      </c>
      <c r="C5" s="237"/>
      <c r="D5" s="237"/>
      <c r="E5" s="237"/>
      <c r="F5" s="237"/>
      <c r="G5" s="237"/>
      <c r="H5" s="237"/>
      <c r="I5" s="237"/>
      <c r="J5" s="237"/>
      <c r="K5" s="237"/>
      <c r="L5" s="237"/>
      <c r="M5" s="237"/>
      <c r="N5" s="237"/>
      <c r="O5" s="237"/>
      <c r="P5" s="237"/>
      <c r="Q5" s="237"/>
      <c r="R5" s="237"/>
    </row>
    <row r="6" spans="1:18" s="182" customFormat="1" ht="22.5" customHeight="1" thickBot="1">
      <c r="A6" s="179"/>
      <c r="B6" s="180"/>
      <c r="C6" s="181"/>
      <c r="D6" s="181"/>
      <c r="E6" s="181"/>
      <c r="F6" s="181"/>
      <c r="G6" s="181"/>
      <c r="H6" s="181"/>
      <c r="I6" s="181"/>
      <c r="J6" s="181"/>
      <c r="K6" s="181"/>
      <c r="L6" s="181"/>
      <c r="M6" s="181"/>
      <c r="N6" s="181"/>
      <c r="O6" s="181"/>
      <c r="P6" s="181"/>
      <c r="Q6" s="181"/>
      <c r="R6" s="181"/>
    </row>
    <row r="7" spans="1:18" ht="16" customHeight="1" thickTop="1" thickBot="1">
      <c r="A7" s="178"/>
      <c r="B7" s="27" t="s">
        <v>96</v>
      </c>
      <c r="C7" s="391">
        <v>2015</v>
      </c>
      <c r="D7" s="391"/>
      <c r="E7" s="391"/>
      <c r="F7" s="391"/>
      <c r="G7" s="392">
        <v>2016</v>
      </c>
      <c r="H7" s="391"/>
      <c r="I7" s="391"/>
      <c r="J7" s="391"/>
      <c r="K7" s="392">
        <v>2017</v>
      </c>
      <c r="L7" s="391"/>
      <c r="M7" s="391"/>
      <c r="N7" s="391"/>
      <c r="O7" s="392">
        <v>2018</v>
      </c>
      <c r="P7" s="391"/>
      <c r="Q7" s="391"/>
      <c r="R7" s="391"/>
    </row>
    <row r="8" spans="1:18" ht="16" customHeight="1" thickTop="1">
      <c r="A8" s="178"/>
      <c r="B8" s="276" t="s">
        <v>97</v>
      </c>
      <c r="C8" s="320" t="s">
        <v>0</v>
      </c>
      <c r="D8" s="320" t="s">
        <v>1</v>
      </c>
      <c r="E8" s="320" t="s">
        <v>2</v>
      </c>
      <c r="F8" s="320" t="s">
        <v>3</v>
      </c>
      <c r="G8" s="320" t="s">
        <v>4</v>
      </c>
      <c r="H8" s="320" t="s">
        <v>5</v>
      </c>
      <c r="I8" s="320" t="s">
        <v>6</v>
      </c>
      <c r="J8" s="320" t="s">
        <v>7</v>
      </c>
      <c r="K8" s="320" t="s">
        <v>8</v>
      </c>
      <c r="L8" s="320" t="s">
        <v>90</v>
      </c>
      <c r="M8" s="320" t="s">
        <v>102</v>
      </c>
      <c r="N8" s="320" t="s">
        <v>103</v>
      </c>
      <c r="O8" s="320" t="s">
        <v>104</v>
      </c>
      <c r="P8" s="320" t="s">
        <v>106</v>
      </c>
      <c r="Q8" s="320" t="s">
        <v>107</v>
      </c>
      <c r="R8" s="320" t="s">
        <v>108</v>
      </c>
    </row>
    <row r="9" spans="1:18">
      <c r="A9" s="189"/>
      <c r="B9" s="123" t="s">
        <v>9</v>
      </c>
      <c r="C9" s="133">
        <v>7943.3113500000009</v>
      </c>
      <c r="D9" s="128">
        <v>7943.311349999999</v>
      </c>
      <c r="E9" s="128">
        <v>7943.3113499999999</v>
      </c>
      <c r="F9" s="128">
        <v>7943.3113499999999</v>
      </c>
      <c r="G9" s="128">
        <v>9354.4435799999992</v>
      </c>
      <c r="H9" s="128">
        <v>9354.4435799999992</v>
      </c>
      <c r="I9" s="128">
        <v>9354.4435799999992</v>
      </c>
      <c r="J9" s="128">
        <v>9354.4435799999992</v>
      </c>
      <c r="K9" s="128">
        <v>9942.6556500000006</v>
      </c>
      <c r="L9" s="128">
        <v>9942.6556500000006</v>
      </c>
      <c r="M9" s="323">
        <v>9942.655649999997</v>
      </c>
      <c r="N9" s="323">
        <v>9942.6556500000042</v>
      </c>
      <c r="O9" s="133">
        <v>10235.700510000001</v>
      </c>
      <c r="P9" s="133">
        <v>10235.700510000001</v>
      </c>
      <c r="Q9" s="133">
        <v>10235.700510000002</v>
      </c>
      <c r="R9" s="323">
        <v>0</v>
      </c>
    </row>
    <row r="10" spans="1:18">
      <c r="A10" s="189"/>
      <c r="B10" s="123" t="s">
        <v>11</v>
      </c>
      <c r="C10" s="128">
        <v>-734.75627999999983</v>
      </c>
      <c r="D10" s="128">
        <v>-734.75628000000006</v>
      </c>
      <c r="E10" s="128">
        <v>-734.75628000000006</v>
      </c>
      <c r="F10" s="128">
        <v>-734.75627999999995</v>
      </c>
      <c r="G10" s="128">
        <v>-865.28603999999996</v>
      </c>
      <c r="H10" s="128">
        <v>-865.28603999999996</v>
      </c>
      <c r="I10" s="128">
        <v>-865.28604000000018</v>
      </c>
      <c r="J10" s="128">
        <v>-865.28603999999996</v>
      </c>
      <c r="K10" s="128">
        <v>-919.69565999999986</v>
      </c>
      <c r="L10" s="128">
        <v>-919.69565999999986</v>
      </c>
      <c r="M10" s="323">
        <v>-919.69566000000032</v>
      </c>
      <c r="N10" s="323">
        <v>-919.69565999999941</v>
      </c>
      <c r="O10" s="133">
        <v>-946.80228</v>
      </c>
      <c r="P10" s="133">
        <v>-946.80228</v>
      </c>
      <c r="Q10" s="133">
        <v>-946.80227999999977</v>
      </c>
      <c r="R10" s="323">
        <v>0</v>
      </c>
    </row>
    <row r="11" spans="1:18">
      <c r="A11" s="189"/>
      <c r="B11" s="123" t="s">
        <v>12</v>
      </c>
      <c r="C11" s="128">
        <v>7208.5550700000013</v>
      </c>
      <c r="D11" s="128">
        <v>7208.5550699999985</v>
      </c>
      <c r="E11" s="128">
        <v>7208.5550700000003</v>
      </c>
      <c r="F11" s="128">
        <v>7208.5550700000003</v>
      </c>
      <c r="G11" s="128">
        <v>8489.1575400000002</v>
      </c>
      <c r="H11" s="128">
        <v>8489.1575400000002</v>
      </c>
      <c r="I11" s="128">
        <v>8489.1575399999983</v>
      </c>
      <c r="J11" s="128">
        <v>8489.1575400000002</v>
      </c>
      <c r="K11" s="128">
        <v>9022.9599900000012</v>
      </c>
      <c r="L11" s="128">
        <v>9022.9599900000012</v>
      </c>
      <c r="M11" s="128">
        <v>9022.9599899999957</v>
      </c>
      <c r="N11" s="128">
        <v>9022.9599900000048</v>
      </c>
      <c r="O11" s="128">
        <v>9288.8982300000007</v>
      </c>
      <c r="P11" s="133">
        <v>9288.8982300000007</v>
      </c>
      <c r="Q11" s="133">
        <v>9288.8982300000025</v>
      </c>
      <c r="R11" s="323">
        <v>0</v>
      </c>
    </row>
    <row r="12" spans="1:18">
      <c r="A12" s="134"/>
      <c r="B12" s="127" t="s">
        <v>13</v>
      </c>
      <c r="C12" s="128">
        <v>-789.36333000000013</v>
      </c>
      <c r="D12" s="128">
        <v>-598.98699999999985</v>
      </c>
      <c r="E12" s="128">
        <v>-670.83528000000001</v>
      </c>
      <c r="F12" s="128">
        <v>-529.07619</v>
      </c>
      <c r="G12" s="128">
        <v>-681.26265999999987</v>
      </c>
      <c r="H12" s="128">
        <v>-2349.5394100000003</v>
      </c>
      <c r="I12" s="128">
        <v>-2143.2297100000001</v>
      </c>
      <c r="J12" s="128">
        <v>-801.44283999999993</v>
      </c>
      <c r="K12" s="128">
        <v>-860</v>
      </c>
      <c r="L12" s="128">
        <v>-726</v>
      </c>
      <c r="M12" s="128">
        <v>-875.76018000000056</v>
      </c>
      <c r="N12" s="128">
        <v>-2453.8831100000007</v>
      </c>
      <c r="O12" s="128">
        <v>-708.05775000000006</v>
      </c>
      <c r="P12" s="128">
        <v>-762.95633999999973</v>
      </c>
      <c r="Q12" s="128">
        <v>-1248.52287</v>
      </c>
      <c r="R12" s="323">
        <v>0</v>
      </c>
    </row>
    <row r="13" spans="1:18">
      <c r="A13" s="118"/>
      <c r="B13" s="130" t="s">
        <v>14</v>
      </c>
      <c r="C13" s="231">
        <v>-181.48627000000002</v>
      </c>
      <c r="D13" s="231">
        <v>84.982760000000027</v>
      </c>
      <c r="E13" s="231">
        <v>-1.7740000000000009</v>
      </c>
      <c r="F13" s="231">
        <v>-14.252449999999996</v>
      </c>
      <c r="G13" s="231">
        <v>-5.5463999999999993</v>
      </c>
      <c r="H13" s="231">
        <v>-7.892800000000002</v>
      </c>
      <c r="I13" s="231">
        <v>-13.113349999999999</v>
      </c>
      <c r="J13" s="231">
        <v>-20.014019999999999</v>
      </c>
      <c r="K13" s="231">
        <v>-16</v>
      </c>
      <c r="L13" s="231">
        <v>-38</v>
      </c>
      <c r="M13" s="324">
        <v>-127.96990999999997</v>
      </c>
      <c r="N13" s="324">
        <v>-86.127930000000049</v>
      </c>
      <c r="O13" s="132">
        <v>-55.663989999999998</v>
      </c>
      <c r="P13" s="132">
        <v>-51.89038</v>
      </c>
      <c r="Q13" s="132">
        <v>-114.39879000000001</v>
      </c>
      <c r="R13" s="324">
        <v>0</v>
      </c>
    </row>
    <row r="14" spans="1:18">
      <c r="A14" s="118"/>
      <c r="B14" s="130" t="s">
        <v>15</v>
      </c>
      <c r="C14" s="231">
        <v>0</v>
      </c>
      <c r="D14" s="231">
        <v>0</v>
      </c>
      <c r="E14" s="231">
        <v>0</v>
      </c>
      <c r="F14" s="231">
        <v>-155.66759999999999</v>
      </c>
      <c r="G14" s="231">
        <v>0</v>
      </c>
      <c r="H14" s="231">
        <v>-46.804250000000003</v>
      </c>
      <c r="I14" s="231">
        <v>-63.486839999999994</v>
      </c>
      <c r="J14" s="231">
        <v>-311.80108999999999</v>
      </c>
      <c r="K14" s="231">
        <v>0</v>
      </c>
      <c r="L14" s="231">
        <v>-252</v>
      </c>
      <c r="M14" s="324">
        <v>-0.41022000000000958</v>
      </c>
      <c r="N14" s="324">
        <v>-7.0799999999991314E-2</v>
      </c>
      <c r="O14" s="132">
        <v>-87.64036999999999</v>
      </c>
      <c r="P14" s="132">
        <v>-129.15227000000002</v>
      </c>
      <c r="Q14" s="132">
        <v>-19.36800999999998</v>
      </c>
      <c r="R14" s="324">
        <v>0</v>
      </c>
    </row>
    <row r="15" spans="1:18">
      <c r="A15" s="118"/>
      <c r="B15" s="130" t="s">
        <v>16</v>
      </c>
      <c r="C15" s="231">
        <v>-128.01240000000001</v>
      </c>
      <c r="D15" s="231">
        <v>-173.86250999999999</v>
      </c>
      <c r="E15" s="231">
        <v>-178.78089000000006</v>
      </c>
      <c r="F15" s="231">
        <v>-213.27447999999987</v>
      </c>
      <c r="G15" s="231">
        <v>-327.12124999999997</v>
      </c>
      <c r="H15" s="231">
        <v>-317.94310000000002</v>
      </c>
      <c r="I15" s="231">
        <v>-259.59043999999994</v>
      </c>
      <c r="J15" s="231">
        <v>-1237.8192899999999</v>
      </c>
      <c r="K15" s="231">
        <v>-341</v>
      </c>
      <c r="L15" s="231">
        <v>-249</v>
      </c>
      <c r="M15" s="324">
        <v>-154.68192000000022</v>
      </c>
      <c r="N15" s="324">
        <v>-445.64612000000056</v>
      </c>
      <c r="O15" s="132">
        <v>-155.11544999999998</v>
      </c>
      <c r="P15" s="132">
        <v>-210.94559000000001</v>
      </c>
      <c r="Q15" s="132">
        <v>-166.15514000000007</v>
      </c>
      <c r="R15" s="324">
        <v>-9.9999999976716939E-5</v>
      </c>
    </row>
    <row r="16" spans="1:18">
      <c r="A16" s="118"/>
      <c r="B16" s="130" t="s">
        <v>17</v>
      </c>
      <c r="C16" s="231">
        <v>0</v>
      </c>
      <c r="D16" s="231">
        <v>0</v>
      </c>
      <c r="E16" s="231">
        <v>0</v>
      </c>
      <c r="F16" s="231">
        <v>0</v>
      </c>
      <c r="G16" s="231">
        <v>0</v>
      </c>
      <c r="H16" s="231">
        <v>0</v>
      </c>
      <c r="I16" s="231">
        <v>-0.24983000000000002</v>
      </c>
      <c r="J16" s="231">
        <v>0</v>
      </c>
      <c r="K16" s="231">
        <v>-19</v>
      </c>
      <c r="L16" s="231">
        <v>-6</v>
      </c>
      <c r="M16" s="324">
        <v>-2.1669200000000046</v>
      </c>
      <c r="N16" s="324">
        <v>-2.5769700000000064</v>
      </c>
      <c r="O16" s="132">
        <v>0</v>
      </c>
      <c r="P16" s="132">
        <v>-5.4428599999999996</v>
      </c>
      <c r="Q16" s="132">
        <v>-1.7179800000000005</v>
      </c>
      <c r="R16" s="324">
        <v>1.3000000000101862E-4</v>
      </c>
    </row>
    <row r="17" spans="1:18">
      <c r="A17" s="118"/>
      <c r="B17" s="130" t="s">
        <v>18</v>
      </c>
      <c r="C17" s="231">
        <v>0</v>
      </c>
      <c r="D17" s="231">
        <v>0</v>
      </c>
      <c r="E17" s="231">
        <v>0</v>
      </c>
      <c r="F17" s="231">
        <v>0</v>
      </c>
      <c r="G17" s="231">
        <v>0</v>
      </c>
      <c r="H17" s="231">
        <v>0</v>
      </c>
      <c r="I17" s="231">
        <v>0</v>
      </c>
      <c r="J17" s="231">
        <v>0</v>
      </c>
      <c r="K17" s="231">
        <v>0</v>
      </c>
      <c r="L17" s="231">
        <v>0</v>
      </c>
      <c r="M17" s="324">
        <v>0</v>
      </c>
      <c r="N17" s="324">
        <v>0</v>
      </c>
      <c r="O17" s="132">
        <v>0</v>
      </c>
      <c r="P17" s="132">
        <v>0</v>
      </c>
      <c r="Q17" s="132">
        <v>0</v>
      </c>
      <c r="R17" s="324">
        <v>0</v>
      </c>
    </row>
    <row r="18" spans="1:18">
      <c r="A18" s="118"/>
      <c r="B18" s="130" t="s">
        <v>10</v>
      </c>
      <c r="C18" s="231">
        <v>-479.86466000000007</v>
      </c>
      <c r="D18" s="231">
        <v>-510.10724999999991</v>
      </c>
      <c r="E18" s="231">
        <v>-490.28038999999995</v>
      </c>
      <c r="F18" s="231">
        <v>-145.8816600000001</v>
      </c>
      <c r="G18" s="231">
        <v>-348.59500999999995</v>
      </c>
      <c r="H18" s="231">
        <v>-1976.8992600000001</v>
      </c>
      <c r="I18" s="231">
        <v>-1806.78925</v>
      </c>
      <c r="J18" s="231">
        <v>768.19155999999998</v>
      </c>
      <c r="K18" s="231">
        <v>-484</v>
      </c>
      <c r="L18" s="231">
        <v>-181</v>
      </c>
      <c r="M18" s="324">
        <v>-590.53121000000033</v>
      </c>
      <c r="N18" s="324">
        <v>-1919.46129</v>
      </c>
      <c r="O18" s="132">
        <v>-409.63794000000007</v>
      </c>
      <c r="P18" s="132">
        <v>-365.52523999999971</v>
      </c>
      <c r="Q18" s="132">
        <v>-946.88294999999994</v>
      </c>
      <c r="R18" s="324">
        <v>-3.0000000024301684E-5</v>
      </c>
    </row>
    <row r="19" spans="1:18">
      <c r="A19" s="118"/>
      <c r="B19" s="130" t="s">
        <v>38</v>
      </c>
      <c r="C19" s="231">
        <v>0</v>
      </c>
      <c r="D19" s="231">
        <v>0</v>
      </c>
      <c r="E19" s="231">
        <v>0</v>
      </c>
      <c r="F19" s="231">
        <v>0</v>
      </c>
      <c r="G19" s="231">
        <v>0</v>
      </c>
      <c r="H19" s="231">
        <v>0</v>
      </c>
      <c r="I19" s="231">
        <v>0</v>
      </c>
      <c r="J19" s="231">
        <v>0</v>
      </c>
      <c r="K19" s="231">
        <v>0</v>
      </c>
      <c r="L19" s="231">
        <v>0</v>
      </c>
      <c r="M19" s="324">
        <v>0</v>
      </c>
      <c r="N19" s="324">
        <v>0</v>
      </c>
      <c r="O19" s="132">
        <v>0</v>
      </c>
      <c r="P19" s="132">
        <v>0</v>
      </c>
      <c r="Q19" s="132">
        <v>0</v>
      </c>
      <c r="R19" s="324">
        <v>0</v>
      </c>
    </row>
    <row r="20" spans="1:18">
      <c r="A20" s="118"/>
      <c r="B20" s="130" t="s">
        <v>39</v>
      </c>
      <c r="C20" s="231">
        <v>0</v>
      </c>
      <c r="D20" s="231">
        <v>0</v>
      </c>
      <c r="E20" s="231">
        <v>0</v>
      </c>
      <c r="F20" s="231">
        <v>0</v>
      </c>
      <c r="G20" s="231">
        <v>0</v>
      </c>
      <c r="H20" s="231">
        <v>0</v>
      </c>
      <c r="I20" s="231">
        <v>0</v>
      </c>
      <c r="J20" s="231">
        <v>0</v>
      </c>
      <c r="K20" s="231">
        <v>0</v>
      </c>
      <c r="L20" s="231">
        <v>0</v>
      </c>
      <c r="M20" s="324">
        <v>0</v>
      </c>
      <c r="N20" s="324">
        <v>0</v>
      </c>
      <c r="O20" s="132">
        <v>0</v>
      </c>
      <c r="P20" s="132">
        <v>0</v>
      </c>
      <c r="Q20" s="132">
        <v>0</v>
      </c>
      <c r="R20" s="324">
        <v>0</v>
      </c>
    </row>
    <row r="21" spans="1:18">
      <c r="A21" s="118"/>
      <c r="B21" s="130" t="s">
        <v>40</v>
      </c>
      <c r="C21" s="231">
        <v>0</v>
      </c>
      <c r="D21" s="231">
        <v>0</v>
      </c>
      <c r="E21" s="231">
        <v>0</v>
      </c>
      <c r="F21" s="231">
        <v>0</v>
      </c>
      <c r="G21" s="231">
        <v>0</v>
      </c>
      <c r="H21" s="231">
        <v>0</v>
      </c>
      <c r="I21" s="231">
        <v>0</v>
      </c>
      <c r="J21" s="231">
        <v>0</v>
      </c>
      <c r="K21" s="231">
        <v>0</v>
      </c>
      <c r="L21" s="231">
        <v>0</v>
      </c>
      <c r="M21" s="324">
        <v>0</v>
      </c>
      <c r="N21" s="324">
        <v>0</v>
      </c>
      <c r="O21" s="132">
        <v>0</v>
      </c>
      <c r="P21" s="132">
        <v>0</v>
      </c>
      <c r="Q21" s="132">
        <v>0</v>
      </c>
      <c r="R21" s="324">
        <v>0</v>
      </c>
    </row>
    <row r="22" spans="1:18">
      <c r="A22" s="118"/>
      <c r="B22" s="130" t="s">
        <v>41</v>
      </c>
      <c r="C22" s="231">
        <v>0</v>
      </c>
      <c r="D22" s="231">
        <v>0</v>
      </c>
      <c r="E22" s="231">
        <v>0</v>
      </c>
      <c r="F22" s="231">
        <v>0</v>
      </c>
      <c r="G22" s="231">
        <v>0</v>
      </c>
      <c r="H22" s="231">
        <v>0</v>
      </c>
      <c r="I22" s="231">
        <v>0</v>
      </c>
      <c r="J22" s="231">
        <v>0</v>
      </c>
      <c r="K22" s="231">
        <v>0</v>
      </c>
      <c r="L22" s="231">
        <v>0</v>
      </c>
      <c r="M22" s="324">
        <v>0</v>
      </c>
      <c r="N22" s="324">
        <v>0</v>
      </c>
      <c r="O22" s="132">
        <v>0</v>
      </c>
      <c r="P22" s="132">
        <v>0</v>
      </c>
      <c r="Q22" s="132">
        <v>0</v>
      </c>
      <c r="R22" s="324">
        <v>0</v>
      </c>
    </row>
    <row r="23" spans="1:18">
      <c r="A23" s="118"/>
      <c r="B23" s="130" t="s">
        <v>42</v>
      </c>
      <c r="C23" s="231">
        <v>0</v>
      </c>
      <c r="D23" s="231">
        <v>0</v>
      </c>
      <c r="E23" s="231">
        <v>0</v>
      </c>
      <c r="F23" s="231">
        <v>0</v>
      </c>
      <c r="G23" s="231">
        <v>0</v>
      </c>
      <c r="H23" s="231">
        <v>0</v>
      </c>
      <c r="I23" s="231">
        <v>0</v>
      </c>
      <c r="J23" s="231">
        <v>0</v>
      </c>
      <c r="K23" s="231">
        <v>0</v>
      </c>
      <c r="L23" s="231">
        <v>0</v>
      </c>
      <c r="M23" s="324">
        <v>0</v>
      </c>
      <c r="N23" s="324">
        <v>0</v>
      </c>
      <c r="O23" s="132">
        <v>0</v>
      </c>
      <c r="P23" s="132">
        <v>0</v>
      </c>
      <c r="Q23" s="132">
        <v>0</v>
      </c>
      <c r="R23" s="324">
        <v>0</v>
      </c>
    </row>
    <row r="24" spans="1:18">
      <c r="A24" s="118"/>
      <c r="B24" s="130" t="s">
        <v>43</v>
      </c>
      <c r="C24" s="231">
        <v>0</v>
      </c>
      <c r="D24" s="231">
        <v>0</v>
      </c>
      <c r="E24" s="231">
        <v>0</v>
      </c>
      <c r="F24" s="231">
        <v>0</v>
      </c>
      <c r="G24" s="231">
        <v>0</v>
      </c>
      <c r="H24" s="231">
        <v>0</v>
      </c>
      <c r="I24" s="231">
        <v>0</v>
      </c>
      <c r="J24" s="231">
        <v>0</v>
      </c>
      <c r="K24" s="231">
        <v>0</v>
      </c>
      <c r="L24" s="231">
        <v>0</v>
      </c>
      <c r="M24" s="324">
        <v>0</v>
      </c>
      <c r="N24" s="324">
        <v>0</v>
      </c>
      <c r="O24" s="132">
        <v>0</v>
      </c>
      <c r="P24" s="132">
        <v>0</v>
      </c>
      <c r="Q24" s="132">
        <v>0</v>
      </c>
      <c r="R24" s="324">
        <v>0</v>
      </c>
    </row>
    <row r="25" spans="1:18">
      <c r="A25" s="134"/>
      <c r="B25" s="127" t="s">
        <v>19</v>
      </c>
      <c r="C25" s="128">
        <v>-193.62328000000002</v>
      </c>
      <c r="D25" s="128">
        <v>-178.23739999999998</v>
      </c>
      <c r="E25" s="128">
        <v>-217.96805000000001</v>
      </c>
      <c r="F25" s="128">
        <v>-1801.4315000000008</v>
      </c>
      <c r="G25" s="128">
        <v>-705.58379000000014</v>
      </c>
      <c r="H25" s="128">
        <v>-899.08489999999995</v>
      </c>
      <c r="I25" s="128">
        <v>-774.20333999999957</v>
      </c>
      <c r="J25" s="128">
        <v>-537.33389000000045</v>
      </c>
      <c r="K25" s="133">
        <v>-616.76373999999987</v>
      </c>
      <c r="L25" s="133">
        <v>-615.40043000000026</v>
      </c>
      <c r="M25" s="133">
        <v>-595.88454000000002</v>
      </c>
      <c r="N25" s="133">
        <v>-26.531199999999966</v>
      </c>
      <c r="O25" s="133">
        <v>-369.75996000000004</v>
      </c>
      <c r="P25" s="133">
        <v>-364.91265999999996</v>
      </c>
      <c r="Q25" s="133">
        <v>-368.82469999999984</v>
      </c>
      <c r="R25" s="323">
        <v>0</v>
      </c>
    </row>
    <row r="26" spans="1:18">
      <c r="A26" s="118"/>
      <c r="B26" s="130" t="s">
        <v>14</v>
      </c>
      <c r="C26" s="231">
        <v>-1.1702699999999999</v>
      </c>
      <c r="D26" s="231">
        <v>-0.21744000000000008</v>
      </c>
      <c r="E26" s="231">
        <v>0</v>
      </c>
      <c r="F26" s="231">
        <v>0</v>
      </c>
      <c r="G26" s="231">
        <v>0</v>
      </c>
      <c r="H26" s="231">
        <v>0</v>
      </c>
      <c r="I26" s="231">
        <v>0.66</v>
      </c>
      <c r="J26" s="231">
        <v>1.2013199999999999</v>
      </c>
      <c r="K26" s="231">
        <v>0</v>
      </c>
      <c r="L26" s="231">
        <v>-3.9999999920837578E-5</v>
      </c>
      <c r="M26" s="324">
        <v>-7.9162425312834239E-14</v>
      </c>
      <c r="N26" s="324">
        <v>0</v>
      </c>
      <c r="O26" s="132">
        <v>0</v>
      </c>
      <c r="P26" s="132">
        <v>-1.2470300000000001</v>
      </c>
      <c r="Q26" s="132">
        <v>1.2470300000000001</v>
      </c>
      <c r="R26" s="324">
        <v>0</v>
      </c>
    </row>
    <row r="27" spans="1:18">
      <c r="A27" s="118"/>
      <c r="B27" s="130" t="s">
        <v>16</v>
      </c>
      <c r="C27" s="231">
        <v>-106.4898</v>
      </c>
      <c r="D27" s="231">
        <v>-159.52670999999998</v>
      </c>
      <c r="E27" s="231">
        <v>-179.41910000000001</v>
      </c>
      <c r="F27" s="231">
        <v>-1819.2088000000008</v>
      </c>
      <c r="G27" s="231">
        <v>-553.53279000000009</v>
      </c>
      <c r="H27" s="231">
        <v>-863.29391999999996</v>
      </c>
      <c r="I27" s="231">
        <v>-728.81844999999953</v>
      </c>
      <c r="J27" s="231">
        <v>-504.44128000000046</v>
      </c>
      <c r="K27" s="231">
        <v>-609.68159999999989</v>
      </c>
      <c r="L27" s="231">
        <v>-526.05433000000039</v>
      </c>
      <c r="M27" s="324">
        <v>-555.83997999999997</v>
      </c>
      <c r="N27" s="324">
        <v>3.6704200000000355</v>
      </c>
      <c r="O27" s="132">
        <v>-386.10482000000002</v>
      </c>
      <c r="P27" s="132">
        <v>-360.21658000000002</v>
      </c>
      <c r="Q27" s="132">
        <v>-340.48697999999985</v>
      </c>
      <c r="R27" s="324">
        <v>0</v>
      </c>
    </row>
    <row r="28" spans="1:18">
      <c r="A28" s="118"/>
      <c r="B28" s="130" t="s">
        <v>185</v>
      </c>
      <c r="C28" s="231">
        <v>-85.963210000000004</v>
      </c>
      <c r="D28" s="231">
        <v>-18.493250000000003</v>
      </c>
      <c r="E28" s="231">
        <v>-38.548949999999991</v>
      </c>
      <c r="F28" s="231">
        <v>17.77729999999999</v>
      </c>
      <c r="G28" s="231">
        <v>-152.05100000000004</v>
      </c>
      <c r="H28" s="231">
        <v>-35.790979999999983</v>
      </c>
      <c r="I28" s="231">
        <v>-46.044890000000002</v>
      </c>
      <c r="J28" s="231">
        <v>-34.093929999999993</v>
      </c>
      <c r="K28" s="231">
        <v>-7.0821400000000008</v>
      </c>
      <c r="L28" s="231">
        <v>-89.346060000000008</v>
      </c>
      <c r="M28" s="324">
        <v>-40.04455999999999</v>
      </c>
      <c r="N28" s="324">
        <v>-30.201620000000002</v>
      </c>
      <c r="O28" s="132">
        <v>16.344860000000001</v>
      </c>
      <c r="P28" s="132">
        <v>-3.4490499999999393</v>
      </c>
      <c r="Q28" s="132">
        <v>-29.584749999999985</v>
      </c>
      <c r="R28" s="324">
        <v>0</v>
      </c>
    </row>
    <row r="29" spans="1:18">
      <c r="A29" s="134"/>
      <c r="B29" s="130" t="s">
        <v>187</v>
      </c>
      <c r="C29" s="231">
        <v>0</v>
      </c>
      <c r="D29" s="231">
        <v>0</v>
      </c>
      <c r="E29" s="231">
        <v>0</v>
      </c>
      <c r="F29" s="231">
        <v>0</v>
      </c>
      <c r="G29" s="231">
        <v>0</v>
      </c>
      <c r="H29" s="231">
        <v>0</v>
      </c>
      <c r="I29" s="231">
        <v>0</v>
      </c>
      <c r="J29" s="231">
        <v>0</v>
      </c>
      <c r="K29" s="231">
        <v>0</v>
      </c>
      <c r="L29" s="231">
        <v>0</v>
      </c>
      <c r="M29" s="324">
        <v>0</v>
      </c>
      <c r="N29" s="324">
        <v>0</v>
      </c>
      <c r="O29" s="132">
        <v>0</v>
      </c>
      <c r="P29" s="132">
        <v>0</v>
      </c>
      <c r="Q29" s="132">
        <v>0</v>
      </c>
      <c r="R29" s="324">
        <v>0</v>
      </c>
    </row>
    <row r="30" spans="1:18">
      <c r="A30" s="134"/>
      <c r="B30" s="130" t="s">
        <v>188</v>
      </c>
      <c r="C30" s="231"/>
      <c r="D30" s="231"/>
      <c r="E30" s="231"/>
      <c r="F30" s="231"/>
      <c r="G30" s="231"/>
      <c r="H30" s="231"/>
      <c r="I30" s="231"/>
      <c r="J30" s="231"/>
      <c r="K30" s="231"/>
      <c r="L30" s="231"/>
      <c r="M30" s="324"/>
      <c r="N30" s="324"/>
      <c r="O30" s="132"/>
      <c r="P30" s="132"/>
      <c r="Q30" s="132"/>
      <c r="R30" s="324"/>
    </row>
    <row r="31" spans="1:18">
      <c r="A31" s="134"/>
      <c r="B31" s="130" t="s">
        <v>186</v>
      </c>
      <c r="C31" s="231"/>
      <c r="D31" s="231"/>
      <c r="E31" s="231"/>
      <c r="F31" s="231"/>
      <c r="G31" s="231"/>
      <c r="H31" s="231"/>
      <c r="I31" s="231"/>
      <c r="J31" s="231"/>
      <c r="K31" s="231"/>
      <c r="L31" s="231"/>
      <c r="M31" s="324"/>
      <c r="N31" s="324"/>
      <c r="O31" s="132"/>
      <c r="P31" s="132"/>
      <c r="Q31" s="132"/>
      <c r="R31" s="324"/>
    </row>
    <row r="32" spans="1:18">
      <c r="A32" s="189"/>
      <c r="B32" s="123" t="s">
        <v>20</v>
      </c>
      <c r="C32" s="128">
        <v>-1284.3293900000001</v>
      </c>
      <c r="D32" s="128">
        <v>-1285.1642499999996</v>
      </c>
      <c r="E32" s="128">
        <v>-1288.2036400000009</v>
      </c>
      <c r="F32" s="128">
        <v>-1413.3163499999998</v>
      </c>
      <c r="G32" s="128">
        <v>-1425.7801300000001</v>
      </c>
      <c r="H32" s="128">
        <v>-1452.29492</v>
      </c>
      <c r="I32" s="128">
        <v>-2221.79486</v>
      </c>
      <c r="J32" s="128">
        <v>-1992.6804500000001</v>
      </c>
      <c r="K32" s="133">
        <v>-1446</v>
      </c>
      <c r="L32" s="133">
        <v>-1446</v>
      </c>
      <c r="M32" s="133">
        <v>-1445.3551100000004</v>
      </c>
      <c r="N32" s="133">
        <v>-1456.7705600000027</v>
      </c>
      <c r="O32" s="133">
        <v>-1477.7560600000002</v>
      </c>
      <c r="P32" s="133">
        <v>-1477.8130800000001</v>
      </c>
      <c r="Q32" s="133">
        <v>-1479.2231800000004</v>
      </c>
      <c r="R32" s="323">
        <v>0</v>
      </c>
    </row>
    <row r="33" spans="1:18">
      <c r="A33" s="118"/>
      <c r="B33" s="130" t="s">
        <v>21</v>
      </c>
      <c r="C33" s="231">
        <v>-1283.58167</v>
      </c>
      <c r="D33" s="231">
        <v>-1284.4165299999995</v>
      </c>
      <c r="E33" s="231">
        <v>-1287.4559200000008</v>
      </c>
      <c r="F33" s="231">
        <v>-1412.5686299999998</v>
      </c>
      <c r="G33" s="231">
        <v>-1425.03241</v>
      </c>
      <c r="H33" s="231">
        <v>-1452.29492</v>
      </c>
      <c r="I33" s="231">
        <v>-2221.0471699999998</v>
      </c>
      <c r="J33" s="231">
        <v>-1991.93282</v>
      </c>
      <c r="K33" s="231">
        <v>-1446</v>
      </c>
      <c r="L33" s="231">
        <v>-1446</v>
      </c>
      <c r="M33" s="324">
        <v>-1445.3551100000004</v>
      </c>
      <c r="N33" s="324">
        <v>-1456.3758700000026</v>
      </c>
      <c r="O33" s="132">
        <v>-1477.1640300000001</v>
      </c>
      <c r="P33" s="132">
        <v>-1477.2210500000001</v>
      </c>
      <c r="Q33" s="132">
        <v>-1478.6311500000004</v>
      </c>
      <c r="R33" s="324">
        <v>0</v>
      </c>
    </row>
    <row r="34" spans="1:18">
      <c r="A34" s="118"/>
      <c r="B34" s="130" t="s">
        <v>22</v>
      </c>
      <c r="C34" s="231">
        <v>-0.74772000000000005</v>
      </c>
      <c r="D34" s="231">
        <v>-0.74772000000000005</v>
      </c>
      <c r="E34" s="231">
        <v>-0.74772000000000038</v>
      </c>
      <c r="F34" s="231">
        <v>-0.74771999999999972</v>
      </c>
      <c r="G34" s="231">
        <v>-0.74772000000000005</v>
      </c>
      <c r="H34" s="231">
        <v>0</v>
      </c>
      <c r="I34" s="231">
        <v>-0.74769000000000019</v>
      </c>
      <c r="J34" s="231">
        <v>-0.74763000000000002</v>
      </c>
      <c r="K34" s="231">
        <v>0</v>
      </c>
      <c r="L34" s="231">
        <v>0</v>
      </c>
      <c r="M34" s="324">
        <v>0</v>
      </c>
      <c r="N34" s="324">
        <v>-0.39468999999999999</v>
      </c>
      <c r="O34" s="132">
        <v>-0.59202999999999995</v>
      </c>
      <c r="P34" s="132">
        <v>-0.59202999999999995</v>
      </c>
      <c r="Q34" s="132">
        <v>-0.59202999999999995</v>
      </c>
      <c r="R34" s="324">
        <v>0</v>
      </c>
    </row>
    <row r="35" spans="1:18">
      <c r="A35" s="134"/>
      <c r="B35" s="127" t="s">
        <v>23</v>
      </c>
      <c r="C35" s="128">
        <v>-6193.1256200000016</v>
      </c>
      <c r="D35" s="128">
        <v>-6919.6152299999994</v>
      </c>
      <c r="E35" s="128">
        <v>-7902.7953100000022</v>
      </c>
      <c r="F35" s="128">
        <v>-8212.9496599999984</v>
      </c>
      <c r="G35" s="128">
        <v>-8564.0446400000001</v>
      </c>
      <c r="H35" s="128">
        <v>-9177.0093200000028</v>
      </c>
      <c r="I35" s="128">
        <v>-9553.9410699999971</v>
      </c>
      <c r="J35" s="128">
        <v>-404.84773000000132</v>
      </c>
      <c r="K35" s="133">
        <v>-7809.4768999999997</v>
      </c>
      <c r="L35" s="133">
        <v>-1996.7560999999996</v>
      </c>
      <c r="M35" s="133">
        <v>-3786.8039599999984</v>
      </c>
      <c r="N35" s="133">
        <v>-6051.1274500000045</v>
      </c>
      <c r="O35" s="133">
        <v>-695.91479999999956</v>
      </c>
      <c r="P35" s="133">
        <v>-221.30216999999993</v>
      </c>
      <c r="Q35" s="133">
        <v>1051.75594</v>
      </c>
      <c r="R35" s="323">
        <v>0</v>
      </c>
    </row>
    <row r="36" spans="1:18">
      <c r="A36" s="190"/>
      <c r="B36" s="137" t="s">
        <v>24</v>
      </c>
      <c r="C36" s="128">
        <v>30.55406</v>
      </c>
      <c r="D36" s="128">
        <v>29.949570000000001</v>
      </c>
      <c r="E36" s="128">
        <v>32.960560000000001</v>
      </c>
      <c r="F36" s="128">
        <v>148.20749000000001</v>
      </c>
      <c r="G36" s="128">
        <v>29.170890000000004</v>
      </c>
      <c r="H36" s="128">
        <v>64.143539999999987</v>
      </c>
      <c r="I36" s="128">
        <v>36.189780000000013</v>
      </c>
      <c r="J36" s="128">
        <v>9265.4368200000008</v>
      </c>
      <c r="K36" s="133">
        <v>31.805200000000003</v>
      </c>
      <c r="L36" s="133">
        <v>4683.6242199999997</v>
      </c>
      <c r="M36" s="133">
        <v>4625.4136200000003</v>
      </c>
      <c r="N36" s="133">
        <v>-846.97594000000095</v>
      </c>
      <c r="O36" s="133">
        <v>4130.8840899999996</v>
      </c>
      <c r="P36" s="133">
        <v>4573.8601699999999</v>
      </c>
      <c r="Q36" s="133">
        <v>5941.4480899999999</v>
      </c>
      <c r="R36" s="323">
        <v>0</v>
      </c>
    </row>
    <row r="37" spans="1:18">
      <c r="A37" s="191"/>
      <c r="B37" s="138" t="s">
        <v>25</v>
      </c>
      <c r="C37" s="231">
        <v>0</v>
      </c>
      <c r="D37" s="231">
        <v>0</v>
      </c>
      <c r="E37" s="231">
        <v>2.1807699999999999</v>
      </c>
      <c r="F37" s="231">
        <v>0</v>
      </c>
      <c r="G37" s="231">
        <v>0</v>
      </c>
      <c r="H37" s="231">
        <v>26.015450000000001</v>
      </c>
      <c r="I37" s="231">
        <v>1.8373999999999988</v>
      </c>
      <c r="J37" s="231">
        <v>-27.46264</v>
      </c>
      <c r="K37" s="231">
        <v>0</v>
      </c>
      <c r="L37" s="231">
        <v>0</v>
      </c>
      <c r="M37" s="324">
        <v>1321.5189599999999</v>
      </c>
      <c r="N37" s="324">
        <v>-1321.3667999999998</v>
      </c>
      <c r="O37" s="132">
        <v>911.29091000000005</v>
      </c>
      <c r="P37" s="132">
        <v>741.55823999999984</v>
      </c>
      <c r="Q37" s="132">
        <v>1662.836</v>
      </c>
      <c r="R37" s="324">
        <v>0</v>
      </c>
    </row>
    <row r="38" spans="1:18">
      <c r="A38" s="191"/>
      <c r="B38" s="138" t="s">
        <v>26</v>
      </c>
      <c r="C38" s="231">
        <v>1.3589899999999999</v>
      </c>
      <c r="D38" s="231">
        <v>1.04088</v>
      </c>
      <c r="E38" s="231">
        <v>0.46941000000000033</v>
      </c>
      <c r="F38" s="231">
        <v>0.51766999999999941</v>
      </c>
      <c r="G38" s="231">
        <v>0.40942000000000001</v>
      </c>
      <c r="H38" s="231">
        <v>0.95917999999999981</v>
      </c>
      <c r="I38" s="231">
        <v>0.72555000000000014</v>
      </c>
      <c r="J38" s="231">
        <v>144.99698000000001</v>
      </c>
      <c r="K38" s="231">
        <v>0.84016999999999997</v>
      </c>
      <c r="L38" s="231">
        <v>8.1960000000000033E-2</v>
      </c>
      <c r="M38" s="324">
        <v>7.0399999999999352E-3</v>
      </c>
      <c r="N38" s="324">
        <v>5.4510000000000058E-2</v>
      </c>
      <c r="O38" s="132">
        <v>6.7049999999999998E-2</v>
      </c>
      <c r="P38" s="132">
        <v>2.7840000000000004E-2</v>
      </c>
      <c r="Q38" s="132">
        <v>7.7160000000000006E-2</v>
      </c>
      <c r="R38" s="324">
        <v>0</v>
      </c>
    </row>
    <row r="39" spans="1:18">
      <c r="A39" s="191"/>
      <c r="B39" s="138" t="s">
        <v>27</v>
      </c>
      <c r="C39" s="231">
        <v>0</v>
      </c>
      <c r="D39" s="231">
        <v>0</v>
      </c>
      <c r="E39" s="231">
        <v>0</v>
      </c>
      <c r="F39" s="231">
        <v>0</v>
      </c>
      <c r="G39" s="231">
        <v>0</v>
      </c>
      <c r="H39" s="231">
        <v>0</v>
      </c>
      <c r="I39" s="231">
        <v>0</v>
      </c>
      <c r="J39" s="231">
        <v>44</v>
      </c>
      <c r="K39" s="231">
        <v>4.9099800000000009</v>
      </c>
      <c r="L39" s="231">
        <v>-3.7266500000000011</v>
      </c>
      <c r="M39" s="324">
        <v>6.5439699999999998</v>
      </c>
      <c r="N39" s="324">
        <v>696.27269999999999</v>
      </c>
      <c r="O39" s="132">
        <v>0</v>
      </c>
      <c r="P39" s="132">
        <v>31.770019999999999</v>
      </c>
      <c r="Q39" s="132">
        <v>9.5572999999999997</v>
      </c>
      <c r="R39" s="324">
        <v>0</v>
      </c>
    </row>
    <row r="40" spans="1:18">
      <c r="A40" s="191"/>
      <c r="B40" s="138" t="s">
        <v>28</v>
      </c>
      <c r="C40" s="231">
        <v>0</v>
      </c>
      <c r="D40" s="231">
        <v>0</v>
      </c>
      <c r="E40" s="231">
        <v>0</v>
      </c>
      <c r="F40" s="231">
        <v>0</v>
      </c>
      <c r="G40" s="231">
        <v>0</v>
      </c>
      <c r="H40" s="231">
        <v>0</v>
      </c>
      <c r="I40" s="231">
        <v>0</v>
      </c>
      <c r="J40" s="231">
        <v>0</v>
      </c>
      <c r="K40" s="231">
        <v>0</v>
      </c>
      <c r="L40" s="231">
        <v>0</v>
      </c>
      <c r="M40" s="324">
        <v>0</v>
      </c>
      <c r="N40" s="324">
        <v>0</v>
      </c>
      <c r="O40" s="132">
        <v>0</v>
      </c>
      <c r="P40" s="132">
        <v>0</v>
      </c>
      <c r="Q40" s="132">
        <v>0</v>
      </c>
      <c r="R40" s="324">
        <v>0</v>
      </c>
    </row>
    <row r="41" spans="1:18">
      <c r="A41" s="191"/>
      <c r="B41" s="138" t="s">
        <v>29</v>
      </c>
      <c r="C41" s="231">
        <v>29.195070000000001</v>
      </c>
      <c r="D41" s="231">
        <v>28.90869</v>
      </c>
      <c r="E41" s="231">
        <v>30.310380000000002</v>
      </c>
      <c r="F41" s="231">
        <v>147.68982</v>
      </c>
      <c r="G41" s="231">
        <v>28.761470000000003</v>
      </c>
      <c r="H41" s="231">
        <v>37.168909999999983</v>
      </c>
      <c r="I41" s="231">
        <v>33.626830000000012</v>
      </c>
      <c r="J41" s="231">
        <v>9103.9024800000007</v>
      </c>
      <c r="K41" s="231">
        <v>26.055050000000001</v>
      </c>
      <c r="L41" s="231">
        <v>4687.2689099999998</v>
      </c>
      <c r="M41" s="324">
        <v>3297.3436500000007</v>
      </c>
      <c r="N41" s="324">
        <v>-221.93635000000103</v>
      </c>
      <c r="O41" s="132">
        <v>3219.5261299999997</v>
      </c>
      <c r="P41" s="132">
        <v>3800.50407</v>
      </c>
      <c r="Q41" s="132">
        <v>4268.9776300000003</v>
      </c>
      <c r="R41" s="324">
        <v>0</v>
      </c>
    </row>
    <row r="42" spans="1:18">
      <c r="A42" s="190"/>
      <c r="B42" s="137" t="s">
        <v>30</v>
      </c>
      <c r="C42" s="128">
        <v>-6223.679680000002</v>
      </c>
      <c r="D42" s="128">
        <v>-6949.5647999999992</v>
      </c>
      <c r="E42" s="128">
        <v>-7935.7558700000027</v>
      </c>
      <c r="F42" s="128">
        <v>-8361.1571499999991</v>
      </c>
      <c r="G42" s="128">
        <v>-8593.2155299999995</v>
      </c>
      <c r="H42" s="128">
        <v>-9241.152860000002</v>
      </c>
      <c r="I42" s="128">
        <v>-9590.1308499999977</v>
      </c>
      <c r="J42" s="128">
        <v>-9670.2845500000021</v>
      </c>
      <c r="K42" s="133">
        <v>-7841.2820999999994</v>
      </c>
      <c r="L42" s="133">
        <v>-6680.3803199999993</v>
      </c>
      <c r="M42" s="133">
        <v>-8412.2175799999986</v>
      </c>
      <c r="N42" s="133">
        <v>-5204.1515100000033</v>
      </c>
      <c r="O42" s="133">
        <v>-4826.7988899999991</v>
      </c>
      <c r="P42" s="133">
        <v>-4795.1623399999999</v>
      </c>
      <c r="Q42" s="133">
        <v>-4889.6921499999999</v>
      </c>
      <c r="R42" s="323">
        <v>0</v>
      </c>
    </row>
    <row r="43" spans="1:18">
      <c r="A43" s="191"/>
      <c r="B43" s="138" t="s">
        <v>25</v>
      </c>
      <c r="C43" s="231">
        <v>0</v>
      </c>
      <c r="D43" s="231">
        <v>0</v>
      </c>
      <c r="E43" s="231">
        <v>0</v>
      </c>
      <c r="F43" s="231">
        <v>0</v>
      </c>
      <c r="G43" s="231">
        <v>0</v>
      </c>
      <c r="H43" s="231">
        <v>-274.21623999999997</v>
      </c>
      <c r="I43" s="231">
        <v>-46.384780000000035</v>
      </c>
      <c r="J43" s="231">
        <v>320.56446</v>
      </c>
      <c r="K43" s="231">
        <v>0</v>
      </c>
      <c r="L43" s="231">
        <v>969.12235999999996</v>
      </c>
      <c r="M43" s="324">
        <v>-973.34042999999997</v>
      </c>
      <c r="N43" s="324">
        <v>4.21807</v>
      </c>
      <c r="O43" s="132">
        <v>0</v>
      </c>
      <c r="P43" s="132">
        <v>0</v>
      </c>
      <c r="Q43" s="132">
        <v>0</v>
      </c>
      <c r="R43" s="324">
        <v>0</v>
      </c>
    </row>
    <row r="44" spans="1:18">
      <c r="A44" s="191"/>
      <c r="B44" s="138" t="s">
        <v>31</v>
      </c>
      <c r="C44" s="231">
        <v>-6196.7933200000016</v>
      </c>
      <c r="D44" s="231">
        <v>-6925.4958199999992</v>
      </c>
      <c r="E44" s="231">
        <v>-7912.3540300000022</v>
      </c>
      <c r="F44" s="231">
        <v>-8355.5115899999983</v>
      </c>
      <c r="G44" s="231">
        <v>-8587.0681100000002</v>
      </c>
      <c r="H44" s="231">
        <v>-8959.5367600000027</v>
      </c>
      <c r="I44" s="231">
        <v>-9496.5350899999976</v>
      </c>
      <c r="J44" s="231">
        <v>-9579.6499600000025</v>
      </c>
      <c r="K44" s="231">
        <v>-6.8354200000000001</v>
      </c>
      <c r="L44" s="231">
        <v>-10.771540000000002</v>
      </c>
      <c r="M44" s="324">
        <v>-0.33749999999999858</v>
      </c>
      <c r="N44" s="324">
        <v>-27968.035650000002</v>
      </c>
      <c r="O44" s="132">
        <v>-35.072160000000004</v>
      </c>
      <c r="P44" s="132">
        <v>2.1000300000000061</v>
      </c>
      <c r="Q44" s="132">
        <v>-1.8360000000000581E-2</v>
      </c>
      <c r="R44" s="324">
        <v>0</v>
      </c>
    </row>
    <row r="45" spans="1:18">
      <c r="A45" s="191"/>
      <c r="B45" s="138" t="s">
        <v>29</v>
      </c>
      <c r="C45" s="231">
        <v>-26.88636</v>
      </c>
      <c r="D45" s="231">
        <v>-24.06898</v>
      </c>
      <c r="E45" s="231">
        <v>-23.40184</v>
      </c>
      <c r="F45" s="231">
        <v>-5.645559999999989</v>
      </c>
      <c r="G45" s="231">
        <v>-6.1474200000000003</v>
      </c>
      <c r="H45" s="231">
        <v>-7.3998599999999985</v>
      </c>
      <c r="I45" s="231">
        <v>-47.210979999999992</v>
      </c>
      <c r="J45" s="231">
        <v>-411.19905</v>
      </c>
      <c r="K45" s="231">
        <v>-7834.4466799999991</v>
      </c>
      <c r="L45" s="231">
        <v>-7638.731139999999</v>
      </c>
      <c r="M45" s="324">
        <v>-7438.5396499999979</v>
      </c>
      <c r="N45" s="324">
        <v>22759.666069999999</v>
      </c>
      <c r="O45" s="132">
        <v>-4791.7267299999994</v>
      </c>
      <c r="P45" s="132">
        <v>-4797.2623699999995</v>
      </c>
      <c r="Q45" s="132">
        <v>-4889.6737899999998</v>
      </c>
      <c r="R45" s="324">
        <v>0</v>
      </c>
    </row>
    <row r="46" spans="1:18">
      <c r="A46" s="189"/>
      <c r="B46" s="123" t="s">
        <v>32</v>
      </c>
      <c r="C46" s="128">
        <v>-27.645980000000002</v>
      </c>
      <c r="D46" s="128">
        <v>0</v>
      </c>
      <c r="E46" s="128">
        <v>0</v>
      </c>
      <c r="F46" s="128">
        <v>0</v>
      </c>
      <c r="G46" s="128">
        <v>0</v>
      </c>
      <c r="H46" s="128">
        <v>0</v>
      </c>
      <c r="I46" s="128">
        <v>-8.0112099999999984</v>
      </c>
      <c r="J46" s="128">
        <v>-1.6889999999989413E-2</v>
      </c>
      <c r="K46" s="128">
        <v>-2.0000000000000002E-5</v>
      </c>
      <c r="L46" s="128">
        <v>1.0000000000000001E-5</v>
      </c>
      <c r="M46" s="323">
        <v>-6.0000000000000008E-5</v>
      </c>
      <c r="N46" s="323">
        <v>-10.121210000000001</v>
      </c>
      <c r="O46" s="133">
        <v>-6.5560000000000007E-2</v>
      </c>
      <c r="P46" s="133">
        <v>6.2000000000000455E-4</v>
      </c>
      <c r="Q46" s="133">
        <v>-53.568119999999993</v>
      </c>
      <c r="R46" s="323">
        <v>0</v>
      </c>
    </row>
    <row r="47" spans="1:18">
      <c r="A47" s="189"/>
      <c r="B47" s="123" t="s">
        <v>44</v>
      </c>
      <c r="C47" s="128">
        <v>0</v>
      </c>
      <c r="D47" s="128">
        <v>0</v>
      </c>
      <c r="E47" s="128">
        <v>0</v>
      </c>
      <c r="F47" s="128">
        <v>0</v>
      </c>
      <c r="G47" s="128">
        <v>0</v>
      </c>
      <c r="H47" s="128">
        <v>0</v>
      </c>
      <c r="I47" s="128">
        <v>0</v>
      </c>
      <c r="J47" s="128">
        <v>0</v>
      </c>
      <c r="K47" s="128">
        <v>0</v>
      </c>
      <c r="L47" s="128">
        <v>0</v>
      </c>
      <c r="M47" s="323">
        <v>0</v>
      </c>
      <c r="N47" s="323">
        <v>0</v>
      </c>
      <c r="O47" s="133">
        <v>0</v>
      </c>
      <c r="P47" s="133">
        <v>0</v>
      </c>
      <c r="Q47" s="133">
        <v>0</v>
      </c>
      <c r="R47" s="323">
        <v>0</v>
      </c>
    </row>
    <row r="48" spans="1:18">
      <c r="A48" s="189"/>
      <c r="B48" s="123" t="s">
        <v>33</v>
      </c>
      <c r="C48" s="128">
        <v>-1279.5325300000002</v>
      </c>
      <c r="D48" s="128">
        <v>-1773.4488100000008</v>
      </c>
      <c r="E48" s="128">
        <v>-2871.2472100000032</v>
      </c>
      <c r="F48" s="128">
        <v>-4748.2186299999985</v>
      </c>
      <c r="G48" s="128">
        <v>-2887.5136800000009</v>
      </c>
      <c r="H48" s="128">
        <v>-5388.7710100000031</v>
      </c>
      <c r="I48" s="128">
        <v>-6212.0226499999981</v>
      </c>
      <c r="J48" s="128">
        <v>4752.8357399999986</v>
      </c>
      <c r="K48" s="133">
        <v>-1709.2806699999987</v>
      </c>
      <c r="L48" s="133">
        <v>4238.8034700000007</v>
      </c>
      <c r="M48" s="133">
        <v>2319.1561399999969</v>
      </c>
      <c r="N48" s="133">
        <v>-975.47354000000337</v>
      </c>
      <c r="O48" s="133">
        <v>6037.3441000000021</v>
      </c>
      <c r="P48" s="133">
        <v>6461.9146000000019</v>
      </c>
      <c r="Q48" s="133">
        <v>7190.5153000000018</v>
      </c>
      <c r="R48" s="323">
        <v>0</v>
      </c>
    </row>
    <row r="49" spans="1:18">
      <c r="A49" s="189"/>
      <c r="B49" s="123" t="s">
        <v>34</v>
      </c>
      <c r="C49" s="128">
        <v>0</v>
      </c>
      <c r="D49" s="128">
        <v>0</v>
      </c>
      <c r="E49" s="128">
        <v>0</v>
      </c>
      <c r="F49" s="128">
        <v>0</v>
      </c>
      <c r="G49" s="128">
        <v>0</v>
      </c>
      <c r="H49" s="128">
        <v>0</v>
      </c>
      <c r="I49" s="128">
        <v>0</v>
      </c>
      <c r="J49" s="128">
        <v>0</v>
      </c>
      <c r="K49" s="128">
        <v>0</v>
      </c>
      <c r="L49" s="128">
        <v>-610.13785999999993</v>
      </c>
      <c r="M49" s="323">
        <v>-558.29731000000004</v>
      </c>
      <c r="N49" s="323">
        <v>38.023010000000113</v>
      </c>
      <c r="O49" s="133">
        <v>-1451.6366499999999</v>
      </c>
      <c r="P49" s="133">
        <v>-1422.1554500000002</v>
      </c>
      <c r="Q49" s="133">
        <v>-1681.3692600000002</v>
      </c>
      <c r="R49" s="323">
        <v>0</v>
      </c>
    </row>
    <row r="50" spans="1:18">
      <c r="A50" s="189"/>
      <c r="B50" s="123" t="s">
        <v>35</v>
      </c>
      <c r="C50" s="128">
        <v>-620.6095600000001</v>
      </c>
      <c r="D50" s="128">
        <v>602.97258000000011</v>
      </c>
      <c r="E50" s="128">
        <v>976.22404999999992</v>
      </c>
      <c r="F50" s="128">
        <v>1654.5320099999999</v>
      </c>
      <c r="G50" s="128">
        <v>981.75464999999997</v>
      </c>
      <c r="H50" s="128">
        <v>1832.1821400000003</v>
      </c>
      <c r="I50" s="128">
        <v>2112.0877100000002</v>
      </c>
      <c r="J50" s="128">
        <v>-11131.42849</v>
      </c>
      <c r="K50" s="128">
        <v>0</v>
      </c>
      <c r="L50" s="128">
        <v>0</v>
      </c>
      <c r="M50" s="323">
        <v>0</v>
      </c>
      <c r="N50" s="323">
        <v>0</v>
      </c>
      <c r="O50" s="133">
        <v>0</v>
      </c>
      <c r="P50" s="133">
        <v>0</v>
      </c>
      <c r="Q50" s="133">
        <v>0</v>
      </c>
      <c r="R50" s="323">
        <v>0</v>
      </c>
    </row>
    <row r="51" spans="1:18">
      <c r="A51" s="189"/>
      <c r="B51" s="123" t="s">
        <v>45</v>
      </c>
      <c r="C51" s="128">
        <v>0</v>
      </c>
      <c r="D51" s="128">
        <v>0</v>
      </c>
      <c r="E51" s="128">
        <v>0</v>
      </c>
      <c r="F51" s="128">
        <v>0</v>
      </c>
      <c r="G51" s="128">
        <v>0</v>
      </c>
      <c r="H51" s="128">
        <v>0</v>
      </c>
      <c r="I51" s="128">
        <v>0</v>
      </c>
      <c r="J51" s="128">
        <v>0</v>
      </c>
      <c r="K51" s="128">
        <v>0</v>
      </c>
      <c r="L51" s="128">
        <v>0</v>
      </c>
      <c r="M51" s="323">
        <v>0</v>
      </c>
      <c r="N51" s="323">
        <v>0</v>
      </c>
      <c r="O51" s="133">
        <v>0</v>
      </c>
      <c r="P51" s="133">
        <v>0</v>
      </c>
      <c r="Q51" s="133">
        <v>0</v>
      </c>
      <c r="R51" s="323">
        <v>0</v>
      </c>
    </row>
    <row r="52" spans="1:18">
      <c r="A52" s="189"/>
      <c r="B52" s="123" t="s">
        <v>46</v>
      </c>
      <c r="C52" s="128">
        <v>-1900.1420900000003</v>
      </c>
      <c r="D52" s="128">
        <v>-1170.4762300000007</v>
      </c>
      <c r="E52" s="128">
        <v>-1895.0231600000034</v>
      </c>
      <c r="F52" s="128">
        <v>-3093.6866199999986</v>
      </c>
      <c r="G52" s="133">
        <v>-1905.7590300000011</v>
      </c>
      <c r="H52" s="133">
        <v>-3556.5888700000028</v>
      </c>
      <c r="I52" s="133">
        <v>-4099.9349399999974</v>
      </c>
      <c r="J52" s="133">
        <v>-6378.5927500000016</v>
      </c>
      <c r="K52" s="133">
        <v>-1709.2806699999987</v>
      </c>
      <c r="L52" s="133">
        <v>3628.6656100000009</v>
      </c>
      <c r="M52" s="133">
        <v>1760.8588299999969</v>
      </c>
      <c r="N52" s="133">
        <v>-937.45053000000325</v>
      </c>
      <c r="O52" s="133">
        <v>4585.7074500000017</v>
      </c>
      <c r="P52" s="133">
        <v>5039.7591500000017</v>
      </c>
      <c r="Q52" s="133">
        <v>5509.1460400000014</v>
      </c>
      <c r="R52" s="133">
        <v>0</v>
      </c>
    </row>
    <row r="53" spans="1:18">
      <c r="A53" s="189"/>
      <c r="B53" s="139" t="s">
        <v>36</v>
      </c>
      <c r="C53" s="356">
        <v>-1900.1420900000003</v>
      </c>
      <c r="D53" s="356">
        <v>-1170.4762300000007</v>
      </c>
      <c r="E53" s="356">
        <v>-1895.0231600000034</v>
      </c>
      <c r="F53" s="356">
        <v>-3093.6866199999986</v>
      </c>
      <c r="G53" s="356">
        <v>-1905.7590300000011</v>
      </c>
      <c r="H53" s="356">
        <v>-3556.5888700000028</v>
      </c>
      <c r="I53" s="356">
        <v>-4099.9349399999974</v>
      </c>
      <c r="J53" s="356">
        <v>-6378.5927500000016</v>
      </c>
      <c r="K53" s="141">
        <v>-1709.2806699999987</v>
      </c>
      <c r="L53" s="141">
        <v>3628.6656100000009</v>
      </c>
      <c r="M53" s="141">
        <v>1760.8588299999969</v>
      </c>
      <c r="N53" s="141">
        <v>-937.45053000000325</v>
      </c>
      <c r="O53" s="141">
        <v>4585.7074500000017</v>
      </c>
      <c r="P53" s="141">
        <v>5039.7591500000017</v>
      </c>
      <c r="Q53" s="141">
        <v>5509.1460400000014</v>
      </c>
      <c r="R53" s="346">
        <v>0</v>
      </c>
    </row>
    <row r="54" spans="1:18" ht="9" customHeight="1">
      <c r="A54" s="122"/>
      <c r="B54" s="123"/>
      <c r="C54" s="186"/>
      <c r="D54" s="186"/>
      <c r="E54" s="186"/>
      <c r="F54" s="186"/>
      <c r="G54" s="186"/>
      <c r="H54" s="186"/>
      <c r="I54" s="186"/>
      <c r="J54" s="186"/>
      <c r="K54" s="186"/>
      <c r="L54" s="186"/>
      <c r="M54" s="186"/>
      <c r="N54" s="186"/>
      <c r="O54" s="186"/>
      <c r="P54" s="186"/>
      <c r="Q54" s="186"/>
      <c r="R54" s="186"/>
    </row>
    <row r="55" spans="1:18">
      <c r="A55" s="122"/>
      <c r="B55" s="143" t="s">
        <v>189</v>
      </c>
      <c r="C55" s="187"/>
      <c r="D55" s="187"/>
      <c r="E55" s="187"/>
      <c r="F55" s="187"/>
      <c r="G55" s="187"/>
      <c r="H55" s="187"/>
      <c r="I55" s="187"/>
      <c r="J55" s="187"/>
      <c r="K55" s="187"/>
      <c r="L55" s="187"/>
      <c r="M55" s="187"/>
      <c r="N55" s="187"/>
      <c r="O55" s="187">
        <v>8211.0149600000004</v>
      </c>
      <c r="P55" s="187">
        <v>8161.0298500000017</v>
      </c>
      <c r="Q55" s="187">
        <v>7617.9825400000018</v>
      </c>
      <c r="R55" s="187">
        <v>0</v>
      </c>
    </row>
    <row r="56" spans="1:18" ht="16.5">
      <c r="A56" s="122"/>
      <c r="B56" s="139" t="s">
        <v>439</v>
      </c>
      <c r="C56" s="141"/>
      <c r="D56" s="141"/>
      <c r="E56" s="141"/>
      <c r="F56" s="141"/>
      <c r="G56" s="141"/>
      <c r="H56" s="141"/>
      <c r="I56" s="141"/>
      <c r="J56" s="141"/>
      <c r="K56" s="141"/>
      <c r="L56" s="141"/>
      <c r="M56" s="141"/>
      <c r="N56" s="141"/>
      <c r="O56" s="141">
        <v>8211.0149600000004</v>
      </c>
      <c r="P56" s="141">
        <v>8161.0298500000017</v>
      </c>
      <c r="Q56" s="141">
        <v>7617.9825400000018</v>
      </c>
      <c r="R56" s="141">
        <v>0</v>
      </c>
    </row>
    <row r="57" spans="1:18">
      <c r="B57" s="145" t="s">
        <v>190</v>
      </c>
      <c r="C57" s="120"/>
      <c r="D57" s="120"/>
      <c r="E57" s="120"/>
      <c r="F57" s="120"/>
      <c r="G57" s="120"/>
      <c r="H57" s="120"/>
      <c r="I57" s="120"/>
      <c r="J57" s="120"/>
      <c r="K57" s="120"/>
      <c r="L57" s="120"/>
      <c r="M57" s="120"/>
      <c r="N57" s="120"/>
      <c r="O57" s="120"/>
      <c r="P57" s="120"/>
      <c r="Q57" s="120"/>
      <c r="R57" s="120"/>
    </row>
    <row r="58" spans="1:18">
      <c r="B58" s="145" t="s">
        <v>191</v>
      </c>
      <c r="C58" s="120"/>
      <c r="D58" s="120"/>
      <c r="E58" s="120"/>
      <c r="F58" s="120"/>
      <c r="G58" s="120"/>
      <c r="H58" s="120"/>
      <c r="I58" s="120"/>
      <c r="J58" s="120"/>
      <c r="K58" s="120"/>
      <c r="L58" s="120"/>
      <c r="M58" s="120"/>
      <c r="N58" s="120"/>
      <c r="O58" s="120"/>
      <c r="P58" s="120"/>
      <c r="Q58" s="120"/>
      <c r="R58" s="120"/>
    </row>
    <row r="59" spans="1:18">
      <c r="A59" s="122"/>
      <c r="B59" s="145" t="s">
        <v>192</v>
      </c>
      <c r="C59" s="120"/>
      <c r="D59" s="120"/>
      <c r="E59" s="120"/>
      <c r="F59" s="120"/>
      <c r="G59" s="120"/>
      <c r="H59" s="120"/>
      <c r="I59" s="120"/>
      <c r="J59" s="120"/>
      <c r="K59" s="120"/>
      <c r="L59" s="120"/>
      <c r="M59" s="120"/>
      <c r="N59" s="120"/>
      <c r="O59" s="120"/>
      <c r="P59" s="120"/>
      <c r="Q59" s="120"/>
      <c r="R59" s="120"/>
    </row>
    <row r="60" spans="1:18">
      <c r="A60" s="122"/>
      <c r="B60" s="36"/>
      <c r="C60" s="116"/>
      <c r="D60" s="116"/>
      <c r="E60" s="116"/>
      <c r="F60" s="116"/>
      <c r="G60" s="116"/>
      <c r="H60" s="116"/>
      <c r="I60" s="116"/>
      <c r="J60" s="116"/>
      <c r="K60" s="116"/>
      <c r="L60" s="116"/>
      <c r="M60" s="116"/>
      <c r="N60" s="116"/>
      <c r="O60" s="116"/>
      <c r="P60" s="116"/>
      <c r="Q60" s="116"/>
      <c r="R60" s="116"/>
    </row>
    <row r="61" spans="1:18" ht="15" thickBot="1">
      <c r="A61" s="122"/>
      <c r="B61" s="36"/>
      <c r="C61" s="116"/>
      <c r="D61" s="116"/>
      <c r="E61" s="116"/>
      <c r="F61" s="116"/>
      <c r="G61" s="116"/>
      <c r="H61" s="116"/>
      <c r="I61" s="116"/>
      <c r="J61" s="116"/>
      <c r="K61" s="116"/>
      <c r="L61" s="116"/>
      <c r="M61" s="116"/>
      <c r="N61" s="116"/>
      <c r="O61" s="116"/>
      <c r="P61" s="116"/>
      <c r="Q61" s="116"/>
      <c r="R61" s="116"/>
    </row>
    <row r="62" spans="1:18" ht="16" customHeight="1" thickTop="1" thickBot="1">
      <c r="B62" s="121" t="s">
        <v>94</v>
      </c>
      <c r="C62" s="391">
        <v>2015</v>
      </c>
      <c r="D62" s="391"/>
      <c r="E62" s="391"/>
      <c r="F62" s="391"/>
      <c r="G62" s="392">
        <v>2016</v>
      </c>
      <c r="H62" s="391"/>
      <c r="I62" s="391"/>
      <c r="J62" s="391"/>
      <c r="K62" s="392">
        <v>2017</v>
      </c>
      <c r="L62" s="391"/>
      <c r="M62" s="391"/>
      <c r="N62" s="391"/>
      <c r="O62" s="392">
        <v>2018</v>
      </c>
      <c r="P62" s="391"/>
      <c r="Q62" s="391"/>
      <c r="R62" s="391"/>
    </row>
    <row r="63" spans="1:18" ht="16" customHeight="1" thickTop="1">
      <c r="B63" s="28" t="s">
        <v>97</v>
      </c>
      <c r="C63" s="351" t="s">
        <v>0</v>
      </c>
      <c r="D63" s="351" t="s">
        <v>1</v>
      </c>
      <c r="E63" s="351" t="s">
        <v>2</v>
      </c>
      <c r="F63" s="351" t="s">
        <v>3</v>
      </c>
      <c r="G63" s="351" t="s">
        <v>4</v>
      </c>
      <c r="H63" s="351" t="s">
        <v>5</v>
      </c>
      <c r="I63" s="351" t="s">
        <v>6</v>
      </c>
      <c r="J63" s="351" t="s">
        <v>7</v>
      </c>
      <c r="K63" s="351" t="s">
        <v>8</v>
      </c>
      <c r="L63" s="351" t="s">
        <v>90</v>
      </c>
      <c r="M63" s="351" t="s">
        <v>102</v>
      </c>
      <c r="N63" s="351" t="s">
        <v>103</v>
      </c>
      <c r="O63" s="351" t="s">
        <v>104</v>
      </c>
      <c r="P63" s="351" t="s">
        <v>106</v>
      </c>
      <c r="Q63" s="351" t="s">
        <v>107</v>
      </c>
      <c r="R63" s="351" t="s">
        <v>108</v>
      </c>
    </row>
    <row r="64" spans="1:18">
      <c r="A64" s="192"/>
      <c r="B64" s="148" t="s">
        <v>48</v>
      </c>
      <c r="C64" s="357">
        <v>13054.989120000002</v>
      </c>
      <c r="D64" s="357">
        <v>24709.651820000003</v>
      </c>
      <c r="E64" s="357">
        <v>24937.58323</v>
      </c>
      <c r="F64" s="357">
        <v>18978.685990000002</v>
      </c>
      <c r="G64" s="357">
        <v>18200.979819999997</v>
      </c>
      <c r="H64" s="357">
        <v>9714.6250300000011</v>
      </c>
      <c r="I64" s="357">
        <v>17669.072749999999</v>
      </c>
      <c r="J64" s="149">
        <v>6543.055769999999</v>
      </c>
      <c r="K64" s="149">
        <v>15404.626579999998</v>
      </c>
      <c r="L64" s="149">
        <v>12861.867869999998</v>
      </c>
      <c r="M64" s="149">
        <v>8375.9125699999986</v>
      </c>
      <c r="N64" s="149">
        <v>5131.4864299999999</v>
      </c>
      <c r="O64" s="149">
        <v>1073.7959500000004</v>
      </c>
      <c r="P64" s="149">
        <v>2537.5757999999996</v>
      </c>
      <c r="Q64" s="149">
        <v>4583.45237</v>
      </c>
      <c r="R64" s="149">
        <v>0</v>
      </c>
    </row>
    <row r="65" spans="1:18">
      <c r="A65" s="192"/>
      <c r="B65" s="151" t="s">
        <v>49</v>
      </c>
      <c r="C65" s="331">
        <v>120.15858999999999</v>
      </c>
      <c r="D65" s="331">
        <v>41.836869999999998</v>
      </c>
      <c r="E65" s="331">
        <v>90.444689999999994</v>
      </c>
      <c r="F65" s="331">
        <v>43.618960000000023</v>
      </c>
      <c r="G65" s="331">
        <v>625.53649000000007</v>
      </c>
      <c r="H65" s="331">
        <v>723.95344999999998</v>
      </c>
      <c r="I65" s="331">
        <v>676.70564000000002</v>
      </c>
      <c r="J65" s="358">
        <v>962.87789000000009</v>
      </c>
      <c r="K65" s="152">
        <v>619.24940000000004</v>
      </c>
      <c r="L65" s="152">
        <v>613.46830000000011</v>
      </c>
      <c r="M65" s="152">
        <v>614.14568000000008</v>
      </c>
      <c r="N65" s="152">
        <v>613.94118000000014</v>
      </c>
      <c r="O65" s="152">
        <v>0.59421000000000002</v>
      </c>
      <c r="P65" s="152">
        <v>0.46154000000000001</v>
      </c>
      <c r="Q65" s="152">
        <v>8.4459999999999993E-2</v>
      </c>
      <c r="R65" s="152">
        <v>0</v>
      </c>
    </row>
    <row r="66" spans="1:18">
      <c r="A66" s="192"/>
      <c r="B66" s="151" t="s">
        <v>118</v>
      </c>
      <c r="C66" s="357">
        <v>0</v>
      </c>
      <c r="D66" s="357">
        <v>0</v>
      </c>
      <c r="E66" s="357">
        <v>0</v>
      </c>
      <c r="F66" s="357">
        <v>0</v>
      </c>
      <c r="G66" s="357">
        <v>0</v>
      </c>
      <c r="H66" s="357">
        <v>0</v>
      </c>
      <c r="I66" s="357">
        <v>0</v>
      </c>
      <c r="J66" s="149">
        <v>0</v>
      </c>
      <c r="K66" s="149">
        <v>0</v>
      </c>
      <c r="L66" s="149">
        <v>0</v>
      </c>
      <c r="M66" s="149">
        <v>0</v>
      </c>
      <c r="N66" s="149">
        <v>0</v>
      </c>
      <c r="O66" s="152">
        <v>0</v>
      </c>
      <c r="P66" s="152">
        <v>0</v>
      </c>
      <c r="Q66" s="152">
        <v>0</v>
      </c>
      <c r="R66" s="149">
        <v>0</v>
      </c>
    </row>
    <row r="67" spans="1:18">
      <c r="A67" s="192"/>
      <c r="B67" s="151" t="s">
        <v>98</v>
      </c>
      <c r="C67" s="357">
        <v>0</v>
      </c>
      <c r="D67" s="357">
        <v>0</v>
      </c>
      <c r="E67" s="357">
        <v>0</v>
      </c>
      <c r="F67" s="357">
        <v>0</v>
      </c>
      <c r="G67" s="357">
        <v>0</v>
      </c>
      <c r="H67" s="357">
        <v>0</v>
      </c>
      <c r="I67" s="357">
        <v>0</v>
      </c>
      <c r="J67" s="149">
        <v>0</v>
      </c>
      <c r="K67" s="149">
        <v>0</v>
      </c>
      <c r="L67" s="149">
        <v>0</v>
      </c>
      <c r="M67" s="149">
        <v>0</v>
      </c>
      <c r="N67" s="149">
        <v>0</v>
      </c>
      <c r="O67" s="152">
        <v>-2920.5944500000001</v>
      </c>
      <c r="P67" s="152">
        <v>-2920.5944500000001</v>
      </c>
      <c r="Q67" s="152">
        <v>-2920.5944500000001</v>
      </c>
      <c r="R67" s="149">
        <v>0</v>
      </c>
    </row>
    <row r="68" spans="1:18">
      <c r="A68" s="192"/>
      <c r="B68" s="151" t="s">
        <v>52</v>
      </c>
      <c r="C68" s="152">
        <v>219.57208</v>
      </c>
      <c r="D68" s="152">
        <v>507.57249999999999</v>
      </c>
      <c r="E68" s="152">
        <v>570.65506999999991</v>
      </c>
      <c r="F68" s="152">
        <v>1185.06061</v>
      </c>
      <c r="G68" s="152">
        <v>1462.5726999999997</v>
      </c>
      <c r="H68" s="152">
        <v>2593.7434900000003</v>
      </c>
      <c r="I68" s="152">
        <v>4638.2487600000004</v>
      </c>
      <c r="J68" s="358">
        <v>1275.5</v>
      </c>
      <c r="K68" s="152">
        <v>7319.9674399999994</v>
      </c>
      <c r="L68" s="152">
        <v>7663.5531199999996</v>
      </c>
      <c r="M68" s="152">
        <v>7414.5965299999989</v>
      </c>
      <c r="N68" s="152">
        <v>1894</v>
      </c>
      <c r="O68" s="152">
        <v>1727.7229600000001</v>
      </c>
      <c r="P68" s="152">
        <v>1718.62851</v>
      </c>
      <c r="Q68" s="152">
        <v>1872.3683899999999</v>
      </c>
      <c r="R68" s="152">
        <v>0</v>
      </c>
    </row>
    <row r="69" spans="1:18">
      <c r="A69" s="192"/>
      <c r="B69" s="151" t="s">
        <v>50</v>
      </c>
      <c r="C69" s="331">
        <v>12405.10778</v>
      </c>
      <c r="D69" s="331">
        <v>24087.929210000002</v>
      </c>
      <c r="E69" s="331">
        <v>23197.579760000001</v>
      </c>
      <c r="F69" s="331">
        <v>17080.944620000002</v>
      </c>
      <c r="G69" s="331">
        <v>15771.801869999999</v>
      </c>
      <c r="H69" s="331">
        <v>6389.7412700000004</v>
      </c>
      <c r="I69" s="331">
        <v>5706.2747200000003</v>
      </c>
      <c r="J69" s="358">
        <v>4198.0545199999997</v>
      </c>
      <c r="K69" s="152">
        <v>7405.9420999999984</v>
      </c>
      <c r="L69" s="152">
        <v>4567.7393599999996</v>
      </c>
      <c r="M69" s="152">
        <v>206.79025000000058</v>
      </c>
      <c r="N69" s="152">
        <v>2525</v>
      </c>
      <c r="O69" s="152">
        <v>-59.948419999999999</v>
      </c>
      <c r="P69" s="152">
        <v>1.9094</v>
      </c>
      <c r="Q69" s="152">
        <v>-66.131679999999989</v>
      </c>
      <c r="R69" s="152">
        <v>0</v>
      </c>
    </row>
    <row r="70" spans="1:18">
      <c r="A70" s="192"/>
      <c r="B70" s="151" t="s">
        <v>55</v>
      </c>
      <c r="C70" s="152">
        <v>0</v>
      </c>
      <c r="D70" s="152">
        <v>0</v>
      </c>
      <c r="E70" s="152">
        <v>0</v>
      </c>
      <c r="F70" s="152">
        <v>0</v>
      </c>
      <c r="G70" s="152">
        <v>0</v>
      </c>
      <c r="H70" s="152">
        <v>0</v>
      </c>
      <c r="I70" s="152">
        <v>0</v>
      </c>
      <c r="J70" s="358">
        <v>0</v>
      </c>
      <c r="K70" s="152">
        <v>0</v>
      </c>
      <c r="L70" s="152">
        <v>0</v>
      </c>
      <c r="M70" s="152">
        <v>0</v>
      </c>
      <c r="N70" s="152">
        <v>0</v>
      </c>
      <c r="O70" s="152">
        <v>58.918469999999999</v>
      </c>
      <c r="P70" s="152">
        <v>15.081610000000001</v>
      </c>
      <c r="Q70" s="152">
        <v>696.56242000000009</v>
      </c>
      <c r="R70" s="331">
        <v>0</v>
      </c>
    </row>
    <row r="71" spans="1:18">
      <c r="A71" s="192"/>
      <c r="B71" s="151" t="s">
        <v>119</v>
      </c>
      <c r="C71" s="357">
        <v>0</v>
      </c>
      <c r="D71" s="357">
        <v>0</v>
      </c>
      <c r="E71" s="357">
        <v>0</v>
      </c>
      <c r="F71" s="357">
        <v>0</v>
      </c>
      <c r="G71" s="357">
        <v>0</v>
      </c>
      <c r="H71" s="357">
        <v>0</v>
      </c>
      <c r="I71" s="357">
        <v>0</v>
      </c>
      <c r="J71" s="149">
        <v>0</v>
      </c>
      <c r="K71" s="149">
        <v>0</v>
      </c>
      <c r="L71" s="149">
        <v>0</v>
      </c>
      <c r="M71" s="149">
        <v>0</v>
      </c>
      <c r="N71" s="149">
        <v>0</v>
      </c>
      <c r="O71" s="152">
        <v>2267.1031800000001</v>
      </c>
      <c r="P71" s="152">
        <v>3722.0891900000001</v>
      </c>
      <c r="Q71" s="152">
        <v>5001.1632300000001</v>
      </c>
      <c r="R71" s="149">
        <v>0</v>
      </c>
    </row>
    <row r="72" spans="1:18">
      <c r="A72" s="192"/>
      <c r="B72" s="151" t="s">
        <v>51</v>
      </c>
      <c r="C72" s="331">
        <v>0</v>
      </c>
      <c r="D72" s="331">
        <v>0</v>
      </c>
      <c r="E72" s="331">
        <v>0</v>
      </c>
      <c r="F72" s="331">
        <v>0</v>
      </c>
      <c r="G72" s="331">
        <v>0</v>
      </c>
      <c r="H72" s="331">
        <v>0</v>
      </c>
      <c r="I72" s="331">
        <v>0</v>
      </c>
      <c r="J72" s="358">
        <v>0</v>
      </c>
      <c r="K72" s="152">
        <v>0</v>
      </c>
      <c r="L72" s="152">
        <v>0</v>
      </c>
      <c r="M72" s="152">
        <v>0</v>
      </c>
      <c r="N72" s="152">
        <v>0</v>
      </c>
      <c r="O72" s="152">
        <v>0</v>
      </c>
      <c r="P72" s="152">
        <v>0</v>
      </c>
      <c r="Q72" s="152">
        <v>0</v>
      </c>
      <c r="R72" s="152">
        <v>0</v>
      </c>
    </row>
    <row r="73" spans="1:18">
      <c r="A73" s="192"/>
      <c r="B73" s="151" t="s">
        <v>54</v>
      </c>
      <c r="C73" s="152">
        <v>310.15066999999999</v>
      </c>
      <c r="D73" s="152">
        <v>72.313240000000008</v>
      </c>
      <c r="E73" s="152">
        <v>1078.90371</v>
      </c>
      <c r="F73" s="152">
        <v>669.06180000000006</v>
      </c>
      <c r="G73" s="152">
        <v>341.06876</v>
      </c>
      <c r="H73" s="152">
        <v>7.1868200000000213</v>
      </c>
      <c r="I73" s="152">
        <v>6647.8436300000003</v>
      </c>
      <c r="J73" s="358">
        <v>106.62335999999985</v>
      </c>
      <c r="K73" s="152">
        <v>59.467640000000003</v>
      </c>
      <c r="L73" s="152">
        <v>17.107089999999999</v>
      </c>
      <c r="M73" s="152">
        <v>140.38010999999997</v>
      </c>
      <c r="N73" s="152">
        <v>98.545249999999996</v>
      </c>
      <c r="O73" s="152">
        <v>0</v>
      </c>
      <c r="P73" s="152">
        <v>0</v>
      </c>
      <c r="Q73" s="152">
        <v>0</v>
      </c>
      <c r="R73" s="331">
        <v>0</v>
      </c>
    </row>
    <row r="74" spans="1:18">
      <c r="A74" s="192"/>
      <c r="B74" s="151" t="s">
        <v>120</v>
      </c>
      <c r="C74" s="357">
        <v>0</v>
      </c>
      <c r="D74" s="357">
        <v>0</v>
      </c>
      <c r="E74" s="357">
        <v>0</v>
      </c>
      <c r="F74" s="357">
        <v>0</v>
      </c>
      <c r="G74" s="357">
        <v>0</v>
      </c>
      <c r="H74" s="357">
        <v>0</v>
      </c>
      <c r="I74" s="357">
        <v>0</v>
      </c>
      <c r="J74" s="149">
        <v>0</v>
      </c>
      <c r="K74" s="149">
        <v>0</v>
      </c>
      <c r="L74" s="149">
        <v>0</v>
      </c>
      <c r="M74" s="149">
        <v>0</v>
      </c>
      <c r="N74" s="149">
        <v>0</v>
      </c>
      <c r="O74" s="152">
        <v>0</v>
      </c>
      <c r="P74" s="152">
        <v>0</v>
      </c>
      <c r="Q74" s="149">
        <v>0</v>
      </c>
      <c r="R74" s="149">
        <v>0</v>
      </c>
    </row>
    <row r="75" spans="1:18">
      <c r="A75" s="192"/>
      <c r="B75" s="151" t="s">
        <v>56</v>
      </c>
      <c r="C75" s="152">
        <v>0</v>
      </c>
      <c r="D75" s="152">
        <v>0</v>
      </c>
      <c r="E75" s="152">
        <v>0</v>
      </c>
      <c r="F75" s="152">
        <v>0</v>
      </c>
      <c r="G75" s="152">
        <v>0</v>
      </c>
      <c r="H75" s="152">
        <v>0</v>
      </c>
      <c r="I75" s="152">
        <v>0</v>
      </c>
      <c r="J75" s="358">
        <v>0</v>
      </c>
      <c r="K75" s="152">
        <v>0</v>
      </c>
      <c r="L75" s="152">
        <v>0</v>
      </c>
      <c r="M75" s="152">
        <v>0</v>
      </c>
      <c r="N75" s="152">
        <v>0</v>
      </c>
      <c r="O75" s="152">
        <v>0</v>
      </c>
      <c r="P75" s="152">
        <v>0</v>
      </c>
      <c r="Q75" s="152">
        <v>0</v>
      </c>
      <c r="R75" s="331">
        <v>0</v>
      </c>
    </row>
    <row r="76" spans="1:18">
      <c r="A76" s="192"/>
      <c r="B76" s="151" t="s">
        <v>224</v>
      </c>
      <c r="C76" s="357">
        <v>0</v>
      </c>
      <c r="D76" s="357">
        <v>0</v>
      </c>
      <c r="E76" s="357">
        <v>0</v>
      </c>
      <c r="F76" s="357">
        <v>0</v>
      </c>
      <c r="G76" s="357">
        <v>0</v>
      </c>
      <c r="H76" s="357">
        <v>0</v>
      </c>
      <c r="I76" s="357">
        <v>0</v>
      </c>
      <c r="J76" s="149">
        <v>0</v>
      </c>
      <c r="K76" s="149">
        <v>0</v>
      </c>
      <c r="L76" s="149">
        <v>0</v>
      </c>
      <c r="M76" s="149">
        <v>0</v>
      </c>
      <c r="N76" s="149">
        <v>0</v>
      </c>
      <c r="O76" s="152">
        <v>0</v>
      </c>
      <c r="P76" s="152">
        <v>0</v>
      </c>
      <c r="Q76" s="149">
        <v>0</v>
      </c>
      <c r="R76" s="149">
        <v>0</v>
      </c>
    </row>
    <row r="77" spans="1:18">
      <c r="A77" s="192"/>
      <c r="B77" s="151" t="s">
        <v>53</v>
      </c>
      <c r="C77" s="152">
        <v>0</v>
      </c>
      <c r="D77" s="152">
        <v>0</v>
      </c>
      <c r="E77" s="152">
        <v>0</v>
      </c>
      <c r="F77" s="152">
        <v>0</v>
      </c>
      <c r="G77" s="152">
        <v>0</v>
      </c>
      <c r="H77" s="152">
        <v>0</v>
      </c>
      <c r="I77" s="152">
        <v>0</v>
      </c>
      <c r="J77" s="358">
        <v>0</v>
      </c>
      <c r="K77" s="152">
        <v>0</v>
      </c>
      <c r="L77" s="152">
        <v>0</v>
      </c>
      <c r="M77" s="152">
        <v>0</v>
      </c>
      <c r="N77" s="152">
        <v>0</v>
      </c>
      <c r="O77" s="152">
        <v>0</v>
      </c>
      <c r="P77" s="152">
        <v>0</v>
      </c>
      <c r="Q77" s="152">
        <v>0</v>
      </c>
      <c r="R77" s="331">
        <v>0</v>
      </c>
    </row>
    <row r="78" spans="1:18">
      <c r="A78" s="192"/>
      <c r="B78" s="151" t="s">
        <v>57</v>
      </c>
      <c r="C78" s="152">
        <v>0</v>
      </c>
      <c r="D78" s="152">
        <v>0</v>
      </c>
      <c r="E78" s="152">
        <v>0</v>
      </c>
      <c r="F78" s="152">
        <v>0</v>
      </c>
      <c r="G78" s="152">
        <v>0</v>
      </c>
      <c r="H78" s="152">
        <v>0</v>
      </c>
      <c r="I78" s="152">
        <v>0</v>
      </c>
      <c r="J78" s="358">
        <v>0</v>
      </c>
      <c r="K78" s="152">
        <v>0</v>
      </c>
      <c r="L78" s="152">
        <v>0</v>
      </c>
      <c r="M78" s="152">
        <v>0</v>
      </c>
      <c r="N78" s="152">
        <v>0</v>
      </c>
      <c r="O78" s="152">
        <v>0</v>
      </c>
      <c r="P78" s="152">
        <v>0</v>
      </c>
      <c r="Q78" s="152">
        <v>0</v>
      </c>
      <c r="R78" s="149">
        <v>0</v>
      </c>
    </row>
    <row r="79" spans="1:18">
      <c r="A79" s="193"/>
      <c r="B79" s="154" t="s">
        <v>58</v>
      </c>
      <c r="C79" s="149">
        <v>190417.28656000004</v>
      </c>
      <c r="D79" s="149">
        <v>183404.68519000002</v>
      </c>
      <c r="E79" s="149">
        <v>190140.06720000002</v>
      </c>
      <c r="F79" s="149">
        <v>202338.84457000002</v>
      </c>
      <c r="G79" s="149">
        <v>208931.26367000001</v>
      </c>
      <c r="H79" s="149">
        <v>223948.49612999998</v>
      </c>
      <c r="I79" s="149">
        <v>224323.23693000001</v>
      </c>
      <c r="J79" s="149">
        <v>230202</v>
      </c>
      <c r="K79" s="149">
        <v>217451.02686000001</v>
      </c>
      <c r="L79" s="149">
        <v>233327.24932000003</v>
      </c>
      <c r="M79" s="149">
        <v>247546.90330000001</v>
      </c>
      <c r="N79" s="149">
        <v>265334.44592999999</v>
      </c>
      <c r="O79" s="149">
        <v>264510.47038000001</v>
      </c>
      <c r="P79" s="149">
        <v>273194.71969999996</v>
      </c>
      <c r="Q79" s="149">
        <v>284014.75996999996</v>
      </c>
      <c r="R79" s="232">
        <v>0</v>
      </c>
    </row>
    <row r="80" spans="1:18">
      <c r="A80" s="192"/>
      <c r="B80" s="148" t="s">
        <v>59</v>
      </c>
      <c r="C80" s="149">
        <v>30010.705679999999</v>
      </c>
      <c r="D80" s="149">
        <v>37149.436690000002</v>
      </c>
      <c r="E80" s="149">
        <v>44818.977860000006</v>
      </c>
      <c r="F80" s="149">
        <v>52241.858590000003</v>
      </c>
      <c r="G80" s="149">
        <v>59107.576310000004</v>
      </c>
      <c r="H80" s="149">
        <v>66474.20203</v>
      </c>
      <c r="I80" s="149">
        <v>69050.733319999999</v>
      </c>
      <c r="J80" s="149">
        <v>70695</v>
      </c>
      <c r="K80" s="149">
        <v>64761.927619999995</v>
      </c>
      <c r="L80" s="149">
        <v>81536.32865000001</v>
      </c>
      <c r="M80" s="149">
        <v>95965.907849999989</v>
      </c>
      <c r="N80" s="149">
        <v>109895</v>
      </c>
      <c r="O80" s="149">
        <v>108867.84671</v>
      </c>
      <c r="P80" s="149">
        <v>115651.69856999999</v>
      </c>
      <c r="Q80" s="149">
        <v>128011.89774</v>
      </c>
      <c r="R80" s="149">
        <v>0</v>
      </c>
    </row>
    <row r="81" spans="1:18">
      <c r="A81" s="192"/>
      <c r="B81" s="151" t="s">
        <v>118</v>
      </c>
      <c r="C81" s="149">
        <v>0</v>
      </c>
      <c r="D81" s="149">
        <v>0</v>
      </c>
      <c r="E81" s="149">
        <v>0</v>
      </c>
      <c r="F81" s="149">
        <v>0</v>
      </c>
      <c r="G81" s="149">
        <v>0</v>
      </c>
      <c r="H81" s="149">
        <v>0</v>
      </c>
      <c r="I81" s="149">
        <v>0</v>
      </c>
      <c r="J81" s="149">
        <v>0</v>
      </c>
      <c r="K81" s="149">
        <v>0</v>
      </c>
      <c r="L81" s="149">
        <v>0</v>
      </c>
      <c r="M81" s="149">
        <v>0</v>
      </c>
      <c r="N81" s="149">
        <v>0</v>
      </c>
      <c r="O81" s="149">
        <v>0</v>
      </c>
      <c r="P81" s="152">
        <v>0</v>
      </c>
      <c r="Q81" s="149">
        <v>0</v>
      </c>
      <c r="R81" s="149">
        <v>0</v>
      </c>
    </row>
    <row r="82" spans="1:18">
      <c r="A82" s="192"/>
      <c r="B82" s="151" t="s">
        <v>98</v>
      </c>
      <c r="C82" s="149">
        <v>0</v>
      </c>
      <c r="D82" s="149">
        <v>0</v>
      </c>
      <c r="E82" s="149">
        <v>0</v>
      </c>
      <c r="F82" s="149">
        <v>0</v>
      </c>
      <c r="G82" s="149">
        <v>0</v>
      </c>
      <c r="H82" s="149">
        <v>0</v>
      </c>
      <c r="I82" s="149">
        <v>0</v>
      </c>
      <c r="J82" s="149">
        <v>0</v>
      </c>
      <c r="K82" s="149">
        <v>0</v>
      </c>
      <c r="L82" s="149">
        <v>0</v>
      </c>
      <c r="M82" s="149">
        <v>0</v>
      </c>
      <c r="N82" s="149">
        <v>0</v>
      </c>
      <c r="O82" s="149">
        <v>0</v>
      </c>
      <c r="P82" s="152">
        <v>0</v>
      </c>
      <c r="Q82" s="149">
        <v>0</v>
      </c>
      <c r="R82" s="149">
        <v>0</v>
      </c>
    </row>
    <row r="83" spans="1:18">
      <c r="A83" s="192"/>
      <c r="B83" s="151" t="s">
        <v>50</v>
      </c>
      <c r="C83" s="152">
        <v>26165.34403</v>
      </c>
      <c r="D83" s="152">
        <v>33574.788760000003</v>
      </c>
      <c r="E83" s="152">
        <v>40268.105880000003</v>
      </c>
      <c r="F83" s="152">
        <v>46036.454600000005</v>
      </c>
      <c r="G83" s="152">
        <v>51920.417670000003</v>
      </c>
      <c r="H83" s="152">
        <v>57454.861250000002</v>
      </c>
      <c r="I83" s="152">
        <v>57919.304830000001</v>
      </c>
      <c r="J83" s="152">
        <v>70695</v>
      </c>
      <c r="K83" s="152">
        <v>64761.927619999995</v>
      </c>
      <c r="L83" s="152">
        <v>81536.32865000001</v>
      </c>
      <c r="M83" s="152">
        <v>95965.907849999989</v>
      </c>
      <c r="N83" s="152">
        <v>109895</v>
      </c>
      <c r="O83" s="155">
        <v>0</v>
      </c>
      <c r="P83" s="155">
        <v>0</v>
      </c>
      <c r="Q83" s="155">
        <v>0</v>
      </c>
      <c r="R83" s="152">
        <v>0</v>
      </c>
    </row>
    <row r="84" spans="1:18">
      <c r="A84" s="192"/>
      <c r="B84" s="151" t="s">
        <v>63</v>
      </c>
      <c r="C84" s="152">
        <v>0</v>
      </c>
      <c r="D84" s="152">
        <v>0</v>
      </c>
      <c r="E84" s="152">
        <v>0</v>
      </c>
      <c r="F84" s="152">
        <v>0</v>
      </c>
      <c r="G84" s="152">
        <v>0</v>
      </c>
      <c r="H84" s="152">
        <v>0</v>
      </c>
      <c r="I84" s="152">
        <v>0</v>
      </c>
      <c r="J84" s="152">
        <v>0</v>
      </c>
      <c r="K84" s="152">
        <v>0</v>
      </c>
      <c r="L84" s="152">
        <v>0</v>
      </c>
      <c r="M84" s="152">
        <v>0</v>
      </c>
      <c r="N84" s="152">
        <v>0</v>
      </c>
      <c r="O84" s="155">
        <v>0</v>
      </c>
      <c r="P84" s="155">
        <v>0</v>
      </c>
      <c r="Q84" s="155">
        <v>0</v>
      </c>
      <c r="R84" s="152">
        <v>0</v>
      </c>
    </row>
    <row r="85" spans="1:18">
      <c r="A85" s="192"/>
      <c r="B85" s="151" t="s">
        <v>119</v>
      </c>
      <c r="C85" s="149">
        <v>0</v>
      </c>
      <c r="D85" s="149">
        <v>0</v>
      </c>
      <c r="E85" s="149">
        <v>0</v>
      </c>
      <c r="F85" s="149">
        <v>0</v>
      </c>
      <c r="G85" s="149">
        <v>0</v>
      </c>
      <c r="H85" s="149">
        <v>0</v>
      </c>
      <c r="I85" s="149">
        <v>0</v>
      </c>
      <c r="J85" s="149">
        <v>0</v>
      </c>
      <c r="K85" s="149">
        <v>0</v>
      </c>
      <c r="L85" s="149">
        <v>0</v>
      </c>
      <c r="M85" s="149">
        <v>0</v>
      </c>
      <c r="N85" s="149">
        <v>0</v>
      </c>
      <c r="O85" s="152">
        <v>0</v>
      </c>
      <c r="P85" s="152">
        <v>0</v>
      </c>
      <c r="Q85" s="152">
        <v>0</v>
      </c>
      <c r="R85" s="149">
        <v>0</v>
      </c>
    </row>
    <row r="86" spans="1:18">
      <c r="A86" s="192"/>
      <c r="B86" s="151" t="s">
        <v>61</v>
      </c>
      <c r="C86" s="152">
        <v>0</v>
      </c>
      <c r="D86" s="152">
        <v>0</v>
      </c>
      <c r="E86" s="152">
        <v>0</v>
      </c>
      <c r="F86" s="152">
        <v>0</v>
      </c>
      <c r="G86" s="152">
        <v>0</v>
      </c>
      <c r="H86" s="152">
        <v>0</v>
      </c>
      <c r="I86" s="152">
        <v>0</v>
      </c>
      <c r="J86" s="152">
        <v>0</v>
      </c>
      <c r="K86" s="152">
        <v>0</v>
      </c>
      <c r="L86" s="152">
        <v>0</v>
      </c>
      <c r="M86" s="152">
        <v>0</v>
      </c>
      <c r="N86" s="152">
        <v>0</v>
      </c>
      <c r="O86" s="155">
        <v>0</v>
      </c>
      <c r="P86" s="155">
        <v>0</v>
      </c>
      <c r="Q86" s="155">
        <v>0</v>
      </c>
      <c r="R86" s="152">
        <v>0</v>
      </c>
    </row>
    <row r="87" spans="1:18">
      <c r="A87" s="192"/>
      <c r="B87" s="151" t="s">
        <v>120</v>
      </c>
      <c r="C87" s="149">
        <v>0</v>
      </c>
      <c r="D87" s="149">
        <v>0</v>
      </c>
      <c r="E87" s="149">
        <v>0</v>
      </c>
      <c r="F87" s="149">
        <v>0</v>
      </c>
      <c r="G87" s="149">
        <v>0</v>
      </c>
      <c r="H87" s="149">
        <v>0</v>
      </c>
      <c r="I87" s="149">
        <v>0</v>
      </c>
      <c r="J87" s="149">
        <v>0</v>
      </c>
      <c r="K87" s="149">
        <v>0</v>
      </c>
      <c r="L87" s="149">
        <v>0</v>
      </c>
      <c r="M87" s="149">
        <v>0</v>
      </c>
      <c r="N87" s="149">
        <v>0</v>
      </c>
      <c r="O87" s="152">
        <v>108867.84671</v>
      </c>
      <c r="P87" s="152">
        <v>115651.69856999999</v>
      </c>
      <c r="Q87" s="152">
        <v>128011.89774</v>
      </c>
      <c r="R87" s="149">
        <v>0</v>
      </c>
    </row>
    <row r="88" spans="1:18">
      <c r="A88" s="192"/>
      <c r="B88" s="151" t="s">
        <v>62</v>
      </c>
      <c r="C88" s="152">
        <v>3845.3616499999998</v>
      </c>
      <c r="D88" s="152">
        <v>3574.6479300000001</v>
      </c>
      <c r="E88" s="152">
        <v>4550.8719800000008</v>
      </c>
      <c r="F88" s="152">
        <v>6205.4039899999998</v>
      </c>
      <c r="G88" s="152">
        <v>7187.1586399999997</v>
      </c>
      <c r="H88" s="152">
        <v>9019.3407799999986</v>
      </c>
      <c r="I88" s="152">
        <v>11131.428489999998</v>
      </c>
      <c r="J88" s="152">
        <v>0</v>
      </c>
      <c r="K88" s="152">
        <v>0</v>
      </c>
      <c r="L88" s="152">
        <v>0</v>
      </c>
      <c r="M88" s="152">
        <v>0</v>
      </c>
      <c r="N88" s="152">
        <v>0</v>
      </c>
      <c r="O88" s="155">
        <v>0</v>
      </c>
      <c r="P88" s="155">
        <v>0</v>
      </c>
      <c r="Q88" s="155">
        <v>0</v>
      </c>
      <c r="R88" s="152">
        <v>0</v>
      </c>
    </row>
    <row r="89" spans="1:18">
      <c r="A89" s="192"/>
      <c r="B89" s="151" t="s">
        <v>93</v>
      </c>
      <c r="C89" s="149">
        <v>0</v>
      </c>
      <c r="D89" s="149">
        <v>0</v>
      </c>
      <c r="E89" s="149">
        <v>0</v>
      </c>
      <c r="F89" s="149">
        <v>0</v>
      </c>
      <c r="G89" s="149">
        <v>0</v>
      </c>
      <c r="H89" s="149">
        <v>0</v>
      </c>
      <c r="I89" s="149">
        <v>0</v>
      </c>
      <c r="J89" s="149">
        <v>0</v>
      </c>
      <c r="K89" s="149">
        <v>0</v>
      </c>
      <c r="L89" s="149">
        <v>0</v>
      </c>
      <c r="M89" s="149">
        <v>0</v>
      </c>
      <c r="N89" s="149">
        <v>0</v>
      </c>
      <c r="O89" s="149">
        <v>0</v>
      </c>
      <c r="P89" s="149">
        <v>0</v>
      </c>
      <c r="Q89" s="152">
        <v>0</v>
      </c>
      <c r="R89" s="149">
        <v>0</v>
      </c>
    </row>
    <row r="90" spans="1:18">
      <c r="A90" s="192"/>
      <c r="B90" s="151" t="s">
        <v>53</v>
      </c>
      <c r="C90" s="152">
        <v>0</v>
      </c>
      <c r="D90" s="152">
        <v>0</v>
      </c>
      <c r="E90" s="152">
        <v>0</v>
      </c>
      <c r="F90" s="152">
        <v>0</v>
      </c>
      <c r="G90" s="152">
        <v>0</v>
      </c>
      <c r="H90" s="152">
        <v>0</v>
      </c>
      <c r="I90" s="152">
        <v>0</v>
      </c>
      <c r="J90" s="152">
        <v>0</v>
      </c>
      <c r="K90" s="152">
        <v>0</v>
      </c>
      <c r="L90" s="152">
        <v>0</v>
      </c>
      <c r="M90" s="152">
        <v>0</v>
      </c>
      <c r="N90" s="152">
        <v>0</v>
      </c>
      <c r="O90" s="155">
        <v>0</v>
      </c>
      <c r="P90" s="155">
        <v>0</v>
      </c>
      <c r="Q90" s="155">
        <v>0</v>
      </c>
      <c r="R90" s="152">
        <v>0</v>
      </c>
    </row>
    <row r="91" spans="1:18">
      <c r="A91" s="192"/>
      <c r="B91" s="151" t="s">
        <v>60</v>
      </c>
      <c r="C91" s="152">
        <v>0</v>
      </c>
      <c r="D91" s="152">
        <v>0</v>
      </c>
      <c r="E91" s="152">
        <v>0</v>
      </c>
      <c r="F91" s="152">
        <v>0</v>
      </c>
      <c r="G91" s="152">
        <v>0</v>
      </c>
      <c r="H91" s="152">
        <v>0</v>
      </c>
      <c r="I91" s="152">
        <v>0</v>
      </c>
      <c r="J91" s="119">
        <v>0</v>
      </c>
      <c r="K91" s="119">
        <v>0</v>
      </c>
      <c r="L91" s="119">
        <v>0</v>
      </c>
      <c r="M91" s="152">
        <v>0</v>
      </c>
      <c r="N91" s="152">
        <v>0</v>
      </c>
      <c r="O91" s="149">
        <v>0</v>
      </c>
      <c r="P91" s="149">
        <v>0</v>
      </c>
      <c r="Q91" s="152">
        <v>0</v>
      </c>
      <c r="R91" s="152">
        <v>0</v>
      </c>
    </row>
    <row r="92" spans="1:18">
      <c r="A92" s="193"/>
      <c r="B92" s="154" t="s">
        <v>64</v>
      </c>
      <c r="C92" s="152">
        <v>160406.58088000002</v>
      </c>
      <c r="D92" s="152">
        <v>146255.24850000002</v>
      </c>
      <c r="E92" s="152">
        <v>145321.08934000001</v>
      </c>
      <c r="F92" s="152">
        <v>150096.98598</v>
      </c>
      <c r="G92" s="152">
        <v>149823.68736000001</v>
      </c>
      <c r="H92" s="152">
        <v>157474.2941</v>
      </c>
      <c r="I92" s="152">
        <v>155272.50361000001</v>
      </c>
      <c r="J92" s="149">
        <v>159507</v>
      </c>
      <c r="K92" s="149">
        <v>152689.09924000001</v>
      </c>
      <c r="L92" s="149">
        <v>151790.92067000002</v>
      </c>
      <c r="M92" s="149">
        <v>151580.99545000002</v>
      </c>
      <c r="N92" s="149">
        <v>155439.44592999999</v>
      </c>
      <c r="O92" s="149">
        <v>155642.62367</v>
      </c>
      <c r="P92" s="149">
        <v>157543.02112999998</v>
      </c>
      <c r="Q92" s="149">
        <v>156002.86222999997</v>
      </c>
      <c r="R92" s="149">
        <v>0</v>
      </c>
    </row>
    <row r="93" spans="1:18">
      <c r="A93" s="194"/>
      <c r="B93" s="158" t="s">
        <v>65</v>
      </c>
      <c r="C93" s="152">
        <v>0</v>
      </c>
      <c r="D93" s="152">
        <v>0</v>
      </c>
      <c r="E93" s="152">
        <v>0</v>
      </c>
      <c r="F93" s="152">
        <v>0</v>
      </c>
      <c r="G93" s="152">
        <v>0</v>
      </c>
      <c r="H93" s="152">
        <v>0</v>
      </c>
      <c r="I93" s="152">
        <v>0</v>
      </c>
      <c r="J93" s="152">
        <v>0</v>
      </c>
      <c r="K93" s="152">
        <v>0</v>
      </c>
      <c r="L93" s="152">
        <v>0</v>
      </c>
      <c r="M93" s="152">
        <v>0</v>
      </c>
      <c r="N93" s="152">
        <v>0</v>
      </c>
      <c r="O93" s="152">
        <v>0</v>
      </c>
      <c r="P93" s="152">
        <v>0</v>
      </c>
      <c r="Q93" s="152">
        <v>0</v>
      </c>
      <c r="R93" s="152">
        <v>0</v>
      </c>
    </row>
    <row r="94" spans="1:18">
      <c r="A94" s="194"/>
      <c r="B94" s="158" t="s">
        <v>66</v>
      </c>
      <c r="C94" s="152">
        <v>160406.58088000002</v>
      </c>
      <c r="D94" s="152">
        <v>146255.24850000002</v>
      </c>
      <c r="E94" s="152">
        <v>145321.08934000001</v>
      </c>
      <c r="F94" s="152">
        <v>150096.98598</v>
      </c>
      <c r="G94" s="152">
        <v>149823.68736000001</v>
      </c>
      <c r="H94" s="152">
        <v>157474.2941</v>
      </c>
      <c r="I94" s="152">
        <v>155272.50361000001</v>
      </c>
      <c r="J94" s="152">
        <v>159507</v>
      </c>
      <c r="K94" s="152">
        <v>152689.09924000001</v>
      </c>
      <c r="L94" s="152">
        <v>151790.92067000002</v>
      </c>
      <c r="M94" s="152">
        <v>151580.99545000002</v>
      </c>
      <c r="N94" s="152">
        <v>155428</v>
      </c>
      <c r="O94" s="152">
        <v>155631.76977000001</v>
      </c>
      <c r="P94" s="152">
        <v>157532.75925999999</v>
      </c>
      <c r="Q94" s="152">
        <v>155993.19238999998</v>
      </c>
      <c r="R94" s="152">
        <v>0</v>
      </c>
    </row>
    <row r="95" spans="1:18">
      <c r="A95" s="194"/>
      <c r="B95" s="158" t="s">
        <v>67</v>
      </c>
      <c r="C95" s="152">
        <v>0</v>
      </c>
      <c r="D95" s="152">
        <v>0</v>
      </c>
      <c r="E95" s="152">
        <v>0</v>
      </c>
      <c r="F95" s="152">
        <v>0</v>
      </c>
      <c r="G95" s="152">
        <v>0</v>
      </c>
      <c r="H95" s="152">
        <v>0</v>
      </c>
      <c r="I95" s="152">
        <v>0</v>
      </c>
      <c r="J95" s="152">
        <v>0</v>
      </c>
      <c r="K95" s="152">
        <v>0</v>
      </c>
      <c r="L95" s="152">
        <v>0</v>
      </c>
      <c r="M95" s="152">
        <v>0</v>
      </c>
      <c r="N95" s="152">
        <v>11.445930000000001</v>
      </c>
      <c r="O95" s="152">
        <v>10.853899999999999</v>
      </c>
      <c r="P95" s="152">
        <v>10.26187</v>
      </c>
      <c r="Q95" s="152">
        <v>9.6698400000000007</v>
      </c>
      <c r="R95" s="152">
        <v>0</v>
      </c>
    </row>
    <row r="96" spans="1:18">
      <c r="A96" s="195"/>
      <c r="B96" s="163" t="s">
        <v>68</v>
      </c>
      <c r="C96" s="359">
        <v>0</v>
      </c>
      <c r="D96" s="359">
        <v>0</v>
      </c>
      <c r="E96" s="359">
        <v>0</v>
      </c>
      <c r="F96" s="359">
        <v>0</v>
      </c>
      <c r="G96" s="359">
        <v>0</v>
      </c>
      <c r="H96" s="359">
        <v>0</v>
      </c>
      <c r="I96" s="359">
        <v>0</v>
      </c>
      <c r="J96" s="359">
        <v>0</v>
      </c>
      <c r="K96" s="359">
        <v>0</v>
      </c>
      <c r="L96" s="359">
        <v>0</v>
      </c>
      <c r="M96" s="152">
        <v>0</v>
      </c>
      <c r="N96" s="152">
        <v>0</v>
      </c>
      <c r="O96" s="152">
        <v>0</v>
      </c>
      <c r="P96" s="152">
        <v>0</v>
      </c>
      <c r="Q96" s="152">
        <v>0</v>
      </c>
      <c r="R96" s="152">
        <v>0</v>
      </c>
    </row>
    <row r="97" spans="1:18">
      <c r="A97" s="193"/>
      <c r="B97" s="160" t="s">
        <v>69</v>
      </c>
      <c r="C97" s="360">
        <v>203472.27568000005</v>
      </c>
      <c r="D97" s="360">
        <v>208114.33701000002</v>
      </c>
      <c r="E97" s="360">
        <v>215077.65043000001</v>
      </c>
      <c r="F97" s="360">
        <v>221317.53056000001</v>
      </c>
      <c r="G97" s="360">
        <v>227132.24349000002</v>
      </c>
      <c r="H97" s="360">
        <v>233663.12115999998</v>
      </c>
      <c r="I97" s="360">
        <v>241992.30968000001</v>
      </c>
      <c r="J97" s="317">
        <v>236745.05577000001</v>
      </c>
      <c r="K97" s="317">
        <v>232855.65344000002</v>
      </c>
      <c r="L97" s="317">
        <v>246189.11719000002</v>
      </c>
      <c r="M97" s="317">
        <v>255922.81586999999</v>
      </c>
      <c r="N97" s="317">
        <v>270465.93235999998</v>
      </c>
      <c r="O97" s="162">
        <v>265584.26633000001</v>
      </c>
      <c r="P97" s="162">
        <v>275732.29549999995</v>
      </c>
      <c r="Q97" s="162">
        <v>288598.21233999997</v>
      </c>
      <c r="R97" s="162">
        <v>0</v>
      </c>
    </row>
    <row r="98" spans="1:18" ht="15" thickBot="1">
      <c r="C98" s="116">
        <v>0</v>
      </c>
      <c r="D98" s="116">
        <v>0</v>
      </c>
      <c r="E98" s="116">
        <v>0</v>
      </c>
      <c r="F98" s="116">
        <v>0</v>
      </c>
      <c r="G98" s="116">
        <v>0</v>
      </c>
      <c r="H98" s="116"/>
      <c r="I98" s="116"/>
      <c r="J98" s="116"/>
      <c r="K98" s="116"/>
      <c r="L98" s="116"/>
      <c r="R98" s="116"/>
    </row>
    <row r="99" spans="1:18" ht="16" customHeight="1" thickTop="1" thickBot="1">
      <c r="A99" s="178"/>
      <c r="B99" s="27" t="s">
        <v>95</v>
      </c>
      <c r="C99" s="391">
        <v>2015</v>
      </c>
      <c r="D99" s="391"/>
      <c r="E99" s="391"/>
      <c r="F99" s="391"/>
      <c r="G99" s="392">
        <v>2016</v>
      </c>
      <c r="H99" s="391"/>
      <c r="I99" s="391"/>
      <c r="J99" s="391"/>
      <c r="K99" s="392">
        <v>2017</v>
      </c>
      <c r="L99" s="391"/>
      <c r="M99" s="391"/>
      <c r="N99" s="391"/>
      <c r="O99" s="392">
        <v>2018</v>
      </c>
      <c r="P99" s="391"/>
      <c r="Q99" s="391"/>
      <c r="R99" s="391"/>
    </row>
    <row r="100" spans="1:18" ht="16" customHeight="1" thickTop="1">
      <c r="B100" s="28" t="s">
        <v>97</v>
      </c>
      <c r="C100" s="351" t="s">
        <v>0</v>
      </c>
      <c r="D100" s="351" t="s">
        <v>1</v>
      </c>
      <c r="E100" s="351" t="s">
        <v>2</v>
      </c>
      <c r="F100" s="351" t="s">
        <v>3</v>
      </c>
      <c r="G100" s="351" t="s">
        <v>4</v>
      </c>
      <c r="H100" s="351" t="s">
        <v>5</v>
      </c>
      <c r="I100" s="351" t="s">
        <v>6</v>
      </c>
      <c r="J100" s="351" t="s">
        <v>7</v>
      </c>
      <c r="K100" s="351" t="s">
        <v>8</v>
      </c>
      <c r="L100" s="351" t="s">
        <v>90</v>
      </c>
      <c r="M100" s="351" t="s">
        <v>102</v>
      </c>
      <c r="N100" s="351" t="s">
        <v>103</v>
      </c>
      <c r="O100" s="351" t="s">
        <v>104</v>
      </c>
      <c r="P100" s="351" t="s">
        <v>106</v>
      </c>
      <c r="Q100" s="351" t="s">
        <v>107</v>
      </c>
      <c r="R100" s="351" t="s">
        <v>108</v>
      </c>
    </row>
    <row r="101" spans="1:18">
      <c r="A101" s="193"/>
      <c r="B101" s="154" t="s">
        <v>71</v>
      </c>
      <c r="C101" s="357">
        <v>6207.3134799999998</v>
      </c>
      <c r="D101" s="357">
        <v>7349.320459999999</v>
      </c>
      <c r="E101" s="357">
        <v>9537.9021499999999</v>
      </c>
      <c r="F101" s="357">
        <v>10049.43238</v>
      </c>
      <c r="G101" s="357">
        <v>11005.237889999999</v>
      </c>
      <c r="H101" s="357">
        <v>12874.355450000001</v>
      </c>
      <c r="I101" s="357">
        <v>22367.01338</v>
      </c>
      <c r="J101" s="149">
        <v>17287.133310000001</v>
      </c>
      <c r="K101" s="149">
        <v>21236.396349999999</v>
      </c>
      <c r="L101" s="149">
        <v>24300.069945908563</v>
      </c>
      <c r="M101" s="149">
        <v>27021.628636684611</v>
      </c>
      <c r="N101" s="149">
        <v>28218</v>
      </c>
      <c r="O101" s="149">
        <v>19283.35194</v>
      </c>
      <c r="P101" s="149">
        <v>21929.72682</v>
      </c>
      <c r="Q101" s="149">
        <v>30734.472250000006</v>
      </c>
      <c r="R101" s="149">
        <v>0</v>
      </c>
    </row>
    <row r="102" spans="1:18">
      <c r="A102" s="193"/>
      <c r="B102" s="163" t="s">
        <v>72</v>
      </c>
      <c r="C102" s="331">
        <v>1873.1427599999997</v>
      </c>
      <c r="D102" s="331">
        <v>1926.1876699999998</v>
      </c>
      <c r="E102" s="331">
        <v>2719.8131800000001</v>
      </c>
      <c r="F102" s="331">
        <v>2013.5709999999997</v>
      </c>
      <c r="G102" s="331">
        <v>2050.7788399999999</v>
      </c>
      <c r="H102" s="331">
        <v>2507.5931200000005</v>
      </c>
      <c r="I102" s="331">
        <v>10570.199839999999</v>
      </c>
      <c r="J102" s="152">
        <v>2853.1333100000006</v>
      </c>
      <c r="K102" s="233">
        <v>7614.2142100000001</v>
      </c>
      <c r="L102" s="152">
        <v>9320.1529759085606</v>
      </c>
      <c r="M102" s="152">
        <v>10429.74558668461</v>
      </c>
      <c r="N102" s="152">
        <v>12236</v>
      </c>
      <c r="O102" s="152">
        <v>2666.3000999999999</v>
      </c>
      <c r="P102" s="152">
        <v>3182.0786200000002</v>
      </c>
      <c r="Q102" s="152">
        <v>9668.3982200000009</v>
      </c>
      <c r="R102" s="152">
        <v>0</v>
      </c>
    </row>
    <row r="103" spans="1:18">
      <c r="A103" s="193"/>
      <c r="B103" s="163" t="s">
        <v>74</v>
      </c>
      <c r="C103" s="331">
        <v>4219.3301300000003</v>
      </c>
      <c r="D103" s="331">
        <v>5423.1327899999987</v>
      </c>
      <c r="E103" s="331">
        <v>6818.0889699999998</v>
      </c>
      <c r="F103" s="331">
        <v>8035.8613800000003</v>
      </c>
      <c r="G103" s="331">
        <v>8393.6179499999998</v>
      </c>
      <c r="H103" s="331">
        <v>9805.9212299999999</v>
      </c>
      <c r="I103" s="331">
        <v>11235.972439999998</v>
      </c>
      <c r="J103" s="152">
        <v>12999</v>
      </c>
      <c r="K103" s="233">
        <v>13630.643210000002</v>
      </c>
      <c r="L103" s="152">
        <v>14988.378040000001</v>
      </c>
      <c r="M103" s="152">
        <v>16600.344120000002</v>
      </c>
      <c r="N103" s="152">
        <v>15982</v>
      </c>
      <c r="O103" s="152">
        <v>16626.681499999999</v>
      </c>
      <c r="P103" s="152">
        <v>18757.277859999998</v>
      </c>
      <c r="Q103" s="152">
        <v>21075.703690000002</v>
      </c>
      <c r="R103" s="152">
        <v>0</v>
      </c>
    </row>
    <row r="104" spans="1:18">
      <c r="A104" s="193"/>
      <c r="B104" s="163" t="s">
        <v>73</v>
      </c>
      <c r="C104" s="331">
        <v>45.029089999999997</v>
      </c>
      <c r="D104" s="331">
        <v>0</v>
      </c>
      <c r="E104" s="331">
        <v>0</v>
      </c>
      <c r="F104" s="331">
        <v>0</v>
      </c>
      <c r="G104" s="331">
        <v>0</v>
      </c>
      <c r="H104" s="331">
        <v>0</v>
      </c>
      <c r="I104" s="331">
        <v>0</v>
      </c>
      <c r="J104" s="152">
        <v>1435</v>
      </c>
      <c r="K104" s="233">
        <v>-8.4610699999999994</v>
      </c>
      <c r="L104" s="152">
        <v>-8.4610699999999994</v>
      </c>
      <c r="M104" s="152">
        <v>-8.4610699999999994</v>
      </c>
      <c r="N104" s="152">
        <v>0</v>
      </c>
      <c r="O104" s="152">
        <v>-9.6296599999999994</v>
      </c>
      <c r="P104" s="152">
        <v>-9.6296599999999994</v>
      </c>
      <c r="Q104" s="152">
        <v>-9.6296599999999994</v>
      </c>
      <c r="R104" s="152">
        <v>0</v>
      </c>
    </row>
    <row r="105" spans="1:18">
      <c r="A105" s="193"/>
      <c r="B105" s="163" t="s">
        <v>122</v>
      </c>
      <c r="C105" s="331">
        <v>0</v>
      </c>
      <c r="D105" s="331">
        <v>0</v>
      </c>
      <c r="E105" s="331">
        <v>0</v>
      </c>
      <c r="F105" s="331">
        <v>0</v>
      </c>
      <c r="G105" s="331">
        <v>0</v>
      </c>
      <c r="H105" s="331">
        <v>0</v>
      </c>
      <c r="I105" s="331">
        <v>0</v>
      </c>
      <c r="J105" s="331">
        <v>0</v>
      </c>
      <c r="K105" s="331">
        <v>0</v>
      </c>
      <c r="L105" s="331">
        <v>0</v>
      </c>
      <c r="M105" s="331">
        <v>0</v>
      </c>
      <c r="N105" s="331">
        <v>0</v>
      </c>
      <c r="O105" s="152">
        <v>0</v>
      </c>
      <c r="P105" s="152">
        <v>0</v>
      </c>
      <c r="Q105" s="152">
        <v>0</v>
      </c>
      <c r="R105" s="152">
        <v>0</v>
      </c>
    </row>
    <row r="106" spans="1:18">
      <c r="A106" s="193"/>
      <c r="B106" s="163" t="s">
        <v>124</v>
      </c>
      <c r="C106" s="331">
        <v>0</v>
      </c>
      <c r="D106" s="331">
        <v>0</v>
      </c>
      <c r="E106" s="331">
        <v>0</v>
      </c>
      <c r="F106" s="331">
        <v>0</v>
      </c>
      <c r="G106" s="331">
        <v>0</v>
      </c>
      <c r="H106" s="331">
        <v>0</v>
      </c>
      <c r="I106" s="331">
        <v>0</v>
      </c>
      <c r="J106" s="152">
        <v>0</v>
      </c>
      <c r="K106" s="152">
        <v>0</v>
      </c>
      <c r="L106" s="152">
        <v>0</v>
      </c>
      <c r="M106" s="152">
        <v>0</v>
      </c>
      <c r="N106" s="152">
        <v>0</v>
      </c>
      <c r="O106" s="152">
        <v>0</v>
      </c>
      <c r="P106" s="152">
        <v>0</v>
      </c>
      <c r="Q106" s="152">
        <v>0</v>
      </c>
      <c r="R106" s="152">
        <v>0</v>
      </c>
    </row>
    <row r="107" spans="1:18">
      <c r="A107" s="193"/>
      <c r="B107" s="163" t="s">
        <v>125</v>
      </c>
      <c r="C107" s="331">
        <v>0</v>
      </c>
      <c r="D107" s="331">
        <v>0</v>
      </c>
      <c r="E107" s="331">
        <v>0</v>
      </c>
      <c r="F107" s="331">
        <v>0</v>
      </c>
      <c r="G107" s="331">
        <v>0</v>
      </c>
      <c r="H107" s="331">
        <v>0</v>
      </c>
      <c r="I107" s="331">
        <v>0</v>
      </c>
      <c r="J107" s="152">
        <v>0</v>
      </c>
      <c r="K107" s="152">
        <v>0</v>
      </c>
      <c r="L107" s="152">
        <v>0</v>
      </c>
      <c r="M107" s="152">
        <v>0</v>
      </c>
      <c r="N107" s="152">
        <v>0</v>
      </c>
      <c r="O107" s="152">
        <v>0</v>
      </c>
      <c r="P107" s="152">
        <v>0</v>
      </c>
      <c r="Q107" s="152">
        <v>0</v>
      </c>
      <c r="R107" s="152">
        <v>0</v>
      </c>
    </row>
    <row r="108" spans="1:18">
      <c r="A108" s="193"/>
      <c r="B108" s="163" t="s">
        <v>126</v>
      </c>
      <c r="C108" s="331">
        <v>0</v>
      </c>
      <c r="D108" s="331">
        <v>0</v>
      </c>
      <c r="E108" s="331">
        <v>0</v>
      </c>
      <c r="F108" s="331">
        <v>0</v>
      </c>
      <c r="G108" s="331">
        <v>0</v>
      </c>
      <c r="H108" s="331">
        <v>0</v>
      </c>
      <c r="I108" s="331">
        <v>0</v>
      </c>
      <c r="J108" s="331">
        <v>0</v>
      </c>
      <c r="K108" s="331">
        <v>0</v>
      </c>
      <c r="L108" s="331">
        <v>0</v>
      </c>
      <c r="M108" s="331">
        <v>0</v>
      </c>
      <c r="N108" s="331">
        <v>0</v>
      </c>
      <c r="O108" s="119">
        <v>0</v>
      </c>
      <c r="P108" s="119">
        <v>0</v>
      </c>
      <c r="Q108" s="119">
        <v>0</v>
      </c>
      <c r="R108" s="152">
        <v>0</v>
      </c>
    </row>
    <row r="109" spans="1:18">
      <c r="A109" s="193"/>
      <c r="B109" s="163" t="s">
        <v>127</v>
      </c>
      <c r="C109" s="331">
        <v>0</v>
      </c>
      <c r="D109" s="331">
        <v>0</v>
      </c>
      <c r="E109" s="331">
        <v>0</v>
      </c>
      <c r="F109" s="331">
        <v>0</v>
      </c>
      <c r="G109" s="331">
        <v>0</v>
      </c>
      <c r="H109" s="331">
        <v>0</v>
      </c>
      <c r="I109" s="331">
        <v>0</v>
      </c>
      <c r="J109" s="331">
        <v>0</v>
      </c>
      <c r="K109" s="331">
        <v>0</v>
      </c>
      <c r="L109" s="331">
        <v>0</v>
      </c>
      <c r="M109" s="331">
        <v>0</v>
      </c>
      <c r="N109" s="331">
        <v>0</v>
      </c>
      <c r="O109" s="149">
        <v>0</v>
      </c>
      <c r="P109" s="149">
        <v>0</v>
      </c>
      <c r="Q109" s="152">
        <v>0</v>
      </c>
      <c r="R109" s="152">
        <v>0</v>
      </c>
    </row>
    <row r="110" spans="1:18">
      <c r="A110" s="193"/>
      <c r="B110" s="163" t="s">
        <v>128</v>
      </c>
      <c r="C110" s="331">
        <v>0</v>
      </c>
      <c r="D110" s="331">
        <v>0</v>
      </c>
      <c r="E110" s="331">
        <v>0</v>
      </c>
      <c r="F110" s="331">
        <v>0</v>
      </c>
      <c r="G110" s="331">
        <v>0</v>
      </c>
      <c r="H110" s="331">
        <v>0</v>
      </c>
      <c r="I110" s="331">
        <v>0</v>
      </c>
      <c r="J110" s="152">
        <v>0</v>
      </c>
      <c r="K110" s="152">
        <v>0</v>
      </c>
      <c r="L110" s="152">
        <v>0</v>
      </c>
      <c r="M110" s="152">
        <v>0</v>
      </c>
      <c r="N110" s="152">
        <v>0</v>
      </c>
      <c r="O110" s="168">
        <v>0</v>
      </c>
      <c r="P110" s="168">
        <v>0</v>
      </c>
      <c r="Q110" s="168">
        <v>0</v>
      </c>
      <c r="R110" s="168">
        <v>0</v>
      </c>
    </row>
    <row r="111" spans="1:18">
      <c r="A111" s="193"/>
      <c r="B111" s="163" t="s">
        <v>129</v>
      </c>
      <c r="C111" s="331">
        <v>0</v>
      </c>
      <c r="D111" s="331">
        <v>0</v>
      </c>
      <c r="E111" s="331">
        <v>0</v>
      </c>
      <c r="F111" s="331">
        <v>0</v>
      </c>
      <c r="G111" s="331">
        <v>0</v>
      </c>
      <c r="H111" s="331">
        <v>0</v>
      </c>
      <c r="I111" s="331">
        <v>0</v>
      </c>
      <c r="J111" s="331">
        <v>0</v>
      </c>
      <c r="K111" s="331">
        <v>0</v>
      </c>
      <c r="L111" s="331">
        <v>0</v>
      </c>
      <c r="M111" s="331">
        <v>0</v>
      </c>
      <c r="N111" s="331">
        <v>0</v>
      </c>
      <c r="O111" s="149">
        <v>0</v>
      </c>
      <c r="P111" s="149">
        <v>0</v>
      </c>
      <c r="Q111" s="149">
        <v>0</v>
      </c>
      <c r="R111" s="152">
        <v>0</v>
      </c>
    </row>
    <row r="112" spans="1:18">
      <c r="A112" s="193"/>
      <c r="B112" s="163" t="s">
        <v>130</v>
      </c>
      <c r="C112" s="331">
        <v>0</v>
      </c>
      <c r="D112" s="331">
        <v>0</v>
      </c>
      <c r="E112" s="331">
        <v>0</v>
      </c>
      <c r="F112" s="331">
        <v>0</v>
      </c>
      <c r="G112" s="331">
        <v>0</v>
      </c>
      <c r="H112" s="331">
        <v>0</v>
      </c>
      <c r="I112" s="331">
        <v>0</v>
      </c>
      <c r="J112" s="331">
        <v>0</v>
      </c>
      <c r="K112" s="331">
        <v>0</v>
      </c>
      <c r="L112" s="331">
        <v>0</v>
      </c>
      <c r="M112" s="331">
        <v>0</v>
      </c>
      <c r="N112" s="331">
        <v>0</v>
      </c>
      <c r="O112" s="149">
        <v>0</v>
      </c>
      <c r="P112" s="149">
        <v>0</v>
      </c>
      <c r="Q112" s="149">
        <v>0</v>
      </c>
      <c r="R112" s="152">
        <v>0</v>
      </c>
    </row>
    <row r="113" spans="1:18">
      <c r="A113" s="193"/>
      <c r="B113" s="163" t="s">
        <v>110</v>
      </c>
      <c r="C113" s="331">
        <v>0</v>
      </c>
      <c r="D113" s="331">
        <v>0</v>
      </c>
      <c r="E113" s="331">
        <v>0</v>
      </c>
      <c r="F113" s="331">
        <v>0</v>
      </c>
      <c r="G113" s="331">
        <v>0</v>
      </c>
      <c r="H113" s="331">
        <v>0</v>
      </c>
      <c r="I113" s="331">
        <v>0</v>
      </c>
      <c r="J113" s="331">
        <v>0</v>
      </c>
      <c r="K113" s="331">
        <v>0</v>
      </c>
      <c r="L113" s="331">
        <v>0</v>
      </c>
      <c r="M113" s="331">
        <v>0</v>
      </c>
      <c r="N113" s="331">
        <v>0</v>
      </c>
      <c r="O113" s="149">
        <v>0</v>
      </c>
      <c r="P113" s="149">
        <v>0</v>
      </c>
      <c r="Q113" s="149">
        <v>0</v>
      </c>
      <c r="R113" s="152">
        <v>0</v>
      </c>
    </row>
    <row r="114" spans="1:18">
      <c r="A114" s="193"/>
      <c r="B114" s="163" t="s">
        <v>176</v>
      </c>
      <c r="C114" s="331">
        <v>0</v>
      </c>
      <c r="D114" s="331">
        <v>0</v>
      </c>
      <c r="E114" s="331">
        <v>0</v>
      </c>
      <c r="F114" s="331">
        <v>0</v>
      </c>
      <c r="G114" s="331">
        <v>0</v>
      </c>
      <c r="H114" s="331">
        <v>0</v>
      </c>
      <c r="I114" s="331">
        <v>0</v>
      </c>
      <c r="J114" s="331">
        <v>0</v>
      </c>
      <c r="K114" s="331">
        <v>0</v>
      </c>
      <c r="L114" s="331">
        <v>0</v>
      </c>
      <c r="M114" s="331">
        <v>0</v>
      </c>
      <c r="N114" s="331">
        <v>0</v>
      </c>
      <c r="O114" s="149">
        <v>0</v>
      </c>
      <c r="P114" s="149">
        <v>0</v>
      </c>
      <c r="Q114" s="149">
        <v>0</v>
      </c>
      <c r="R114" s="152">
        <v>0</v>
      </c>
    </row>
    <row r="115" spans="1:18">
      <c r="A115" s="193"/>
      <c r="B115" s="163" t="s">
        <v>120</v>
      </c>
      <c r="C115" s="331">
        <v>0</v>
      </c>
      <c r="D115" s="331">
        <v>0</v>
      </c>
      <c r="E115" s="331">
        <v>0</v>
      </c>
      <c r="F115" s="331">
        <v>0</v>
      </c>
      <c r="G115" s="331">
        <v>0</v>
      </c>
      <c r="H115" s="331">
        <v>0</v>
      </c>
      <c r="I115" s="331">
        <v>0</v>
      </c>
      <c r="J115" s="331">
        <v>0</v>
      </c>
      <c r="K115" s="331">
        <v>0</v>
      </c>
      <c r="L115" s="331">
        <v>0</v>
      </c>
      <c r="M115" s="331">
        <v>0</v>
      </c>
      <c r="N115" s="331">
        <v>0</v>
      </c>
      <c r="O115" s="152">
        <v>0</v>
      </c>
      <c r="P115" s="234">
        <v>0</v>
      </c>
      <c r="Q115" s="234">
        <v>0</v>
      </c>
      <c r="R115" s="152">
        <v>0</v>
      </c>
    </row>
    <row r="116" spans="1:18">
      <c r="A116" s="193"/>
      <c r="B116" s="163" t="s">
        <v>75</v>
      </c>
      <c r="C116" s="119">
        <v>0</v>
      </c>
      <c r="D116" s="119">
        <v>0</v>
      </c>
      <c r="E116" s="119">
        <v>0</v>
      </c>
      <c r="F116" s="119">
        <v>0</v>
      </c>
      <c r="G116" s="119">
        <v>0</v>
      </c>
      <c r="H116" s="119">
        <v>0</v>
      </c>
      <c r="I116" s="119">
        <v>0</v>
      </c>
      <c r="J116" s="119">
        <v>0</v>
      </c>
      <c r="K116" s="119">
        <v>0</v>
      </c>
      <c r="L116" s="119">
        <v>0</v>
      </c>
      <c r="M116" s="235">
        <v>0</v>
      </c>
      <c r="N116" s="235">
        <v>0</v>
      </c>
      <c r="O116" s="235">
        <v>0</v>
      </c>
      <c r="P116" s="235">
        <v>0</v>
      </c>
      <c r="Q116" s="235">
        <v>0</v>
      </c>
      <c r="R116" s="168">
        <v>0</v>
      </c>
    </row>
    <row r="117" spans="1:18">
      <c r="A117" s="193"/>
      <c r="B117" s="163" t="s">
        <v>10</v>
      </c>
      <c r="C117" s="331">
        <v>0</v>
      </c>
      <c r="D117" s="331">
        <v>0</v>
      </c>
      <c r="E117" s="331">
        <v>0</v>
      </c>
      <c r="F117" s="331">
        <v>0</v>
      </c>
      <c r="G117" s="331">
        <v>560.84109999999998</v>
      </c>
      <c r="H117" s="331">
        <v>560.84109999999998</v>
      </c>
      <c r="I117" s="331">
        <v>560.84109999999998</v>
      </c>
      <c r="J117" s="152">
        <v>0</v>
      </c>
      <c r="K117" s="152">
        <v>0</v>
      </c>
      <c r="L117" s="152">
        <v>0</v>
      </c>
      <c r="M117" s="152">
        <v>0</v>
      </c>
      <c r="N117" s="152">
        <v>0</v>
      </c>
      <c r="O117" s="152">
        <v>0</v>
      </c>
      <c r="P117" s="152">
        <v>0</v>
      </c>
      <c r="Q117" s="152">
        <v>0</v>
      </c>
      <c r="R117" s="152">
        <v>0</v>
      </c>
    </row>
    <row r="118" spans="1:18">
      <c r="A118" s="193"/>
      <c r="B118" s="163" t="s">
        <v>76</v>
      </c>
      <c r="C118" s="119">
        <v>69.811499999999995</v>
      </c>
      <c r="D118" s="119">
        <v>0</v>
      </c>
      <c r="E118" s="119">
        <v>0</v>
      </c>
      <c r="F118" s="119">
        <v>0</v>
      </c>
      <c r="G118" s="119">
        <v>0</v>
      </c>
      <c r="H118" s="119">
        <v>0</v>
      </c>
      <c r="I118" s="119">
        <v>0</v>
      </c>
      <c r="J118" s="119">
        <v>0</v>
      </c>
      <c r="K118" s="119">
        <v>0</v>
      </c>
      <c r="L118" s="119">
        <v>0</v>
      </c>
      <c r="M118" s="361">
        <v>0</v>
      </c>
      <c r="N118" s="234">
        <v>0</v>
      </c>
      <c r="O118" s="168">
        <v>0</v>
      </c>
      <c r="P118" s="168">
        <v>0</v>
      </c>
      <c r="Q118" s="168">
        <v>0</v>
      </c>
      <c r="R118" s="168">
        <v>0</v>
      </c>
    </row>
    <row r="119" spans="1:18">
      <c r="A119" s="196"/>
      <c r="B119" s="167" t="s">
        <v>77</v>
      </c>
      <c r="C119" s="357">
        <v>181986.84299999999</v>
      </c>
      <c r="D119" s="357">
        <v>186657.37357999998</v>
      </c>
      <c r="E119" s="357">
        <v>193327.12847</v>
      </c>
      <c r="F119" s="357">
        <v>202267.21696999998</v>
      </c>
      <c r="G119" s="357">
        <v>209031.88342</v>
      </c>
      <c r="H119" s="357">
        <v>217250.23240000001</v>
      </c>
      <c r="I119" s="357">
        <v>220186.69793000002</v>
      </c>
      <c r="J119" s="149">
        <v>227816.02940999999</v>
      </c>
      <c r="K119" s="149">
        <v>230023.50521999996</v>
      </c>
      <c r="L119" s="149">
        <v>236663.71051409145</v>
      </c>
      <c r="M119" s="149">
        <v>241914.93784331539</v>
      </c>
      <c r="N119" s="149">
        <v>214180.97469999999</v>
      </c>
      <c r="O119" s="216">
        <v>220570.79117999997</v>
      </c>
      <c r="P119" s="216">
        <v>223032.68632000001</v>
      </c>
      <c r="Q119" s="216">
        <v>221584.71169</v>
      </c>
      <c r="R119" s="216">
        <v>0</v>
      </c>
    </row>
    <row r="120" spans="1:18">
      <c r="A120" s="193"/>
      <c r="B120" s="154" t="s">
        <v>78</v>
      </c>
      <c r="C120" s="357">
        <v>181986.84299999999</v>
      </c>
      <c r="D120" s="357">
        <v>186657.37357999998</v>
      </c>
      <c r="E120" s="357">
        <v>193327.12847</v>
      </c>
      <c r="F120" s="357">
        <v>202267.21696999998</v>
      </c>
      <c r="G120" s="357">
        <v>209031.88342</v>
      </c>
      <c r="H120" s="357">
        <v>217250.23240000001</v>
      </c>
      <c r="I120" s="357">
        <v>220186.69793000002</v>
      </c>
      <c r="J120" s="149">
        <v>227816.02940999999</v>
      </c>
      <c r="K120" s="149">
        <v>230023.50521999996</v>
      </c>
      <c r="L120" s="149">
        <v>236663.71051409145</v>
      </c>
      <c r="M120" s="149">
        <v>241914.93784331539</v>
      </c>
      <c r="N120" s="149">
        <v>214180.97469999999</v>
      </c>
      <c r="O120" s="149">
        <v>220570.79117999997</v>
      </c>
      <c r="P120" s="149">
        <v>223032.68632000001</v>
      </c>
      <c r="Q120" s="149">
        <v>221584.71169</v>
      </c>
      <c r="R120" s="149">
        <v>0</v>
      </c>
    </row>
    <row r="121" spans="1:18">
      <c r="A121" s="193"/>
      <c r="B121" s="163" t="s">
        <v>72</v>
      </c>
      <c r="C121" s="331">
        <v>0</v>
      </c>
      <c r="D121" s="331">
        <v>0</v>
      </c>
      <c r="E121" s="331">
        <v>0</v>
      </c>
      <c r="F121" s="331">
        <v>0</v>
      </c>
      <c r="G121" s="331">
        <v>0</v>
      </c>
      <c r="H121" s="331">
        <v>0</v>
      </c>
      <c r="I121" s="331">
        <v>0</v>
      </c>
      <c r="J121" s="152">
        <v>0</v>
      </c>
      <c r="K121" s="152">
        <v>0</v>
      </c>
      <c r="L121" s="152">
        <v>0</v>
      </c>
      <c r="M121" s="152">
        <v>0</v>
      </c>
      <c r="N121" s="152">
        <v>0</v>
      </c>
      <c r="O121" s="152">
        <v>0</v>
      </c>
      <c r="P121" s="152">
        <v>0</v>
      </c>
      <c r="Q121" s="152">
        <v>0</v>
      </c>
      <c r="R121" s="152">
        <v>0</v>
      </c>
    </row>
    <row r="122" spans="1:18">
      <c r="A122" s="193"/>
      <c r="B122" s="163" t="s">
        <v>131</v>
      </c>
      <c r="C122" s="331">
        <v>0</v>
      </c>
      <c r="D122" s="331">
        <v>0</v>
      </c>
      <c r="E122" s="331">
        <v>0</v>
      </c>
      <c r="F122" s="331">
        <v>0</v>
      </c>
      <c r="G122" s="331">
        <v>0</v>
      </c>
      <c r="H122" s="331">
        <v>0</v>
      </c>
      <c r="I122" s="331">
        <v>0</v>
      </c>
      <c r="J122" s="331">
        <v>0</v>
      </c>
      <c r="K122" s="331">
        <v>0</v>
      </c>
      <c r="L122" s="331">
        <v>0</v>
      </c>
      <c r="M122" s="331">
        <v>0</v>
      </c>
      <c r="N122" s="331">
        <v>0</v>
      </c>
      <c r="O122" s="149">
        <v>0</v>
      </c>
      <c r="P122" s="149">
        <v>0</v>
      </c>
      <c r="Q122" s="149">
        <v>0</v>
      </c>
      <c r="R122" s="152">
        <v>0</v>
      </c>
    </row>
    <row r="123" spans="1:18">
      <c r="A123" s="193"/>
      <c r="B123" s="163" t="s">
        <v>132</v>
      </c>
      <c r="C123" s="331">
        <v>2730.6610000000001</v>
      </c>
      <c r="D123" s="331">
        <v>1856.9747000000002</v>
      </c>
      <c r="E123" s="331">
        <v>1856.9747000000002</v>
      </c>
      <c r="F123" s="331">
        <v>1856.9747000000002</v>
      </c>
      <c r="G123" s="331">
        <v>1856.9747000000002</v>
      </c>
      <c r="H123" s="331">
        <v>1856.9747000000002</v>
      </c>
      <c r="I123" s="331">
        <v>1856.9747000000002</v>
      </c>
      <c r="J123" s="331">
        <v>1856.9747000000002</v>
      </c>
      <c r="K123" s="331">
        <v>1856.9747000000002</v>
      </c>
      <c r="L123" s="331">
        <v>1856.9747000000002</v>
      </c>
      <c r="M123" s="331">
        <v>1856.9747000000002</v>
      </c>
      <c r="N123" s="331">
        <v>1856.9747</v>
      </c>
      <c r="O123" s="149">
        <v>1856.9747</v>
      </c>
      <c r="P123" s="149">
        <v>1856.9747</v>
      </c>
      <c r="Q123" s="149">
        <v>1856.9747</v>
      </c>
      <c r="R123" s="152">
        <v>0</v>
      </c>
    </row>
    <row r="124" spans="1:18">
      <c r="A124" s="193"/>
      <c r="B124" s="163" t="s">
        <v>123</v>
      </c>
      <c r="C124" s="331">
        <v>0</v>
      </c>
      <c r="D124" s="331">
        <v>0</v>
      </c>
      <c r="E124" s="331">
        <v>0</v>
      </c>
      <c r="F124" s="331">
        <v>0</v>
      </c>
      <c r="G124" s="331">
        <v>0</v>
      </c>
      <c r="H124" s="331">
        <v>0</v>
      </c>
      <c r="I124" s="331">
        <v>0</v>
      </c>
      <c r="J124" s="152">
        <v>0</v>
      </c>
      <c r="K124" s="152">
        <v>0</v>
      </c>
      <c r="L124" s="358">
        <v>0</v>
      </c>
      <c r="M124" s="152">
        <v>0</v>
      </c>
      <c r="N124" s="152">
        <v>0</v>
      </c>
      <c r="O124" s="152">
        <v>0</v>
      </c>
      <c r="P124" s="152">
        <v>0</v>
      </c>
      <c r="Q124" s="152">
        <v>0</v>
      </c>
      <c r="R124" s="152">
        <v>0</v>
      </c>
    </row>
    <row r="125" spans="1:18">
      <c r="A125" s="193"/>
      <c r="B125" s="163" t="s">
        <v>139</v>
      </c>
      <c r="C125" s="331">
        <v>0</v>
      </c>
      <c r="D125" s="331">
        <v>0</v>
      </c>
      <c r="E125" s="331">
        <v>0</v>
      </c>
      <c r="F125" s="331">
        <v>0</v>
      </c>
      <c r="G125" s="331">
        <v>0</v>
      </c>
      <c r="H125" s="331">
        <v>0</v>
      </c>
      <c r="I125" s="331">
        <v>0</v>
      </c>
      <c r="J125" s="152">
        <v>0</v>
      </c>
      <c r="K125" s="152">
        <v>0</v>
      </c>
      <c r="L125" s="152">
        <v>0</v>
      </c>
      <c r="M125" s="152">
        <v>0</v>
      </c>
      <c r="N125" s="152">
        <v>0</v>
      </c>
      <c r="O125" s="152">
        <v>0</v>
      </c>
      <c r="P125" s="152">
        <v>0</v>
      </c>
      <c r="Q125" s="152">
        <v>0</v>
      </c>
      <c r="R125" s="152">
        <v>0</v>
      </c>
    </row>
    <row r="126" spans="1:18">
      <c r="A126" s="193"/>
      <c r="B126" s="163" t="s">
        <v>133</v>
      </c>
      <c r="C126" s="331">
        <v>0</v>
      </c>
      <c r="D126" s="331">
        <v>0</v>
      </c>
      <c r="E126" s="331">
        <v>0</v>
      </c>
      <c r="F126" s="331">
        <v>0</v>
      </c>
      <c r="G126" s="331">
        <v>0</v>
      </c>
      <c r="H126" s="331">
        <v>0</v>
      </c>
      <c r="I126" s="331">
        <v>0</v>
      </c>
      <c r="J126" s="331">
        <v>0</v>
      </c>
      <c r="K126" s="331">
        <v>0</v>
      </c>
      <c r="L126" s="331">
        <v>0</v>
      </c>
      <c r="M126" s="331">
        <v>0</v>
      </c>
      <c r="N126" s="331">
        <v>0</v>
      </c>
      <c r="O126" s="149">
        <v>0</v>
      </c>
      <c r="P126" s="149">
        <v>0</v>
      </c>
      <c r="Q126" s="149">
        <v>0</v>
      </c>
      <c r="R126" s="152">
        <v>0</v>
      </c>
    </row>
    <row r="127" spans="1:18">
      <c r="A127" s="193"/>
      <c r="B127" s="163" t="s">
        <v>134</v>
      </c>
      <c r="C127" s="331">
        <v>0</v>
      </c>
      <c r="D127" s="331">
        <v>0</v>
      </c>
      <c r="E127" s="331">
        <v>0</v>
      </c>
      <c r="F127" s="331">
        <v>0</v>
      </c>
      <c r="G127" s="331">
        <v>0</v>
      </c>
      <c r="H127" s="331">
        <v>0</v>
      </c>
      <c r="I127" s="331">
        <v>0</v>
      </c>
      <c r="J127" s="331">
        <v>0</v>
      </c>
      <c r="K127" s="331">
        <v>0</v>
      </c>
      <c r="L127" s="331">
        <v>0</v>
      </c>
      <c r="M127" s="331">
        <v>0</v>
      </c>
      <c r="N127" s="331">
        <v>0</v>
      </c>
      <c r="O127" s="149">
        <v>0</v>
      </c>
      <c r="P127" s="149">
        <v>0</v>
      </c>
      <c r="Q127" s="149">
        <v>0</v>
      </c>
      <c r="R127" s="152">
        <v>0</v>
      </c>
    </row>
    <row r="128" spans="1:18">
      <c r="A128" s="193"/>
      <c r="B128" s="163" t="s">
        <v>135</v>
      </c>
      <c r="C128" s="331">
        <v>0</v>
      </c>
      <c r="D128" s="331">
        <v>0</v>
      </c>
      <c r="E128" s="331">
        <v>0</v>
      </c>
      <c r="F128" s="331">
        <v>0</v>
      </c>
      <c r="G128" s="331">
        <v>0</v>
      </c>
      <c r="H128" s="331">
        <v>0</v>
      </c>
      <c r="I128" s="331">
        <v>0</v>
      </c>
      <c r="J128" s="152">
        <v>0</v>
      </c>
      <c r="K128" s="152">
        <v>0</v>
      </c>
      <c r="L128" s="152">
        <v>0</v>
      </c>
      <c r="M128" s="152">
        <v>0</v>
      </c>
      <c r="N128" s="152">
        <v>0</v>
      </c>
      <c r="O128" s="152">
        <v>0</v>
      </c>
      <c r="P128" s="152">
        <v>0</v>
      </c>
      <c r="Q128" s="152">
        <v>0</v>
      </c>
      <c r="R128" s="152">
        <v>0</v>
      </c>
    </row>
    <row r="129" spans="1:18">
      <c r="A129" s="193"/>
      <c r="B129" s="163" t="s">
        <v>136</v>
      </c>
      <c r="C129" s="331">
        <v>0</v>
      </c>
      <c r="D129" s="331">
        <v>0</v>
      </c>
      <c r="E129" s="331">
        <v>0</v>
      </c>
      <c r="F129" s="331">
        <v>0</v>
      </c>
      <c r="G129" s="331">
        <v>0</v>
      </c>
      <c r="H129" s="331">
        <v>0</v>
      </c>
      <c r="I129" s="331">
        <v>0</v>
      </c>
      <c r="J129" s="331">
        <v>0</v>
      </c>
      <c r="K129" s="331">
        <v>0</v>
      </c>
      <c r="L129" s="331">
        <v>0</v>
      </c>
      <c r="M129" s="331">
        <v>0</v>
      </c>
      <c r="N129" s="331">
        <v>0</v>
      </c>
      <c r="O129" s="152">
        <v>0</v>
      </c>
      <c r="P129" s="152">
        <v>0</v>
      </c>
      <c r="Q129" s="152">
        <v>0</v>
      </c>
      <c r="R129" s="152">
        <v>0</v>
      </c>
    </row>
    <row r="130" spans="1:18">
      <c r="A130" s="193"/>
      <c r="B130" s="163" t="s">
        <v>137</v>
      </c>
      <c r="C130" s="331">
        <v>0</v>
      </c>
      <c r="D130" s="331">
        <v>0</v>
      </c>
      <c r="E130" s="331">
        <v>0</v>
      </c>
      <c r="F130" s="331">
        <v>0</v>
      </c>
      <c r="G130" s="331">
        <v>0</v>
      </c>
      <c r="H130" s="331">
        <v>0</v>
      </c>
      <c r="I130" s="331">
        <v>0</v>
      </c>
      <c r="J130" s="331">
        <v>0</v>
      </c>
      <c r="K130" s="331">
        <v>0</v>
      </c>
      <c r="L130" s="331">
        <v>0</v>
      </c>
      <c r="M130" s="331">
        <v>0</v>
      </c>
      <c r="N130" s="331">
        <v>0</v>
      </c>
      <c r="O130" s="152">
        <v>0</v>
      </c>
      <c r="P130" s="152">
        <v>0</v>
      </c>
      <c r="Q130" s="152">
        <v>0</v>
      </c>
      <c r="R130" s="152">
        <v>0</v>
      </c>
    </row>
    <row r="131" spans="1:18">
      <c r="A131" s="193"/>
      <c r="B131" s="163" t="s">
        <v>138</v>
      </c>
      <c r="C131" s="331">
        <v>0</v>
      </c>
      <c r="D131" s="331">
        <v>0</v>
      </c>
      <c r="E131" s="331">
        <v>0</v>
      </c>
      <c r="F131" s="331">
        <v>0</v>
      </c>
      <c r="G131" s="331">
        <v>0</v>
      </c>
      <c r="H131" s="331">
        <v>0</v>
      </c>
      <c r="I131" s="331">
        <v>0</v>
      </c>
      <c r="J131" s="331">
        <v>0</v>
      </c>
      <c r="K131" s="331">
        <v>0</v>
      </c>
      <c r="L131" s="331">
        <v>0</v>
      </c>
      <c r="M131" s="331">
        <v>0</v>
      </c>
      <c r="N131" s="331">
        <v>0</v>
      </c>
      <c r="O131" s="149">
        <v>0</v>
      </c>
      <c r="P131" s="149">
        <v>0</v>
      </c>
      <c r="Q131" s="149">
        <v>0</v>
      </c>
      <c r="R131" s="152">
        <v>0</v>
      </c>
    </row>
    <row r="132" spans="1:18">
      <c r="A132" s="193"/>
      <c r="B132" s="163" t="s">
        <v>110</v>
      </c>
      <c r="C132" s="331">
        <v>0</v>
      </c>
      <c r="D132" s="331">
        <v>0</v>
      </c>
      <c r="E132" s="331">
        <v>0</v>
      </c>
      <c r="F132" s="331">
        <v>0</v>
      </c>
      <c r="G132" s="331">
        <v>0</v>
      </c>
      <c r="H132" s="331">
        <v>0</v>
      </c>
      <c r="I132" s="331">
        <v>0</v>
      </c>
      <c r="J132" s="331">
        <v>0</v>
      </c>
      <c r="K132" s="331">
        <v>0</v>
      </c>
      <c r="L132" s="331">
        <v>0</v>
      </c>
      <c r="M132" s="331">
        <v>0</v>
      </c>
      <c r="N132" s="331">
        <v>0</v>
      </c>
      <c r="O132" s="149">
        <v>0</v>
      </c>
      <c r="P132" s="149">
        <v>0</v>
      </c>
      <c r="Q132" s="149">
        <v>0</v>
      </c>
      <c r="R132" s="152">
        <v>0</v>
      </c>
    </row>
    <row r="133" spans="1:18">
      <c r="A133" s="193"/>
      <c r="B133" s="163" t="s">
        <v>120</v>
      </c>
      <c r="C133" s="331">
        <v>179256.182</v>
      </c>
      <c r="D133" s="331">
        <v>184800.39887999999</v>
      </c>
      <c r="E133" s="331">
        <v>191470.15377</v>
      </c>
      <c r="F133" s="331">
        <v>200410.24226999999</v>
      </c>
      <c r="G133" s="331">
        <v>207174.90872000001</v>
      </c>
      <c r="H133" s="331">
        <v>215393.25770000002</v>
      </c>
      <c r="I133" s="331">
        <v>218329.72323000003</v>
      </c>
      <c r="J133" s="152">
        <v>225959.05471</v>
      </c>
      <c r="K133" s="152">
        <v>228166.53051999997</v>
      </c>
      <c r="L133" s="152">
        <v>234806.73581409146</v>
      </c>
      <c r="M133" s="152">
        <v>240057.9631433154</v>
      </c>
      <c r="N133" s="152">
        <v>212324</v>
      </c>
      <c r="O133" s="152">
        <v>218713.81647999998</v>
      </c>
      <c r="P133" s="152">
        <v>221175.71162000002</v>
      </c>
      <c r="Q133" s="152">
        <v>219727.73699</v>
      </c>
      <c r="R133" s="152">
        <v>0</v>
      </c>
    </row>
    <row r="134" spans="1:18">
      <c r="A134" s="193"/>
      <c r="B134" s="163" t="s">
        <v>79</v>
      </c>
      <c r="C134" s="331">
        <v>0</v>
      </c>
      <c r="D134" s="331">
        <v>0</v>
      </c>
      <c r="E134" s="331">
        <v>0</v>
      </c>
      <c r="F134" s="331">
        <v>0</v>
      </c>
      <c r="G134" s="331">
        <v>0</v>
      </c>
      <c r="H134" s="331">
        <v>0</v>
      </c>
      <c r="I134" s="331">
        <v>0</v>
      </c>
      <c r="J134" s="152">
        <v>0</v>
      </c>
      <c r="K134" s="152">
        <v>0</v>
      </c>
      <c r="L134" s="152">
        <v>0</v>
      </c>
      <c r="M134" s="152">
        <v>0</v>
      </c>
      <c r="N134" s="152">
        <v>0</v>
      </c>
      <c r="O134" s="152">
        <v>0</v>
      </c>
      <c r="P134" s="152">
        <v>0</v>
      </c>
      <c r="Q134" s="152">
        <v>0</v>
      </c>
      <c r="R134" s="152">
        <v>0</v>
      </c>
    </row>
    <row r="135" spans="1:18">
      <c r="A135" s="193"/>
      <c r="B135" s="163" t="s">
        <v>10</v>
      </c>
      <c r="C135" s="331">
        <v>0</v>
      </c>
      <c r="D135" s="331">
        <v>0</v>
      </c>
      <c r="E135" s="331">
        <v>0</v>
      </c>
      <c r="F135" s="331">
        <v>0</v>
      </c>
      <c r="G135" s="331">
        <v>0</v>
      </c>
      <c r="H135" s="331">
        <v>0</v>
      </c>
      <c r="I135" s="331">
        <v>0</v>
      </c>
      <c r="J135" s="152">
        <v>0</v>
      </c>
      <c r="K135" s="152">
        <v>0</v>
      </c>
      <c r="L135" s="152">
        <v>0</v>
      </c>
      <c r="M135" s="152">
        <v>0</v>
      </c>
      <c r="N135" s="152">
        <v>0</v>
      </c>
      <c r="O135" s="152">
        <v>0</v>
      </c>
      <c r="P135" s="152">
        <v>0</v>
      </c>
      <c r="Q135" s="152">
        <v>0</v>
      </c>
      <c r="R135" s="152">
        <v>0</v>
      </c>
    </row>
    <row r="136" spans="1:18" s="115" customFormat="1">
      <c r="A136" s="192"/>
      <c r="B136" s="148" t="s">
        <v>80</v>
      </c>
      <c r="C136" s="357">
        <v>0</v>
      </c>
      <c r="D136" s="357">
        <v>0</v>
      </c>
      <c r="E136" s="357">
        <v>0</v>
      </c>
      <c r="F136" s="357">
        <v>0</v>
      </c>
      <c r="G136" s="357">
        <v>0</v>
      </c>
      <c r="H136" s="357">
        <v>0</v>
      </c>
      <c r="I136" s="357">
        <v>0</v>
      </c>
      <c r="J136" s="149">
        <v>0</v>
      </c>
      <c r="K136" s="149">
        <v>0</v>
      </c>
      <c r="L136" s="149">
        <v>0</v>
      </c>
      <c r="M136" s="152">
        <v>0</v>
      </c>
      <c r="N136" s="152">
        <v>0</v>
      </c>
      <c r="O136" s="149">
        <v>0</v>
      </c>
      <c r="P136" s="149">
        <v>0</v>
      </c>
      <c r="Q136" s="149">
        <v>0</v>
      </c>
      <c r="R136" s="149">
        <v>0</v>
      </c>
    </row>
    <row r="137" spans="1:18">
      <c r="A137" s="193"/>
      <c r="B137" s="154" t="s">
        <v>81</v>
      </c>
      <c r="C137" s="357">
        <v>15278.11919999999</v>
      </c>
      <c r="D137" s="357">
        <v>14107.642969999999</v>
      </c>
      <c r="E137" s="357">
        <v>12212.619809999998</v>
      </c>
      <c r="F137" s="357">
        <v>9000.8812099999959</v>
      </c>
      <c r="G137" s="357">
        <v>7095.1221800000003</v>
      </c>
      <c r="H137" s="357">
        <v>3538.5333099999962</v>
      </c>
      <c r="I137" s="357">
        <v>-561.40163000000393</v>
      </c>
      <c r="J137" s="149">
        <v>-8358.3569300000017</v>
      </c>
      <c r="K137" s="149">
        <v>-18404.24813</v>
      </c>
      <c r="L137" s="149">
        <v>-14774.663270000003</v>
      </c>
      <c r="M137" s="149">
        <v>-13013.750610000003</v>
      </c>
      <c r="N137" s="149">
        <v>28067.215609999999</v>
      </c>
      <c r="O137" s="149">
        <v>25730.123209999998</v>
      </c>
      <c r="P137" s="149">
        <v>30769.88236</v>
      </c>
      <c r="Q137" s="149">
        <v>36279.028400000003</v>
      </c>
      <c r="R137" s="149">
        <v>0</v>
      </c>
    </row>
    <row r="138" spans="1:18">
      <c r="A138" s="195"/>
      <c r="B138" s="150" t="s">
        <v>82</v>
      </c>
      <c r="C138" s="331">
        <v>15935.72</v>
      </c>
      <c r="D138" s="331">
        <v>15935.72</v>
      </c>
      <c r="E138" s="331">
        <v>15935.72</v>
      </c>
      <c r="F138" s="331">
        <v>15935.72</v>
      </c>
      <c r="G138" s="331">
        <v>15935.72</v>
      </c>
      <c r="H138" s="331">
        <v>15935.72</v>
      </c>
      <c r="I138" s="331">
        <v>15935.72</v>
      </c>
      <c r="J138" s="152">
        <v>15935.72</v>
      </c>
      <c r="K138" s="152">
        <v>15935.72</v>
      </c>
      <c r="L138" s="152">
        <v>15935.72</v>
      </c>
      <c r="M138" s="152">
        <v>15935.72</v>
      </c>
      <c r="N138" s="152">
        <v>49618.292540000002</v>
      </c>
      <c r="O138" s="152">
        <v>49618.292540000002</v>
      </c>
      <c r="P138" s="152">
        <v>49618.292540000002</v>
      </c>
      <c r="Q138" s="152">
        <v>49618.292540000002</v>
      </c>
      <c r="R138" s="152">
        <v>0</v>
      </c>
    </row>
    <row r="139" spans="1:18">
      <c r="A139" s="195"/>
      <c r="B139" s="150" t="s">
        <v>83</v>
      </c>
      <c r="C139" s="331">
        <v>0</v>
      </c>
      <c r="D139" s="331">
        <v>0</v>
      </c>
      <c r="E139" s="331">
        <v>0</v>
      </c>
      <c r="F139" s="331">
        <v>0</v>
      </c>
      <c r="G139" s="331">
        <v>0</v>
      </c>
      <c r="H139" s="331">
        <v>0</v>
      </c>
      <c r="I139" s="331">
        <v>0</v>
      </c>
      <c r="J139" s="152">
        <v>0</v>
      </c>
      <c r="K139" s="152">
        <v>0</v>
      </c>
      <c r="L139" s="152">
        <v>0</v>
      </c>
      <c r="M139" s="152">
        <v>0</v>
      </c>
      <c r="N139" s="152">
        <v>0</v>
      </c>
      <c r="O139" s="152">
        <v>0</v>
      </c>
      <c r="P139" s="152">
        <v>0</v>
      </c>
      <c r="Q139" s="152">
        <v>0</v>
      </c>
      <c r="R139" s="152">
        <v>0</v>
      </c>
    </row>
    <row r="140" spans="1:18">
      <c r="A140" s="197"/>
      <c r="B140" s="170" t="s">
        <v>84</v>
      </c>
      <c r="C140" s="331">
        <v>0</v>
      </c>
      <c r="D140" s="331">
        <v>0</v>
      </c>
      <c r="E140" s="331">
        <v>0</v>
      </c>
      <c r="F140" s="331">
        <v>0</v>
      </c>
      <c r="G140" s="331">
        <v>0</v>
      </c>
      <c r="H140" s="331">
        <v>0</v>
      </c>
      <c r="I140" s="331">
        <v>0</v>
      </c>
      <c r="J140" s="152">
        <v>0</v>
      </c>
      <c r="K140" s="152">
        <v>0</v>
      </c>
      <c r="L140" s="152">
        <v>0</v>
      </c>
      <c r="M140" s="152">
        <v>0</v>
      </c>
      <c r="N140" s="152">
        <v>0</v>
      </c>
      <c r="O140" s="152">
        <v>0</v>
      </c>
      <c r="P140" s="152">
        <v>0</v>
      </c>
      <c r="Q140" s="152">
        <v>0</v>
      </c>
      <c r="R140" s="152">
        <v>0</v>
      </c>
    </row>
    <row r="141" spans="1:18">
      <c r="A141" s="195"/>
      <c r="B141" s="150" t="s">
        <v>85</v>
      </c>
      <c r="C141" s="331">
        <v>3564.9230699999998</v>
      </c>
      <c r="D141" s="331">
        <v>3564.9230699999998</v>
      </c>
      <c r="E141" s="331">
        <v>3564.9230699999998</v>
      </c>
      <c r="F141" s="331">
        <v>3564.9230699999998</v>
      </c>
      <c r="G141" s="331">
        <v>3564.9230699999998</v>
      </c>
      <c r="H141" s="331">
        <v>3564.9230699999998</v>
      </c>
      <c r="I141" s="331">
        <v>3564.9230699999998</v>
      </c>
      <c r="J141" s="152">
        <v>3564.9230699999998</v>
      </c>
      <c r="K141" s="152">
        <v>3564.9230699999998</v>
      </c>
      <c r="L141" s="152">
        <v>3564.9230699999998</v>
      </c>
      <c r="M141" s="152">
        <v>3564.9230699999998</v>
      </c>
      <c r="N141" s="152">
        <v>3564.9230699999998</v>
      </c>
      <c r="O141" s="152">
        <v>3564.9230699999998</v>
      </c>
      <c r="P141" s="152">
        <v>3564.9230699999998</v>
      </c>
      <c r="Q141" s="152">
        <v>3564.9230699999998</v>
      </c>
      <c r="R141" s="152">
        <v>0</v>
      </c>
    </row>
    <row r="142" spans="1:18">
      <c r="A142" s="197"/>
      <c r="B142" s="170" t="s">
        <v>86</v>
      </c>
      <c r="C142" s="331">
        <v>0</v>
      </c>
      <c r="D142" s="331">
        <v>0</v>
      </c>
      <c r="E142" s="331">
        <v>0</v>
      </c>
      <c r="F142" s="331">
        <v>0</v>
      </c>
      <c r="G142" s="331">
        <v>0</v>
      </c>
      <c r="H142" s="331">
        <v>0</v>
      </c>
      <c r="I142" s="331">
        <v>0</v>
      </c>
      <c r="J142" s="152">
        <v>0</v>
      </c>
      <c r="K142" s="152">
        <v>0</v>
      </c>
      <c r="L142" s="152">
        <v>0</v>
      </c>
      <c r="M142" s="152">
        <v>0</v>
      </c>
      <c r="N142" s="152">
        <v>0</v>
      </c>
      <c r="O142" s="152">
        <v>0</v>
      </c>
      <c r="P142" s="152">
        <v>0</v>
      </c>
      <c r="Q142" s="152">
        <v>0</v>
      </c>
      <c r="R142" s="152">
        <v>0</v>
      </c>
    </row>
    <row r="143" spans="1:18">
      <c r="A143" s="195"/>
      <c r="B143" s="150" t="s">
        <v>87</v>
      </c>
      <c r="C143" s="331">
        <v>0</v>
      </c>
      <c r="D143" s="331">
        <v>0</v>
      </c>
      <c r="E143" s="331">
        <v>0</v>
      </c>
      <c r="F143" s="331">
        <v>0</v>
      </c>
      <c r="G143" s="331">
        <v>0</v>
      </c>
      <c r="H143" s="331">
        <v>0</v>
      </c>
      <c r="I143" s="331">
        <v>0</v>
      </c>
      <c r="J143" s="152">
        <v>0</v>
      </c>
      <c r="K143" s="152">
        <v>0</v>
      </c>
      <c r="L143" s="152">
        <v>0</v>
      </c>
      <c r="M143" s="152">
        <v>0</v>
      </c>
      <c r="N143" s="152">
        <v>0</v>
      </c>
      <c r="O143" s="152">
        <v>0</v>
      </c>
      <c r="P143" s="152">
        <v>0</v>
      </c>
      <c r="Q143" s="152">
        <v>0</v>
      </c>
      <c r="R143" s="152">
        <v>0</v>
      </c>
    </row>
    <row r="144" spans="1:18">
      <c r="A144" s="195"/>
      <c r="B144" s="150" t="s">
        <v>88</v>
      </c>
      <c r="C144" s="331">
        <v>-2322.381780000007</v>
      </c>
      <c r="D144" s="331">
        <v>-2322.3817799999997</v>
      </c>
      <c r="E144" s="331">
        <v>-2322.3817799999997</v>
      </c>
      <c r="F144" s="331">
        <v>-8150.4510799999998</v>
      </c>
      <c r="G144" s="331">
        <v>-10499.761859999999</v>
      </c>
      <c r="H144" s="331">
        <v>-10499.761859999999</v>
      </c>
      <c r="I144" s="331">
        <v>-10499.761859999999</v>
      </c>
      <c r="J144" s="152">
        <v>-11918</v>
      </c>
      <c r="K144" s="152">
        <v>-36195.637450000002</v>
      </c>
      <c r="L144" s="152">
        <v>-36195.637450000002</v>
      </c>
      <c r="M144" s="152">
        <v>-36195.637450000002</v>
      </c>
      <c r="N144" s="152">
        <v>-27859</v>
      </c>
      <c r="O144" s="152">
        <v>-32038.799850000003</v>
      </c>
      <c r="P144" s="152">
        <v>-32038.799850000003</v>
      </c>
      <c r="Q144" s="152">
        <v>-32038.799850000003</v>
      </c>
      <c r="R144" s="152">
        <v>0</v>
      </c>
    </row>
    <row r="145" spans="1:18">
      <c r="A145" s="195"/>
      <c r="B145" s="150" t="s">
        <v>91</v>
      </c>
      <c r="C145" s="331">
        <v>0</v>
      </c>
      <c r="D145" s="331">
        <v>0</v>
      </c>
      <c r="E145" s="331">
        <v>0</v>
      </c>
      <c r="F145" s="331">
        <v>0</v>
      </c>
      <c r="G145" s="331">
        <v>0</v>
      </c>
      <c r="H145" s="331">
        <v>0</v>
      </c>
      <c r="I145" s="331">
        <v>0</v>
      </c>
      <c r="J145" s="152">
        <v>0</v>
      </c>
      <c r="K145" s="152">
        <v>0</v>
      </c>
      <c r="L145" s="152">
        <v>0</v>
      </c>
      <c r="M145" s="152">
        <v>0</v>
      </c>
      <c r="N145" s="152">
        <v>0</v>
      </c>
      <c r="O145" s="152">
        <v>0</v>
      </c>
      <c r="P145" s="152">
        <v>0</v>
      </c>
      <c r="Q145" s="152">
        <v>0</v>
      </c>
      <c r="R145" s="152">
        <v>0</v>
      </c>
    </row>
    <row r="146" spans="1:18">
      <c r="A146" s="193"/>
      <c r="B146" s="150" t="s">
        <v>89</v>
      </c>
      <c r="C146" s="331">
        <v>-1900.1420900000021</v>
      </c>
      <c r="D146" s="331">
        <v>-3070.61832</v>
      </c>
      <c r="E146" s="331">
        <v>-4965.6414800000002</v>
      </c>
      <c r="F146" s="331">
        <v>-2349.3107800000039</v>
      </c>
      <c r="G146" s="331">
        <v>-1905.7590299999997</v>
      </c>
      <c r="H146" s="331">
        <v>-5462.3479000000034</v>
      </c>
      <c r="I146" s="331">
        <v>-9562.2828400000035</v>
      </c>
      <c r="J146" s="152">
        <v>-15941</v>
      </c>
      <c r="K146" s="152">
        <v>-1709.253749999998</v>
      </c>
      <c r="L146" s="152">
        <v>1920.3311100000008</v>
      </c>
      <c r="M146" s="152">
        <v>3681.2437700000014</v>
      </c>
      <c r="N146" s="152">
        <v>2743</v>
      </c>
      <c r="O146" s="152">
        <v>4585.7074500000017</v>
      </c>
      <c r="P146" s="152">
        <v>9625.4666000000034</v>
      </c>
      <c r="Q146" s="152">
        <v>15134.612640000005</v>
      </c>
      <c r="R146" s="152">
        <v>0</v>
      </c>
    </row>
    <row r="147" spans="1:18" s="115" customFormat="1">
      <c r="A147" s="31"/>
      <c r="B147" s="161" t="s">
        <v>344</v>
      </c>
      <c r="C147" s="362">
        <v>203472.27567999999</v>
      </c>
      <c r="D147" s="362">
        <v>208114.33700999996</v>
      </c>
      <c r="E147" s="362">
        <v>215077.65043000001</v>
      </c>
      <c r="F147" s="362">
        <v>221317.53055999998</v>
      </c>
      <c r="G147" s="362">
        <v>227132.24348999999</v>
      </c>
      <c r="H147" s="362">
        <v>233663.12116000001</v>
      </c>
      <c r="I147" s="362">
        <v>241992.30968000001</v>
      </c>
      <c r="J147" s="317">
        <v>236744.80578999998</v>
      </c>
      <c r="K147" s="317">
        <v>232855.65343999997</v>
      </c>
      <c r="L147" s="317">
        <v>246189.11719000002</v>
      </c>
      <c r="M147" s="317">
        <v>255922.81586999999</v>
      </c>
      <c r="N147" s="317">
        <v>270466.19030999998</v>
      </c>
      <c r="O147" s="162">
        <v>265584.26632999995</v>
      </c>
      <c r="P147" s="162">
        <v>275732.29550000001</v>
      </c>
      <c r="Q147" s="162">
        <v>288598.21234000003</v>
      </c>
      <c r="R147" s="162">
        <v>0</v>
      </c>
    </row>
    <row r="148" spans="1:18"/>
    <row r="149" spans="1:18">
      <c r="R149" s="116"/>
    </row>
    <row r="150" spans="1:18"/>
    <row r="151" spans="1:18"/>
    <row r="152" spans="1:18"/>
    <row r="153" spans="1:18"/>
    <row r="154" spans="1:18"/>
    <row r="155" spans="1:18"/>
  </sheetData>
  <mergeCells count="12">
    <mergeCell ref="O7:R7"/>
    <mergeCell ref="C7:F7"/>
    <mergeCell ref="G7:J7"/>
    <mergeCell ref="K7:N7"/>
    <mergeCell ref="C99:F99"/>
    <mergeCell ref="G99:J99"/>
    <mergeCell ref="K99:N99"/>
    <mergeCell ref="O99:R99"/>
    <mergeCell ref="C62:F62"/>
    <mergeCell ref="G62:J62"/>
    <mergeCell ref="K62:N62"/>
    <mergeCell ref="O62:R62"/>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9E354-3F53-4A6F-81F4-3239B45B37BE}">
  <sheetPr>
    <tabColor theme="0" tint="-0.14999847407452621"/>
  </sheetPr>
  <dimension ref="A1:R159"/>
  <sheetViews>
    <sheetView showGridLines="0" zoomScale="80" zoomScaleNormal="80" workbookViewId="0">
      <pane xSplit="2" ySplit="8" topLeftCell="L9" activePane="bottomRight" state="frozen"/>
      <selection activeCell="D59" sqref="D59:Y59"/>
      <selection pane="topRight" activeCell="D59" sqref="D59:Y59"/>
      <selection pane="bottomLeft" activeCell="D59" sqref="D59:Y59"/>
      <selection pane="bottomRight" activeCell="O7" sqref="O7:R7"/>
    </sheetView>
  </sheetViews>
  <sheetFormatPr defaultColWidth="9.1796875" defaultRowHeight="13" zeroHeight="1"/>
  <cols>
    <col min="1" max="1" width="1.81640625" style="36" customWidth="1"/>
    <col min="2" max="2" width="52.81640625" style="36" bestFit="1" customWidth="1"/>
    <col min="3" max="6" width="14.453125" style="36" customWidth="1"/>
    <col min="7" max="7" width="15.1796875" style="36" bestFit="1" customWidth="1"/>
    <col min="8" max="8" width="15.7265625" style="36" bestFit="1" customWidth="1"/>
    <col min="9" max="9" width="16.1796875" style="36" bestFit="1" customWidth="1"/>
    <col min="10" max="10" width="17.81640625" style="36" bestFit="1" customWidth="1"/>
    <col min="11" max="12" width="14.54296875" style="36" customWidth="1"/>
    <col min="13" max="18" width="17" style="36" bestFit="1" customWidth="1"/>
    <col min="19" max="16384" width="9.1796875" style="36"/>
  </cols>
  <sheetData>
    <row r="1" spans="1:18" ht="12" customHeight="1"/>
    <row r="2" spans="1:18" ht="12" customHeight="1"/>
    <row r="3" spans="1:18" ht="12" customHeight="1"/>
    <row r="4" spans="1:18" ht="12" customHeight="1"/>
    <row r="5" spans="1:18" s="119" customFormat="1" ht="22.5" customHeight="1" thickBot="1">
      <c r="A5" s="243"/>
      <c r="B5" s="236" t="s">
        <v>143</v>
      </c>
      <c r="C5" s="237"/>
      <c r="D5" s="237"/>
      <c r="E5" s="237"/>
      <c r="F5" s="237"/>
      <c r="G5" s="237"/>
      <c r="H5" s="237"/>
      <c r="I5" s="237"/>
      <c r="J5" s="237"/>
      <c r="K5" s="237"/>
      <c r="L5" s="237"/>
      <c r="M5" s="237"/>
      <c r="N5" s="237"/>
      <c r="O5" s="237"/>
      <c r="P5" s="237"/>
      <c r="Q5" s="237"/>
      <c r="R5" s="237"/>
    </row>
    <row r="6" spans="1:18" s="182" customFormat="1" ht="22.5" customHeight="1" thickBot="1">
      <c r="A6" s="179"/>
      <c r="B6" s="180"/>
      <c r="C6" s="181"/>
      <c r="D6" s="181"/>
      <c r="E6" s="181"/>
      <c r="F6" s="181"/>
      <c r="G6" s="181"/>
      <c r="H6" s="181"/>
      <c r="I6" s="181"/>
      <c r="J6" s="181"/>
      <c r="K6" s="181"/>
      <c r="L6" s="181"/>
      <c r="M6" s="181"/>
      <c r="N6" s="181"/>
      <c r="O6" s="181"/>
      <c r="P6" s="181"/>
      <c r="Q6" s="181"/>
      <c r="R6" s="181"/>
    </row>
    <row r="7" spans="1:18" s="31" customFormat="1" ht="16" customHeight="1" thickTop="1" thickBot="1">
      <c r="A7" s="178"/>
      <c r="B7" s="27" t="s">
        <v>96</v>
      </c>
      <c r="C7" s="391">
        <v>2015</v>
      </c>
      <c r="D7" s="391"/>
      <c r="E7" s="391"/>
      <c r="F7" s="391"/>
      <c r="G7" s="392">
        <v>2016</v>
      </c>
      <c r="H7" s="391"/>
      <c r="I7" s="391"/>
      <c r="J7" s="391"/>
      <c r="K7" s="392">
        <v>2017</v>
      </c>
      <c r="L7" s="391"/>
      <c r="M7" s="391"/>
      <c r="N7" s="391"/>
      <c r="O7" s="392">
        <v>2018</v>
      </c>
      <c r="P7" s="391"/>
      <c r="Q7" s="391"/>
      <c r="R7" s="391"/>
    </row>
    <row r="8" spans="1:18" s="31" customFormat="1" ht="16" customHeight="1" thickTop="1">
      <c r="A8" s="178"/>
      <c r="B8" s="276" t="s">
        <v>97</v>
      </c>
      <c r="C8" s="25" t="s">
        <v>0</v>
      </c>
      <c r="D8" s="25" t="s">
        <v>1</v>
      </c>
      <c r="E8" s="25" t="s">
        <v>2</v>
      </c>
      <c r="F8" s="25" t="s">
        <v>3</v>
      </c>
      <c r="G8" s="25" t="s">
        <v>4</v>
      </c>
      <c r="H8" s="25" t="s">
        <v>5</v>
      </c>
      <c r="I8" s="25" t="s">
        <v>6</v>
      </c>
      <c r="J8" s="25" t="s">
        <v>7</v>
      </c>
      <c r="K8" s="25" t="s">
        <v>8</v>
      </c>
      <c r="L8" s="25" t="s">
        <v>90</v>
      </c>
      <c r="M8" s="25" t="s">
        <v>102</v>
      </c>
      <c r="N8" s="25" t="s">
        <v>103</v>
      </c>
      <c r="O8" s="25" t="s">
        <v>104</v>
      </c>
      <c r="P8" s="25" t="s">
        <v>106</v>
      </c>
      <c r="Q8" s="25" t="s">
        <v>107</v>
      </c>
      <c r="R8" s="25" t="s">
        <v>108</v>
      </c>
    </row>
    <row r="9" spans="1:18" s="31" customFormat="1" ht="14.5">
      <c r="A9" s="189"/>
      <c r="B9" s="123" t="s">
        <v>9</v>
      </c>
      <c r="C9" s="133">
        <v>0</v>
      </c>
      <c r="D9" s="128">
        <v>0</v>
      </c>
      <c r="E9" s="128">
        <v>0</v>
      </c>
      <c r="F9" s="128">
        <v>0</v>
      </c>
      <c r="G9" s="128">
        <v>119146.33119</v>
      </c>
      <c r="H9" s="128">
        <v>127231.74194999998</v>
      </c>
      <c r="I9" s="128">
        <v>167724.60658000005</v>
      </c>
      <c r="J9" s="128">
        <v>215986.71876999998</v>
      </c>
      <c r="K9" s="128">
        <v>76525.601519999997</v>
      </c>
      <c r="L9" s="128">
        <v>71365.505540000013</v>
      </c>
      <c r="M9" s="323">
        <v>261742.45908999996</v>
      </c>
      <c r="N9" s="323">
        <v>323125.3615</v>
      </c>
      <c r="O9" s="133">
        <v>145112.0166</v>
      </c>
      <c r="P9" s="133">
        <v>131304.04678</v>
      </c>
      <c r="Q9" s="133">
        <v>366019.34598000004</v>
      </c>
      <c r="R9" s="133">
        <v>184089.53718999997</v>
      </c>
    </row>
    <row r="10" spans="1:18" s="31" customFormat="1" ht="14.5">
      <c r="A10" s="189"/>
      <c r="B10" s="123" t="s">
        <v>11</v>
      </c>
      <c r="C10" s="128">
        <v>0</v>
      </c>
      <c r="D10" s="128">
        <v>0</v>
      </c>
      <c r="E10" s="128">
        <v>0</v>
      </c>
      <c r="F10" s="128">
        <v>0</v>
      </c>
      <c r="G10" s="128">
        <v>-12812.449190000001</v>
      </c>
      <c r="H10" s="128">
        <v>-14917.274089999995</v>
      </c>
      <c r="I10" s="128">
        <v>-25900.987211399999</v>
      </c>
      <c r="J10" s="128">
        <v>-25928.08329312499</v>
      </c>
      <c r="K10" s="128">
        <v>-8653.2979299999988</v>
      </c>
      <c r="L10" s="128">
        <v>-10854.291419999998</v>
      </c>
      <c r="M10" s="323">
        <v>-41714.751420000001</v>
      </c>
      <c r="N10" s="323">
        <v>-27481.132130000005</v>
      </c>
      <c r="O10" s="133">
        <v>-19310.805929999999</v>
      </c>
      <c r="P10" s="133">
        <v>-14952.927130000002</v>
      </c>
      <c r="Q10" s="133">
        <v>-48331.121220000001</v>
      </c>
      <c r="R10" s="133">
        <v>-25231.984039999992</v>
      </c>
    </row>
    <row r="11" spans="1:18" s="31" customFormat="1" ht="14.5">
      <c r="A11" s="189"/>
      <c r="B11" s="123" t="s">
        <v>12</v>
      </c>
      <c r="C11" s="128">
        <v>0</v>
      </c>
      <c r="D11" s="128">
        <v>0</v>
      </c>
      <c r="E11" s="128">
        <v>0</v>
      </c>
      <c r="F11" s="128">
        <v>0</v>
      </c>
      <c r="G11" s="128">
        <v>106333.882</v>
      </c>
      <c r="H11" s="128">
        <v>112314.46785999999</v>
      </c>
      <c r="I11" s="128">
        <v>141823.61936860005</v>
      </c>
      <c r="J11" s="128">
        <v>190058.635476875</v>
      </c>
      <c r="K11" s="128">
        <v>67872.303589999996</v>
      </c>
      <c r="L11" s="128">
        <v>60511.214120000019</v>
      </c>
      <c r="M11" s="128">
        <v>220027.70766999997</v>
      </c>
      <c r="N11" s="128">
        <v>295644.22937000002</v>
      </c>
      <c r="O11" s="128">
        <v>125801.21067</v>
      </c>
      <c r="P11" s="133">
        <v>116351.11965000001</v>
      </c>
      <c r="Q11" s="133">
        <v>317688.22476000001</v>
      </c>
      <c r="R11" s="133">
        <v>158857.55314999999</v>
      </c>
    </row>
    <row r="12" spans="1:18" s="31" customFormat="1" ht="14.5">
      <c r="A12" s="134"/>
      <c r="B12" s="127" t="s">
        <v>13</v>
      </c>
      <c r="C12" s="128">
        <v>0</v>
      </c>
      <c r="D12" s="128">
        <v>0</v>
      </c>
      <c r="E12" s="128">
        <v>0</v>
      </c>
      <c r="F12" s="128">
        <v>0</v>
      </c>
      <c r="G12" s="128">
        <v>-21079.393749999999</v>
      </c>
      <c r="H12" s="128">
        <v>-20817.707920000001</v>
      </c>
      <c r="I12" s="128">
        <v>-27110.283030000017</v>
      </c>
      <c r="J12" s="128">
        <v>-32217.806689999998</v>
      </c>
      <c r="K12" s="128">
        <v>-17790</v>
      </c>
      <c r="L12" s="128">
        <v>-17765.075519999999</v>
      </c>
      <c r="M12" s="128">
        <v>-35867.459269999999</v>
      </c>
      <c r="N12" s="128">
        <v>-53387.425530000008</v>
      </c>
      <c r="O12" s="128">
        <v>-27743.557580000001</v>
      </c>
      <c r="P12" s="128">
        <v>-30882.474139999998</v>
      </c>
      <c r="Q12" s="128">
        <v>-55872.738620000011</v>
      </c>
      <c r="R12" s="128">
        <v>-45556.755449999997</v>
      </c>
    </row>
    <row r="13" spans="1:18" s="31" customFormat="1" ht="14.5">
      <c r="A13" s="118"/>
      <c r="B13" s="130" t="s">
        <v>14</v>
      </c>
      <c r="C13" s="231">
        <v>0</v>
      </c>
      <c r="D13" s="231">
        <v>0</v>
      </c>
      <c r="E13" s="231">
        <v>0</v>
      </c>
      <c r="F13" s="231">
        <v>0</v>
      </c>
      <c r="G13" s="231">
        <v>0</v>
      </c>
      <c r="H13" s="231">
        <v>0</v>
      </c>
      <c r="I13" s="231">
        <v>0</v>
      </c>
      <c r="J13" s="231">
        <v>0</v>
      </c>
      <c r="K13" s="231">
        <v>0</v>
      </c>
      <c r="L13" s="231">
        <v>0</v>
      </c>
      <c r="M13" s="324">
        <v>0</v>
      </c>
      <c r="N13" s="324">
        <v>0</v>
      </c>
      <c r="O13" s="132">
        <v>0</v>
      </c>
      <c r="P13" s="132">
        <v>0</v>
      </c>
      <c r="Q13" s="132">
        <v>0</v>
      </c>
      <c r="R13" s="132">
        <v>0</v>
      </c>
    </row>
    <row r="14" spans="1:18" s="31" customFormat="1" ht="14.5">
      <c r="A14" s="118"/>
      <c r="B14" s="130" t="s">
        <v>15</v>
      </c>
      <c r="C14" s="231">
        <v>0</v>
      </c>
      <c r="D14" s="231">
        <v>0</v>
      </c>
      <c r="E14" s="231">
        <v>0</v>
      </c>
      <c r="F14" s="231">
        <v>0</v>
      </c>
      <c r="G14" s="231">
        <v>0</v>
      </c>
      <c r="H14" s="231">
        <v>0</v>
      </c>
      <c r="I14" s="231">
        <v>0</v>
      </c>
      <c r="J14" s="231">
        <v>0</v>
      </c>
      <c r="K14" s="231">
        <v>0</v>
      </c>
      <c r="L14" s="231">
        <v>0</v>
      </c>
      <c r="M14" s="324">
        <v>0</v>
      </c>
      <c r="N14" s="324">
        <v>0</v>
      </c>
      <c r="O14" s="132">
        <v>0</v>
      </c>
      <c r="P14" s="132">
        <v>0</v>
      </c>
      <c r="Q14" s="132">
        <v>0</v>
      </c>
      <c r="R14" s="132">
        <v>0</v>
      </c>
    </row>
    <row r="15" spans="1:18" s="31" customFormat="1" ht="14.5">
      <c r="A15" s="118"/>
      <c r="B15" s="130" t="s">
        <v>16</v>
      </c>
      <c r="C15" s="231">
        <v>0</v>
      </c>
      <c r="D15" s="231">
        <v>0</v>
      </c>
      <c r="E15" s="231">
        <v>0</v>
      </c>
      <c r="F15" s="231">
        <v>0</v>
      </c>
      <c r="G15" s="231">
        <v>0</v>
      </c>
      <c r="H15" s="231">
        <v>0</v>
      </c>
      <c r="I15" s="231">
        <v>0</v>
      </c>
      <c r="J15" s="231">
        <v>0</v>
      </c>
      <c r="K15" s="231">
        <v>0</v>
      </c>
      <c r="L15" s="231">
        <v>0</v>
      </c>
      <c r="M15" s="324">
        <v>0</v>
      </c>
      <c r="N15" s="324">
        <v>0</v>
      </c>
      <c r="O15" s="132">
        <v>0</v>
      </c>
      <c r="P15" s="132">
        <v>0</v>
      </c>
      <c r="Q15" s="132">
        <v>0</v>
      </c>
      <c r="R15" s="132">
        <v>0</v>
      </c>
    </row>
    <row r="16" spans="1:18" s="31" customFormat="1" ht="14.5">
      <c r="A16" s="118"/>
      <c r="B16" s="130" t="s">
        <v>17</v>
      </c>
      <c r="C16" s="231">
        <v>0</v>
      </c>
      <c r="D16" s="231">
        <v>0</v>
      </c>
      <c r="E16" s="231">
        <v>0</v>
      </c>
      <c r="F16" s="231">
        <v>0</v>
      </c>
      <c r="G16" s="231">
        <v>0</v>
      </c>
      <c r="H16" s="231">
        <v>0</v>
      </c>
      <c r="I16" s="231">
        <v>0</v>
      </c>
      <c r="J16" s="231">
        <v>0</v>
      </c>
      <c r="K16" s="231">
        <v>0</v>
      </c>
      <c r="L16" s="231">
        <v>0</v>
      </c>
      <c r="M16" s="324">
        <v>0</v>
      </c>
      <c r="N16" s="324">
        <v>0</v>
      </c>
      <c r="O16" s="132">
        <v>0</v>
      </c>
      <c r="P16" s="132">
        <v>0</v>
      </c>
      <c r="Q16" s="132">
        <v>0</v>
      </c>
      <c r="R16" s="132">
        <v>0</v>
      </c>
    </row>
    <row r="17" spans="1:18" s="31" customFormat="1" ht="14.5">
      <c r="A17" s="118"/>
      <c r="B17" s="130" t="s">
        <v>18</v>
      </c>
      <c r="C17" s="231">
        <v>0</v>
      </c>
      <c r="D17" s="231">
        <v>0</v>
      </c>
      <c r="E17" s="231">
        <v>0</v>
      </c>
      <c r="F17" s="231">
        <v>0</v>
      </c>
      <c r="G17" s="231">
        <v>0</v>
      </c>
      <c r="H17" s="231">
        <v>0</v>
      </c>
      <c r="I17" s="231">
        <v>0</v>
      </c>
      <c r="J17" s="231">
        <v>0</v>
      </c>
      <c r="K17" s="231">
        <v>0</v>
      </c>
      <c r="L17" s="231">
        <v>0</v>
      </c>
      <c r="M17" s="324">
        <v>0</v>
      </c>
      <c r="N17" s="324">
        <v>0</v>
      </c>
      <c r="O17" s="132">
        <v>0</v>
      </c>
      <c r="P17" s="132">
        <v>0</v>
      </c>
      <c r="Q17" s="132">
        <v>0</v>
      </c>
      <c r="R17" s="132">
        <v>0</v>
      </c>
    </row>
    <row r="18" spans="1:18" s="31" customFormat="1" ht="14.5">
      <c r="A18" s="118"/>
      <c r="B18" s="130" t="s">
        <v>10</v>
      </c>
      <c r="C18" s="231">
        <v>0</v>
      </c>
      <c r="D18" s="231">
        <v>0</v>
      </c>
      <c r="E18" s="231">
        <v>0</v>
      </c>
      <c r="F18" s="231">
        <v>0</v>
      </c>
      <c r="G18" s="231">
        <v>0</v>
      </c>
      <c r="H18" s="231">
        <v>0</v>
      </c>
      <c r="I18" s="231">
        <v>0</v>
      </c>
      <c r="J18" s="231">
        <v>0</v>
      </c>
      <c r="K18" s="231">
        <v>0</v>
      </c>
      <c r="L18" s="231">
        <v>0</v>
      </c>
      <c r="M18" s="324">
        <v>0</v>
      </c>
      <c r="N18" s="324">
        <v>0</v>
      </c>
      <c r="O18" s="132">
        <v>0</v>
      </c>
      <c r="P18" s="132">
        <v>0</v>
      </c>
      <c r="Q18" s="132">
        <v>0</v>
      </c>
      <c r="R18" s="132">
        <v>0</v>
      </c>
    </row>
    <row r="19" spans="1:18" s="31" customFormat="1" ht="14.5">
      <c r="A19" s="118"/>
      <c r="B19" s="130" t="s">
        <v>38</v>
      </c>
      <c r="C19" s="231">
        <v>0</v>
      </c>
      <c r="D19" s="231">
        <v>0</v>
      </c>
      <c r="E19" s="231">
        <v>0</v>
      </c>
      <c r="F19" s="231">
        <v>0</v>
      </c>
      <c r="G19" s="231">
        <v>-21079.393749999999</v>
      </c>
      <c r="H19" s="231">
        <v>-20817.707920000001</v>
      </c>
      <c r="I19" s="231">
        <v>-27110.283030000017</v>
      </c>
      <c r="J19" s="231">
        <v>-32217.806689999998</v>
      </c>
      <c r="K19" s="231">
        <v>-11628</v>
      </c>
      <c r="L19" s="231">
        <v>-13801</v>
      </c>
      <c r="M19" s="324">
        <v>-16254.324759999996</v>
      </c>
      <c r="N19" s="324">
        <v>-23208.467469999996</v>
      </c>
      <c r="O19" s="132">
        <v>-18157.127110000001</v>
      </c>
      <c r="P19" s="132">
        <v>-21129.002520000002</v>
      </c>
      <c r="Q19" s="132">
        <v>-17352.058190000011</v>
      </c>
      <c r="R19" s="132">
        <v>-27563.796849999995</v>
      </c>
    </row>
    <row r="20" spans="1:18" s="31" customFormat="1" ht="14.5">
      <c r="A20" s="118"/>
      <c r="B20" s="130" t="s">
        <v>39</v>
      </c>
      <c r="C20" s="231">
        <v>0</v>
      </c>
      <c r="D20" s="231">
        <v>0</v>
      </c>
      <c r="E20" s="231">
        <v>0</v>
      </c>
      <c r="F20" s="231">
        <v>0</v>
      </c>
      <c r="G20" s="231">
        <v>0</v>
      </c>
      <c r="H20" s="231">
        <v>0</v>
      </c>
      <c r="I20" s="231">
        <v>0</v>
      </c>
      <c r="J20" s="231">
        <v>0</v>
      </c>
      <c r="K20" s="231">
        <v>-6162</v>
      </c>
      <c r="L20" s="231">
        <v>-3964.0755199999999</v>
      </c>
      <c r="M20" s="324">
        <v>-19613.134510000004</v>
      </c>
      <c r="N20" s="324">
        <v>-30178.958060000008</v>
      </c>
      <c r="O20" s="132">
        <v>-9586.4304699999993</v>
      </c>
      <c r="P20" s="132">
        <v>-9753.4716199999966</v>
      </c>
      <c r="Q20" s="132">
        <v>-38520.68043</v>
      </c>
      <c r="R20" s="132">
        <v>-17992.958600000002</v>
      </c>
    </row>
    <row r="21" spans="1:18" s="31" customFormat="1" ht="14.5">
      <c r="A21" s="118"/>
      <c r="B21" s="130" t="s">
        <v>40</v>
      </c>
      <c r="C21" s="231">
        <v>0</v>
      </c>
      <c r="D21" s="231">
        <v>0</v>
      </c>
      <c r="E21" s="231">
        <v>0</v>
      </c>
      <c r="F21" s="231">
        <v>0</v>
      </c>
      <c r="G21" s="231">
        <v>0</v>
      </c>
      <c r="H21" s="231">
        <v>0</v>
      </c>
      <c r="I21" s="231">
        <v>0</v>
      </c>
      <c r="J21" s="231">
        <v>0</v>
      </c>
      <c r="K21" s="231">
        <v>0</v>
      </c>
      <c r="L21" s="231">
        <v>0</v>
      </c>
      <c r="M21" s="324">
        <v>0</v>
      </c>
      <c r="N21" s="324">
        <v>0</v>
      </c>
      <c r="O21" s="132">
        <v>0</v>
      </c>
      <c r="P21" s="132">
        <v>0</v>
      </c>
      <c r="Q21" s="132">
        <v>0</v>
      </c>
      <c r="R21" s="132">
        <v>0</v>
      </c>
    </row>
    <row r="22" spans="1:18" s="31" customFormat="1" ht="14.5">
      <c r="A22" s="118"/>
      <c r="B22" s="130" t="s">
        <v>41</v>
      </c>
      <c r="C22" s="231">
        <v>0</v>
      </c>
      <c r="D22" s="231">
        <v>0</v>
      </c>
      <c r="E22" s="231">
        <v>0</v>
      </c>
      <c r="F22" s="231">
        <v>0</v>
      </c>
      <c r="G22" s="231">
        <v>0</v>
      </c>
      <c r="H22" s="231">
        <v>0</v>
      </c>
      <c r="I22" s="231">
        <v>0</v>
      </c>
      <c r="J22" s="231">
        <v>0</v>
      </c>
      <c r="K22" s="231">
        <v>0</v>
      </c>
      <c r="L22" s="231">
        <v>0</v>
      </c>
      <c r="M22" s="324">
        <v>0</v>
      </c>
      <c r="N22" s="324">
        <v>0</v>
      </c>
      <c r="O22" s="132">
        <v>0</v>
      </c>
      <c r="P22" s="132">
        <v>0</v>
      </c>
      <c r="Q22" s="132">
        <v>0</v>
      </c>
      <c r="R22" s="132">
        <v>0</v>
      </c>
    </row>
    <row r="23" spans="1:18" s="31" customFormat="1" ht="14.5">
      <c r="A23" s="118"/>
      <c r="B23" s="130" t="s">
        <v>42</v>
      </c>
      <c r="C23" s="231">
        <v>0</v>
      </c>
      <c r="D23" s="231">
        <v>0</v>
      </c>
      <c r="E23" s="231">
        <v>0</v>
      </c>
      <c r="F23" s="231">
        <v>0</v>
      </c>
      <c r="G23" s="231">
        <v>0</v>
      </c>
      <c r="H23" s="231">
        <v>0</v>
      </c>
      <c r="I23" s="231">
        <v>0</v>
      </c>
      <c r="J23" s="231">
        <v>0</v>
      </c>
      <c r="K23" s="231">
        <v>0</v>
      </c>
      <c r="L23" s="231">
        <v>0</v>
      </c>
      <c r="M23" s="324">
        <v>0</v>
      </c>
      <c r="N23" s="324">
        <v>0</v>
      </c>
      <c r="O23" s="132">
        <v>0</v>
      </c>
      <c r="P23" s="132">
        <v>0</v>
      </c>
      <c r="Q23" s="132">
        <v>0</v>
      </c>
      <c r="R23" s="132">
        <v>0</v>
      </c>
    </row>
    <row r="24" spans="1:18" s="31" customFormat="1" ht="14.5">
      <c r="A24" s="118"/>
      <c r="B24" s="130" t="s">
        <v>43</v>
      </c>
      <c r="C24" s="231">
        <v>0</v>
      </c>
      <c r="D24" s="231">
        <v>0</v>
      </c>
      <c r="E24" s="231">
        <v>0</v>
      </c>
      <c r="F24" s="231">
        <v>0</v>
      </c>
      <c r="G24" s="231">
        <v>0</v>
      </c>
      <c r="H24" s="231">
        <v>0</v>
      </c>
      <c r="I24" s="231">
        <v>0</v>
      </c>
      <c r="J24" s="231">
        <v>0</v>
      </c>
      <c r="K24" s="231">
        <v>0</v>
      </c>
      <c r="L24" s="231">
        <v>0</v>
      </c>
      <c r="M24" s="324">
        <v>0</v>
      </c>
      <c r="N24" s="324">
        <v>0</v>
      </c>
      <c r="O24" s="132">
        <v>0</v>
      </c>
      <c r="P24" s="132">
        <v>0</v>
      </c>
      <c r="Q24" s="132">
        <v>0</v>
      </c>
      <c r="R24" s="132">
        <v>0</v>
      </c>
    </row>
    <row r="25" spans="1:18" s="31" customFormat="1" ht="14.5">
      <c r="A25" s="134"/>
      <c r="B25" s="127" t="s">
        <v>19</v>
      </c>
      <c r="C25" s="128">
        <v>0</v>
      </c>
      <c r="D25" s="128">
        <v>0</v>
      </c>
      <c r="E25" s="128">
        <v>0</v>
      </c>
      <c r="F25" s="128">
        <v>0</v>
      </c>
      <c r="G25" s="128">
        <v>-25557.4</v>
      </c>
      <c r="H25" s="128">
        <v>-17694.26989</v>
      </c>
      <c r="I25" s="128">
        <v>-30502.209116005721</v>
      </c>
      <c r="J25" s="128">
        <v>-23914.314749999998</v>
      </c>
      <c r="K25" s="133">
        <v>-10412.254119999998</v>
      </c>
      <c r="L25" s="133">
        <v>-16885.657669999993</v>
      </c>
      <c r="M25" s="133">
        <v>-36577.407149999999</v>
      </c>
      <c r="N25" s="133">
        <v>-64922.308749999997</v>
      </c>
      <c r="O25" s="133">
        <v>-24978.12588</v>
      </c>
      <c r="P25" s="133">
        <v>-32309.51315000001</v>
      </c>
      <c r="Q25" s="133">
        <v>-39139.730680000008</v>
      </c>
      <c r="R25" s="133">
        <v>-32502.873169999984</v>
      </c>
    </row>
    <row r="26" spans="1:18" s="31" customFormat="1" ht="14.5">
      <c r="A26" s="118"/>
      <c r="B26" s="130" t="s">
        <v>14</v>
      </c>
      <c r="C26" s="231">
        <v>0</v>
      </c>
      <c r="D26" s="231">
        <v>0</v>
      </c>
      <c r="E26" s="231">
        <v>0</v>
      </c>
      <c r="F26" s="231">
        <v>0</v>
      </c>
      <c r="G26" s="231">
        <v>-5757.4</v>
      </c>
      <c r="H26" s="231">
        <v>-6135.6113299999997</v>
      </c>
      <c r="I26" s="231">
        <v>-14044.32954503656</v>
      </c>
      <c r="J26" s="231">
        <v>-11895.175850000001</v>
      </c>
      <c r="K26" s="231">
        <v>-3568.2546899999998</v>
      </c>
      <c r="L26" s="231">
        <v>-4743.8709999999983</v>
      </c>
      <c r="M26" s="324">
        <v>-2151.8442300000006</v>
      </c>
      <c r="N26" s="324">
        <v>-2018.6933599999993</v>
      </c>
      <c r="O26" s="132">
        <v>-1303.4448200000002</v>
      </c>
      <c r="P26" s="132">
        <v>-537.21985999999993</v>
      </c>
      <c r="Q26" s="132">
        <v>-461.41815999999994</v>
      </c>
      <c r="R26" s="132">
        <v>-215.47554000000002</v>
      </c>
    </row>
    <row r="27" spans="1:18" s="31" customFormat="1" ht="14.5">
      <c r="A27" s="118"/>
      <c r="B27" s="130" t="s">
        <v>16</v>
      </c>
      <c r="C27" s="231">
        <v>0</v>
      </c>
      <c r="D27" s="231">
        <v>0</v>
      </c>
      <c r="E27" s="231">
        <v>0</v>
      </c>
      <c r="F27" s="231">
        <v>0</v>
      </c>
      <c r="G27" s="231">
        <v>-3413</v>
      </c>
      <c r="H27" s="231">
        <v>-5690.9384</v>
      </c>
      <c r="I27" s="231">
        <v>-3009.574809910735</v>
      </c>
      <c r="J27" s="231">
        <v>-5645.1681999999992</v>
      </c>
      <c r="K27" s="231">
        <v>-2104.068409999998</v>
      </c>
      <c r="L27" s="231">
        <v>-3229.4736600000006</v>
      </c>
      <c r="M27" s="324">
        <v>-1460.3144799999955</v>
      </c>
      <c r="N27" s="324">
        <v>-5080.4094000000023</v>
      </c>
      <c r="O27" s="132">
        <v>-980.77445</v>
      </c>
      <c r="P27" s="132">
        <v>-3113.0542</v>
      </c>
      <c r="Q27" s="132">
        <v>-2995.5135400000004</v>
      </c>
      <c r="R27" s="132">
        <v>-3073.5562199999999</v>
      </c>
    </row>
    <row r="28" spans="1:18" s="31" customFormat="1" ht="14.5">
      <c r="A28" s="118"/>
      <c r="B28" s="130" t="s">
        <v>185</v>
      </c>
      <c r="C28" s="132">
        <v>0</v>
      </c>
      <c r="D28" s="132">
        <v>0</v>
      </c>
      <c r="E28" s="132">
        <v>0</v>
      </c>
      <c r="F28" s="132">
        <v>0</v>
      </c>
      <c r="G28" s="132">
        <v>-2969</v>
      </c>
      <c r="H28" s="132">
        <v>-1060.7201600000001</v>
      </c>
      <c r="I28" s="132">
        <v>99.69523894157453</v>
      </c>
      <c r="J28" s="132">
        <v>-2620.9706999999999</v>
      </c>
      <c r="K28" s="132">
        <v>-997.47896000000003</v>
      </c>
      <c r="L28" s="132">
        <v>39.298680000003699</v>
      </c>
      <c r="M28" s="132">
        <v>-4325.53748000001</v>
      </c>
      <c r="N28" s="132">
        <v>-4477.1304799999943</v>
      </c>
      <c r="O28" s="132">
        <v>-2458.4037499999999</v>
      </c>
      <c r="P28" s="132">
        <v>-1963.68914</v>
      </c>
      <c r="Q28" s="132">
        <v>-2042.7597799999976</v>
      </c>
      <c r="R28" s="132">
        <v>-4761.8206300000002</v>
      </c>
    </row>
    <row r="29" spans="1:18" s="31" customFormat="1" ht="14.5">
      <c r="A29" s="134"/>
      <c r="B29" s="130" t="s">
        <v>187</v>
      </c>
      <c r="C29" s="132">
        <v>0</v>
      </c>
      <c r="D29" s="132">
        <v>0</v>
      </c>
      <c r="E29" s="132">
        <v>0</v>
      </c>
      <c r="F29" s="132">
        <v>0</v>
      </c>
      <c r="G29" s="132">
        <v>-13418</v>
      </c>
      <c r="H29" s="132">
        <v>-4807</v>
      </c>
      <c r="I29" s="132">
        <v>-13548</v>
      </c>
      <c r="J29" s="132">
        <v>-3753</v>
      </c>
      <c r="K29" s="132">
        <v>-3742.4520600000005</v>
      </c>
      <c r="L29" s="132">
        <v>-8951.6116899999979</v>
      </c>
      <c r="M29" s="132">
        <v>-28639.710959999993</v>
      </c>
      <c r="N29" s="132">
        <v>-53346.075510000002</v>
      </c>
      <c r="O29" s="132">
        <v>-20235.502860000001</v>
      </c>
      <c r="P29" s="132">
        <v>-21829.647410000001</v>
      </c>
      <c r="Q29" s="132">
        <v>-19244.9588</v>
      </c>
      <c r="R29" s="132">
        <v>-5537.9124999999985</v>
      </c>
    </row>
    <row r="30" spans="1:18" s="31" customFormat="1" ht="14.5">
      <c r="A30" s="134"/>
      <c r="B30" s="130" t="s">
        <v>188</v>
      </c>
      <c r="C30" s="132">
        <v>0</v>
      </c>
      <c r="D30" s="132">
        <v>0</v>
      </c>
      <c r="E30" s="132">
        <v>0</v>
      </c>
      <c r="F30" s="132">
        <v>0</v>
      </c>
      <c r="G30" s="132">
        <v>0</v>
      </c>
      <c r="H30" s="132">
        <v>0</v>
      </c>
      <c r="I30" s="132">
        <v>0</v>
      </c>
      <c r="J30" s="132">
        <v>0</v>
      </c>
      <c r="K30" s="132">
        <v>0</v>
      </c>
      <c r="L30" s="132">
        <v>0</v>
      </c>
      <c r="M30" s="132">
        <v>0</v>
      </c>
      <c r="N30" s="132">
        <v>0</v>
      </c>
      <c r="O30" s="132">
        <v>0</v>
      </c>
      <c r="P30" s="132">
        <v>-4865.90254</v>
      </c>
      <c r="Q30" s="132">
        <v>-14395.080400000001</v>
      </c>
      <c r="R30" s="132">
        <v>-18914.10828</v>
      </c>
    </row>
    <row r="31" spans="1:18" s="31" customFormat="1" ht="14.5">
      <c r="A31" s="134"/>
      <c r="B31" s="130" t="s">
        <v>186</v>
      </c>
      <c r="C31" s="132">
        <v>0</v>
      </c>
      <c r="D31" s="132">
        <v>0</v>
      </c>
      <c r="E31" s="132">
        <v>0</v>
      </c>
      <c r="F31" s="132">
        <v>0</v>
      </c>
      <c r="G31" s="132">
        <v>0</v>
      </c>
      <c r="H31" s="132">
        <v>0</v>
      </c>
      <c r="I31" s="132">
        <v>0</v>
      </c>
      <c r="J31" s="132">
        <v>0</v>
      </c>
      <c r="K31" s="132">
        <v>0</v>
      </c>
      <c r="L31" s="132">
        <v>0</v>
      </c>
      <c r="M31" s="132">
        <v>0</v>
      </c>
      <c r="N31" s="132">
        <v>0</v>
      </c>
      <c r="O31" s="132">
        <v>0</v>
      </c>
      <c r="P31" s="132">
        <v>0</v>
      </c>
      <c r="Q31" s="132">
        <v>0</v>
      </c>
      <c r="R31" s="132">
        <v>0</v>
      </c>
    </row>
    <row r="32" spans="1:18" s="31" customFormat="1" ht="14.5">
      <c r="A32" s="189"/>
      <c r="B32" s="123" t="s">
        <v>20</v>
      </c>
      <c r="C32" s="128">
        <v>0</v>
      </c>
      <c r="D32" s="128">
        <v>0</v>
      </c>
      <c r="E32" s="128">
        <v>0</v>
      </c>
      <c r="F32" s="128">
        <v>0</v>
      </c>
      <c r="G32" s="128">
        <v>-35642</v>
      </c>
      <c r="H32" s="128">
        <v>-34002</v>
      </c>
      <c r="I32" s="128">
        <v>-44481.499943994306</v>
      </c>
      <c r="J32" s="128">
        <v>-53057.878560000005</v>
      </c>
      <c r="K32" s="133">
        <v>-13100.58749</v>
      </c>
      <c r="L32" s="133">
        <v>-11114.39788</v>
      </c>
      <c r="M32" s="133">
        <v>-38891.097099999999</v>
      </c>
      <c r="N32" s="133">
        <v>-67480.898939999985</v>
      </c>
      <c r="O32" s="133">
        <v>-30564.250980000001</v>
      </c>
      <c r="P32" s="133">
        <v>-19103.438009999998</v>
      </c>
      <c r="Q32" s="133">
        <v>-51320.541270000002</v>
      </c>
      <c r="R32" s="133">
        <v>-22940.467580000008</v>
      </c>
    </row>
    <row r="33" spans="1:18" s="31" customFormat="1" ht="14.5">
      <c r="A33" s="118"/>
      <c r="B33" s="130" t="s">
        <v>21</v>
      </c>
      <c r="C33" s="231">
        <v>0</v>
      </c>
      <c r="D33" s="231">
        <v>0</v>
      </c>
      <c r="E33" s="231">
        <v>0</v>
      </c>
      <c r="F33" s="231">
        <v>0</v>
      </c>
      <c r="G33" s="231">
        <v>-34971</v>
      </c>
      <c r="H33" s="231">
        <v>-32739.377359999999</v>
      </c>
      <c r="I33" s="231">
        <v>-44673.995519999997</v>
      </c>
      <c r="J33" s="231">
        <v>-51953.193310000002</v>
      </c>
      <c r="K33" s="231">
        <v>-12507</v>
      </c>
      <c r="L33" s="231">
        <v>-10685</v>
      </c>
      <c r="M33" s="324">
        <v>-37562.429429999997</v>
      </c>
      <c r="N33" s="324">
        <v>-65021.684469999978</v>
      </c>
      <c r="O33" s="132">
        <v>-28111.631730000001</v>
      </c>
      <c r="P33" s="132">
        <v>-16713.6351</v>
      </c>
      <c r="Q33" s="132">
        <v>-48901.661670000001</v>
      </c>
      <c r="R33" s="132">
        <v>-20508.019650000006</v>
      </c>
    </row>
    <row r="34" spans="1:18" s="31" customFormat="1" ht="14.5">
      <c r="A34" s="118"/>
      <c r="B34" s="130" t="s">
        <v>22</v>
      </c>
      <c r="C34" s="231">
        <v>0</v>
      </c>
      <c r="D34" s="231">
        <v>0</v>
      </c>
      <c r="E34" s="231">
        <v>0</v>
      </c>
      <c r="F34" s="231">
        <v>0</v>
      </c>
      <c r="G34" s="231">
        <v>-671</v>
      </c>
      <c r="H34" s="231">
        <v>-1262.6226399999998</v>
      </c>
      <c r="I34" s="231">
        <v>192.49557600569398</v>
      </c>
      <c r="J34" s="231">
        <v>-1104.68525</v>
      </c>
      <c r="K34" s="231">
        <v>-593.58749</v>
      </c>
      <c r="L34" s="231">
        <v>-429.39788000000004</v>
      </c>
      <c r="M34" s="324">
        <v>-1328.6676699999998</v>
      </c>
      <c r="N34" s="324">
        <v>-2459.2144699999999</v>
      </c>
      <c r="O34" s="132">
        <v>-2452.6192500000002</v>
      </c>
      <c r="P34" s="132">
        <v>-2389.8029099999999</v>
      </c>
      <c r="Q34" s="132">
        <v>-2418.8795999999998</v>
      </c>
      <c r="R34" s="132">
        <v>-2432.4479300000007</v>
      </c>
    </row>
    <row r="35" spans="1:18" s="31" customFormat="1" ht="14.5">
      <c r="A35" s="134"/>
      <c r="B35" s="127" t="s">
        <v>23</v>
      </c>
      <c r="C35" s="128">
        <v>0</v>
      </c>
      <c r="D35" s="128">
        <v>0</v>
      </c>
      <c r="E35" s="128">
        <v>0</v>
      </c>
      <c r="F35" s="128">
        <v>0</v>
      </c>
      <c r="G35" s="128">
        <v>-45494</v>
      </c>
      <c r="H35" s="128">
        <v>-48683</v>
      </c>
      <c r="I35" s="128">
        <v>-49024.537409999997</v>
      </c>
      <c r="J35" s="128">
        <v>-51833.31455000001</v>
      </c>
      <c r="K35" s="133">
        <v>-42611.275049999997</v>
      </c>
      <c r="L35" s="133">
        <v>-33923.679389999998</v>
      </c>
      <c r="M35" s="133">
        <v>-32602.877329999996</v>
      </c>
      <c r="N35" s="133">
        <v>-24511.099970000007</v>
      </c>
      <c r="O35" s="133">
        <v>-22872.989889999997</v>
      </c>
      <c r="P35" s="133">
        <v>-21571.326509999999</v>
      </c>
      <c r="Q35" s="133">
        <v>-25441.94397</v>
      </c>
      <c r="R35" s="133">
        <v>-31418.684410000005</v>
      </c>
    </row>
    <row r="36" spans="1:18" s="31" customFormat="1" ht="14.5">
      <c r="A36" s="190"/>
      <c r="B36" s="137" t="s">
        <v>24</v>
      </c>
      <c r="C36" s="128">
        <v>0</v>
      </c>
      <c r="D36" s="128">
        <v>0</v>
      </c>
      <c r="E36" s="128">
        <v>0</v>
      </c>
      <c r="F36" s="128">
        <v>0</v>
      </c>
      <c r="G36" s="128">
        <v>0</v>
      </c>
      <c r="H36" s="128">
        <v>3863</v>
      </c>
      <c r="I36" s="128">
        <v>3244.1523800000004</v>
      </c>
      <c r="J36" s="128">
        <v>7341.578779999998</v>
      </c>
      <c r="K36" s="133">
        <v>-1977.7666999999997</v>
      </c>
      <c r="L36" s="133">
        <v>536.92148999999881</v>
      </c>
      <c r="M36" s="133">
        <v>2117.7824500000006</v>
      </c>
      <c r="N36" s="133">
        <v>12875.979080000001</v>
      </c>
      <c r="O36" s="133">
        <v>-501.60670999999979</v>
      </c>
      <c r="P36" s="133">
        <v>10741.071980000002</v>
      </c>
      <c r="Q36" s="133">
        <v>6123.7329000000009</v>
      </c>
      <c r="R36" s="133">
        <v>2813.713780000001</v>
      </c>
    </row>
    <row r="37" spans="1:18" s="31" customFormat="1" ht="14.5">
      <c r="A37" s="191"/>
      <c r="B37" s="138" t="s">
        <v>25</v>
      </c>
      <c r="C37" s="231">
        <v>0</v>
      </c>
      <c r="D37" s="231">
        <v>0</v>
      </c>
      <c r="E37" s="231">
        <v>0</v>
      </c>
      <c r="F37" s="231">
        <v>0</v>
      </c>
      <c r="G37" s="231">
        <v>0</v>
      </c>
      <c r="H37" s="231">
        <v>791</v>
      </c>
      <c r="I37" s="231">
        <v>0</v>
      </c>
      <c r="J37" s="231">
        <v>0</v>
      </c>
      <c r="K37" s="231">
        <v>29.393180000000001</v>
      </c>
      <c r="L37" s="231">
        <v>-29.393180000000001</v>
      </c>
      <c r="M37" s="324">
        <v>0</v>
      </c>
      <c r="N37" s="324">
        <v>2948.0964000000004</v>
      </c>
      <c r="O37" s="132">
        <v>8.7399999999999995E-3</v>
      </c>
      <c r="P37" s="132">
        <v>8.3099999999999997E-3</v>
      </c>
      <c r="Q37" s="132">
        <v>0.30484999999999995</v>
      </c>
      <c r="R37" s="132">
        <v>0.12701000000000004</v>
      </c>
    </row>
    <row r="38" spans="1:18" s="31" customFormat="1" ht="14.5">
      <c r="A38" s="191"/>
      <c r="B38" s="138" t="s">
        <v>26</v>
      </c>
      <c r="C38" s="231">
        <v>0</v>
      </c>
      <c r="D38" s="231">
        <v>0</v>
      </c>
      <c r="E38" s="231">
        <v>0</v>
      </c>
      <c r="F38" s="231">
        <v>0</v>
      </c>
      <c r="G38" s="231">
        <v>0</v>
      </c>
      <c r="H38" s="231">
        <v>2647</v>
      </c>
      <c r="I38" s="231">
        <v>1946.7371400000006</v>
      </c>
      <c r="J38" s="231">
        <v>3831.1131499999992</v>
      </c>
      <c r="K38" s="231">
        <v>3453.2512900000002</v>
      </c>
      <c r="L38" s="231">
        <v>253.30854999999977</v>
      </c>
      <c r="M38" s="324">
        <v>936.76767000000018</v>
      </c>
      <c r="N38" s="324">
        <v>2964.9624100000001</v>
      </c>
      <c r="O38" s="132">
        <v>2466.09238</v>
      </c>
      <c r="P38" s="132">
        <v>1491.9508000000003</v>
      </c>
      <c r="Q38" s="132">
        <v>2285.2161900000001</v>
      </c>
      <c r="R38" s="132">
        <v>4292.7388500000006</v>
      </c>
    </row>
    <row r="39" spans="1:18" s="31" customFormat="1" ht="14.5">
      <c r="A39" s="191"/>
      <c r="B39" s="138" t="s">
        <v>27</v>
      </c>
      <c r="C39" s="231">
        <v>0</v>
      </c>
      <c r="D39" s="231">
        <v>0</v>
      </c>
      <c r="E39" s="231">
        <v>0</v>
      </c>
      <c r="F39" s="231">
        <v>0</v>
      </c>
      <c r="G39" s="231">
        <v>0</v>
      </c>
      <c r="H39" s="231">
        <v>0</v>
      </c>
      <c r="I39" s="231">
        <v>0</v>
      </c>
      <c r="J39" s="231">
        <v>358.71444000000002</v>
      </c>
      <c r="K39" s="231">
        <v>-5608.4942499999997</v>
      </c>
      <c r="L39" s="231">
        <v>-362.67015000000083</v>
      </c>
      <c r="M39" s="324">
        <v>655.02065000000039</v>
      </c>
      <c r="N39" s="324">
        <v>5316.1437500000002</v>
      </c>
      <c r="O39" s="132">
        <v>-3994.1467400000001</v>
      </c>
      <c r="P39" s="132">
        <v>8552.697900000001</v>
      </c>
      <c r="Q39" s="132">
        <v>2539.5120500000007</v>
      </c>
      <c r="R39" s="132">
        <v>-2195.6577499999999</v>
      </c>
    </row>
    <row r="40" spans="1:18" s="31" customFormat="1" ht="14.5">
      <c r="A40" s="191"/>
      <c r="B40" s="138" t="s">
        <v>28</v>
      </c>
      <c r="C40" s="231">
        <v>0</v>
      </c>
      <c r="D40" s="231">
        <v>0</v>
      </c>
      <c r="E40" s="231">
        <v>0</v>
      </c>
      <c r="F40" s="231">
        <v>0</v>
      </c>
      <c r="G40" s="231">
        <v>0</v>
      </c>
      <c r="H40" s="231">
        <v>0</v>
      </c>
      <c r="I40" s="231">
        <v>402.59295000000009</v>
      </c>
      <c r="J40" s="231">
        <v>0</v>
      </c>
      <c r="K40" s="231">
        <v>380.58123999999998</v>
      </c>
      <c r="L40" s="231">
        <v>399.22957999999994</v>
      </c>
      <c r="M40" s="324">
        <v>390.99413000000004</v>
      </c>
      <c r="N40" s="324">
        <v>407.63553999999999</v>
      </c>
      <c r="O40" s="132">
        <v>394.06862000000001</v>
      </c>
      <c r="P40" s="132">
        <v>453.49644000000006</v>
      </c>
      <c r="Q40" s="132">
        <v>490.70671999999996</v>
      </c>
      <c r="R40" s="132">
        <v>474.16640999999993</v>
      </c>
    </row>
    <row r="41" spans="1:18" s="31" customFormat="1" ht="14.5">
      <c r="A41" s="191"/>
      <c r="B41" s="138" t="s">
        <v>29</v>
      </c>
      <c r="C41" s="231">
        <v>0</v>
      </c>
      <c r="D41" s="231">
        <v>0</v>
      </c>
      <c r="E41" s="231">
        <v>0</v>
      </c>
      <c r="F41" s="231">
        <v>0</v>
      </c>
      <c r="G41" s="231">
        <v>0</v>
      </c>
      <c r="H41" s="231">
        <v>425</v>
      </c>
      <c r="I41" s="231">
        <v>894.82228999999961</v>
      </c>
      <c r="J41" s="231">
        <v>3151.7511899999995</v>
      </c>
      <c r="K41" s="231">
        <v>-232.49816000000004</v>
      </c>
      <c r="L41" s="231">
        <v>276.44668999999999</v>
      </c>
      <c r="M41" s="324">
        <v>135</v>
      </c>
      <c r="N41" s="324">
        <v>1239.1409799999997</v>
      </c>
      <c r="O41" s="132">
        <v>632.37029000000007</v>
      </c>
      <c r="P41" s="132">
        <v>242.91852999999998</v>
      </c>
      <c r="Q41" s="132">
        <v>807.99308999999994</v>
      </c>
      <c r="R41" s="132">
        <v>242.33926</v>
      </c>
    </row>
    <row r="42" spans="1:18" s="31" customFormat="1" ht="14.5">
      <c r="A42" s="190"/>
      <c r="B42" s="137" t="s">
        <v>30</v>
      </c>
      <c r="C42" s="128">
        <v>0</v>
      </c>
      <c r="D42" s="128">
        <v>0</v>
      </c>
      <c r="E42" s="128">
        <v>0</v>
      </c>
      <c r="F42" s="128">
        <v>0</v>
      </c>
      <c r="G42" s="128">
        <v>0</v>
      </c>
      <c r="H42" s="128">
        <v>-52546</v>
      </c>
      <c r="I42" s="128">
        <v>-52268.689789999997</v>
      </c>
      <c r="J42" s="128">
        <v>-59174.893330000006</v>
      </c>
      <c r="K42" s="133">
        <v>-40633.508349999996</v>
      </c>
      <c r="L42" s="133">
        <v>-34460.600879999998</v>
      </c>
      <c r="M42" s="133">
        <v>-34720.659779999994</v>
      </c>
      <c r="N42" s="133">
        <v>-37387.079050000008</v>
      </c>
      <c r="O42" s="133">
        <v>-22371.383179999997</v>
      </c>
      <c r="P42" s="133">
        <v>-32312.39849</v>
      </c>
      <c r="Q42" s="133">
        <v>-31565.676869999999</v>
      </c>
      <c r="R42" s="133">
        <v>-34232.398190000007</v>
      </c>
    </row>
    <row r="43" spans="1:18" s="31" customFormat="1" ht="14.5">
      <c r="A43" s="191"/>
      <c r="B43" s="138" t="s">
        <v>25</v>
      </c>
      <c r="C43" s="231">
        <v>0</v>
      </c>
      <c r="D43" s="231">
        <v>0</v>
      </c>
      <c r="E43" s="231">
        <v>0</v>
      </c>
      <c r="F43" s="231">
        <v>0</v>
      </c>
      <c r="G43" s="231">
        <v>0</v>
      </c>
      <c r="H43" s="231">
        <v>-4319</v>
      </c>
      <c r="I43" s="231">
        <v>0</v>
      </c>
      <c r="J43" s="231">
        <v>-1769.01343</v>
      </c>
      <c r="K43" s="231">
        <v>0</v>
      </c>
      <c r="L43" s="231">
        <v>-1858.2883800000002</v>
      </c>
      <c r="M43" s="324">
        <v>-541.7020500000001</v>
      </c>
      <c r="N43" s="324">
        <v>2301.6813700000002</v>
      </c>
      <c r="O43" s="132">
        <v>-70.087770000000006</v>
      </c>
      <c r="P43" s="132">
        <v>-56.817229999999995</v>
      </c>
      <c r="Q43" s="132">
        <v>-83.028959999999998</v>
      </c>
      <c r="R43" s="132">
        <v>-164.44895</v>
      </c>
    </row>
    <row r="44" spans="1:18" s="31" customFormat="1" ht="14.5">
      <c r="A44" s="191"/>
      <c r="B44" s="138" t="s">
        <v>31</v>
      </c>
      <c r="C44" s="231">
        <v>0</v>
      </c>
      <c r="D44" s="231">
        <v>0</v>
      </c>
      <c r="E44" s="231">
        <v>0</v>
      </c>
      <c r="F44" s="231">
        <v>0</v>
      </c>
      <c r="G44" s="231">
        <v>0</v>
      </c>
      <c r="H44" s="231">
        <v>-1244</v>
      </c>
      <c r="I44" s="231">
        <v>-1218.5338499999998</v>
      </c>
      <c r="J44" s="231">
        <v>0</v>
      </c>
      <c r="K44" s="231">
        <v>-1611.0606</v>
      </c>
      <c r="L44" s="231">
        <v>1392.50217</v>
      </c>
      <c r="M44" s="324">
        <v>-614.57337000000007</v>
      </c>
      <c r="N44" s="324">
        <v>-5048.306309999999</v>
      </c>
      <c r="O44" s="132">
        <v>-2165.8214399999997</v>
      </c>
      <c r="P44" s="132">
        <v>-1223.7227099999998</v>
      </c>
      <c r="Q44" s="132">
        <v>-1469.3801300000005</v>
      </c>
      <c r="R44" s="132">
        <v>-1564.02541</v>
      </c>
    </row>
    <row r="45" spans="1:18" s="31" customFormat="1" ht="14.5">
      <c r="A45" s="191"/>
      <c r="B45" s="138" t="s">
        <v>29</v>
      </c>
      <c r="C45" s="231">
        <v>0</v>
      </c>
      <c r="D45" s="231">
        <v>0</v>
      </c>
      <c r="E45" s="231">
        <v>0</v>
      </c>
      <c r="F45" s="231">
        <v>0</v>
      </c>
      <c r="G45" s="231">
        <v>0</v>
      </c>
      <c r="H45" s="231">
        <v>-46983</v>
      </c>
      <c r="I45" s="231">
        <v>-51050.155939999997</v>
      </c>
      <c r="J45" s="231">
        <v>-57405.879900000007</v>
      </c>
      <c r="K45" s="231">
        <v>-39022.447749999999</v>
      </c>
      <c r="L45" s="231">
        <v>-33994.81467</v>
      </c>
      <c r="M45" s="324">
        <v>-33564.384359999996</v>
      </c>
      <c r="N45" s="324">
        <v>-34640.454110000006</v>
      </c>
      <c r="O45" s="132">
        <v>-20135.473969999999</v>
      </c>
      <c r="P45" s="132">
        <v>-31031.858550000001</v>
      </c>
      <c r="Q45" s="132">
        <v>-30013.267779999998</v>
      </c>
      <c r="R45" s="132">
        <v>-32503.923830000007</v>
      </c>
    </row>
    <row r="46" spans="1:18" s="31" customFormat="1" ht="14.5">
      <c r="A46" s="189"/>
      <c r="B46" s="123" t="s">
        <v>32</v>
      </c>
      <c r="C46" s="128">
        <v>0</v>
      </c>
      <c r="D46" s="128">
        <v>0</v>
      </c>
      <c r="E46" s="128">
        <v>0</v>
      </c>
      <c r="F46" s="128">
        <v>0</v>
      </c>
      <c r="G46" s="128">
        <v>-4985.5162699999992</v>
      </c>
      <c r="H46" s="128">
        <v>1902.7413999999994</v>
      </c>
      <c r="I46" s="128">
        <v>25.601350000000092</v>
      </c>
      <c r="J46" s="128">
        <v>3592</v>
      </c>
      <c r="K46" s="128">
        <v>8.1000000000000006E-4</v>
      </c>
      <c r="L46" s="128">
        <v>158.60269</v>
      </c>
      <c r="M46" s="323">
        <v>-73.5534099999999</v>
      </c>
      <c r="N46" s="323">
        <v>-7951.6444600000004</v>
      </c>
      <c r="O46" s="133">
        <v>-327.09896000000003</v>
      </c>
      <c r="P46" s="133">
        <v>-207.09911999999994</v>
      </c>
      <c r="Q46" s="133">
        <v>-741.41989000000001</v>
      </c>
      <c r="R46" s="133">
        <v>3776.7084599999998</v>
      </c>
    </row>
    <row r="47" spans="1:18" s="31" customFormat="1" ht="14.5">
      <c r="A47" s="189"/>
      <c r="B47" s="123" t="s">
        <v>44</v>
      </c>
      <c r="C47" s="128">
        <v>0</v>
      </c>
      <c r="D47" s="128">
        <v>0</v>
      </c>
      <c r="E47" s="128">
        <v>0</v>
      </c>
      <c r="F47" s="128">
        <v>0</v>
      </c>
      <c r="G47" s="128">
        <v>0</v>
      </c>
      <c r="H47" s="128">
        <v>0</v>
      </c>
      <c r="I47" s="128">
        <v>0</v>
      </c>
      <c r="J47" s="128">
        <v>0</v>
      </c>
      <c r="K47" s="128">
        <v>0</v>
      </c>
      <c r="L47" s="128">
        <v>0</v>
      </c>
      <c r="M47" s="323">
        <v>-6224.5621900000006</v>
      </c>
      <c r="N47" s="323">
        <v>0</v>
      </c>
      <c r="O47" s="133">
        <v>0</v>
      </c>
      <c r="P47" s="133">
        <v>0</v>
      </c>
      <c r="Q47" s="133">
        <v>0</v>
      </c>
      <c r="R47" s="133">
        <v>0</v>
      </c>
    </row>
    <row r="48" spans="1:18" s="31" customFormat="1" ht="14.5">
      <c r="A48" s="189"/>
      <c r="B48" s="123" t="s">
        <v>33</v>
      </c>
      <c r="C48" s="128">
        <v>0</v>
      </c>
      <c r="D48" s="128">
        <v>0</v>
      </c>
      <c r="E48" s="128">
        <v>0</v>
      </c>
      <c r="F48" s="128">
        <v>0</v>
      </c>
      <c r="G48" s="128">
        <v>-26424.428020000007</v>
      </c>
      <c r="H48" s="128">
        <v>-6979.768550000008</v>
      </c>
      <c r="I48" s="128">
        <v>-9269.3087813999919</v>
      </c>
      <c r="J48" s="128">
        <v>32627.320926874992</v>
      </c>
      <c r="K48" s="133">
        <v>-16041.812259999997</v>
      </c>
      <c r="L48" s="133">
        <v>-19018.993649999971</v>
      </c>
      <c r="M48" s="133">
        <v>69790.751220000006</v>
      </c>
      <c r="N48" s="133">
        <v>77390.851720000021</v>
      </c>
      <c r="O48" s="133">
        <v>19315.187380000007</v>
      </c>
      <c r="P48" s="133">
        <v>12277.268719999991</v>
      </c>
      <c r="Q48" s="133">
        <v>145171.85032999999</v>
      </c>
      <c r="R48" s="133">
        <v>30215.481</v>
      </c>
    </row>
    <row r="49" spans="1:18" s="31" customFormat="1" ht="14.5">
      <c r="A49" s="189"/>
      <c r="B49" s="123" t="s">
        <v>34</v>
      </c>
      <c r="C49" s="128">
        <v>0</v>
      </c>
      <c r="D49" s="128">
        <v>0</v>
      </c>
      <c r="E49" s="128">
        <v>0</v>
      </c>
      <c r="F49" s="128">
        <v>0</v>
      </c>
      <c r="G49" s="128">
        <v>0</v>
      </c>
      <c r="H49" s="128">
        <v>0</v>
      </c>
      <c r="I49" s="128">
        <v>-210.48901999999998</v>
      </c>
      <c r="J49" s="128">
        <v>0</v>
      </c>
      <c r="K49" s="128">
        <v>0</v>
      </c>
      <c r="L49" s="128">
        <v>0</v>
      </c>
      <c r="M49" s="323">
        <v>0</v>
      </c>
      <c r="N49" s="323">
        <v>-8748.7049000000006</v>
      </c>
      <c r="O49" s="133">
        <v>-1012.62791</v>
      </c>
      <c r="P49" s="133">
        <v>-2609.4372900000003</v>
      </c>
      <c r="Q49" s="133">
        <v>-13173.178739999999</v>
      </c>
      <c r="R49" s="133">
        <v>9046.3869000000032</v>
      </c>
    </row>
    <row r="50" spans="1:18" s="31" customFormat="1" ht="14.5">
      <c r="A50" s="189"/>
      <c r="B50" s="123" t="s">
        <v>35</v>
      </c>
      <c r="C50" s="128">
        <v>0</v>
      </c>
      <c r="D50" s="128">
        <v>0</v>
      </c>
      <c r="E50" s="128">
        <v>0</v>
      </c>
      <c r="F50" s="128">
        <v>0</v>
      </c>
      <c r="G50" s="128">
        <v>8745.2096200000015</v>
      </c>
      <c r="H50" s="128">
        <v>2667.6425799999984</v>
      </c>
      <c r="I50" s="128">
        <v>3021.6804999999999</v>
      </c>
      <c r="J50" s="128">
        <v>-11096.078879999999</v>
      </c>
      <c r="K50" s="128">
        <v>5444.9067699999996</v>
      </c>
      <c r="L50" s="128">
        <v>6466.6608000000015</v>
      </c>
      <c r="M50" s="323">
        <v>-25577.049449999999</v>
      </c>
      <c r="N50" s="323">
        <v>-12078.958259999999</v>
      </c>
      <c r="O50" s="133">
        <v>-4453.1346199999998</v>
      </c>
      <c r="P50" s="133">
        <v>-739.79384999999968</v>
      </c>
      <c r="Q50" s="133">
        <v>-7175.7200499999999</v>
      </c>
      <c r="R50" s="133">
        <v>-18772.96427</v>
      </c>
    </row>
    <row r="51" spans="1:18" s="31" customFormat="1" ht="14.5">
      <c r="A51" s="189"/>
      <c r="B51" s="123" t="s">
        <v>45</v>
      </c>
      <c r="C51" s="128">
        <v>0</v>
      </c>
      <c r="D51" s="128">
        <v>0</v>
      </c>
      <c r="E51" s="128">
        <v>0</v>
      </c>
      <c r="F51" s="128">
        <v>0</v>
      </c>
      <c r="G51" s="128">
        <v>0</v>
      </c>
      <c r="H51" s="128">
        <v>0</v>
      </c>
      <c r="I51" s="128">
        <v>0</v>
      </c>
      <c r="J51" s="128">
        <v>0</v>
      </c>
      <c r="K51" s="128">
        <v>0</v>
      </c>
      <c r="L51" s="128">
        <v>0</v>
      </c>
      <c r="M51" s="323">
        <v>0</v>
      </c>
      <c r="N51" s="323">
        <v>0</v>
      </c>
      <c r="O51" s="133">
        <v>0</v>
      </c>
      <c r="P51" s="133">
        <v>0</v>
      </c>
      <c r="Q51" s="133">
        <v>0</v>
      </c>
      <c r="R51" s="133">
        <v>0</v>
      </c>
    </row>
    <row r="52" spans="1:18" s="31" customFormat="1" ht="14.5">
      <c r="A52" s="189"/>
      <c r="B52" s="123" t="s">
        <v>46</v>
      </c>
      <c r="C52" s="128">
        <v>0</v>
      </c>
      <c r="D52" s="128">
        <v>0</v>
      </c>
      <c r="E52" s="128">
        <v>0</v>
      </c>
      <c r="F52" s="128">
        <v>0</v>
      </c>
      <c r="G52" s="133">
        <v>-17679.218400000005</v>
      </c>
      <c r="H52" s="133">
        <v>-4312.1259700000101</v>
      </c>
      <c r="I52" s="133">
        <v>-6458.1173013999924</v>
      </c>
      <c r="J52" s="133">
        <v>21531.242046874992</v>
      </c>
      <c r="K52" s="133">
        <v>-10596.905489999997</v>
      </c>
      <c r="L52" s="133">
        <v>-12552.33284999997</v>
      </c>
      <c r="M52" s="133">
        <v>44213.701770000007</v>
      </c>
      <c r="N52" s="133">
        <v>56563.188560000024</v>
      </c>
      <c r="O52" s="133">
        <v>13849.424850000007</v>
      </c>
      <c r="P52" s="133">
        <v>8928.0375799999911</v>
      </c>
      <c r="Q52" s="133">
        <v>124822.95153999998</v>
      </c>
      <c r="R52" s="133">
        <v>20488.903630000004</v>
      </c>
    </row>
    <row r="53" spans="1:18" s="31" customFormat="1" ht="14.5">
      <c r="A53" s="189"/>
      <c r="B53" s="139" t="s">
        <v>36</v>
      </c>
      <c r="C53" s="356">
        <v>0</v>
      </c>
      <c r="D53" s="356">
        <v>0</v>
      </c>
      <c r="E53" s="356">
        <v>0</v>
      </c>
      <c r="F53" s="356">
        <v>0</v>
      </c>
      <c r="G53" s="356">
        <v>-17679.218400000005</v>
      </c>
      <c r="H53" s="356">
        <v>-4312.1259700000101</v>
      </c>
      <c r="I53" s="356">
        <v>-6458.1173013999924</v>
      </c>
      <c r="J53" s="356">
        <v>21531.242046874992</v>
      </c>
      <c r="K53" s="141">
        <v>-10596.905489999997</v>
      </c>
      <c r="L53" s="141">
        <v>-12552.33284999997</v>
      </c>
      <c r="M53" s="141">
        <v>44213.701770000007</v>
      </c>
      <c r="N53" s="141">
        <v>56563.188560000024</v>
      </c>
      <c r="O53" s="141">
        <v>13849.424850000007</v>
      </c>
      <c r="P53" s="141">
        <v>8928.0375799999911</v>
      </c>
      <c r="Q53" s="141">
        <v>124822.95153999998</v>
      </c>
      <c r="R53" s="141">
        <v>20488.903630000004</v>
      </c>
    </row>
    <row r="54" spans="1:18" s="31" customFormat="1" ht="9" customHeight="1">
      <c r="A54" s="122"/>
      <c r="B54" s="123"/>
      <c r="C54" s="186"/>
      <c r="D54" s="186"/>
      <c r="E54" s="186"/>
      <c r="F54" s="186"/>
      <c r="G54" s="186"/>
      <c r="H54" s="186"/>
      <c r="I54" s="186"/>
      <c r="J54" s="186"/>
      <c r="K54" s="186"/>
      <c r="L54" s="186"/>
      <c r="M54" s="186"/>
      <c r="N54" s="186"/>
      <c r="O54" s="186"/>
      <c r="P54" s="186"/>
      <c r="Q54" s="186"/>
      <c r="R54" s="186"/>
    </row>
    <row r="55" spans="1:18" s="31" customFormat="1" ht="14.5">
      <c r="A55" s="122"/>
      <c r="B55" s="143" t="s">
        <v>189</v>
      </c>
      <c r="C55" s="187"/>
      <c r="D55" s="187"/>
      <c r="E55" s="187"/>
      <c r="F55" s="187"/>
      <c r="G55" s="187"/>
      <c r="H55" s="187"/>
      <c r="I55" s="187"/>
      <c r="J55" s="187"/>
      <c r="K55" s="187"/>
      <c r="L55" s="187"/>
      <c r="M55" s="187"/>
      <c r="N55" s="187"/>
      <c r="O55" s="187">
        <v>72752.428249999997</v>
      </c>
      <c r="P55" s="187">
        <v>52952.033240000004</v>
      </c>
      <c r="Q55" s="187">
        <v>221934.33556999997</v>
      </c>
      <c r="R55" s="187">
        <v>84574.632989999984</v>
      </c>
    </row>
    <row r="56" spans="1:18" s="31" customFormat="1" ht="16.5">
      <c r="A56" s="122"/>
      <c r="B56" s="139" t="s">
        <v>439</v>
      </c>
      <c r="C56" s="141"/>
      <c r="D56" s="141"/>
      <c r="E56" s="141"/>
      <c r="F56" s="141"/>
      <c r="G56" s="141"/>
      <c r="H56" s="141"/>
      <c r="I56" s="141"/>
      <c r="J56" s="141"/>
      <c r="K56" s="141"/>
      <c r="L56" s="141"/>
      <c r="M56" s="141"/>
      <c r="N56" s="141"/>
      <c r="O56" s="141">
        <v>72752.428249999997</v>
      </c>
      <c r="P56" s="141">
        <v>57817.935780000007</v>
      </c>
      <c r="Q56" s="141">
        <v>236329.41596999997</v>
      </c>
      <c r="R56" s="141">
        <v>103488.74126999998</v>
      </c>
    </row>
    <row r="57" spans="1:18" s="31" customFormat="1" ht="14.5">
      <c r="B57" s="145" t="s">
        <v>190</v>
      </c>
      <c r="C57" s="120"/>
      <c r="D57" s="120"/>
      <c r="E57" s="120"/>
      <c r="F57" s="120"/>
      <c r="G57" s="120"/>
      <c r="H57" s="120"/>
      <c r="I57" s="120"/>
      <c r="J57" s="120"/>
      <c r="K57" s="120"/>
      <c r="L57" s="120"/>
      <c r="M57" s="120"/>
      <c r="N57" s="120"/>
      <c r="O57" s="120"/>
      <c r="P57" s="120"/>
      <c r="Q57" s="120"/>
      <c r="R57" s="120"/>
    </row>
    <row r="58" spans="1:18" s="31" customFormat="1" ht="14.5">
      <c r="B58" s="145" t="s">
        <v>191</v>
      </c>
      <c r="C58" s="120"/>
      <c r="D58" s="120"/>
      <c r="E58" s="120"/>
      <c r="F58" s="120"/>
      <c r="G58" s="120"/>
      <c r="H58" s="120"/>
      <c r="I58" s="120"/>
      <c r="J58" s="120"/>
      <c r="K58" s="120"/>
      <c r="L58" s="120"/>
      <c r="M58" s="120"/>
      <c r="N58" s="120"/>
      <c r="O58" s="120"/>
      <c r="P58" s="120"/>
      <c r="Q58" s="120"/>
      <c r="R58" s="120"/>
    </row>
    <row r="59" spans="1:18" s="31" customFormat="1" ht="14.5">
      <c r="A59" s="122"/>
      <c r="B59" s="145" t="s">
        <v>192</v>
      </c>
      <c r="C59" s="120"/>
      <c r="D59" s="120"/>
      <c r="E59" s="120"/>
      <c r="F59" s="120"/>
      <c r="G59" s="120"/>
      <c r="H59" s="120"/>
      <c r="I59" s="120"/>
      <c r="J59" s="120"/>
      <c r="K59" s="120"/>
      <c r="L59" s="120"/>
      <c r="M59" s="120"/>
      <c r="N59" s="120"/>
      <c r="O59" s="120"/>
      <c r="P59" s="120"/>
      <c r="Q59" s="120"/>
      <c r="R59" s="120"/>
    </row>
    <row r="60" spans="1:18" s="31" customFormat="1" ht="14.5">
      <c r="A60" s="122"/>
      <c r="B60" s="36"/>
      <c r="C60" s="116"/>
      <c r="D60" s="116"/>
      <c r="E60" s="116"/>
      <c r="F60" s="116"/>
      <c r="G60" s="116"/>
      <c r="H60" s="116"/>
      <c r="I60" s="116"/>
      <c r="J60" s="116"/>
      <c r="K60" s="116"/>
      <c r="L60" s="116"/>
      <c r="M60" s="116"/>
      <c r="N60" s="116"/>
      <c r="O60" s="116"/>
      <c r="P60" s="116"/>
      <c r="Q60" s="116"/>
      <c r="R60" s="116"/>
    </row>
    <row r="61" spans="1:18" s="31" customFormat="1" ht="15" thickBot="1">
      <c r="A61" s="122"/>
      <c r="B61" s="36"/>
      <c r="C61" s="116"/>
      <c r="D61" s="116"/>
      <c r="E61" s="116"/>
      <c r="F61" s="116"/>
      <c r="G61" s="116"/>
      <c r="H61" s="116"/>
      <c r="I61" s="116"/>
      <c r="J61" s="116"/>
      <c r="K61" s="116"/>
      <c r="L61" s="116"/>
      <c r="M61" s="116"/>
      <c r="N61" s="116"/>
      <c r="O61" s="116"/>
      <c r="P61" s="116"/>
      <c r="Q61" s="116"/>
      <c r="R61" s="116"/>
    </row>
    <row r="62" spans="1:18" s="31" customFormat="1" ht="16" customHeight="1" thickTop="1" thickBot="1">
      <c r="A62" s="178"/>
      <c r="B62" s="27" t="s">
        <v>94</v>
      </c>
      <c r="C62" s="391">
        <v>2015</v>
      </c>
      <c r="D62" s="391"/>
      <c r="E62" s="391"/>
      <c r="F62" s="391"/>
      <c r="G62" s="392">
        <v>2016</v>
      </c>
      <c r="H62" s="391"/>
      <c r="I62" s="391"/>
      <c r="J62" s="391"/>
      <c r="K62" s="392">
        <v>2017</v>
      </c>
      <c r="L62" s="391"/>
      <c r="M62" s="391"/>
      <c r="N62" s="391"/>
      <c r="O62" s="392">
        <v>2018</v>
      </c>
      <c r="P62" s="391"/>
      <c r="Q62" s="391"/>
      <c r="R62" s="391"/>
    </row>
    <row r="63" spans="1:18" s="31" customFormat="1" ht="16" customHeight="1" thickTop="1">
      <c r="B63" s="28" t="s">
        <v>97</v>
      </c>
      <c r="C63" s="351" t="s">
        <v>0</v>
      </c>
      <c r="D63" s="351" t="s">
        <v>1</v>
      </c>
      <c r="E63" s="351" t="s">
        <v>2</v>
      </c>
      <c r="F63" s="351" t="s">
        <v>3</v>
      </c>
      <c r="G63" s="351" t="s">
        <v>4</v>
      </c>
      <c r="H63" s="351" t="s">
        <v>5</v>
      </c>
      <c r="I63" s="351" t="s">
        <v>6</v>
      </c>
      <c r="J63" s="351" t="s">
        <v>7</v>
      </c>
      <c r="K63" s="351" t="s">
        <v>8</v>
      </c>
      <c r="L63" s="351" t="s">
        <v>90</v>
      </c>
      <c r="M63" s="351" t="s">
        <v>102</v>
      </c>
      <c r="N63" s="351" t="s">
        <v>103</v>
      </c>
      <c r="O63" s="351" t="s">
        <v>104</v>
      </c>
      <c r="P63" s="351" t="s">
        <v>106</v>
      </c>
      <c r="Q63" s="351" t="s">
        <v>107</v>
      </c>
      <c r="R63" s="351" t="s">
        <v>108</v>
      </c>
    </row>
    <row r="64" spans="1:18" s="31" customFormat="1" ht="14.5">
      <c r="A64" s="192"/>
      <c r="B64" s="148" t="s">
        <v>48</v>
      </c>
      <c r="C64" s="357">
        <v>0</v>
      </c>
      <c r="D64" s="357">
        <v>0</v>
      </c>
      <c r="E64" s="357">
        <v>0</v>
      </c>
      <c r="F64" s="357">
        <v>0</v>
      </c>
      <c r="G64" s="357">
        <v>0</v>
      </c>
      <c r="H64" s="357">
        <v>0</v>
      </c>
      <c r="I64" s="357">
        <v>0</v>
      </c>
      <c r="J64" s="149">
        <v>436569</v>
      </c>
      <c r="K64" s="149">
        <v>189094</v>
      </c>
      <c r="L64" s="149">
        <v>226269</v>
      </c>
      <c r="M64" s="149">
        <v>426573.04027000011</v>
      </c>
      <c r="N64" s="149">
        <v>429427.54261</v>
      </c>
      <c r="O64" s="149">
        <v>199931.13611000005</v>
      </c>
      <c r="P64" s="149">
        <v>261623.43264999997</v>
      </c>
      <c r="Q64" s="149">
        <v>393045.43622000003</v>
      </c>
      <c r="R64" s="149">
        <v>592622.08670999995</v>
      </c>
    </row>
    <row r="65" spans="1:18" s="31" customFormat="1" ht="14.5">
      <c r="A65" s="192"/>
      <c r="B65" s="151" t="s">
        <v>49</v>
      </c>
      <c r="C65" s="331">
        <v>0</v>
      </c>
      <c r="D65" s="331">
        <v>0</v>
      </c>
      <c r="E65" s="331">
        <v>0</v>
      </c>
      <c r="F65" s="331">
        <v>0</v>
      </c>
      <c r="G65" s="331">
        <v>0</v>
      </c>
      <c r="H65" s="331">
        <v>0</v>
      </c>
      <c r="I65" s="331">
        <v>0</v>
      </c>
      <c r="J65" s="358">
        <v>141166</v>
      </c>
      <c r="K65" s="152">
        <v>11042</v>
      </c>
      <c r="L65" s="152">
        <v>2043</v>
      </c>
      <c r="M65" s="152">
        <v>92628.543898436794</v>
      </c>
      <c r="N65" s="152">
        <v>108968.79611999998</v>
      </c>
      <c r="O65" s="152">
        <v>44372.043720000001</v>
      </c>
      <c r="P65" s="152">
        <v>84653.758989999988</v>
      </c>
      <c r="Q65" s="152">
        <v>169837.52152000001</v>
      </c>
      <c r="R65" s="152">
        <v>338077.22399000003</v>
      </c>
    </row>
    <row r="66" spans="1:18" s="31" customFormat="1" ht="14.5">
      <c r="A66" s="192"/>
      <c r="B66" s="151" t="s">
        <v>118</v>
      </c>
      <c r="C66" s="357">
        <v>0</v>
      </c>
      <c r="D66" s="357">
        <v>0</v>
      </c>
      <c r="E66" s="357">
        <v>0</v>
      </c>
      <c r="F66" s="357">
        <v>0</v>
      </c>
      <c r="G66" s="357">
        <v>0</v>
      </c>
      <c r="H66" s="357">
        <v>0</v>
      </c>
      <c r="I66" s="357">
        <v>0</v>
      </c>
      <c r="J66" s="149">
        <v>0</v>
      </c>
      <c r="K66" s="149">
        <v>0</v>
      </c>
      <c r="L66" s="149">
        <v>0</v>
      </c>
      <c r="M66" s="149">
        <v>0</v>
      </c>
      <c r="N66" s="149">
        <v>0</v>
      </c>
      <c r="O66" s="152">
        <v>19912.072120000001</v>
      </c>
      <c r="P66" s="152">
        <v>16762.422900000001</v>
      </c>
      <c r="Q66" s="152">
        <v>46317.752110000001</v>
      </c>
      <c r="R66" s="152">
        <v>84611.125409999993</v>
      </c>
    </row>
    <row r="67" spans="1:18" s="31" customFormat="1" ht="14.5">
      <c r="A67" s="192"/>
      <c r="B67" s="151" t="s">
        <v>98</v>
      </c>
      <c r="C67" s="357">
        <v>0</v>
      </c>
      <c r="D67" s="357">
        <v>0</v>
      </c>
      <c r="E67" s="357">
        <v>0</v>
      </c>
      <c r="F67" s="357">
        <v>0</v>
      </c>
      <c r="G67" s="357">
        <v>0</v>
      </c>
      <c r="H67" s="357">
        <v>0</v>
      </c>
      <c r="I67" s="357">
        <v>0</v>
      </c>
      <c r="J67" s="149">
        <v>0</v>
      </c>
      <c r="K67" s="149">
        <v>0</v>
      </c>
      <c r="L67" s="149">
        <v>0</v>
      </c>
      <c r="M67" s="149">
        <v>0</v>
      </c>
      <c r="N67" s="149">
        <v>0</v>
      </c>
      <c r="O67" s="152">
        <v>2080.64293</v>
      </c>
      <c r="P67" s="152">
        <v>2080.64293</v>
      </c>
      <c r="Q67" s="152">
        <v>2077.2625400000002</v>
      </c>
      <c r="R67" s="152">
        <v>2017.80314</v>
      </c>
    </row>
    <row r="68" spans="1:18" s="31" customFormat="1" ht="14.5">
      <c r="A68" s="192"/>
      <c r="B68" s="151" t="s">
        <v>52</v>
      </c>
      <c r="C68" s="152">
        <v>0</v>
      </c>
      <c r="D68" s="152">
        <v>0</v>
      </c>
      <c r="E68" s="152">
        <v>0</v>
      </c>
      <c r="F68" s="152">
        <v>0</v>
      </c>
      <c r="G68" s="152">
        <v>0</v>
      </c>
      <c r="H68" s="152">
        <v>0</v>
      </c>
      <c r="I68" s="152">
        <v>0</v>
      </c>
      <c r="J68" s="358">
        <v>39006</v>
      </c>
      <c r="K68" s="152">
        <v>31627</v>
      </c>
      <c r="L68" s="152">
        <v>26009</v>
      </c>
      <c r="M68" s="152">
        <v>24594</v>
      </c>
      <c r="N68" s="152">
        <v>24120.655289999999</v>
      </c>
      <c r="O68" s="152">
        <v>36937.182580000001</v>
      </c>
      <c r="P68" s="152">
        <v>40712.004009999997</v>
      </c>
      <c r="Q68" s="152">
        <v>40570.523329999996</v>
      </c>
      <c r="R68" s="152">
        <v>34977.273159999997</v>
      </c>
    </row>
    <row r="69" spans="1:18" s="31" customFormat="1" ht="14.5">
      <c r="A69" s="192"/>
      <c r="B69" s="151" t="s">
        <v>50</v>
      </c>
      <c r="C69" s="331">
        <v>0</v>
      </c>
      <c r="D69" s="331">
        <v>0</v>
      </c>
      <c r="E69" s="331">
        <v>0</v>
      </c>
      <c r="F69" s="331">
        <v>0</v>
      </c>
      <c r="G69" s="331">
        <v>0</v>
      </c>
      <c r="H69" s="331">
        <v>0</v>
      </c>
      <c r="I69" s="331">
        <v>0</v>
      </c>
      <c r="J69" s="358">
        <v>142029</v>
      </c>
      <c r="K69" s="152">
        <v>32805</v>
      </c>
      <c r="L69" s="152">
        <v>53729</v>
      </c>
      <c r="M69" s="152">
        <v>269184.16367000004</v>
      </c>
      <c r="N69" s="152">
        <v>9897.6719600000015</v>
      </c>
      <c r="O69" s="152">
        <v>-928.15499</v>
      </c>
      <c r="P69" s="152">
        <v>-2521.1180199999999</v>
      </c>
      <c r="Q69" s="152">
        <v>-1908.4456200000002</v>
      </c>
      <c r="R69" s="152">
        <v>-2302.80933</v>
      </c>
    </row>
    <row r="70" spans="1:18" s="31" customFormat="1" ht="14.5">
      <c r="A70" s="192"/>
      <c r="B70" s="151" t="s">
        <v>55</v>
      </c>
      <c r="C70" s="152">
        <v>0</v>
      </c>
      <c r="D70" s="152">
        <v>0</v>
      </c>
      <c r="E70" s="152">
        <v>0</v>
      </c>
      <c r="F70" s="152">
        <v>0</v>
      </c>
      <c r="G70" s="152">
        <v>0</v>
      </c>
      <c r="H70" s="152">
        <v>0</v>
      </c>
      <c r="I70" s="152">
        <v>0</v>
      </c>
      <c r="J70" s="358">
        <v>31702</v>
      </c>
      <c r="K70" s="152">
        <v>21518</v>
      </c>
      <c r="L70" s="152">
        <v>17382</v>
      </c>
      <c r="M70" s="152">
        <v>162</v>
      </c>
      <c r="N70" s="152">
        <v>0</v>
      </c>
      <c r="O70" s="152">
        <v>7401.8021500000004</v>
      </c>
      <c r="P70" s="152">
        <v>6110.6760400000003</v>
      </c>
      <c r="Q70" s="152">
        <v>9474.7422899999983</v>
      </c>
      <c r="R70" s="152">
        <v>8790.6076899999989</v>
      </c>
    </row>
    <row r="71" spans="1:18" s="31" customFormat="1" ht="14.5">
      <c r="A71" s="192"/>
      <c r="B71" s="151" t="s">
        <v>119</v>
      </c>
      <c r="C71" s="357">
        <v>0</v>
      </c>
      <c r="D71" s="357">
        <v>0</v>
      </c>
      <c r="E71" s="357">
        <v>0</v>
      </c>
      <c r="F71" s="357">
        <v>0</v>
      </c>
      <c r="G71" s="357">
        <v>0</v>
      </c>
      <c r="H71" s="357">
        <v>0</v>
      </c>
      <c r="I71" s="357">
        <v>0</v>
      </c>
      <c r="J71" s="149">
        <v>0</v>
      </c>
      <c r="K71" s="149">
        <v>0</v>
      </c>
      <c r="L71" s="149">
        <v>0</v>
      </c>
      <c r="M71" s="149">
        <v>0</v>
      </c>
      <c r="N71" s="149">
        <v>0</v>
      </c>
      <c r="O71" s="152">
        <v>26997.232749999999</v>
      </c>
      <c r="P71" s="152">
        <v>27008.20016</v>
      </c>
      <c r="Q71" s="152">
        <v>32303.603719999999</v>
      </c>
      <c r="R71" s="152">
        <v>50586.084560000003</v>
      </c>
    </row>
    <row r="72" spans="1:18" s="31" customFormat="1" ht="14.5">
      <c r="A72" s="192"/>
      <c r="B72" s="151" t="s">
        <v>51</v>
      </c>
      <c r="C72" s="331">
        <v>0</v>
      </c>
      <c r="D72" s="331">
        <v>0</v>
      </c>
      <c r="E72" s="331">
        <v>0</v>
      </c>
      <c r="F72" s="331">
        <v>0</v>
      </c>
      <c r="G72" s="331">
        <v>0</v>
      </c>
      <c r="H72" s="331">
        <v>0</v>
      </c>
      <c r="I72" s="331">
        <v>0</v>
      </c>
      <c r="J72" s="358">
        <v>0</v>
      </c>
      <c r="K72" s="152">
        <v>0</v>
      </c>
      <c r="L72" s="152">
        <v>0</v>
      </c>
      <c r="M72" s="152">
        <v>0</v>
      </c>
      <c r="N72" s="152">
        <v>0</v>
      </c>
      <c r="O72" s="152">
        <v>0</v>
      </c>
      <c r="P72" s="152">
        <v>162</v>
      </c>
      <c r="Q72" s="152">
        <v>162</v>
      </c>
      <c r="R72" s="152">
        <v>0</v>
      </c>
    </row>
    <row r="73" spans="1:18" s="31" customFormat="1" ht="14.5">
      <c r="A73" s="192"/>
      <c r="B73" s="151" t="s">
        <v>54</v>
      </c>
      <c r="C73" s="152">
        <v>0</v>
      </c>
      <c r="D73" s="152">
        <v>0</v>
      </c>
      <c r="E73" s="152">
        <v>0</v>
      </c>
      <c r="F73" s="152">
        <v>0</v>
      </c>
      <c r="G73" s="152">
        <v>0</v>
      </c>
      <c r="H73" s="152">
        <v>0</v>
      </c>
      <c r="I73" s="152">
        <v>0</v>
      </c>
      <c r="J73" s="358">
        <v>55011</v>
      </c>
      <c r="K73" s="152">
        <v>54333</v>
      </c>
      <c r="L73" s="152">
        <v>55439</v>
      </c>
      <c r="M73" s="152">
        <v>6711.9743100000005</v>
      </c>
      <c r="N73" s="152">
        <v>5622.5126700000001</v>
      </c>
      <c r="O73" s="152">
        <v>562</v>
      </c>
      <c r="P73" s="152">
        <v>86669.147559999998</v>
      </c>
      <c r="Q73" s="152">
        <v>94224.476330000005</v>
      </c>
      <c r="R73" s="152">
        <v>162</v>
      </c>
    </row>
    <row r="74" spans="1:18" s="31" customFormat="1" ht="14.5">
      <c r="A74" s="192"/>
      <c r="B74" s="151" t="s">
        <v>120</v>
      </c>
      <c r="C74" s="357">
        <v>0</v>
      </c>
      <c r="D74" s="357">
        <v>0</v>
      </c>
      <c r="E74" s="357">
        <v>0</v>
      </c>
      <c r="F74" s="357">
        <v>0</v>
      </c>
      <c r="G74" s="357">
        <v>0</v>
      </c>
      <c r="H74" s="357">
        <v>0</v>
      </c>
      <c r="I74" s="357">
        <v>0</v>
      </c>
      <c r="J74" s="149">
        <v>0</v>
      </c>
      <c r="K74" s="149">
        <v>0</v>
      </c>
      <c r="L74" s="149">
        <v>0</v>
      </c>
      <c r="M74" s="149">
        <v>0</v>
      </c>
      <c r="N74" s="149">
        <v>0</v>
      </c>
      <c r="O74" s="152">
        <v>60936.230779999998</v>
      </c>
      <c r="P74" s="152">
        <v>0</v>
      </c>
      <c r="Q74" s="149">
        <v>0</v>
      </c>
      <c r="R74" s="152">
        <v>75716.778090000007</v>
      </c>
    </row>
    <row r="75" spans="1:18" s="31" customFormat="1" ht="14.5">
      <c r="A75" s="192"/>
      <c r="B75" s="151" t="s">
        <v>56</v>
      </c>
      <c r="C75" s="152">
        <v>0</v>
      </c>
      <c r="D75" s="152">
        <v>0</v>
      </c>
      <c r="E75" s="152">
        <v>0</v>
      </c>
      <c r="F75" s="152">
        <v>0</v>
      </c>
      <c r="G75" s="152">
        <v>0</v>
      </c>
      <c r="H75" s="152">
        <v>0</v>
      </c>
      <c r="I75" s="152">
        <v>0</v>
      </c>
      <c r="J75" s="358">
        <v>12406</v>
      </c>
      <c r="K75" s="152">
        <v>11746</v>
      </c>
      <c r="L75" s="152">
        <v>11550</v>
      </c>
      <c r="M75" s="152">
        <v>0</v>
      </c>
      <c r="N75" s="152">
        <v>0</v>
      </c>
      <c r="O75" s="152">
        <v>0</v>
      </c>
      <c r="P75" s="152">
        <v>0</v>
      </c>
      <c r="Q75" s="152">
        <v>0</v>
      </c>
      <c r="R75" s="152">
        <v>0</v>
      </c>
    </row>
    <row r="76" spans="1:18" s="31" customFormat="1" ht="14.5">
      <c r="A76" s="192"/>
      <c r="B76" s="151" t="s">
        <v>224</v>
      </c>
      <c r="C76" s="357">
        <v>0</v>
      </c>
      <c r="D76" s="357">
        <v>0</v>
      </c>
      <c r="E76" s="357">
        <v>0</v>
      </c>
      <c r="F76" s="357">
        <v>0</v>
      </c>
      <c r="G76" s="357">
        <v>0</v>
      </c>
      <c r="H76" s="357">
        <v>0</v>
      </c>
      <c r="I76" s="357">
        <v>0</v>
      </c>
      <c r="J76" s="149">
        <v>0</v>
      </c>
      <c r="K76" s="149">
        <v>0</v>
      </c>
      <c r="L76" s="149">
        <v>0</v>
      </c>
      <c r="M76" s="149">
        <v>0</v>
      </c>
      <c r="N76" s="149">
        <v>0</v>
      </c>
      <c r="O76" s="152">
        <v>1674.38599</v>
      </c>
      <c r="P76" s="152">
        <v>0</v>
      </c>
      <c r="Q76" s="149">
        <v>0</v>
      </c>
      <c r="R76" s="152">
        <v>0</v>
      </c>
    </row>
    <row r="77" spans="1:18" s="31" customFormat="1" ht="14.5">
      <c r="A77" s="192"/>
      <c r="B77" s="151" t="s">
        <v>53</v>
      </c>
      <c r="C77" s="152">
        <v>0</v>
      </c>
      <c r="D77" s="152">
        <v>0</v>
      </c>
      <c r="E77" s="152">
        <v>0</v>
      </c>
      <c r="F77" s="152">
        <v>0</v>
      </c>
      <c r="G77" s="152">
        <v>0</v>
      </c>
      <c r="H77" s="152">
        <v>0</v>
      </c>
      <c r="I77" s="152">
        <v>0</v>
      </c>
      <c r="J77" s="358">
        <v>0</v>
      </c>
      <c r="K77" s="152">
        <v>0</v>
      </c>
      <c r="L77" s="152">
        <v>0</v>
      </c>
      <c r="M77" s="152">
        <v>33292.358391563233</v>
      </c>
      <c r="N77" s="152">
        <v>81588.906570000006</v>
      </c>
      <c r="O77" s="152">
        <v>-14.301920000000001</v>
      </c>
      <c r="P77" s="152">
        <v>-14.301920000000001</v>
      </c>
      <c r="Q77" s="152">
        <v>-14</v>
      </c>
      <c r="R77" s="152">
        <v>-14</v>
      </c>
    </row>
    <row r="78" spans="1:18" s="31" customFormat="1" ht="14.5">
      <c r="A78" s="192"/>
      <c r="B78" s="151" t="s">
        <v>57</v>
      </c>
      <c r="C78" s="152">
        <v>0</v>
      </c>
      <c r="D78" s="152">
        <v>0</v>
      </c>
      <c r="E78" s="152">
        <v>0</v>
      </c>
      <c r="F78" s="152">
        <v>0</v>
      </c>
      <c r="G78" s="152">
        <v>0</v>
      </c>
      <c r="H78" s="152">
        <v>0</v>
      </c>
      <c r="I78" s="152">
        <v>0</v>
      </c>
      <c r="J78" s="358">
        <v>15249</v>
      </c>
      <c r="K78" s="152">
        <v>26023</v>
      </c>
      <c r="L78" s="152">
        <v>60117</v>
      </c>
      <c r="M78" s="152">
        <v>0</v>
      </c>
      <c r="N78" s="152">
        <v>199229</v>
      </c>
      <c r="O78" s="152">
        <v>0</v>
      </c>
      <c r="P78" s="152">
        <v>0</v>
      </c>
      <c r="Q78" s="152">
        <v>0</v>
      </c>
      <c r="R78" s="152">
        <v>0</v>
      </c>
    </row>
    <row r="79" spans="1:18" s="31" customFormat="1" ht="14.5">
      <c r="A79" s="193"/>
      <c r="B79" s="154" t="s">
        <v>58</v>
      </c>
      <c r="C79" s="149">
        <v>0</v>
      </c>
      <c r="D79" s="149">
        <v>0</v>
      </c>
      <c r="E79" s="149">
        <v>0</v>
      </c>
      <c r="F79" s="149">
        <v>0</v>
      </c>
      <c r="G79" s="149">
        <v>0</v>
      </c>
      <c r="H79" s="149">
        <v>0</v>
      </c>
      <c r="I79" s="149">
        <v>0</v>
      </c>
      <c r="J79" s="149">
        <v>1409973</v>
      </c>
      <c r="K79" s="149">
        <v>1433255.70576</v>
      </c>
      <c r="L79" s="149">
        <v>1485250</v>
      </c>
      <c r="M79" s="149">
        <v>2282428.43035</v>
      </c>
      <c r="N79" s="149">
        <v>2335245.9025400002</v>
      </c>
      <c r="O79" s="149">
        <v>2311646.34375</v>
      </c>
      <c r="P79" s="149">
        <v>2535232.32553</v>
      </c>
      <c r="Q79" s="149">
        <v>2610047.17405</v>
      </c>
      <c r="R79" s="149">
        <v>2546941.01877</v>
      </c>
    </row>
    <row r="80" spans="1:18" s="31" customFormat="1" ht="14.5">
      <c r="A80" s="192"/>
      <c r="B80" s="148" t="s">
        <v>59</v>
      </c>
      <c r="C80" s="149">
        <v>0</v>
      </c>
      <c r="D80" s="149">
        <v>0</v>
      </c>
      <c r="E80" s="149">
        <v>0</v>
      </c>
      <c r="F80" s="149">
        <v>0</v>
      </c>
      <c r="G80" s="149">
        <v>0</v>
      </c>
      <c r="H80" s="149">
        <v>0</v>
      </c>
      <c r="I80" s="149">
        <v>0</v>
      </c>
      <c r="J80" s="149">
        <v>147394</v>
      </c>
      <c r="K80" s="149">
        <v>153122.70575999998</v>
      </c>
      <c r="L80" s="149">
        <v>161604</v>
      </c>
      <c r="M80" s="149">
        <v>143633.92838999999</v>
      </c>
      <c r="N80" s="149">
        <v>193608.87060000002</v>
      </c>
      <c r="O80" s="149">
        <v>173033.12409999999</v>
      </c>
      <c r="P80" s="149">
        <v>216301.86410000001</v>
      </c>
      <c r="Q80" s="149">
        <v>321450.43693999999</v>
      </c>
      <c r="R80" s="149">
        <v>239896.90129000001</v>
      </c>
    </row>
    <row r="81" spans="1:18" s="31" customFormat="1" ht="14.5">
      <c r="A81" s="192"/>
      <c r="B81" s="151" t="s">
        <v>118</v>
      </c>
      <c r="C81" s="149">
        <v>0</v>
      </c>
      <c r="D81" s="149">
        <v>0</v>
      </c>
      <c r="E81" s="149">
        <v>0</v>
      </c>
      <c r="F81" s="149">
        <v>0</v>
      </c>
      <c r="G81" s="149">
        <v>0</v>
      </c>
      <c r="H81" s="149">
        <v>0</v>
      </c>
      <c r="I81" s="149">
        <v>0</v>
      </c>
      <c r="J81" s="149">
        <v>0</v>
      </c>
      <c r="K81" s="149">
        <v>0</v>
      </c>
      <c r="L81" s="149">
        <v>0</v>
      </c>
      <c r="M81" s="149">
        <v>0</v>
      </c>
      <c r="N81" s="149">
        <v>0</v>
      </c>
      <c r="O81" s="149">
        <v>0</v>
      </c>
      <c r="P81" s="152">
        <v>0</v>
      </c>
      <c r="Q81" s="149">
        <v>0</v>
      </c>
      <c r="R81" s="152">
        <v>0</v>
      </c>
    </row>
    <row r="82" spans="1:18" s="31" customFormat="1" ht="14.5">
      <c r="A82" s="192"/>
      <c r="B82" s="151" t="s">
        <v>98</v>
      </c>
      <c r="C82" s="149">
        <v>0</v>
      </c>
      <c r="D82" s="149">
        <v>0</v>
      </c>
      <c r="E82" s="149">
        <v>0</v>
      </c>
      <c r="F82" s="149">
        <v>0</v>
      </c>
      <c r="G82" s="149">
        <v>0</v>
      </c>
      <c r="H82" s="149">
        <v>0</v>
      </c>
      <c r="I82" s="149">
        <v>0</v>
      </c>
      <c r="J82" s="149">
        <v>0</v>
      </c>
      <c r="K82" s="149">
        <v>0</v>
      </c>
      <c r="L82" s="149">
        <v>0</v>
      </c>
      <c r="M82" s="149">
        <v>0</v>
      </c>
      <c r="N82" s="149">
        <v>0</v>
      </c>
      <c r="O82" s="149">
        <v>0</v>
      </c>
      <c r="P82" s="152">
        <v>0</v>
      </c>
      <c r="Q82" s="149">
        <v>0</v>
      </c>
      <c r="R82" s="152">
        <v>0</v>
      </c>
    </row>
    <row r="83" spans="1:18" s="31" customFormat="1" ht="14.5">
      <c r="A83" s="192"/>
      <c r="B83" s="151" t="s">
        <v>50</v>
      </c>
      <c r="C83" s="152">
        <v>0</v>
      </c>
      <c r="D83" s="152">
        <v>0</v>
      </c>
      <c r="E83" s="152">
        <v>0</v>
      </c>
      <c r="F83" s="152">
        <v>0</v>
      </c>
      <c r="G83" s="152">
        <v>0</v>
      </c>
      <c r="H83" s="152">
        <v>0</v>
      </c>
      <c r="I83" s="152">
        <v>0</v>
      </c>
      <c r="J83" s="152">
        <v>81379</v>
      </c>
      <c r="K83" s="152">
        <v>81663</v>
      </c>
      <c r="L83" s="152">
        <v>83677</v>
      </c>
      <c r="M83" s="152">
        <v>85504.897899999996</v>
      </c>
      <c r="N83" s="152">
        <v>145619.82299000002</v>
      </c>
      <c r="O83" s="155">
        <v>22.474040000000002</v>
      </c>
      <c r="P83" s="155">
        <v>26.071180000000002</v>
      </c>
      <c r="Q83" s="155">
        <v>27.072569999999999</v>
      </c>
      <c r="R83" s="155">
        <v>26.199650000000002</v>
      </c>
    </row>
    <row r="84" spans="1:18" s="31" customFormat="1" ht="14.5">
      <c r="A84" s="192"/>
      <c r="B84" s="151" t="s">
        <v>63</v>
      </c>
      <c r="C84" s="152">
        <v>0</v>
      </c>
      <c r="D84" s="152">
        <v>0</v>
      </c>
      <c r="E84" s="152">
        <v>0</v>
      </c>
      <c r="F84" s="152">
        <v>0</v>
      </c>
      <c r="G84" s="152">
        <v>0</v>
      </c>
      <c r="H84" s="152">
        <v>0</v>
      </c>
      <c r="I84" s="152">
        <v>0</v>
      </c>
      <c r="J84" s="152">
        <v>0</v>
      </c>
      <c r="K84" s="152">
        <v>0</v>
      </c>
      <c r="L84" s="152">
        <v>0</v>
      </c>
      <c r="M84" s="152">
        <v>0</v>
      </c>
      <c r="N84" s="152">
        <v>-1.0000000000000001E-5</v>
      </c>
      <c r="O84" s="155">
        <v>-1.0000000000000001E-5</v>
      </c>
      <c r="P84" s="155">
        <v>-1.0000000000000001E-5</v>
      </c>
      <c r="Q84" s="155">
        <v>-1.0000000000000001E-5</v>
      </c>
      <c r="R84" s="155">
        <v>-1.0000000000000001E-5</v>
      </c>
    </row>
    <row r="85" spans="1:18" s="31" customFormat="1" ht="14.5">
      <c r="A85" s="192"/>
      <c r="B85" s="151" t="s">
        <v>119</v>
      </c>
      <c r="C85" s="149">
        <v>0</v>
      </c>
      <c r="D85" s="149">
        <v>0</v>
      </c>
      <c r="E85" s="149">
        <v>0</v>
      </c>
      <c r="F85" s="149">
        <v>0</v>
      </c>
      <c r="G85" s="149">
        <v>0</v>
      </c>
      <c r="H85" s="149">
        <v>0</v>
      </c>
      <c r="I85" s="149">
        <v>0</v>
      </c>
      <c r="J85" s="149">
        <v>0</v>
      </c>
      <c r="K85" s="149">
        <v>0</v>
      </c>
      <c r="L85" s="149">
        <v>0</v>
      </c>
      <c r="M85" s="149">
        <v>0</v>
      </c>
      <c r="N85" s="149">
        <v>0</v>
      </c>
      <c r="O85" s="152">
        <v>88790.225849999988</v>
      </c>
      <c r="P85" s="152">
        <v>90402.827590000001</v>
      </c>
      <c r="Q85" s="152">
        <v>92232.393629999991</v>
      </c>
      <c r="R85" s="152">
        <v>85202.677670000005</v>
      </c>
    </row>
    <row r="86" spans="1:18" s="31" customFormat="1" ht="14.5">
      <c r="A86" s="192"/>
      <c r="B86" s="151" t="s">
        <v>61</v>
      </c>
      <c r="C86" s="152">
        <v>0</v>
      </c>
      <c r="D86" s="152">
        <v>0</v>
      </c>
      <c r="E86" s="152">
        <v>0</v>
      </c>
      <c r="F86" s="152">
        <v>0</v>
      </c>
      <c r="G86" s="152">
        <v>0</v>
      </c>
      <c r="H86" s="152">
        <v>0</v>
      </c>
      <c r="I86" s="152">
        <v>0</v>
      </c>
      <c r="J86" s="152">
        <v>0</v>
      </c>
      <c r="K86" s="152">
        <v>0</v>
      </c>
      <c r="L86" s="152">
        <v>0</v>
      </c>
      <c r="M86" s="152">
        <v>343.22751</v>
      </c>
      <c r="N86" s="152">
        <v>753.2029</v>
      </c>
      <c r="O86" s="155">
        <v>353.2029</v>
      </c>
      <c r="P86" s="155">
        <v>353.2029</v>
      </c>
      <c r="Q86" s="155">
        <v>367.51769999999999</v>
      </c>
      <c r="R86" s="155">
        <v>387.54402000000005</v>
      </c>
    </row>
    <row r="87" spans="1:18" s="31" customFormat="1" ht="14.5">
      <c r="A87" s="192"/>
      <c r="B87" s="151" t="s">
        <v>120</v>
      </c>
      <c r="C87" s="149">
        <v>0</v>
      </c>
      <c r="D87" s="149">
        <v>0</v>
      </c>
      <c r="E87" s="149">
        <v>0</v>
      </c>
      <c r="F87" s="149">
        <v>0</v>
      </c>
      <c r="G87" s="149">
        <v>0</v>
      </c>
      <c r="H87" s="149">
        <v>0</v>
      </c>
      <c r="I87" s="149">
        <v>0</v>
      </c>
      <c r="J87" s="149">
        <v>0</v>
      </c>
      <c r="K87" s="149">
        <v>0</v>
      </c>
      <c r="L87" s="149">
        <v>0</v>
      </c>
      <c r="M87" s="149">
        <v>0</v>
      </c>
      <c r="N87" s="149">
        <v>0</v>
      </c>
      <c r="O87" s="152">
        <v>42613.51122</v>
      </c>
      <c r="P87" s="152">
        <v>85005.846189999997</v>
      </c>
      <c r="Q87" s="152">
        <v>195485.25685000001</v>
      </c>
      <c r="R87" s="152">
        <v>139715.24802999999</v>
      </c>
    </row>
    <row r="88" spans="1:18" s="31" customFormat="1" ht="14.5">
      <c r="A88" s="192"/>
      <c r="B88" s="151" t="s">
        <v>62</v>
      </c>
      <c r="C88" s="152">
        <v>0</v>
      </c>
      <c r="D88" s="152">
        <v>0</v>
      </c>
      <c r="E88" s="152">
        <v>0</v>
      </c>
      <c r="F88" s="152">
        <v>0</v>
      </c>
      <c r="G88" s="152">
        <v>0</v>
      </c>
      <c r="H88" s="152">
        <v>0</v>
      </c>
      <c r="I88" s="152">
        <v>0</v>
      </c>
      <c r="J88" s="152">
        <v>66015</v>
      </c>
      <c r="K88" s="152">
        <v>71459.705759999997</v>
      </c>
      <c r="L88" s="152">
        <v>77927</v>
      </c>
      <c r="M88" s="152">
        <v>57785.802979999993</v>
      </c>
      <c r="N88" s="152">
        <v>47235.844720000008</v>
      </c>
      <c r="O88" s="155">
        <v>41253.710100000004</v>
      </c>
      <c r="P88" s="155">
        <v>40513.916250000002</v>
      </c>
      <c r="Q88" s="155">
        <v>33338.196199999998</v>
      </c>
      <c r="R88" s="155">
        <v>14565.23193</v>
      </c>
    </row>
    <row r="89" spans="1:18" s="31" customFormat="1" ht="14.5">
      <c r="A89" s="192"/>
      <c r="B89" s="151" t="s">
        <v>93</v>
      </c>
      <c r="C89" s="149">
        <v>0</v>
      </c>
      <c r="D89" s="149">
        <v>0</v>
      </c>
      <c r="E89" s="149">
        <v>0</v>
      </c>
      <c r="F89" s="149">
        <v>0</v>
      </c>
      <c r="G89" s="149">
        <v>0</v>
      </c>
      <c r="H89" s="149">
        <v>0</v>
      </c>
      <c r="I89" s="149">
        <v>0</v>
      </c>
      <c r="J89" s="149">
        <v>0</v>
      </c>
      <c r="K89" s="149">
        <v>0</v>
      </c>
      <c r="L89" s="149">
        <v>0</v>
      </c>
      <c r="M89" s="149">
        <v>0</v>
      </c>
      <c r="N89" s="149">
        <v>0</v>
      </c>
      <c r="O89" s="149">
        <v>0</v>
      </c>
      <c r="P89" s="149">
        <v>0</v>
      </c>
      <c r="Q89" s="152">
        <v>0</v>
      </c>
      <c r="R89" s="149">
        <v>0</v>
      </c>
    </row>
    <row r="90" spans="1:18" s="31" customFormat="1" ht="14.5">
      <c r="A90" s="192"/>
      <c r="B90" s="151" t="s">
        <v>53</v>
      </c>
      <c r="C90" s="152">
        <v>0</v>
      </c>
      <c r="D90" s="152">
        <v>0</v>
      </c>
      <c r="E90" s="152">
        <v>0</v>
      </c>
      <c r="F90" s="152">
        <v>0</v>
      </c>
      <c r="G90" s="152">
        <v>0</v>
      </c>
      <c r="H90" s="152">
        <v>0</v>
      </c>
      <c r="I90" s="152">
        <v>0</v>
      </c>
      <c r="J90" s="152">
        <v>0</v>
      </c>
      <c r="K90" s="152">
        <v>0</v>
      </c>
      <c r="L90" s="152">
        <v>0</v>
      </c>
      <c r="M90" s="152">
        <v>0</v>
      </c>
      <c r="N90" s="152">
        <v>0</v>
      </c>
      <c r="O90" s="155">
        <v>0</v>
      </c>
      <c r="P90" s="155">
        <v>0</v>
      </c>
      <c r="Q90" s="155">
        <v>0</v>
      </c>
      <c r="R90" s="155">
        <v>0</v>
      </c>
    </row>
    <row r="91" spans="1:18" s="31" customFormat="1" ht="14.5">
      <c r="A91" s="192"/>
      <c r="B91" s="151" t="s">
        <v>60</v>
      </c>
      <c r="C91" s="152">
        <v>0</v>
      </c>
      <c r="D91" s="152">
        <v>0</v>
      </c>
      <c r="E91" s="152">
        <v>0</v>
      </c>
      <c r="F91" s="152">
        <v>0</v>
      </c>
      <c r="G91" s="152">
        <v>0</v>
      </c>
      <c r="H91" s="152">
        <v>0</v>
      </c>
      <c r="I91" s="152">
        <v>0</v>
      </c>
      <c r="J91" s="119">
        <v>0</v>
      </c>
      <c r="K91" s="119">
        <v>0</v>
      </c>
      <c r="L91" s="119">
        <v>0</v>
      </c>
      <c r="M91" s="152">
        <v>0</v>
      </c>
      <c r="N91" s="152">
        <v>0</v>
      </c>
      <c r="O91" s="149">
        <v>0</v>
      </c>
      <c r="P91" s="149">
        <v>0</v>
      </c>
      <c r="Q91" s="152">
        <v>0</v>
      </c>
      <c r="R91" s="149">
        <v>0</v>
      </c>
    </row>
    <row r="92" spans="1:18" s="31" customFormat="1" ht="14.5">
      <c r="A92" s="193"/>
      <c r="B92" s="154" t="s">
        <v>64</v>
      </c>
      <c r="C92" s="152">
        <v>0</v>
      </c>
      <c r="D92" s="152">
        <v>0</v>
      </c>
      <c r="E92" s="152">
        <v>0</v>
      </c>
      <c r="F92" s="152">
        <v>0</v>
      </c>
      <c r="G92" s="152">
        <v>0</v>
      </c>
      <c r="H92" s="152">
        <v>0</v>
      </c>
      <c r="I92" s="152">
        <v>0</v>
      </c>
      <c r="J92" s="149">
        <v>1262579</v>
      </c>
      <c r="K92" s="149">
        <v>1280133</v>
      </c>
      <c r="L92" s="149">
        <v>1323646</v>
      </c>
      <c r="M92" s="149">
        <v>2138794.50196</v>
      </c>
      <c r="N92" s="149">
        <v>2141637.0319400001</v>
      </c>
      <c r="O92" s="149">
        <v>2138613.2196499999</v>
      </c>
      <c r="P92" s="149">
        <v>2318930.4614300001</v>
      </c>
      <c r="Q92" s="149">
        <v>2288596.7371100001</v>
      </c>
      <c r="R92" s="149">
        <v>2307044.11748</v>
      </c>
    </row>
    <row r="93" spans="1:18" s="31" customFormat="1" ht="14.5">
      <c r="A93" s="194"/>
      <c r="B93" s="158" t="s">
        <v>65</v>
      </c>
      <c r="C93" s="152">
        <v>0</v>
      </c>
      <c r="D93" s="152">
        <v>0</v>
      </c>
      <c r="E93" s="152">
        <v>0</v>
      </c>
      <c r="F93" s="152">
        <v>0</v>
      </c>
      <c r="G93" s="152">
        <v>0</v>
      </c>
      <c r="H93" s="152">
        <v>0</v>
      </c>
      <c r="I93" s="152">
        <v>0</v>
      </c>
      <c r="J93" s="152">
        <v>0</v>
      </c>
      <c r="K93" s="152">
        <v>0</v>
      </c>
      <c r="L93" s="152">
        <v>0</v>
      </c>
      <c r="M93" s="152">
        <v>0</v>
      </c>
      <c r="N93" s="152">
        <v>0</v>
      </c>
      <c r="O93" s="152">
        <v>19039.452550000002</v>
      </c>
      <c r="P93" s="152">
        <v>19039.452550000002</v>
      </c>
      <c r="Q93" s="152">
        <v>19039.452550000002</v>
      </c>
      <c r="R93" s="152">
        <v>19039.452550000002</v>
      </c>
    </row>
    <row r="94" spans="1:18" s="31" customFormat="1" ht="14.5">
      <c r="A94" s="194"/>
      <c r="B94" s="158" t="s">
        <v>66</v>
      </c>
      <c r="C94" s="152">
        <v>0</v>
      </c>
      <c r="D94" s="152">
        <v>0</v>
      </c>
      <c r="E94" s="152">
        <v>0</v>
      </c>
      <c r="F94" s="152">
        <v>0</v>
      </c>
      <c r="G94" s="152">
        <v>0</v>
      </c>
      <c r="H94" s="152">
        <v>0</v>
      </c>
      <c r="I94" s="152">
        <v>0</v>
      </c>
      <c r="J94" s="152">
        <v>1230720</v>
      </c>
      <c r="K94" s="152">
        <v>1246785</v>
      </c>
      <c r="L94" s="152">
        <v>1290908</v>
      </c>
      <c r="M94" s="152">
        <v>1840782.5329400001</v>
      </c>
      <c r="N94" s="152">
        <v>1845425.2744499999</v>
      </c>
      <c r="O94" s="152">
        <v>1840364.23731</v>
      </c>
      <c r="P94" s="152">
        <v>1828495.32711</v>
      </c>
      <c r="Q94" s="152">
        <v>1801300.17839</v>
      </c>
      <c r="R94" s="152">
        <v>1822745.0026400001</v>
      </c>
    </row>
    <row r="95" spans="1:18" s="31" customFormat="1" ht="14.5">
      <c r="A95" s="194"/>
      <c r="B95" s="158" t="s">
        <v>67</v>
      </c>
      <c r="C95" s="152">
        <v>0</v>
      </c>
      <c r="D95" s="152">
        <v>0</v>
      </c>
      <c r="E95" s="152">
        <v>0</v>
      </c>
      <c r="F95" s="152">
        <v>0</v>
      </c>
      <c r="G95" s="152">
        <v>0</v>
      </c>
      <c r="H95" s="152">
        <v>0</v>
      </c>
      <c r="I95" s="152">
        <v>0</v>
      </c>
      <c r="J95" s="152">
        <v>31859</v>
      </c>
      <c r="K95" s="152">
        <v>33348</v>
      </c>
      <c r="L95" s="152">
        <v>32738</v>
      </c>
      <c r="M95" s="152">
        <v>298011.96902000002</v>
      </c>
      <c r="N95" s="152">
        <v>296211.75749000005</v>
      </c>
      <c r="O95" s="152">
        <v>279209.52979</v>
      </c>
      <c r="P95" s="152">
        <v>471395.68176999997</v>
      </c>
      <c r="Q95" s="152">
        <v>468257.10617000004</v>
      </c>
      <c r="R95" s="152">
        <v>465259.66229000001</v>
      </c>
    </row>
    <row r="96" spans="1:18" s="31" customFormat="1" ht="14.5">
      <c r="A96" s="195"/>
      <c r="B96" s="163" t="s">
        <v>68</v>
      </c>
      <c r="C96" s="359">
        <v>0</v>
      </c>
      <c r="D96" s="359">
        <v>0</v>
      </c>
      <c r="E96" s="359">
        <v>0</v>
      </c>
      <c r="F96" s="359">
        <v>0</v>
      </c>
      <c r="G96" s="359">
        <v>0</v>
      </c>
      <c r="H96" s="359">
        <v>0</v>
      </c>
      <c r="I96" s="359">
        <v>0</v>
      </c>
      <c r="J96" s="359">
        <v>0</v>
      </c>
      <c r="K96" s="359">
        <v>0</v>
      </c>
      <c r="L96" s="359">
        <v>0</v>
      </c>
      <c r="M96" s="152">
        <v>0</v>
      </c>
      <c r="N96" s="152">
        <v>0</v>
      </c>
      <c r="O96" s="152">
        <v>0</v>
      </c>
      <c r="P96" s="152">
        <v>0</v>
      </c>
      <c r="Q96" s="152">
        <v>0</v>
      </c>
      <c r="R96" s="152">
        <v>0</v>
      </c>
    </row>
    <row r="97" spans="1:18" s="31" customFormat="1" ht="14.5">
      <c r="A97" s="193"/>
      <c r="B97" s="160" t="s">
        <v>69</v>
      </c>
      <c r="C97" s="360">
        <v>0</v>
      </c>
      <c r="D97" s="360">
        <v>0</v>
      </c>
      <c r="E97" s="360">
        <v>0</v>
      </c>
      <c r="F97" s="360">
        <v>0</v>
      </c>
      <c r="G97" s="360">
        <v>0</v>
      </c>
      <c r="H97" s="360">
        <v>0</v>
      </c>
      <c r="I97" s="360">
        <v>0</v>
      </c>
      <c r="J97" s="317">
        <v>1846542</v>
      </c>
      <c r="K97" s="317">
        <v>1622349.70576</v>
      </c>
      <c r="L97" s="317">
        <v>1711519</v>
      </c>
      <c r="M97" s="317">
        <v>2709001.4706200003</v>
      </c>
      <c r="N97" s="317">
        <v>2764673.44515</v>
      </c>
      <c r="O97" s="162">
        <v>2511577.4798599998</v>
      </c>
      <c r="P97" s="162">
        <v>2796855.7581799999</v>
      </c>
      <c r="Q97" s="162">
        <v>3003092.6102700001</v>
      </c>
      <c r="R97" s="162">
        <v>3139563.1054799999</v>
      </c>
    </row>
    <row r="98" spans="1:18" s="31" customFormat="1" ht="15" thickBot="1">
      <c r="C98" s="116"/>
      <c r="D98" s="116"/>
      <c r="E98" s="116"/>
      <c r="F98" s="116"/>
      <c r="G98" s="116"/>
      <c r="H98" s="116"/>
      <c r="I98" s="116"/>
      <c r="J98" s="116"/>
      <c r="K98" s="116"/>
      <c r="L98" s="116"/>
    </row>
    <row r="99" spans="1:18" s="31" customFormat="1" ht="16" customHeight="1" thickTop="1" thickBot="1">
      <c r="A99" s="178"/>
      <c r="B99" s="27" t="s">
        <v>95</v>
      </c>
      <c r="C99" s="391">
        <v>2015</v>
      </c>
      <c r="D99" s="391"/>
      <c r="E99" s="391"/>
      <c r="F99" s="391"/>
      <c r="G99" s="392">
        <v>2016</v>
      </c>
      <c r="H99" s="391"/>
      <c r="I99" s="391"/>
      <c r="J99" s="391"/>
      <c r="K99" s="392">
        <v>2017</v>
      </c>
      <c r="L99" s="391"/>
      <c r="M99" s="391"/>
      <c r="N99" s="391"/>
      <c r="O99" s="392">
        <v>2018</v>
      </c>
      <c r="P99" s="391"/>
      <c r="Q99" s="391"/>
      <c r="R99" s="391"/>
    </row>
    <row r="100" spans="1:18" s="31" customFormat="1" ht="16" customHeight="1" thickTop="1">
      <c r="B100" s="28" t="s">
        <v>97</v>
      </c>
      <c r="C100" s="351" t="s">
        <v>0</v>
      </c>
      <c r="D100" s="351" t="s">
        <v>1</v>
      </c>
      <c r="E100" s="351" t="s">
        <v>2</v>
      </c>
      <c r="F100" s="351" t="s">
        <v>3</v>
      </c>
      <c r="G100" s="351" t="s">
        <v>4</v>
      </c>
      <c r="H100" s="351" t="s">
        <v>5</v>
      </c>
      <c r="I100" s="351" t="s">
        <v>6</v>
      </c>
      <c r="J100" s="351" t="s">
        <v>7</v>
      </c>
      <c r="K100" s="351" t="s">
        <v>8</v>
      </c>
      <c r="L100" s="351" t="s">
        <v>90</v>
      </c>
      <c r="M100" s="351" t="s">
        <v>102</v>
      </c>
      <c r="N100" s="351" t="s">
        <v>103</v>
      </c>
      <c r="O100" s="351" t="s">
        <v>104</v>
      </c>
      <c r="P100" s="351" t="s">
        <v>106</v>
      </c>
      <c r="Q100" s="351" t="s">
        <v>107</v>
      </c>
      <c r="R100" s="351" t="s">
        <v>108</v>
      </c>
    </row>
    <row r="101" spans="1:18" s="31" customFormat="1" ht="14.5">
      <c r="A101" s="193"/>
      <c r="B101" s="154" t="s">
        <v>71</v>
      </c>
      <c r="C101" s="357">
        <v>0</v>
      </c>
      <c r="D101" s="357">
        <v>0</v>
      </c>
      <c r="E101" s="357">
        <v>0</v>
      </c>
      <c r="F101" s="357">
        <v>0</v>
      </c>
      <c r="G101" s="357">
        <v>0</v>
      </c>
      <c r="H101" s="357">
        <v>0</v>
      </c>
      <c r="I101" s="357">
        <v>0</v>
      </c>
      <c r="J101" s="149">
        <v>354617</v>
      </c>
      <c r="K101" s="149">
        <v>283602.04842999997</v>
      </c>
      <c r="L101" s="149">
        <v>346790</v>
      </c>
      <c r="M101" s="149">
        <v>457062.70249</v>
      </c>
      <c r="N101" s="149">
        <v>442339.36519999994</v>
      </c>
      <c r="O101" s="149">
        <v>314717.16226999997</v>
      </c>
      <c r="P101" s="149">
        <v>329523.10681000003</v>
      </c>
      <c r="Q101" s="149">
        <v>366975.51538999996</v>
      </c>
      <c r="R101" s="149">
        <v>161187.18916999997</v>
      </c>
    </row>
    <row r="102" spans="1:18" s="31" customFormat="1" ht="14.5">
      <c r="A102" s="193"/>
      <c r="B102" s="163" t="s">
        <v>72</v>
      </c>
      <c r="C102" s="331">
        <v>0</v>
      </c>
      <c r="D102" s="331">
        <v>0</v>
      </c>
      <c r="E102" s="331">
        <v>0</v>
      </c>
      <c r="F102" s="331">
        <v>0</v>
      </c>
      <c r="G102" s="331">
        <v>0</v>
      </c>
      <c r="H102" s="331">
        <v>0</v>
      </c>
      <c r="I102" s="331">
        <v>0</v>
      </c>
      <c r="J102" s="152">
        <v>37326</v>
      </c>
      <c r="K102" s="233">
        <v>16542</v>
      </c>
      <c r="L102" s="152">
        <v>46887</v>
      </c>
      <c r="M102" s="152">
        <v>59809</v>
      </c>
      <c r="N102" s="152">
        <v>81225.881930000003</v>
      </c>
      <c r="O102" s="152">
        <v>34900.899979999995</v>
      </c>
      <c r="P102" s="152">
        <v>41858.73227</v>
      </c>
      <c r="Q102" s="152">
        <v>33822.878490000003</v>
      </c>
      <c r="R102" s="152">
        <v>41368.853880000002</v>
      </c>
    </row>
    <row r="103" spans="1:18" s="31" customFormat="1" ht="14.5">
      <c r="A103" s="193"/>
      <c r="B103" s="163" t="s">
        <v>74</v>
      </c>
      <c r="C103" s="331">
        <v>0</v>
      </c>
      <c r="D103" s="331">
        <v>0</v>
      </c>
      <c r="E103" s="331">
        <v>0</v>
      </c>
      <c r="F103" s="331">
        <v>0</v>
      </c>
      <c r="G103" s="331">
        <v>0</v>
      </c>
      <c r="H103" s="331">
        <v>0</v>
      </c>
      <c r="I103" s="331">
        <v>0</v>
      </c>
      <c r="J103" s="152">
        <v>16716</v>
      </c>
      <c r="K103" s="233">
        <v>6627</v>
      </c>
      <c r="L103" s="152">
        <v>13657</v>
      </c>
      <c r="M103" s="152">
        <v>36019</v>
      </c>
      <c r="N103" s="152">
        <v>7824.2217899999996</v>
      </c>
      <c r="O103" s="152">
        <v>6045.71713</v>
      </c>
      <c r="P103" s="152">
        <v>16995.942579999999</v>
      </c>
      <c r="Q103" s="152">
        <v>61310.322200000002</v>
      </c>
      <c r="R103" s="152">
        <v>28614.509160000001</v>
      </c>
    </row>
    <row r="104" spans="1:18" s="31" customFormat="1" ht="14.5">
      <c r="A104" s="193"/>
      <c r="B104" s="163" t="s">
        <v>73</v>
      </c>
      <c r="C104" s="331">
        <v>0</v>
      </c>
      <c r="D104" s="331">
        <v>0</v>
      </c>
      <c r="E104" s="331">
        <v>0</v>
      </c>
      <c r="F104" s="331">
        <v>0</v>
      </c>
      <c r="G104" s="331">
        <v>0</v>
      </c>
      <c r="H104" s="331">
        <v>0</v>
      </c>
      <c r="I104" s="331">
        <v>0</v>
      </c>
      <c r="J104" s="152">
        <v>25353</v>
      </c>
      <c r="K104" s="233">
        <v>8340</v>
      </c>
      <c r="L104" s="152">
        <v>12508</v>
      </c>
      <c r="M104" s="152">
        <v>16068.50834</v>
      </c>
      <c r="N104" s="152">
        <v>7171.0379499999999</v>
      </c>
      <c r="O104" s="152">
        <v>6570.6202499999999</v>
      </c>
      <c r="P104" s="152">
        <v>7097.1599100000003</v>
      </c>
      <c r="Q104" s="152">
        <v>7748.7295200000008</v>
      </c>
      <c r="R104" s="152">
        <v>-16.651959999999999</v>
      </c>
    </row>
    <row r="105" spans="1:18" s="31" customFormat="1" ht="14.5">
      <c r="A105" s="193"/>
      <c r="B105" s="163" t="s">
        <v>122</v>
      </c>
      <c r="C105" s="331">
        <v>0</v>
      </c>
      <c r="D105" s="331">
        <v>0</v>
      </c>
      <c r="E105" s="331">
        <v>0</v>
      </c>
      <c r="F105" s="331">
        <v>0</v>
      </c>
      <c r="G105" s="331">
        <v>0</v>
      </c>
      <c r="H105" s="331">
        <v>0</v>
      </c>
      <c r="I105" s="331">
        <v>0</v>
      </c>
      <c r="J105" s="331">
        <v>0</v>
      </c>
      <c r="K105" s="331">
        <v>0</v>
      </c>
      <c r="L105" s="331">
        <v>0</v>
      </c>
      <c r="M105" s="331">
        <v>0</v>
      </c>
      <c r="N105" s="331">
        <v>0</v>
      </c>
      <c r="O105" s="152">
        <v>3187.3751099999999</v>
      </c>
      <c r="P105" s="152">
        <v>6189.0779400000001</v>
      </c>
      <c r="Q105" s="152">
        <v>8356.6459599999998</v>
      </c>
      <c r="R105" s="152">
        <v>0</v>
      </c>
    </row>
    <row r="106" spans="1:18" s="31" customFormat="1" ht="14.5">
      <c r="A106" s="193"/>
      <c r="B106" s="163" t="s">
        <v>124</v>
      </c>
      <c r="C106" s="331">
        <v>0</v>
      </c>
      <c r="D106" s="331">
        <v>0</v>
      </c>
      <c r="E106" s="331">
        <v>0</v>
      </c>
      <c r="F106" s="331">
        <v>0</v>
      </c>
      <c r="G106" s="331">
        <v>0</v>
      </c>
      <c r="H106" s="331">
        <v>0</v>
      </c>
      <c r="I106" s="331">
        <v>0</v>
      </c>
      <c r="J106" s="152">
        <v>0</v>
      </c>
      <c r="K106" s="152">
        <v>0</v>
      </c>
      <c r="L106" s="152">
        <v>0</v>
      </c>
      <c r="M106" s="152">
        <v>50000</v>
      </c>
      <c r="N106" s="152">
        <v>25000</v>
      </c>
      <c r="O106" s="152">
        <v>25545.127570000001</v>
      </c>
      <c r="P106" s="152">
        <v>2164.9024599999998</v>
      </c>
      <c r="Q106" s="152">
        <v>6678.6619500000006</v>
      </c>
      <c r="R106" s="152">
        <v>9590.2181700000001</v>
      </c>
    </row>
    <row r="107" spans="1:18" s="31" customFormat="1" ht="14.5">
      <c r="A107" s="193"/>
      <c r="B107" s="163" t="s">
        <v>125</v>
      </c>
      <c r="C107" s="331">
        <v>0</v>
      </c>
      <c r="D107" s="331">
        <v>0</v>
      </c>
      <c r="E107" s="331">
        <v>0</v>
      </c>
      <c r="F107" s="331">
        <v>0</v>
      </c>
      <c r="G107" s="331">
        <v>0</v>
      </c>
      <c r="H107" s="331">
        <v>0</v>
      </c>
      <c r="I107" s="331">
        <v>0</v>
      </c>
      <c r="J107" s="152">
        <v>0</v>
      </c>
      <c r="K107" s="152">
        <v>0</v>
      </c>
      <c r="L107" s="152">
        <v>0</v>
      </c>
      <c r="M107" s="152">
        <v>2095.9132599999998</v>
      </c>
      <c r="N107" s="152">
        <v>0</v>
      </c>
      <c r="O107" s="152">
        <v>938.7020500000001</v>
      </c>
      <c r="P107" s="152">
        <v>162.07311999999999</v>
      </c>
      <c r="Q107" s="152">
        <v>269.96371999999997</v>
      </c>
      <c r="R107" s="152">
        <v>268.65546000000001</v>
      </c>
    </row>
    <row r="108" spans="1:18" s="31" customFormat="1" ht="14.5">
      <c r="A108" s="193"/>
      <c r="B108" s="163" t="s">
        <v>126</v>
      </c>
      <c r="C108" s="331">
        <v>0</v>
      </c>
      <c r="D108" s="331">
        <v>0</v>
      </c>
      <c r="E108" s="331">
        <v>0</v>
      </c>
      <c r="F108" s="331">
        <v>0</v>
      </c>
      <c r="G108" s="331">
        <v>0</v>
      </c>
      <c r="H108" s="331">
        <v>0</v>
      </c>
      <c r="I108" s="331">
        <v>0</v>
      </c>
      <c r="J108" s="331">
        <v>0</v>
      </c>
      <c r="K108" s="331">
        <v>0</v>
      </c>
      <c r="L108" s="331">
        <v>0</v>
      </c>
      <c r="M108" s="331">
        <v>0</v>
      </c>
      <c r="N108" s="331">
        <v>0</v>
      </c>
      <c r="O108" s="119">
        <v>0</v>
      </c>
      <c r="P108" s="119">
        <v>0</v>
      </c>
      <c r="Q108" s="119">
        <v>0</v>
      </c>
      <c r="R108" s="119">
        <v>0</v>
      </c>
    </row>
    <row r="109" spans="1:18" s="31" customFormat="1" ht="14.5">
      <c r="A109" s="193"/>
      <c r="B109" s="163" t="s">
        <v>127</v>
      </c>
      <c r="C109" s="331">
        <v>0</v>
      </c>
      <c r="D109" s="331">
        <v>0</v>
      </c>
      <c r="E109" s="331">
        <v>0</v>
      </c>
      <c r="F109" s="331">
        <v>0</v>
      </c>
      <c r="G109" s="331">
        <v>0</v>
      </c>
      <c r="H109" s="331">
        <v>0</v>
      </c>
      <c r="I109" s="331">
        <v>0</v>
      </c>
      <c r="J109" s="331">
        <v>0</v>
      </c>
      <c r="K109" s="331">
        <v>0</v>
      </c>
      <c r="L109" s="331">
        <v>0</v>
      </c>
      <c r="M109" s="331">
        <v>0</v>
      </c>
      <c r="N109" s="331">
        <v>0</v>
      </c>
      <c r="O109" s="149">
        <v>0</v>
      </c>
      <c r="P109" s="149">
        <v>0</v>
      </c>
      <c r="Q109" s="152">
        <v>0</v>
      </c>
      <c r="R109" s="149">
        <v>0</v>
      </c>
    </row>
    <row r="110" spans="1:18" s="31" customFormat="1" ht="14.5">
      <c r="A110" s="193"/>
      <c r="B110" s="163" t="s">
        <v>128</v>
      </c>
      <c r="C110" s="331">
        <v>0</v>
      </c>
      <c r="D110" s="331">
        <v>0</v>
      </c>
      <c r="E110" s="331">
        <v>0</v>
      </c>
      <c r="F110" s="331">
        <v>0</v>
      </c>
      <c r="G110" s="331">
        <v>0</v>
      </c>
      <c r="H110" s="331">
        <v>0</v>
      </c>
      <c r="I110" s="331">
        <v>0</v>
      </c>
      <c r="J110" s="152">
        <v>254679</v>
      </c>
      <c r="K110" s="152">
        <v>222149.33082999999</v>
      </c>
      <c r="L110" s="152">
        <v>237919</v>
      </c>
      <c r="M110" s="152">
        <v>220428.80353</v>
      </c>
      <c r="N110" s="152">
        <v>231540.78506999998</v>
      </c>
      <c r="O110" s="168">
        <v>167561.52197</v>
      </c>
      <c r="P110" s="168">
        <v>177834.56377000001</v>
      </c>
      <c r="Q110" s="168">
        <v>167958.70203000001</v>
      </c>
      <c r="R110" s="168">
        <v>2.0999999999999998E-4</v>
      </c>
    </row>
    <row r="111" spans="1:18" s="31" customFormat="1" ht="14.5">
      <c r="A111" s="193"/>
      <c r="B111" s="163" t="s">
        <v>129</v>
      </c>
      <c r="C111" s="331">
        <v>0</v>
      </c>
      <c r="D111" s="331">
        <v>0</v>
      </c>
      <c r="E111" s="331">
        <v>0</v>
      </c>
      <c r="F111" s="331">
        <v>0</v>
      </c>
      <c r="G111" s="331">
        <v>0</v>
      </c>
      <c r="H111" s="331">
        <v>0</v>
      </c>
      <c r="I111" s="331">
        <v>0</v>
      </c>
      <c r="J111" s="331">
        <v>0</v>
      </c>
      <c r="K111" s="331">
        <v>0</v>
      </c>
      <c r="L111" s="331">
        <v>0</v>
      </c>
      <c r="M111" s="331">
        <v>0</v>
      </c>
      <c r="N111" s="331">
        <v>0</v>
      </c>
      <c r="O111" s="149">
        <v>0</v>
      </c>
      <c r="P111" s="149">
        <v>0</v>
      </c>
      <c r="Q111" s="149">
        <v>0</v>
      </c>
      <c r="R111" s="149">
        <v>0</v>
      </c>
    </row>
    <row r="112" spans="1:18" s="31" customFormat="1" ht="14.5">
      <c r="A112" s="193"/>
      <c r="B112" s="163" t="s">
        <v>130</v>
      </c>
      <c r="C112" s="331">
        <v>0</v>
      </c>
      <c r="D112" s="331">
        <v>0</v>
      </c>
      <c r="E112" s="331">
        <v>0</v>
      </c>
      <c r="F112" s="331">
        <v>0</v>
      </c>
      <c r="G112" s="331">
        <v>0</v>
      </c>
      <c r="H112" s="331">
        <v>0</v>
      </c>
      <c r="I112" s="331">
        <v>0</v>
      </c>
      <c r="J112" s="331">
        <v>0</v>
      </c>
      <c r="K112" s="331">
        <v>0</v>
      </c>
      <c r="L112" s="331">
        <v>0</v>
      </c>
      <c r="M112" s="331">
        <v>0</v>
      </c>
      <c r="N112" s="331">
        <v>0</v>
      </c>
      <c r="O112" s="149">
        <v>0</v>
      </c>
      <c r="P112" s="149">
        <v>0</v>
      </c>
      <c r="Q112" s="149">
        <v>0</v>
      </c>
      <c r="R112" s="149">
        <v>0</v>
      </c>
    </row>
    <row r="113" spans="1:18" s="31" customFormat="1" ht="14.5">
      <c r="A113" s="193"/>
      <c r="B113" s="163" t="s">
        <v>110</v>
      </c>
      <c r="C113" s="331">
        <v>0</v>
      </c>
      <c r="D113" s="331">
        <v>0</v>
      </c>
      <c r="E113" s="331">
        <v>0</v>
      </c>
      <c r="F113" s="331">
        <v>0</v>
      </c>
      <c r="G113" s="331">
        <v>0</v>
      </c>
      <c r="H113" s="331">
        <v>0</v>
      </c>
      <c r="I113" s="331">
        <v>0</v>
      </c>
      <c r="J113" s="331">
        <v>0</v>
      </c>
      <c r="K113" s="331">
        <v>0</v>
      </c>
      <c r="L113" s="331">
        <v>0</v>
      </c>
      <c r="M113" s="331">
        <v>0</v>
      </c>
      <c r="N113" s="331">
        <v>0</v>
      </c>
      <c r="O113" s="149">
        <v>0</v>
      </c>
      <c r="P113" s="149">
        <v>0</v>
      </c>
      <c r="Q113" s="149">
        <v>0</v>
      </c>
      <c r="R113" s="149">
        <v>0</v>
      </c>
    </row>
    <row r="114" spans="1:18" s="31" customFormat="1" ht="14.5">
      <c r="A114" s="193"/>
      <c r="B114" s="163" t="s">
        <v>176</v>
      </c>
      <c r="C114" s="331">
        <v>0</v>
      </c>
      <c r="D114" s="331">
        <v>0</v>
      </c>
      <c r="E114" s="331">
        <v>0</v>
      </c>
      <c r="F114" s="331">
        <v>0</v>
      </c>
      <c r="G114" s="331">
        <v>0</v>
      </c>
      <c r="H114" s="331">
        <v>0</v>
      </c>
      <c r="I114" s="331">
        <v>0</v>
      </c>
      <c r="J114" s="331">
        <v>0</v>
      </c>
      <c r="K114" s="331">
        <v>0</v>
      </c>
      <c r="L114" s="331">
        <v>0</v>
      </c>
      <c r="M114" s="331">
        <v>0</v>
      </c>
      <c r="N114" s="331">
        <v>0</v>
      </c>
      <c r="O114" s="149">
        <v>0</v>
      </c>
      <c r="P114" s="149">
        <v>0</v>
      </c>
      <c r="Q114" s="149">
        <v>0</v>
      </c>
      <c r="R114" s="149">
        <v>0</v>
      </c>
    </row>
    <row r="115" spans="1:18" s="31" customFormat="1" ht="14.5">
      <c r="A115" s="193"/>
      <c r="B115" s="163" t="s">
        <v>120</v>
      </c>
      <c r="C115" s="331">
        <v>0</v>
      </c>
      <c r="D115" s="331">
        <v>0</v>
      </c>
      <c r="E115" s="331">
        <v>0</v>
      </c>
      <c r="F115" s="331">
        <v>0</v>
      </c>
      <c r="G115" s="331">
        <v>0</v>
      </c>
      <c r="H115" s="331">
        <v>0</v>
      </c>
      <c r="I115" s="331">
        <v>0</v>
      </c>
      <c r="J115" s="331">
        <v>0</v>
      </c>
      <c r="K115" s="331">
        <v>0</v>
      </c>
      <c r="L115" s="331">
        <v>0</v>
      </c>
      <c r="M115" s="331">
        <v>0</v>
      </c>
      <c r="N115" s="331">
        <v>0</v>
      </c>
      <c r="O115" s="152">
        <v>32740.70361</v>
      </c>
      <c r="P115" s="234">
        <v>39998.160159999999</v>
      </c>
      <c r="Q115" s="234">
        <v>43599.11692</v>
      </c>
      <c r="R115" s="234">
        <v>44140.109649999999</v>
      </c>
    </row>
    <row r="116" spans="1:18" s="31" customFormat="1" ht="14.5">
      <c r="A116" s="193"/>
      <c r="B116" s="163" t="s">
        <v>75</v>
      </c>
      <c r="C116" s="119">
        <v>0</v>
      </c>
      <c r="D116" s="119">
        <v>0</v>
      </c>
      <c r="E116" s="119">
        <v>0</v>
      </c>
      <c r="F116" s="119">
        <v>0</v>
      </c>
      <c r="G116" s="119">
        <v>0</v>
      </c>
      <c r="H116" s="119">
        <v>0</v>
      </c>
      <c r="I116" s="119">
        <v>0</v>
      </c>
      <c r="J116" s="119">
        <v>0</v>
      </c>
      <c r="K116" s="119">
        <v>0</v>
      </c>
      <c r="L116" s="119">
        <v>0</v>
      </c>
      <c r="M116" s="235">
        <v>37290.494599999998</v>
      </c>
      <c r="N116" s="235">
        <v>37290.494599999998</v>
      </c>
      <c r="O116" s="235">
        <v>37290.494599999998</v>
      </c>
      <c r="P116" s="235">
        <v>37290.494599999998</v>
      </c>
      <c r="Q116" s="235">
        <v>37290.494599999998</v>
      </c>
      <c r="R116" s="235">
        <v>37290.494599999998</v>
      </c>
    </row>
    <row r="117" spans="1:18" s="31" customFormat="1" ht="14.5">
      <c r="A117" s="193"/>
      <c r="B117" s="163" t="s">
        <v>10</v>
      </c>
      <c r="C117" s="331">
        <v>0</v>
      </c>
      <c r="D117" s="331">
        <v>0</v>
      </c>
      <c r="E117" s="331">
        <v>0</v>
      </c>
      <c r="F117" s="331">
        <v>0</v>
      </c>
      <c r="G117" s="331">
        <v>0</v>
      </c>
      <c r="H117" s="331">
        <v>0</v>
      </c>
      <c r="I117" s="331">
        <v>0</v>
      </c>
      <c r="J117" s="152">
        <v>20543</v>
      </c>
      <c r="K117" s="152">
        <v>29943.7176</v>
      </c>
      <c r="L117" s="152">
        <v>35819</v>
      </c>
      <c r="M117" s="152">
        <v>35350.982759999999</v>
      </c>
      <c r="N117" s="152">
        <v>38228.957609999998</v>
      </c>
      <c r="O117" s="152">
        <v>-64</v>
      </c>
      <c r="P117" s="152">
        <v>-68</v>
      </c>
      <c r="Q117" s="152">
        <v>-60</v>
      </c>
      <c r="R117" s="152">
        <v>-69</v>
      </c>
    </row>
    <row r="118" spans="1:18" s="31" customFormat="1" ht="14.5">
      <c r="A118" s="193"/>
      <c r="B118" s="163" t="s">
        <v>76</v>
      </c>
      <c r="C118" s="119">
        <v>0</v>
      </c>
      <c r="D118" s="119">
        <v>0</v>
      </c>
      <c r="E118" s="119">
        <v>0</v>
      </c>
      <c r="F118" s="119">
        <v>0</v>
      </c>
      <c r="G118" s="119">
        <v>0</v>
      </c>
      <c r="H118" s="119">
        <v>0</v>
      </c>
      <c r="I118" s="119">
        <v>0</v>
      </c>
      <c r="J118" s="119">
        <v>0</v>
      </c>
      <c r="K118" s="119">
        <v>0</v>
      </c>
      <c r="L118" s="119">
        <v>0</v>
      </c>
      <c r="M118" s="361">
        <v>0</v>
      </c>
      <c r="N118" s="234">
        <v>14057.98625</v>
      </c>
      <c r="O118" s="168">
        <v>0</v>
      </c>
      <c r="P118" s="168">
        <v>0</v>
      </c>
      <c r="Q118" s="168">
        <v>0</v>
      </c>
      <c r="R118" s="168">
        <v>0</v>
      </c>
    </row>
    <row r="119" spans="1:18" s="31" customFormat="1" ht="14.5">
      <c r="A119" s="196"/>
      <c r="B119" s="167" t="s">
        <v>77</v>
      </c>
      <c r="C119" s="357">
        <v>0</v>
      </c>
      <c r="D119" s="357">
        <v>0</v>
      </c>
      <c r="E119" s="357">
        <v>0</v>
      </c>
      <c r="F119" s="357">
        <v>0</v>
      </c>
      <c r="G119" s="357">
        <v>0</v>
      </c>
      <c r="H119" s="357">
        <v>0</v>
      </c>
      <c r="I119" s="357">
        <v>0</v>
      </c>
      <c r="J119" s="149">
        <v>723094</v>
      </c>
      <c r="K119" s="149">
        <v>580277.13510999968</v>
      </c>
      <c r="L119" s="149">
        <v>593742</v>
      </c>
      <c r="M119" s="149">
        <v>674550.2583300001</v>
      </c>
      <c r="N119" s="149">
        <v>688320.56767000002</v>
      </c>
      <c r="O119" s="216">
        <v>548941.90948999999</v>
      </c>
      <c r="P119" s="216">
        <v>810433.91284000012</v>
      </c>
      <c r="Q119" s="216">
        <v>854315.70150999993</v>
      </c>
      <c r="R119" s="216">
        <v>503664.91662000003</v>
      </c>
    </row>
    <row r="120" spans="1:18" s="31" customFormat="1" ht="14.5">
      <c r="A120" s="193"/>
      <c r="B120" s="154" t="s">
        <v>78</v>
      </c>
      <c r="C120" s="357">
        <v>0</v>
      </c>
      <c r="D120" s="357">
        <v>0</v>
      </c>
      <c r="E120" s="357">
        <v>0</v>
      </c>
      <c r="F120" s="357">
        <v>0</v>
      </c>
      <c r="G120" s="357">
        <v>0</v>
      </c>
      <c r="H120" s="357">
        <v>0</v>
      </c>
      <c r="I120" s="357">
        <v>0</v>
      </c>
      <c r="J120" s="149">
        <v>723094</v>
      </c>
      <c r="K120" s="149">
        <v>580277.13510999968</v>
      </c>
      <c r="L120" s="149">
        <v>593742</v>
      </c>
      <c r="M120" s="149">
        <v>674550.2583300001</v>
      </c>
      <c r="N120" s="149">
        <v>688320.56767000002</v>
      </c>
      <c r="O120" s="149">
        <v>548941.90948999999</v>
      </c>
      <c r="P120" s="149">
        <v>810433.91284000012</v>
      </c>
      <c r="Q120" s="149">
        <v>854315.70150999993</v>
      </c>
      <c r="R120" s="149">
        <v>503664.91662000003</v>
      </c>
    </row>
    <row r="121" spans="1:18" s="31" customFormat="1" ht="14.5">
      <c r="A121" s="193"/>
      <c r="B121" s="163" t="s">
        <v>72</v>
      </c>
      <c r="C121" s="331">
        <v>0</v>
      </c>
      <c r="D121" s="331">
        <v>0</v>
      </c>
      <c r="E121" s="331">
        <v>0</v>
      </c>
      <c r="F121" s="331">
        <v>0</v>
      </c>
      <c r="G121" s="331">
        <v>0</v>
      </c>
      <c r="H121" s="331">
        <v>0</v>
      </c>
      <c r="I121" s="331">
        <v>0</v>
      </c>
      <c r="J121" s="152">
        <v>0</v>
      </c>
      <c r="K121" s="152">
        <v>0</v>
      </c>
      <c r="L121" s="152">
        <v>0</v>
      </c>
      <c r="M121" s="152">
        <v>0</v>
      </c>
      <c r="N121" s="152">
        <v>0</v>
      </c>
      <c r="O121" s="152">
        <v>0</v>
      </c>
      <c r="P121" s="152">
        <v>0</v>
      </c>
      <c r="Q121" s="152">
        <v>0</v>
      </c>
      <c r="R121" s="152">
        <v>0</v>
      </c>
    </row>
    <row r="122" spans="1:18" s="31" customFormat="1" ht="14.5">
      <c r="A122" s="193"/>
      <c r="B122" s="163" t="s">
        <v>131</v>
      </c>
      <c r="C122" s="331">
        <v>0</v>
      </c>
      <c r="D122" s="331">
        <v>0</v>
      </c>
      <c r="E122" s="331">
        <v>0</v>
      </c>
      <c r="F122" s="331">
        <v>0</v>
      </c>
      <c r="G122" s="331">
        <v>0</v>
      </c>
      <c r="H122" s="331">
        <v>0</v>
      </c>
      <c r="I122" s="331">
        <v>0</v>
      </c>
      <c r="J122" s="331">
        <v>0</v>
      </c>
      <c r="K122" s="331">
        <v>0</v>
      </c>
      <c r="L122" s="331">
        <v>0</v>
      </c>
      <c r="M122" s="331">
        <v>0</v>
      </c>
      <c r="N122" s="331">
        <v>0</v>
      </c>
      <c r="O122" s="149">
        <v>0</v>
      </c>
      <c r="P122" s="149">
        <v>0</v>
      </c>
      <c r="Q122" s="149">
        <v>0</v>
      </c>
      <c r="R122" s="149">
        <v>0</v>
      </c>
    </row>
    <row r="123" spans="1:18" s="31" customFormat="1" ht="14.5">
      <c r="A123" s="193"/>
      <c r="B123" s="163" t="s">
        <v>132</v>
      </c>
      <c r="C123" s="331">
        <v>0</v>
      </c>
      <c r="D123" s="331">
        <v>0</v>
      </c>
      <c r="E123" s="331">
        <v>0</v>
      </c>
      <c r="F123" s="331">
        <v>0</v>
      </c>
      <c r="G123" s="331">
        <v>0</v>
      </c>
      <c r="H123" s="331">
        <v>0</v>
      </c>
      <c r="I123" s="331">
        <v>0</v>
      </c>
      <c r="J123" s="331">
        <v>0</v>
      </c>
      <c r="K123" s="331">
        <v>0</v>
      </c>
      <c r="L123" s="331">
        <v>0</v>
      </c>
      <c r="M123" s="331">
        <v>0</v>
      </c>
      <c r="N123" s="331">
        <v>0</v>
      </c>
      <c r="O123" s="149">
        <v>0</v>
      </c>
      <c r="P123" s="149">
        <v>0</v>
      </c>
      <c r="Q123" s="149">
        <v>0</v>
      </c>
      <c r="R123" s="149">
        <v>0</v>
      </c>
    </row>
    <row r="124" spans="1:18" s="31" customFormat="1" ht="14.5">
      <c r="A124" s="193"/>
      <c r="B124" s="163" t="s">
        <v>123</v>
      </c>
      <c r="C124" s="331">
        <v>0</v>
      </c>
      <c r="D124" s="331">
        <v>0</v>
      </c>
      <c r="E124" s="331">
        <v>0</v>
      </c>
      <c r="F124" s="331">
        <v>0</v>
      </c>
      <c r="G124" s="331">
        <v>0</v>
      </c>
      <c r="H124" s="331">
        <v>0</v>
      </c>
      <c r="I124" s="331">
        <v>0</v>
      </c>
      <c r="J124" s="152">
        <v>0</v>
      </c>
      <c r="K124" s="152">
        <v>0</v>
      </c>
      <c r="L124" s="358">
        <v>0</v>
      </c>
      <c r="M124" s="152">
        <v>39629.030100000004</v>
      </c>
      <c r="N124" s="152">
        <v>0</v>
      </c>
      <c r="O124" s="152">
        <v>39249.184719999997</v>
      </c>
      <c r="P124" s="152">
        <v>37667.504249999998</v>
      </c>
      <c r="Q124" s="152">
        <v>63146.753170000004</v>
      </c>
      <c r="R124" s="152">
        <v>77918.374479999999</v>
      </c>
    </row>
    <row r="125" spans="1:18" s="31" customFormat="1" ht="14.5">
      <c r="A125" s="193"/>
      <c r="B125" s="163" t="s">
        <v>139</v>
      </c>
      <c r="C125" s="331">
        <v>0</v>
      </c>
      <c r="D125" s="331">
        <v>0</v>
      </c>
      <c r="E125" s="331">
        <v>0</v>
      </c>
      <c r="F125" s="331">
        <v>0</v>
      </c>
      <c r="G125" s="331">
        <v>0</v>
      </c>
      <c r="H125" s="331">
        <v>0</v>
      </c>
      <c r="I125" s="331">
        <v>0</v>
      </c>
      <c r="J125" s="152">
        <v>-6407</v>
      </c>
      <c r="K125" s="152">
        <v>-5248.9304499999998</v>
      </c>
      <c r="L125" s="152">
        <v>-4831</v>
      </c>
      <c r="M125" s="152">
        <v>-4388.04</v>
      </c>
      <c r="N125" s="152">
        <v>0</v>
      </c>
      <c r="O125" s="152">
        <v>0</v>
      </c>
      <c r="P125" s="152">
        <v>0</v>
      </c>
      <c r="Q125" s="152">
        <v>0</v>
      </c>
      <c r="R125" s="152">
        <v>0</v>
      </c>
    </row>
    <row r="126" spans="1:18" s="31" customFormat="1" ht="14.5">
      <c r="A126" s="193"/>
      <c r="B126" s="163" t="s">
        <v>133</v>
      </c>
      <c r="C126" s="331">
        <v>0</v>
      </c>
      <c r="D126" s="331">
        <v>0</v>
      </c>
      <c r="E126" s="331">
        <v>0</v>
      </c>
      <c r="F126" s="331">
        <v>0</v>
      </c>
      <c r="G126" s="331">
        <v>0</v>
      </c>
      <c r="H126" s="331">
        <v>0</v>
      </c>
      <c r="I126" s="331">
        <v>0</v>
      </c>
      <c r="J126" s="331">
        <v>0</v>
      </c>
      <c r="K126" s="331">
        <v>0</v>
      </c>
      <c r="L126" s="331">
        <v>0</v>
      </c>
      <c r="M126" s="331">
        <v>0</v>
      </c>
      <c r="N126" s="331">
        <v>0</v>
      </c>
      <c r="O126" s="149">
        <v>0</v>
      </c>
      <c r="P126" s="149">
        <v>0</v>
      </c>
      <c r="Q126" s="149">
        <v>0</v>
      </c>
      <c r="R126" s="149">
        <v>-220.19110000000001</v>
      </c>
    </row>
    <row r="127" spans="1:18" s="31" customFormat="1" ht="14.5">
      <c r="A127" s="193"/>
      <c r="B127" s="163" t="s">
        <v>134</v>
      </c>
      <c r="C127" s="331">
        <v>0</v>
      </c>
      <c r="D127" s="331">
        <v>0</v>
      </c>
      <c r="E127" s="331">
        <v>0</v>
      </c>
      <c r="F127" s="331">
        <v>0</v>
      </c>
      <c r="G127" s="331">
        <v>0</v>
      </c>
      <c r="H127" s="331">
        <v>0</v>
      </c>
      <c r="I127" s="331">
        <v>0</v>
      </c>
      <c r="J127" s="331">
        <v>0</v>
      </c>
      <c r="K127" s="331">
        <v>0</v>
      </c>
      <c r="L127" s="331">
        <v>0</v>
      </c>
      <c r="M127" s="331">
        <v>0</v>
      </c>
      <c r="N127" s="331">
        <v>0</v>
      </c>
      <c r="O127" s="149">
        <v>0</v>
      </c>
      <c r="P127" s="149">
        <v>0</v>
      </c>
      <c r="Q127" s="149">
        <v>0</v>
      </c>
      <c r="R127" s="149">
        <v>0</v>
      </c>
    </row>
    <row r="128" spans="1:18" s="31" customFormat="1" ht="14.5">
      <c r="A128" s="193"/>
      <c r="B128" s="163" t="s">
        <v>135</v>
      </c>
      <c r="C128" s="331">
        <v>0</v>
      </c>
      <c r="D128" s="331">
        <v>0</v>
      </c>
      <c r="E128" s="331">
        <v>0</v>
      </c>
      <c r="F128" s="331">
        <v>0</v>
      </c>
      <c r="G128" s="331">
        <v>0</v>
      </c>
      <c r="H128" s="331">
        <v>0</v>
      </c>
      <c r="I128" s="331">
        <v>0</v>
      </c>
      <c r="J128" s="152">
        <v>692411</v>
      </c>
      <c r="K128" s="152">
        <v>544233.705377365</v>
      </c>
      <c r="L128" s="152">
        <v>559578</v>
      </c>
      <c r="M128" s="152">
        <v>574252.26823000005</v>
      </c>
      <c r="N128" s="152">
        <v>622535.67297000007</v>
      </c>
      <c r="O128" s="152">
        <v>165390</v>
      </c>
      <c r="P128" s="152">
        <v>415390</v>
      </c>
      <c r="Q128" s="152">
        <v>415390</v>
      </c>
      <c r="R128" s="152">
        <v>0</v>
      </c>
    </row>
    <row r="129" spans="1:18" s="31" customFormat="1" ht="14.5">
      <c r="A129" s="193"/>
      <c r="B129" s="163" t="s">
        <v>136</v>
      </c>
      <c r="C129" s="331">
        <v>0</v>
      </c>
      <c r="D129" s="331">
        <v>0</v>
      </c>
      <c r="E129" s="331">
        <v>0</v>
      </c>
      <c r="F129" s="331">
        <v>0</v>
      </c>
      <c r="G129" s="331">
        <v>0</v>
      </c>
      <c r="H129" s="331">
        <v>0</v>
      </c>
      <c r="I129" s="331">
        <v>0</v>
      </c>
      <c r="J129" s="331">
        <v>0</v>
      </c>
      <c r="K129" s="331">
        <v>0</v>
      </c>
      <c r="L129" s="331">
        <v>0</v>
      </c>
      <c r="M129" s="331">
        <v>0</v>
      </c>
      <c r="N129" s="331">
        <v>0</v>
      </c>
      <c r="O129" s="152">
        <v>-3602.0048299999999</v>
      </c>
      <c r="P129" s="152">
        <v>-7842.1719499999999</v>
      </c>
      <c r="Q129" s="152">
        <v>-7014.3792800000001</v>
      </c>
      <c r="R129" s="152">
        <v>0</v>
      </c>
    </row>
    <row r="130" spans="1:18" s="31" customFormat="1" ht="14.5">
      <c r="A130" s="193"/>
      <c r="B130" s="163" t="s">
        <v>137</v>
      </c>
      <c r="C130" s="331">
        <v>0</v>
      </c>
      <c r="D130" s="331">
        <v>0</v>
      </c>
      <c r="E130" s="331">
        <v>0</v>
      </c>
      <c r="F130" s="331">
        <v>0</v>
      </c>
      <c r="G130" s="331">
        <v>0</v>
      </c>
      <c r="H130" s="331">
        <v>0</v>
      </c>
      <c r="I130" s="331">
        <v>0</v>
      </c>
      <c r="J130" s="331">
        <v>0</v>
      </c>
      <c r="K130" s="331">
        <v>0</v>
      </c>
      <c r="L130" s="331">
        <v>0</v>
      </c>
      <c r="M130" s="331">
        <v>0</v>
      </c>
      <c r="N130" s="331">
        <v>0</v>
      </c>
      <c r="O130" s="152">
        <v>268004.09737999999</v>
      </c>
      <c r="P130" s="152">
        <v>280288.47961000004</v>
      </c>
      <c r="Q130" s="152">
        <v>293074.52698999998</v>
      </c>
      <c r="R130" s="152">
        <v>305775.35980000003</v>
      </c>
    </row>
    <row r="131" spans="1:18" s="31" customFormat="1" ht="14.5">
      <c r="A131" s="193"/>
      <c r="B131" s="163" t="s">
        <v>138</v>
      </c>
      <c r="C131" s="331">
        <v>0</v>
      </c>
      <c r="D131" s="331">
        <v>0</v>
      </c>
      <c r="E131" s="331">
        <v>0</v>
      </c>
      <c r="F131" s="331">
        <v>0</v>
      </c>
      <c r="G131" s="331">
        <v>0</v>
      </c>
      <c r="H131" s="331">
        <v>0</v>
      </c>
      <c r="I131" s="331">
        <v>0</v>
      </c>
      <c r="J131" s="331">
        <v>0</v>
      </c>
      <c r="K131" s="331">
        <v>0</v>
      </c>
      <c r="L131" s="331">
        <v>0</v>
      </c>
      <c r="M131" s="331">
        <v>0</v>
      </c>
      <c r="N131" s="331">
        <v>0</v>
      </c>
      <c r="O131" s="149">
        <v>0</v>
      </c>
      <c r="P131" s="149">
        <v>0</v>
      </c>
      <c r="Q131" s="149">
        <v>0</v>
      </c>
      <c r="R131" s="149">
        <v>0</v>
      </c>
    </row>
    <row r="132" spans="1:18" s="31" customFormat="1" ht="14.5">
      <c r="A132" s="193"/>
      <c r="B132" s="163" t="s">
        <v>110</v>
      </c>
      <c r="C132" s="331">
        <v>0</v>
      </c>
      <c r="D132" s="331">
        <v>0</v>
      </c>
      <c r="E132" s="331">
        <v>0</v>
      </c>
      <c r="F132" s="331">
        <v>0</v>
      </c>
      <c r="G132" s="331">
        <v>0</v>
      </c>
      <c r="H132" s="331">
        <v>0</v>
      </c>
      <c r="I132" s="331">
        <v>0</v>
      </c>
      <c r="J132" s="331">
        <v>0</v>
      </c>
      <c r="K132" s="331">
        <v>0</v>
      </c>
      <c r="L132" s="331">
        <v>0</v>
      </c>
      <c r="M132" s="331">
        <v>0</v>
      </c>
      <c r="N132" s="331">
        <v>0</v>
      </c>
      <c r="O132" s="149">
        <v>0</v>
      </c>
      <c r="P132" s="149">
        <v>0</v>
      </c>
      <c r="Q132" s="149">
        <v>0</v>
      </c>
      <c r="R132" s="149">
        <v>0</v>
      </c>
    </row>
    <row r="133" spans="1:18" s="31" customFormat="1" ht="14.5">
      <c r="A133" s="193"/>
      <c r="B133" s="163" t="s">
        <v>120</v>
      </c>
      <c r="C133" s="331">
        <v>0</v>
      </c>
      <c r="D133" s="331">
        <v>0</v>
      </c>
      <c r="E133" s="331">
        <v>0</v>
      </c>
      <c r="F133" s="331">
        <v>0</v>
      </c>
      <c r="G133" s="331">
        <v>0</v>
      </c>
      <c r="H133" s="331">
        <v>0</v>
      </c>
      <c r="I133" s="331">
        <v>0</v>
      </c>
      <c r="J133" s="152">
        <v>0</v>
      </c>
      <c r="K133" s="152">
        <v>0</v>
      </c>
      <c r="L133" s="152">
        <v>0</v>
      </c>
      <c r="M133" s="152">
        <v>0</v>
      </c>
      <c r="N133" s="152">
        <v>0</v>
      </c>
      <c r="O133" s="152">
        <v>9081.5339399999993</v>
      </c>
      <c r="P133" s="152">
        <v>18202.298870000002</v>
      </c>
      <c r="Q133" s="152">
        <v>20994.635129999999</v>
      </c>
      <c r="R133" s="152">
        <v>52572.58309</v>
      </c>
    </row>
    <row r="134" spans="1:18" s="31" customFormat="1" ht="14.5">
      <c r="A134" s="193"/>
      <c r="B134" s="163" t="s">
        <v>79</v>
      </c>
      <c r="C134" s="331">
        <v>0</v>
      </c>
      <c r="D134" s="331">
        <v>0</v>
      </c>
      <c r="E134" s="331">
        <v>0</v>
      </c>
      <c r="F134" s="331">
        <v>0</v>
      </c>
      <c r="G134" s="331">
        <v>0</v>
      </c>
      <c r="H134" s="331">
        <v>0</v>
      </c>
      <c r="I134" s="331">
        <v>0</v>
      </c>
      <c r="J134" s="152">
        <v>37090</v>
      </c>
      <c r="K134" s="152">
        <v>41292.36018263462</v>
      </c>
      <c r="L134" s="152">
        <v>38995</v>
      </c>
      <c r="M134" s="152">
        <v>65057</v>
      </c>
      <c r="N134" s="152">
        <v>65784.894700000004</v>
      </c>
      <c r="O134" s="152">
        <v>70819.098280000006</v>
      </c>
      <c r="P134" s="152">
        <v>66727.802060000002</v>
      </c>
      <c r="Q134" s="152">
        <v>68724.165500000003</v>
      </c>
      <c r="R134" s="152">
        <v>67618.790349999996</v>
      </c>
    </row>
    <row r="135" spans="1:18" s="31" customFormat="1" ht="14.5">
      <c r="A135" s="193"/>
      <c r="B135" s="163" t="s">
        <v>10</v>
      </c>
      <c r="C135" s="331">
        <v>0</v>
      </c>
      <c r="D135" s="331">
        <v>0</v>
      </c>
      <c r="E135" s="331">
        <v>0</v>
      </c>
      <c r="F135" s="331">
        <v>0</v>
      </c>
      <c r="G135" s="331">
        <v>0</v>
      </c>
      <c r="H135" s="331">
        <v>0</v>
      </c>
      <c r="I135" s="331">
        <v>0</v>
      </c>
      <c r="J135" s="152">
        <v>0</v>
      </c>
      <c r="K135" s="152">
        <v>0</v>
      </c>
      <c r="L135" s="152">
        <v>0</v>
      </c>
      <c r="M135" s="152">
        <v>0</v>
      </c>
      <c r="N135" s="152">
        <v>0</v>
      </c>
      <c r="O135" s="152">
        <v>0</v>
      </c>
      <c r="P135" s="152">
        <v>0</v>
      </c>
      <c r="Q135" s="152">
        <v>0</v>
      </c>
      <c r="R135" s="152">
        <v>0</v>
      </c>
    </row>
    <row r="136" spans="1:18" s="115" customFormat="1" ht="14.5">
      <c r="A136" s="192"/>
      <c r="B136" s="148" t="s">
        <v>80</v>
      </c>
      <c r="C136" s="357">
        <v>0</v>
      </c>
      <c r="D136" s="357">
        <v>0</v>
      </c>
      <c r="E136" s="357">
        <v>0</v>
      </c>
      <c r="F136" s="357">
        <v>0</v>
      </c>
      <c r="G136" s="357">
        <v>0</v>
      </c>
      <c r="H136" s="357">
        <v>0</v>
      </c>
      <c r="I136" s="357">
        <v>0</v>
      </c>
      <c r="J136" s="149">
        <v>0</v>
      </c>
      <c r="K136" s="149">
        <v>0</v>
      </c>
      <c r="L136" s="149">
        <v>0</v>
      </c>
      <c r="M136" s="152">
        <v>0</v>
      </c>
      <c r="N136" s="152">
        <v>0</v>
      </c>
      <c r="O136" s="149">
        <v>0</v>
      </c>
      <c r="P136" s="149">
        <v>0</v>
      </c>
      <c r="Q136" s="149">
        <v>0</v>
      </c>
      <c r="R136" s="149">
        <v>0</v>
      </c>
    </row>
    <row r="137" spans="1:18" s="31" customFormat="1" ht="14.5">
      <c r="A137" s="193"/>
      <c r="B137" s="154" t="s">
        <v>81</v>
      </c>
      <c r="C137" s="357">
        <v>0</v>
      </c>
      <c r="D137" s="357">
        <v>0</v>
      </c>
      <c r="E137" s="357">
        <v>0</v>
      </c>
      <c r="F137" s="357">
        <v>0</v>
      </c>
      <c r="G137" s="357">
        <v>0</v>
      </c>
      <c r="H137" s="357">
        <v>0</v>
      </c>
      <c r="I137" s="357">
        <v>0</v>
      </c>
      <c r="J137" s="149">
        <v>768831</v>
      </c>
      <c r="K137" s="149">
        <v>758470.52221999993</v>
      </c>
      <c r="L137" s="149">
        <v>770987</v>
      </c>
      <c r="M137" s="149">
        <v>1577388.5108700001</v>
      </c>
      <c r="N137" s="149">
        <v>1634012.7585100003</v>
      </c>
      <c r="O137" s="149">
        <v>1647918.0148800001</v>
      </c>
      <c r="P137" s="149">
        <v>1656898.4856800002</v>
      </c>
      <c r="Q137" s="149">
        <v>1781801.5784199999</v>
      </c>
      <c r="R137" s="149">
        <v>2474710.6946500004</v>
      </c>
    </row>
    <row r="138" spans="1:18" s="31" customFormat="1" ht="14.5">
      <c r="A138" s="195"/>
      <c r="B138" s="150" t="s">
        <v>82</v>
      </c>
      <c r="C138" s="331">
        <v>0</v>
      </c>
      <c r="D138" s="331">
        <v>0</v>
      </c>
      <c r="E138" s="331">
        <v>0</v>
      </c>
      <c r="F138" s="331">
        <v>0</v>
      </c>
      <c r="G138" s="331">
        <v>0</v>
      </c>
      <c r="H138" s="331">
        <v>0</v>
      </c>
      <c r="I138" s="331">
        <v>0</v>
      </c>
      <c r="J138" s="152">
        <v>619071</v>
      </c>
      <c r="K138" s="152">
        <v>619070.82782000001</v>
      </c>
      <c r="L138" s="152">
        <v>619071</v>
      </c>
      <c r="M138" s="152">
        <v>1404904</v>
      </c>
      <c r="N138" s="152">
        <v>1404903.7863800002</v>
      </c>
      <c r="O138" s="152">
        <v>1640107.53394</v>
      </c>
      <c r="P138" s="152">
        <v>1640159.96716</v>
      </c>
      <c r="Q138" s="152">
        <v>1640240.10836</v>
      </c>
      <c r="R138" s="152">
        <v>2312660.3209299999</v>
      </c>
    </row>
    <row r="139" spans="1:18" s="31" customFormat="1" ht="14.5">
      <c r="A139" s="195"/>
      <c r="B139" s="150" t="s">
        <v>83</v>
      </c>
      <c r="C139" s="331">
        <v>0</v>
      </c>
      <c r="D139" s="331">
        <v>0</v>
      </c>
      <c r="E139" s="331">
        <v>0</v>
      </c>
      <c r="F139" s="331">
        <v>0</v>
      </c>
      <c r="G139" s="331">
        <v>0</v>
      </c>
      <c r="H139" s="331">
        <v>0</v>
      </c>
      <c r="I139" s="331">
        <v>0</v>
      </c>
      <c r="J139" s="152">
        <v>0</v>
      </c>
      <c r="K139" s="152">
        <v>0</v>
      </c>
      <c r="L139" s="152">
        <v>0</v>
      </c>
      <c r="M139" s="152">
        <v>0</v>
      </c>
      <c r="N139" s="152">
        <v>0</v>
      </c>
      <c r="O139" s="152">
        <v>0</v>
      </c>
      <c r="P139" s="152">
        <v>0</v>
      </c>
      <c r="Q139" s="152">
        <v>0</v>
      </c>
      <c r="R139" s="152">
        <v>0</v>
      </c>
    </row>
    <row r="140" spans="1:18" s="31" customFormat="1" ht="14.5">
      <c r="A140" s="197"/>
      <c r="B140" s="170" t="s">
        <v>84</v>
      </c>
      <c r="C140" s="331">
        <v>0</v>
      </c>
      <c r="D140" s="331">
        <v>0</v>
      </c>
      <c r="E140" s="331">
        <v>0</v>
      </c>
      <c r="F140" s="331">
        <v>0</v>
      </c>
      <c r="G140" s="331">
        <v>0</v>
      </c>
      <c r="H140" s="331">
        <v>0</v>
      </c>
      <c r="I140" s="331">
        <v>0</v>
      </c>
      <c r="J140" s="152">
        <v>0</v>
      </c>
      <c r="K140" s="152">
        <v>0</v>
      </c>
      <c r="L140" s="152">
        <v>0</v>
      </c>
      <c r="M140" s="152">
        <v>0</v>
      </c>
      <c r="N140" s="152">
        <v>0</v>
      </c>
      <c r="O140" s="152">
        <v>1258.7102600000001</v>
      </c>
      <c r="P140" s="152">
        <v>1258.7102600000001</v>
      </c>
      <c r="Q140" s="152">
        <v>1258.7102600000001</v>
      </c>
      <c r="R140" s="152">
        <v>1258.7102600000001</v>
      </c>
    </row>
    <row r="141" spans="1:18" s="31" customFormat="1" ht="14.5">
      <c r="A141" s="195"/>
      <c r="B141" s="150" t="s">
        <v>85</v>
      </c>
      <c r="C141" s="331">
        <v>0</v>
      </c>
      <c r="D141" s="331">
        <v>0</v>
      </c>
      <c r="E141" s="331">
        <v>0</v>
      </c>
      <c r="F141" s="331">
        <v>0</v>
      </c>
      <c r="G141" s="331">
        <v>0</v>
      </c>
      <c r="H141" s="331">
        <v>0</v>
      </c>
      <c r="I141" s="331">
        <v>0</v>
      </c>
      <c r="J141" s="152">
        <v>0</v>
      </c>
      <c r="K141" s="152">
        <v>0</v>
      </c>
      <c r="L141" s="152">
        <v>0</v>
      </c>
      <c r="M141" s="152">
        <v>1258.7102600000001</v>
      </c>
      <c r="N141" s="152">
        <v>3881</v>
      </c>
      <c r="O141" s="152">
        <v>-12.916040000000001</v>
      </c>
      <c r="P141" s="152">
        <v>-12.916040000000001</v>
      </c>
      <c r="Q141" s="152">
        <v>3868.4602100000002</v>
      </c>
      <c r="R141" s="152">
        <v>3868.4602100000002</v>
      </c>
    </row>
    <row r="142" spans="1:18" s="31" customFormat="1" ht="14.5">
      <c r="A142" s="197"/>
      <c r="B142" s="170" t="s">
        <v>86</v>
      </c>
      <c r="C142" s="331">
        <v>0</v>
      </c>
      <c r="D142" s="331">
        <v>0</v>
      </c>
      <c r="E142" s="331">
        <v>0</v>
      </c>
      <c r="F142" s="331">
        <v>0</v>
      </c>
      <c r="G142" s="331">
        <v>0</v>
      </c>
      <c r="H142" s="331">
        <v>0</v>
      </c>
      <c r="I142" s="331">
        <v>0</v>
      </c>
      <c r="J142" s="152">
        <v>0</v>
      </c>
      <c r="K142" s="152">
        <v>0</v>
      </c>
      <c r="L142" s="152">
        <v>25000</v>
      </c>
      <c r="M142" s="152">
        <v>0</v>
      </c>
      <c r="N142" s="152">
        <v>0</v>
      </c>
      <c r="O142" s="152">
        <v>0</v>
      </c>
      <c r="P142" s="152">
        <v>0</v>
      </c>
      <c r="Q142" s="152">
        <v>0</v>
      </c>
      <c r="R142" s="152">
        <v>0</v>
      </c>
    </row>
    <row r="143" spans="1:18" s="31" customFormat="1" ht="14.5">
      <c r="A143" s="195"/>
      <c r="B143" s="150" t="s">
        <v>87</v>
      </c>
      <c r="C143" s="331">
        <v>0</v>
      </c>
      <c r="D143" s="331">
        <v>0</v>
      </c>
      <c r="E143" s="331">
        <v>0</v>
      </c>
      <c r="F143" s="331">
        <v>0</v>
      </c>
      <c r="G143" s="331">
        <v>0</v>
      </c>
      <c r="H143" s="331">
        <v>0</v>
      </c>
      <c r="I143" s="331">
        <v>0</v>
      </c>
      <c r="J143" s="152">
        <v>0</v>
      </c>
      <c r="K143" s="152">
        <v>0</v>
      </c>
      <c r="L143" s="152">
        <v>0</v>
      </c>
      <c r="M143" s="152">
        <v>0</v>
      </c>
      <c r="N143" s="152">
        <v>1258.7102600000001</v>
      </c>
      <c r="O143" s="152">
        <v>0</v>
      </c>
      <c r="P143" s="152">
        <v>0</v>
      </c>
      <c r="Q143" s="152">
        <v>0</v>
      </c>
      <c r="R143" s="152">
        <v>0</v>
      </c>
    </row>
    <row r="144" spans="1:18" s="31" customFormat="1" ht="14.5">
      <c r="A144" s="195"/>
      <c r="B144" s="150" t="s">
        <v>88</v>
      </c>
      <c r="C144" s="331">
        <v>0</v>
      </c>
      <c r="D144" s="331">
        <v>0</v>
      </c>
      <c r="E144" s="331">
        <v>0</v>
      </c>
      <c r="F144" s="331">
        <v>0</v>
      </c>
      <c r="G144" s="331">
        <v>0</v>
      </c>
      <c r="H144" s="331">
        <v>0</v>
      </c>
      <c r="I144" s="331">
        <v>0</v>
      </c>
      <c r="J144" s="152">
        <v>-77993.60441999996</v>
      </c>
      <c r="K144" s="152">
        <v>-84912.263170000006</v>
      </c>
      <c r="L144" s="152">
        <v>-84912</v>
      </c>
      <c r="M144" s="152">
        <v>-107053.26317000001</v>
      </c>
      <c r="N144" s="152">
        <v>-110932.69714000013</v>
      </c>
      <c r="O144" s="152">
        <v>-7284.7381000000005</v>
      </c>
      <c r="P144" s="152">
        <v>-7284.7380999999896</v>
      </c>
      <c r="Q144" s="152">
        <v>-11166.11434999996</v>
      </c>
      <c r="R144" s="152">
        <v>-11166.114350000018</v>
      </c>
    </row>
    <row r="145" spans="1:18" s="31" customFormat="1" ht="14.5">
      <c r="A145" s="195"/>
      <c r="B145" s="150" t="s">
        <v>91</v>
      </c>
      <c r="C145" s="331">
        <v>0</v>
      </c>
      <c r="D145" s="331">
        <v>0</v>
      </c>
      <c r="E145" s="331">
        <v>0</v>
      </c>
      <c r="F145" s="331">
        <v>0</v>
      </c>
      <c r="G145" s="331">
        <v>0</v>
      </c>
      <c r="H145" s="331">
        <v>0</v>
      </c>
      <c r="I145" s="331">
        <v>0</v>
      </c>
      <c r="J145" s="152">
        <v>234672</v>
      </c>
      <c r="K145" s="152">
        <v>234908.52370000002</v>
      </c>
      <c r="L145" s="152">
        <v>234983</v>
      </c>
      <c r="M145" s="152">
        <v>235074.29376</v>
      </c>
      <c r="N145" s="152">
        <v>235134</v>
      </c>
      <c r="O145" s="152">
        <v>0</v>
      </c>
      <c r="P145" s="152">
        <v>0</v>
      </c>
      <c r="Q145" s="152">
        <v>0</v>
      </c>
      <c r="R145" s="152">
        <v>0</v>
      </c>
    </row>
    <row r="146" spans="1:18" s="31" customFormat="1" ht="14.5">
      <c r="A146" s="193"/>
      <c r="B146" s="150" t="s">
        <v>89</v>
      </c>
      <c r="C146" s="331">
        <v>0</v>
      </c>
      <c r="D146" s="331">
        <v>0</v>
      </c>
      <c r="E146" s="331">
        <v>0</v>
      </c>
      <c r="F146" s="331">
        <v>0</v>
      </c>
      <c r="G146" s="331">
        <v>0</v>
      </c>
      <c r="H146" s="331">
        <v>0</v>
      </c>
      <c r="I146" s="331">
        <v>0</v>
      </c>
      <c r="J146" s="152">
        <v>-6918.3955800000404</v>
      </c>
      <c r="K146" s="152">
        <v>-10596.566129999999</v>
      </c>
      <c r="L146" s="152">
        <v>-23155</v>
      </c>
      <c r="M146" s="152">
        <v>43204.770019999989</v>
      </c>
      <c r="N146" s="152">
        <v>99767.959010000137</v>
      </c>
      <c r="O146" s="152">
        <v>13849.42482</v>
      </c>
      <c r="P146" s="152">
        <v>22777.462399999989</v>
      </c>
      <c r="Q146" s="152">
        <v>147600.41393999997</v>
      </c>
      <c r="R146" s="152">
        <v>168089.31760000001</v>
      </c>
    </row>
    <row r="147" spans="1:18" s="115" customFormat="1" ht="14.5">
      <c r="A147" s="31"/>
      <c r="B147" s="161" t="s">
        <v>344</v>
      </c>
      <c r="C147" s="362">
        <v>0</v>
      </c>
      <c r="D147" s="362">
        <v>0</v>
      </c>
      <c r="E147" s="362">
        <v>0</v>
      </c>
      <c r="F147" s="362">
        <v>0</v>
      </c>
      <c r="G147" s="362">
        <v>0</v>
      </c>
      <c r="H147" s="362">
        <v>0</v>
      </c>
      <c r="I147" s="362">
        <v>0</v>
      </c>
      <c r="J147" s="317">
        <v>1846542</v>
      </c>
      <c r="K147" s="317">
        <v>1622349.7057599996</v>
      </c>
      <c r="L147" s="317">
        <v>1711519</v>
      </c>
      <c r="M147" s="317">
        <v>2709001.47169</v>
      </c>
      <c r="N147" s="317">
        <v>2764672.6913800002</v>
      </c>
      <c r="O147" s="162">
        <v>2511577.0866400003</v>
      </c>
      <c r="P147" s="162">
        <v>2796855.5053300001</v>
      </c>
      <c r="Q147" s="162">
        <v>3003092.7953199996</v>
      </c>
      <c r="R147" s="162">
        <v>3139562.8004400004</v>
      </c>
    </row>
    <row r="148" spans="1:18"/>
    <row r="149" spans="1:18"/>
    <row r="150" spans="1:18"/>
    <row r="151" spans="1:18"/>
    <row r="152" spans="1:18"/>
    <row r="153" spans="1:18"/>
    <row r="154" spans="1:18"/>
    <row r="155" spans="1:18"/>
    <row r="156" spans="1:18"/>
    <row r="157" spans="1:18"/>
    <row r="158" spans="1:18"/>
    <row r="159" spans="1:18"/>
  </sheetData>
  <mergeCells count="12">
    <mergeCell ref="C99:F99"/>
    <mergeCell ref="G99:J99"/>
    <mergeCell ref="K99:N99"/>
    <mergeCell ref="O99:R99"/>
    <mergeCell ref="O7:R7"/>
    <mergeCell ref="C7:F7"/>
    <mergeCell ref="G7:J7"/>
    <mergeCell ref="K7:N7"/>
    <mergeCell ref="C62:F62"/>
    <mergeCell ref="G62:J62"/>
    <mergeCell ref="K62:N62"/>
    <mergeCell ref="O62:R62"/>
  </mergeCells>
  <pageMargins left="0.511811024" right="0.511811024" top="0.78740157499999996" bottom="0.78740157499999996" header="0.31496062000000002" footer="0.31496062000000002"/>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F72C8-A0C6-445D-AD67-2430ACFAC2E7}">
  <sheetPr>
    <tabColor theme="0" tint="-0.14999847407452621"/>
  </sheetPr>
  <dimension ref="A1:N159"/>
  <sheetViews>
    <sheetView showGridLines="0" zoomScale="80" zoomScaleNormal="80" workbookViewId="0">
      <pane xSplit="2" ySplit="8" topLeftCell="C9" activePane="bottomRight" state="frozen"/>
      <selection pane="topRight" activeCell="D1" sqref="D1"/>
      <selection pane="bottomLeft" activeCell="A10" sqref="A10"/>
      <selection pane="bottomRight" activeCell="B5" sqref="B5"/>
    </sheetView>
  </sheetViews>
  <sheetFormatPr defaultColWidth="9.1796875" defaultRowHeight="13.5" zeroHeight="1"/>
  <cols>
    <col min="1" max="1" width="1.81640625" style="1" customWidth="1"/>
    <col min="2" max="2" width="52.54296875" style="1" bestFit="1" customWidth="1"/>
    <col min="3" max="5" width="12.26953125" style="1" bestFit="1" customWidth="1"/>
    <col min="6" max="12" width="12.7265625" style="1" bestFit="1" customWidth="1"/>
    <col min="13" max="13" width="12.26953125" style="1" bestFit="1" customWidth="1"/>
    <col min="14" max="14" width="8.7265625" style="1" bestFit="1" customWidth="1"/>
    <col min="15" max="16384" width="9.1796875" style="1"/>
  </cols>
  <sheetData>
    <row r="1" spans="1:14" ht="12" customHeight="1"/>
    <row r="2" spans="1:14" ht="12" customHeight="1"/>
    <row r="3" spans="1:14" ht="12" customHeight="1"/>
    <row r="4" spans="1:14" ht="12" customHeight="1"/>
    <row r="5" spans="1:14" s="119" customFormat="1" ht="22.5" customHeight="1" thickBot="1">
      <c r="A5" s="243"/>
      <c r="B5" s="236" t="s">
        <v>145</v>
      </c>
      <c r="C5" s="237"/>
      <c r="D5" s="237"/>
      <c r="E5" s="237"/>
      <c r="F5" s="237"/>
      <c r="G5" s="237"/>
      <c r="H5" s="237"/>
      <c r="I5" s="237"/>
      <c r="J5" s="237"/>
      <c r="K5" s="237"/>
      <c r="L5" s="237"/>
      <c r="M5" s="237"/>
      <c r="N5" s="237"/>
    </row>
    <row r="6" spans="1:14" s="182" customFormat="1" ht="22.5" customHeight="1" thickBot="1">
      <c r="A6" s="179"/>
      <c r="B6" s="180"/>
      <c r="C6" s="181"/>
      <c r="D6" s="181"/>
      <c r="E6" s="181"/>
      <c r="F6" s="181"/>
      <c r="G6" s="181"/>
      <c r="H6" s="181"/>
      <c r="I6" s="181"/>
      <c r="J6" s="181"/>
      <c r="K6" s="181"/>
      <c r="L6" s="181"/>
      <c r="M6" s="181"/>
      <c r="N6" s="181"/>
    </row>
    <row r="7" spans="1:14" s="31" customFormat="1" ht="16" customHeight="1" thickTop="1" thickBot="1">
      <c r="A7" s="178"/>
      <c r="B7" s="27" t="s">
        <v>96</v>
      </c>
      <c r="C7" s="391">
        <v>2015</v>
      </c>
      <c r="D7" s="391"/>
      <c r="E7" s="391"/>
      <c r="F7" s="391"/>
      <c r="G7" s="392">
        <v>2016</v>
      </c>
      <c r="H7" s="391"/>
      <c r="I7" s="391"/>
      <c r="J7" s="391"/>
      <c r="K7" s="392">
        <v>2017</v>
      </c>
      <c r="L7" s="391"/>
      <c r="M7" s="391"/>
      <c r="N7" s="391"/>
    </row>
    <row r="8" spans="1:14" s="31" customFormat="1" ht="16" customHeight="1" thickTop="1">
      <c r="A8" s="178"/>
      <c r="B8" s="276" t="s">
        <v>97</v>
      </c>
      <c r="C8" s="25" t="s">
        <v>0</v>
      </c>
      <c r="D8" s="25" t="s">
        <v>1</v>
      </c>
      <c r="E8" s="25" t="s">
        <v>2</v>
      </c>
      <c r="F8" s="25" t="s">
        <v>3</v>
      </c>
      <c r="G8" s="25" t="s">
        <v>4</v>
      </c>
      <c r="H8" s="25" t="s">
        <v>5</v>
      </c>
      <c r="I8" s="25" t="s">
        <v>6</v>
      </c>
      <c r="J8" s="25" t="s">
        <v>7</v>
      </c>
      <c r="K8" s="25" t="s">
        <v>8</v>
      </c>
      <c r="L8" s="25" t="s">
        <v>90</v>
      </c>
      <c r="M8" s="25" t="s">
        <v>102</v>
      </c>
      <c r="N8" s="25" t="s">
        <v>103</v>
      </c>
    </row>
    <row r="9" spans="1:14" customFormat="1" ht="14.5">
      <c r="A9" s="6"/>
      <c r="B9" s="363" t="s">
        <v>9</v>
      </c>
      <c r="C9" s="364">
        <v>64148.854029999995</v>
      </c>
      <c r="D9" s="364">
        <v>42036.607539999997</v>
      </c>
      <c r="E9" s="364">
        <v>47929.631359999985</v>
      </c>
      <c r="F9" s="364">
        <v>61283.187890000001</v>
      </c>
      <c r="G9" s="364">
        <v>51141.196050000006</v>
      </c>
      <c r="H9" s="364">
        <v>54612.297069999993</v>
      </c>
      <c r="I9" s="364">
        <v>71864.193479999987</v>
      </c>
      <c r="J9" s="364">
        <v>92512.67717999997</v>
      </c>
      <c r="K9" s="364">
        <v>32672.5219</v>
      </c>
      <c r="L9" s="364">
        <v>30523.253749999996</v>
      </c>
      <c r="M9" s="364">
        <v>33332.834759999998</v>
      </c>
      <c r="N9" s="364">
        <v>0</v>
      </c>
    </row>
    <row r="10" spans="1:14" customFormat="1" ht="14.5">
      <c r="A10" s="6"/>
      <c r="B10" s="363" t="s">
        <v>11</v>
      </c>
      <c r="C10" s="364">
        <v>-7447.4779800000006</v>
      </c>
      <c r="D10" s="364">
        <v>-5128.6564099999996</v>
      </c>
      <c r="E10" s="364">
        <v>-19999.25373</v>
      </c>
      <c r="F10" s="364">
        <v>-37930.651610000001</v>
      </c>
      <c r="G10" s="364">
        <v>-6544.4098900000008</v>
      </c>
      <c r="H10" s="364">
        <v>-6753.089320000001</v>
      </c>
      <c r="I10" s="364">
        <v>-11186.411839999999</v>
      </c>
      <c r="J10" s="364">
        <v>-11304.171400000007</v>
      </c>
      <c r="K10" s="364">
        <v>-3696.9516099999992</v>
      </c>
      <c r="L10" s="364">
        <v>-4614.3058099999998</v>
      </c>
      <c r="M10" s="364">
        <v>-2836.4760500000011</v>
      </c>
      <c r="N10" s="364">
        <v>-9.9999997473787516E-6</v>
      </c>
    </row>
    <row r="11" spans="1:14" customFormat="1" ht="14.5">
      <c r="A11" s="6"/>
      <c r="B11" s="363" t="s">
        <v>12</v>
      </c>
      <c r="C11" s="365">
        <v>56701.376049999992</v>
      </c>
      <c r="D11" s="365">
        <v>36907.951130000001</v>
      </c>
      <c r="E11" s="365">
        <v>27930.377629999984</v>
      </c>
      <c r="F11" s="365">
        <v>23352.53628</v>
      </c>
      <c r="G11" s="365">
        <v>44596.786160000003</v>
      </c>
      <c r="H11" s="365">
        <v>47859.207749999994</v>
      </c>
      <c r="I11" s="365">
        <v>60677.781639999987</v>
      </c>
      <c r="J11" s="365">
        <v>81208.505779999963</v>
      </c>
      <c r="K11" s="365">
        <v>28975.57029</v>
      </c>
      <c r="L11" s="365">
        <v>25908.947939999998</v>
      </c>
      <c r="M11" s="365">
        <v>30496.358709999997</v>
      </c>
      <c r="N11" s="365">
        <v>-9.9999997473787516E-6</v>
      </c>
    </row>
    <row r="12" spans="1:14" customFormat="1" ht="14.5">
      <c r="A12" s="7"/>
      <c r="B12" s="366" t="s">
        <v>13</v>
      </c>
      <c r="C12" s="365">
        <v>-16678.28298</v>
      </c>
      <c r="D12" s="365">
        <v>-20147.203580000001</v>
      </c>
      <c r="E12" s="365">
        <v>-4733.5910000000031</v>
      </c>
      <c r="F12" s="365">
        <v>12618.617170000001</v>
      </c>
      <c r="G12" s="365">
        <v>-12692.95732</v>
      </c>
      <c r="H12" s="365">
        <v>-8395.6420700000017</v>
      </c>
      <c r="I12" s="365">
        <v>-16929.036629999995</v>
      </c>
      <c r="J12" s="365">
        <v>-5957.0831099999978</v>
      </c>
      <c r="K12" s="365">
        <v>-5977.8198200000006</v>
      </c>
      <c r="L12" s="365">
        <v>-5137.1801799999994</v>
      </c>
      <c r="M12" s="365">
        <v>-6657.7761</v>
      </c>
      <c r="N12" s="365">
        <v>-295.3440300000002</v>
      </c>
    </row>
    <row r="13" spans="1:14" customFormat="1" ht="14.5">
      <c r="A13" s="8"/>
      <c r="B13" s="367" t="s">
        <v>14</v>
      </c>
      <c r="C13" s="22">
        <v>0</v>
      </c>
      <c r="D13" s="22">
        <v>0</v>
      </c>
      <c r="E13" s="22">
        <v>0</v>
      </c>
      <c r="F13" s="22">
        <v>0</v>
      </c>
      <c r="G13" s="22">
        <v>-836.60834999999986</v>
      </c>
      <c r="H13" s="22">
        <v>0</v>
      </c>
      <c r="I13" s="22">
        <v>-4.4905699999999342</v>
      </c>
      <c r="J13" s="22">
        <v>1659.45</v>
      </c>
      <c r="K13" s="22">
        <v>0</v>
      </c>
      <c r="L13" s="22">
        <v>0</v>
      </c>
      <c r="M13" s="22">
        <v>0</v>
      </c>
      <c r="N13" s="22">
        <v>0</v>
      </c>
    </row>
    <row r="14" spans="1:14" customFormat="1" ht="14.5">
      <c r="A14" s="8"/>
      <c r="B14" s="367" t="s">
        <v>15</v>
      </c>
      <c r="C14" s="22">
        <v>0</v>
      </c>
      <c r="D14" s="22">
        <v>0</v>
      </c>
      <c r="E14" s="22">
        <v>0</v>
      </c>
      <c r="F14" s="22">
        <v>0</v>
      </c>
      <c r="G14" s="22">
        <v>0</v>
      </c>
      <c r="H14" s="22">
        <v>0</v>
      </c>
      <c r="I14" s="22">
        <v>0</v>
      </c>
      <c r="J14" s="22">
        <v>0</v>
      </c>
      <c r="K14" s="22">
        <v>0</v>
      </c>
      <c r="L14" s="22">
        <v>0</v>
      </c>
      <c r="M14" s="22">
        <v>0</v>
      </c>
      <c r="N14" s="22">
        <v>0</v>
      </c>
    </row>
    <row r="15" spans="1:14" customFormat="1" ht="14.5">
      <c r="A15" s="8"/>
      <c r="B15" s="367" t="s">
        <v>16</v>
      </c>
      <c r="C15" s="22">
        <v>0</v>
      </c>
      <c r="D15" s="22">
        <v>-121.53511999999999</v>
      </c>
      <c r="E15" s="22">
        <v>0</v>
      </c>
      <c r="F15" s="22">
        <v>0</v>
      </c>
      <c r="G15" s="22">
        <v>-60.88579</v>
      </c>
      <c r="H15" s="22">
        <v>0</v>
      </c>
      <c r="I15" s="22">
        <v>38.673559999999995</v>
      </c>
      <c r="J15" s="22">
        <v>-305.93734999999998</v>
      </c>
      <c r="K15" s="22">
        <v>0</v>
      </c>
      <c r="L15" s="22">
        <v>0</v>
      </c>
      <c r="M15" s="22">
        <v>0</v>
      </c>
      <c r="N15" s="22">
        <v>0</v>
      </c>
    </row>
    <row r="16" spans="1:14" customFormat="1" ht="14.5">
      <c r="A16" s="8"/>
      <c r="B16" s="367" t="s">
        <v>17</v>
      </c>
      <c r="C16" s="22">
        <v>0</v>
      </c>
      <c r="D16" s="22">
        <v>0</v>
      </c>
      <c r="E16" s="22">
        <v>0</v>
      </c>
      <c r="F16" s="22">
        <v>0</v>
      </c>
      <c r="G16" s="22">
        <v>0</v>
      </c>
      <c r="H16" s="22">
        <v>0</v>
      </c>
      <c r="I16" s="22">
        <v>0</v>
      </c>
      <c r="J16" s="22">
        <v>0</v>
      </c>
      <c r="K16" s="22">
        <v>0</v>
      </c>
      <c r="L16" s="22">
        <v>0</v>
      </c>
      <c r="M16" s="22">
        <v>0</v>
      </c>
      <c r="N16" s="22">
        <v>0</v>
      </c>
    </row>
    <row r="17" spans="1:14" customFormat="1" ht="14.5">
      <c r="A17" s="8"/>
      <c r="B17" s="367" t="s">
        <v>18</v>
      </c>
      <c r="C17" s="22">
        <v>0</v>
      </c>
      <c r="D17" s="22">
        <v>0</v>
      </c>
      <c r="E17" s="22">
        <v>0</v>
      </c>
      <c r="F17" s="22">
        <v>0</v>
      </c>
      <c r="G17" s="22">
        <v>0</v>
      </c>
      <c r="H17" s="22">
        <v>0</v>
      </c>
      <c r="I17" s="22">
        <v>0</v>
      </c>
      <c r="J17" s="22">
        <v>0</v>
      </c>
      <c r="K17" s="22">
        <v>0</v>
      </c>
      <c r="L17" s="22">
        <v>0</v>
      </c>
      <c r="M17" s="22">
        <v>0</v>
      </c>
      <c r="N17" s="22">
        <v>0</v>
      </c>
    </row>
    <row r="18" spans="1:14" customFormat="1" ht="14.5">
      <c r="A18" s="8"/>
      <c r="B18" s="367" t="s">
        <v>10</v>
      </c>
      <c r="C18" s="22">
        <v>0</v>
      </c>
      <c r="D18" s="22">
        <v>0</v>
      </c>
      <c r="E18" s="22">
        <v>19999.25373</v>
      </c>
      <c r="F18" s="22">
        <v>30584.053329999999</v>
      </c>
      <c r="G18" s="22">
        <v>-9.7019999999776479E-2</v>
      </c>
      <c r="H18" s="22">
        <v>0</v>
      </c>
      <c r="I18" s="22">
        <v>-0.33388000000000001</v>
      </c>
      <c r="J18" s="22">
        <v>-581.81211000000008</v>
      </c>
      <c r="K18" s="22">
        <v>0</v>
      </c>
      <c r="L18" s="22">
        <v>0</v>
      </c>
      <c r="M18" s="22">
        <v>0</v>
      </c>
      <c r="N18" s="22">
        <v>0</v>
      </c>
    </row>
    <row r="19" spans="1:14" customFormat="1" ht="14.5">
      <c r="A19" s="8"/>
      <c r="B19" s="367" t="s">
        <v>38</v>
      </c>
      <c r="C19" s="22">
        <v>-5551.5441200000005</v>
      </c>
      <c r="D19" s="22">
        <v>-5228.9286499999998</v>
      </c>
      <c r="E19" s="22">
        <v>-7785.6170300000013</v>
      </c>
      <c r="F19" s="22">
        <v>-7217.0107399999979</v>
      </c>
      <c r="G19" s="22">
        <v>-6852.5750599999992</v>
      </c>
      <c r="H19" s="22">
        <v>-6264.4981000000007</v>
      </c>
      <c r="I19" s="22">
        <v>-4982.3112199999996</v>
      </c>
      <c r="J19" s="22">
        <v>-7149.0954499999971</v>
      </c>
      <c r="K19" s="22">
        <v>-3182.8198200000006</v>
      </c>
      <c r="L19" s="22">
        <v>-3547.1801799999994</v>
      </c>
      <c r="M19" s="22">
        <v>-1291.1315699999996</v>
      </c>
      <c r="N19" s="22">
        <v>-295.3440300000002</v>
      </c>
    </row>
    <row r="20" spans="1:14" customFormat="1" ht="14.5">
      <c r="A20" s="8"/>
      <c r="B20" s="367" t="s">
        <v>146</v>
      </c>
      <c r="C20" s="22">
        <v>-1309.0644</v>
      </c>
      <c r="D20" s="22">
        <v>-7556.5098700000008</v>
      </c>
      <c r="E20" s="22">
        <v>-4578.9240100000006</v>
      </c>
      <c r="F20" s="22">
        <v>-4256.2459999999992</v>
      </c>
      <c r="G20" s="22">
        <v>-3559.0214100000003</v>
      </c>
      <c r="H20" s="22">
        <v>-2363.9364599999999</v>
      </c>
      <c r="I20" s="22">
        <v>-6611.0507099999986</v>
      </c>
      <c r="J20" s="22">
        <v>-6996.8782799999999</v>
      </c>
      <c r="K20" s="22">
        <v>-2795</v>
      </c>
      <c r="L20" s="22">
        <v>-1590</v>
      </c>
      <c r="M20" s="22">
        <v>-5366.6445300000005</v>
      </c>
      <c r="N20" s="22">
        <v>0</v>
      </c>
    </row>
    <row r="21" spans="1:14" customFormat="1" ht="14.5">
      <c r="A21" s="8"/>
      <c r="B21" s="367" t="s">
        <v>40</v>
      </c>
      <c r="C21" s="22">
        <v>0</v>
      </c>
      <c r="D21" s="22">
        <v>0</v>
      </c>
      <c r="E21" s="22">
        <v>4515.9615599999997</v>
      </c>
      <c r="F21" s="22">
        <v>0</v>
      </c>
      <c r="G21" s="22">
        <v>0</v>
      </c>
      <c r="H21" s="22">
        <v>0</v>
      </c>
      <c r="I21" s="22">
        <v>0</v>
      </c>
      <c r="J21" s="22">
        <v>0</v>
      </c>
      <c r="K21" s="22">
        <v>0</v>
      </c>
      <c r="L21" s="22">
        <v>0</v>
      </c>
      <c r="M21" s="22">
        <v>0</v>
      </c>
      <c r="N21" s="22">
        <v>0</v>
      </c>
    </row>
    <row r="22" spans="1:14" customFormat="1" ht="14.5">
      <c r="A22" s="8"/>
      <c r="B22" s="367" t="s">
        <v>41</v>
      </c>
      <c r="C22" s="22">
        <v>-8117.8009099999999</v>
      </c>
      <c r="D22" s="22">
        <v>-1156.1077700000003</v>
      </c>
      <c r="E22" s="22">
        <v>-2471.9713700000007</v>
      </c>
      <c r="F22" s="22">
        <v>-2901.2843400000011</v>
      </c>
      <c r="G22" s="22">
        <v>-1114.7665099999999</v>
      </c>
      <c r="H22" s="22">
        <v>474.97174000000001</v>
      </c>
      <c r="I22" s="22">
        <v>-566.1907300000006</v>
      </c>
      <c r="J22" s="22">
        <v>2102.6745700000001</v>
      </c>
      <c r="K22" s="22">
        <v>0</v>
      </c>
      <c r="L22" s="22">
        <v>0</v>
      </c>
      <c r="M22" s="22">
        <v>0</v>
      </c>
      <c r="N22" s="22">
        <v>0</v>
      </c>
    </row>
    <row r="23" spans="1:14" customFormat="1" ht="14.5">
      <c r="A23" s="8"/>
      <c r="B23" s="367" t="s">
        <v>42</v>
      </c>
      <c r="C23" s="22">
        <v>-1699.87355</v>
      </c>
      <c r="D23" s="22">
        <v>-726.34177999999997</v>
      </c>
      <c r="E23" s="22">
        <v>-1796.7105000000001</v>
      </c>
      <c r="F23" s="22">
        <v>-2938.9251799999993</v>
      </c>
      <c r="G23" s="22">
        <v>-269.00317999999999</v>
      </c>
      <c r="H23" s="22">
        <v>-242.17925000000002</v>
      </c>
      <c r="I23" s="22">
        <v>-261.89655999999997</v>
      </c>
      <c r="J23" s="22">
        <v>773.07898999999998</v>
      </c>
      <c r="K23" s="22">
        <v>0</v>
      </c>
      <c r="L23" s="22">
        <v>0</v>
      </c>
      <c r="M23" s="22">
        <v>0</v>
      </c>
      <c r="N23" s="22">
        <v>0</v>
      </c>
    </row>
    <row r="24" spans="1:14" customFormat="1" ht="14.5">
      <c r="A24" s="8"/>
      <c r="B24" s="367" t="s">
        <v>43</v>
      </c>
      <c r="C24" s="22">
        <v>0</v>
      </c>
      <c r="D24" s="22">
        <v>-5357.7803899999999</v>
      </c>
      <c r="E24" s="22">
        <v>-12615.58338</v>
      </c>
      <c r="F24" s="22">
        <v>-651.96990000000005</v>
      </c>
      <c r="G24" s="22">
        <v>0</v>
      </c>
      <c r="H24" s="22">
        <v>0</v>
      </c>
      <c r="I24" s="22">
        <v>-4541.4365199999993</v>
      </c>
      <c r="J24" s="22">
        <v>4541.4365199999993</v>
      </c>
      <c r="K24" s="22">
        <v>0</v>
      </c>
      <c r="L24" s="22">
        <v>0</v>
      </c>
      <c r="M24" s="22">
        <v>0</v>
      </c>
      <c r="N24" s="22">
        <v>0</v>
      </c>
    </row>
    <row r="25" spans="1:14" customFormat="1" ht="14.5">
      <c r="A25" s="7"/>
      <c r="B25" s="366" t="s">
        <v>19</v>
      </c>
      <c r="C25" s="365">
        <v>-2606.9160900000002</v>
      </c>
      <c r="D25" s="365">
        <v>-6023.60221</v>
      </c>
      <c r="E25" s="365">
        <v>-2263.7651900000005</v>
      </c>
      <c r="F25" s="365">
        <v>-4160.8959499999992</v>
      </c>
      <c r="G25" s="365">
        <v>-2211.0125499999999</v>
      </c>
      <c r="H25" s="365">
        <v>-2692.2521500000003</v>
      </c>
      <c r="I25" s="365">
        <v>-1238.6894100000002</v>
      </c>
      <c r="J25" s="365">
        <v>-9643.5540100000017</v>
      </c>
      <c r="K25" s="365">
        <v>-1331.5518099999999</v>
      </c>
      <c r="L25" s="365">
        <v>-3699.7221799999988</v>
      </c>
      <c r="M25" s="365">
        <v>-1218.4713900000011</v>
      </c>
      <c r="N25" s="365">
        <v>295.34402999999963</v>
      </c>
    </row>
    <row r="26" spans="1:14" customFormat="1" ht="14.5">
      <c r="A26" s="8"/>
      <c r="B26" s="367" t="s">
        <v>14</v>
      </c>
      <c r="C26" s="22">
        <v>-607.15992000000006</v>
      </c>
      <c r="D26" s="22">
        <v>-418.12639999999999</v>
      </c>
      <c r="E26" s="22">
        <v>-421.23158000000006</v>
      </c>
      <c r="F26" s="22">
        <v>-2047.6309500000002</v>
      </c>
      <c r="G26" s="22">
        <v>-618.02744000000007</v>
      </c>
      <c r="H26" s="22">
        <v>-313.76555999999994</v>
      </c>
      <c r="I26" s="22">
        <v>-98.266510000000096</v>
      </c>
      <c r="J26" s="22">
        <v>-2027.1804399999999</v>
      </c>
      <c r="K26" s="22">
        <v>0</v>
      </c>
      <c r="L26" s="22">
        <v>-2.0999999999185093E-4</v>
      </c>
      <c r="M26" s="22">
        <v>3.3999999999196007E-4</v>
      </c>
      <c r="N26" s="22">
        <v>2.56</v>
      </c>
    </row>
    <row r="27" spans="1:14" customFormat="1" ht="14.5">
      <c r="A27" s="8"/>
      <c r="B27" s="367" t="s">
        <v>16</v>
      </c>
      <c r="C27" s="22">
        <v>-163.31010000000001</v>
      </c>
      <c r="D27" s="22">
        <v>-3456.6147000000001</v>
      </c>
      <c r="E27" s="22">
        <v>-174.24002000000019</v>
      </c>
      <c r="F27" s="22">
        <v>-255.85998999999947</v>
      </c>
      <c r="G27" s="22">
        <v>-418.13362999999998</v>
      </c>
      <c r="H27" s="22">
        <v>-339.83745000000005</v>
      </c>
      <c r="I27" s="22">
        <v>-348.28083000000015</v>
      </c>
      <c r="J27" s="22">
        <v>-124.03642999999988</v>
      </c>
      <c r="K27" s="22">
        <v>-268.51072000000005</v>
      </c>
      <c r="L27" s="22">
        <v>56.623220000000515</v>
      </c>
      <c r="M27" s="22">
        <v>-289.22862000000032</v>
      </c>
      <c r="N27" s="22">
        <v>-369.30053000000026</v>
      </c>
    </row>
    <row r="28" spans="1:14" customFormat="1" ht="14.5">
      <c r="A28" s="8"/>
      <c r="B28" s="367" t="s">
        <v>185</v>
      </c>
      <c r="C28" s="22">
        <v>-1836.44607</v>
      </c>
      <c r="D28" s="22">
        <v>-2148.8611099999998</v>
      </c>
      <c r="E28" s="22">
        <v>-1668.2935900000002</v>
      </c>
      <c r="F28" s="22">
        <v>-1857.4050099999993</v>
      </c>
      <c r="G28" s="22">
        <v>-1174.8514799999998</v>
      </c>
      <c r="H28" s="22">
        <v>-1141.9605600000002</v>
      </c>
      <c r="I28" s="22">
        <v>-792.14206999999999</v>
      </c>
      <c r="J28" s="22">
        <v>1930.3020300000005</v>
      </c>
      <c r="K28" s="22">
        <v>-996.72902399999998</v>
      </c>
      <c r="L28" s="22">
        <v>-79.780005999999872</v>
      </c>
      <c r="M28" s="22">
        <v>190.7281399999998</v>
      </c>
      <c r="N28" s="22">
        <v>662.0845599999999</v>
      </c>
    </row>
    <row r="29" spans="1:14" customFormat="1" ht="14.5">
      <c r="A29" s="8"/>
      <c r="B29" s="367" t="s">
        <v>187</v>
      </c>
      <c r="C29" s="22">
        <v>0</v>
      </c>
      <c r="D29" s="22">
        <v>0</v>
      </c>
      <c r="E29" s="22">
        <v>0</v>
      </c>
      <c r="F29" s="22">
        <v>0</v>
      </c>
      <c r="G29" s="22">
        <v>0</v>
      </c>
      <c r="H29" s="22">
        <v>-896.68858</v>
      </c>
      <c r="I29" s="22">
        <v>0</v>
      </c>
      <c r="J29" s="22">
        <v>-9422.6391700000022</v>
      </c>
      <c r="K29" s="22">
        <v>-66.312066000000044</v>
      </c>
      <c r="L29" s="22">
        <v>-3676.5651839999996</v>
      </c>
      <c r="M29" s="22">
        <v>-1119.9712500000005</v>
      </c>
      <c r="N29" s="22">
        <v>0</v>
      </c>
    </row>
    <row r="30" spans="1:14" customFormat="1" ht="14.5">
      <c r="A30" s="8"/>
      <c r="B30" s="367" t="s">
        <v>188</v>
      </c>
      <c r="C30" s="22"/>
      <c r="D30" s="22"/>
      <c r="E30" s="22"/>
      <c r="F30" s="22"/>
      <c r="G30" s="22"/>
      <c r="H30" s="22"/>
      <c r="I30" s="22"/>
      <c r="J30" s="22"/>
      <c r="K30" s="22"/>
      <c r="L30" s="22"/>
      <c r="M30" s="22"/>
      <c r="N30" s="22"/>
    </row>
    <row r="31" spans="1:14" customFormat="1" ht="14.5">
      <c r="A31" s="8"/>
      <c r="B31" s="367" t="s">
        <v>186</v>
      </c>
      <c r="C31" s="22"/>
      <c r="D31" s="22"/>
      <c r="E31" s="22"/>
      <c r="F31" s="22"/>
      <c r="G31" s="22"/>
      <c r="H31" s="22"/>
      <c r="I31" s="22"/>
      <c r="J31" s="22"/>
      <c r="K31" s="22"/>
      <c r="L31" s="22"/>
      <c r="M31" s="22"/>
      <c r="N31" s="22"/>
    </row>
    <row r="32" spans="1:14" customFormat="1" ht="14.5">
      <c r="A32" s="6"/>
      <c r="B32" s="366" t="s">
        <v>20</v>
      </c>
      <c r="C32" s="365">
        <v>-16848.9604</v>
      </c>
      <c r="D32" s="365">
        <v>-18386.131790000003</v>
      </c>
      <c r="E32" s="365">
        <v>-33012.37096</v>
      </c>
      <c r="F32" s="365">
        <v>17020.857639999998</v>
      </c>
      <c r="G32" s="365">
        <v>-17776.601980000003</v>
      </c>
      <c r="H32" s="365">
        <v>-14141.074249999996</v>
      </c>
      <c r="I32" s="365">
        <v>-19562.056520000002</v>
      </c>
      <c r="J32" s="365">
        <v>-17320.770550000001</v>
      </c>
      <c r="K32" s="365">
        <v>-6498.0848100000003</v>
      </c>
      <c r="L32" s="365">
        <v>-5101.9151899999997</v>
      </c>
      <c r="M32" s="365">
        <v>-16296.415299999997</v>
      </c>
      <c r="N32" s="365">
        <v>0</v>
      </c>
    </row>
    <row r="33" spans="1:14" customFormat="1" ht="14.5">
      <c r="A33" s="8"/>
      <c r="B33" s="367" t="s">
        <v>21</v>
      </c>
      <c r="C33" s="22">
        <v>-16848.9604</v>
      </c>
      <c r="D33" s="22">
        <v>-18386.131790000003</v>
      </c>
      <c r="E33" s="22">
        <v>-33012.37096</v>
      </c>
      <c r="F33" s="22">
        <v>17020.857639999998</v>
      </c>
      <c r="G33" s="22">
        <v>-17776.601980000003</v>
      </c>
      <c r="H33" s="22">
        <v>-14141.074249999996</v>
      </c>
      <c r="I33" s="22">
        <v>-19562.056520000002</v>
      </c>
      <c r="J33" s="22">
        <v>-17320.770550000001</v>
      </c>
      <c r="K33" s="22">
        <v>-6498.0848100000003</v>
      </c>
      <c r="L33" s="22">
        <v>-5101.9151899999997</v>
      </c>
      <c r="M33" s="22">
        <v>-16296.415299999997</v>
      </c>
      <c r="N33" s="22">
        <v>0</v>
      </c>
    </row>
    <row r="34" spans="1:14" customFormat="1" ht="14.5">
      <c r="A34" s="8"/>
      <c r="B34" s="367" t="s">
        <v>22</v>
      </c>
      <c r="C34" s="22">
        <v>0</v>
      </c>
      <c r="D34" s="22">
        <v>0</v>
      </c>
      <c r="E34" s="22">
        <v>0</v>
      </c>
      <c r="F34" s="22">
        <v>0</v>
      </c>
      <c r="G34" s="22">
        <v>0</v>
      </c>
      <c r="H34" s="22">
        <v>0</v>
      </c>
      <c r="I34" s="22">
        <v>0</v>
      </c>
      <c r="J34" s="22">
        <v>0</v>
      </c>
      <c r="K34" s="22">
        <v>0</v>
      </c>
      <c r="L34" s="22">
        <v>0</v>
      </c>
      <c r="M34" s="22">
        <v>0</v>
      </c>
      <c r="N34" s="22">
        <v>0</v>
      </c>
    </row>
    <row r="35" spans="1:14" customFormat="1" ht="14.5">
      <c r="A35" s="7"/>
      <c r="B35" s="366" t="s">
        <v>23</v>
      </c>
      <c r="C35" s="365">
        <v>-4385.30159</v>
      </c>
      <c r="D35" s="365">
        <v>1261.1685</v>
      </c>
      <c r="E35" s="365">
        <v>7299.0395399999998</v>
      </c>
      <c r="F35" s="365">
        <v>-4290.0378700000001</v>
      </c>
      <c r="G35" s="365">
        <v>-5576.3148900000015</v>
      </c>
      <c r="H35" s="365">
        <v>-6483.33356</v>
      </c>
      <c r="I35" s="365">
        <v>-2810.3245500000003</v>
      </c>
      <c r="J35" s="365">
        <v>-954.70492999999669</v>
      </c>
      <c r="K35" s="365">
        <v>-1653.4632600000002</v>
      </c>
      <c r="L35" s="365">
        <v>-1105.8157399999996</v>
      </c>
      <c r="M35" s="365">
        <v>-945.37382000000048</v>
      </c>
      <c r="N35" s="365">
        <v>9.5923269327613525E-14</v>
      </c>
    </row>
    <row r="36" spans="1:14" customFormat="1" ht="14.5">
      <c r="A36" s="9"/>
      <c r="B36" s="368" t="s">
        <v>24</v>
      </c>
      <c r="C36" s="365">
        <v>1085.16814</v>
      </c>
      <c r="D36" s="365">
        <v>502.53961999999996</v>
      </c>
      <c r="E36" s="365">
        <v>3203.1279400000003</v>
      </c>
      <c r="F36" s="365">
        <v>628.86965000000043</v>
      </c>
      <c r="G36" s="365">
        <v>218.15897999999999</v>
      </c>
      <c r="H36" s="365">
        <v>316.61651000000001</v>
      </c>
      <c r="I36" s="365">
        <v>626.61426000000017</v>
      </c>
      <c r="J36" s="365">
        <v>3415.83466</v>
      </c>
      <c r="K36" s="365">
        <v>983.64257999999995</v>
      </c>
      <c r="L36" s="365">
        <v>877.81432000000007</v>
      </c>
      <c r="M36" s="365">
        <v>256.8547099999999</v>
      </c>
      <c r="N36" s="365">
        <v>0</v>
      </c>
    </row>
    <row r="37" spans="1:14" customFormat="1" ht="14.5">
      <c r="A37" s="10"/>
      <c r="B37" s="369" t="s">
        <v>25</v>
      </c>
      <c r="C37" s="22">
        <v>0</v>
      </c>
      <c r="D37" s="22">
        <v>0</v>
      </c>
      <c r="E37" s="22">
        <v>0</v>
      </c>
      <c r="F37" s="22">
        <v>0</v>
      </c>
      <c r="G37" s="22">
        <v>0</v>
      </c>
      <c r="H37" s="22">
        <v>0</v>
      </c>
      <c r="I37" s="22">
        <v>0</v>
      </c>
      <c r="J37" s="22">
        <v>0</v>
      </c>
      <c r="K37" s="22">
        <v>0</v>
      </c>
      <c r="L37" s="22">
        <v>0</v>
      </c>
      <c r="M37" s="22">
        <v>0</v>
      </c>
      <c r="N37" s="22">
        <v>0</v>
      </c>
    </row>
    <row r="38" spans="1:14" customFormat="1" ht="14.5">
      <c r="A38" s="10"/>
      <c r="B38" s="369" t="s">
        <v>26</v>
      </c>
      <c r="C38" s="22">
        <v>1085.16814</v>
      </c>
      <c r="D38" s="22">
        <v>502.23559999999998</v>
      </c>
      <c r="E38" s="22">
        <v>384.85170999999991</v>
      </c>
      <c r="F38" s="22">
        <v>253.54046000000042</v>
      </c>
      <c r="G38" s="22">
        <v>89.621359999999996</v>
      </c>
      <c r="H38" s="22">
        <v>312.84327000000002</v>
      </c>
      <c r="I38" s="22">
        <v>626.46878000000015</v>
      </c>
      <c r="J38" s="22">
        <v>1187.9538600000001</v>
      </c>
      <c r="K38" s="22">
        <v>996.49275</v>
      </c>
      <c r="L38" s="22">
        <v>874.77129000000002</v>
      </c>
      <c r="M38" s="22">
        <v>163.52345999999989</v>
      </c>
      <c r="N38" s="22">
        <v>0</v>
      </c>
    </row>
    <row r="39" spans="1:14" customFormat="1" ht="14.5">
      <c r="A39" s="10"/>
      <c r="B39" s="369" t="s">
        <v>27</v>
      </c>
      <c r="C39" s="22">
        <v>0</v>
      </c>
      <c r="D39" s="22">
        <v>0</v>
      </c>
      <c r="E39" s="22">
        <v>0</v>
      </c>
      <c r="F39" s="22">
        <v>0</v>
      </c>
      <c r="G39" s="22">
        <v>0</v>
      </c>
      <c r="H39" s="22">
        <v>0</v>
      </c>
      <c r="I39" s="22">
        <v>0</v>
      </c>
      <c r="J39" s="22">
        <v>0</v>
      </c>
      <c r="K39" s="22">
        <v>0</v>
      </c>
      <c r="L39" s="22">
        <v>0</v>
      </c>
      <c r="M39" s="22">
        <v>0</v>
      </c>
      <c r="N39" s="22">
        <v>0</v>
      </c>
    </row>
    <row r="40" spans="1:14" customFormat="1" ht="14.5">
      <c r="A40" s="10"/>
      <c r="B40" s="369" t="s">
        <v>28</v>
      </c>
      <c r="C40" s="22">
        <v>0</v>
      </c>
      <c r="D40" s="22">
        <v>0</v>
      </c>
      <c r="E40" s="22">
        <v>0</v>
      </c>
      <c r="F40" s="22">
        <v>0</v>
      </c>
      <c r="G40" s="22">
        <v>0</v>
      </c>
      <c r="H40" s="22">
        <v>0</v>
      </c>
      <c r="I40" s="22">
        <v>0</v>
      </c>
      <c r="J40" s="22">
        <v>0</v>
      </c>
      <c r="K40" s="22">
        <v>0</v>
      </c>
      <c r="L40" s="22">
        <v>0</v>
      </c>
      <c r="M40" s="22">
        <v>0</v>
      </c>
      <c r="N40" s="22">
        <v>0</v>
      </c>
    </row>
    <row r="41" spans="1:14" customFormat="1" ht="14.5">
      <c r="A41" s="10"/>
      <c r="B41" s="369" t="s">
        <v>29</v>
      </c>
      <c r="C41" s="22">
        <v>0</v>
      </c>
      <c r="D41" s="22">
        <v>0.30401999999999996</v>
      </c>
      <c r="E41" s="22">
        <v>2818.2762300000004</v>
      </c>
      <c r="F41" s="22">
        <v>375.32919000000004</v>
      </c>
      <c r="G41" s="22">
        <v>128.53762</v>
      </c>
      <c r="H41" s="22">
        <v>3.7732400000000084</v>
      </c>
      <c r="I41" s="22">
        <v>0.14547999999999206</v>
      </c>
      <c r="J41" s="22">
        <v>2227.8807999999999</v>
      </c>
      <c r="K41" s="22">
        <v>-12.85017</v>
      </c>
      <c r="L41" s="22">
        <v>3.0430300000000017</v>
      </c>
      <c r="M41" s="22">
        <v>93.331250000000011</v>
      </c>
      <c r="N41" s="22">
        <v>0</v>
      </c>
    </row>
    <row r="42" spans="1:14" customFormat="1" ht="14.5">
      <c r="A42" s="9"/>
      <c r="B42" s="368" t="s">
        <v>30</v>
      </c>
      <c r="C42" s="365">
        <v>-5470.4697299999998</v>
      </c>
      <c r="D42" s="365">
        <v>758.62887999999998</v>
      </c>
      <c r="E42" s="365">
        <v>4095.9115999999999</v>
      </c>
      <c r="F42" s="365">
        <v>-4918.9075200000007</v>
      </c>
      <c r="G42" s="365">
        <v>-5794.4738700000016</v>
      </c>
      <c r="H42" s="365">
        <v>-6799.9500699999999</v>
      </c>
      <c r="I42" s="365">
        <v>-3436.9388100000006</v>
      </c>
      <c r="J42" s="365">
        <v>-4370.5395899999967</v>
      </c>
      <c r="K42" s="365">
        <v>-2637.1058400000002</v>
      </c>
      <c r="L42" s="365">
        <v>-1983.6300599999995</v>
      </c>
      <c r="M42" s="365">
        <v>-1202.2285300000003</v>
      </c>
      <c r="N42" s="365">
        <v>9.5923269327613525E-14</v>
      </c>
    </row>
    <row r="43" spans="1:14" customFormat="1" ht="14.5">
      <c r="A43" s="10"/>
      <c r="B43" s="369" t="s">
        <v>25</v>
      </c>
      <c r="C43" s="22">
        <v>-5219.16266</v>
      </c>
      <c r="D43" s="22">
        <v>999.14937000000009</v>
      </c>
      <c r="E43" s="22">
        <v>4220.0132899999999</v>
      </c>
      <c r="F43" s="22">
        <v>0</v>
      </c>
      <c r="G43" s="22">
        <v>0</v>
      </c>
      <c r="H43" s="22">
        <v>0</v>
      </c>
      <c r="I43" s="22">
        <v>0</v>
      </c>
      <c r="J43" s="22">
        <v>0</v>
      </c>
      <c r="K43" s="22">
        <v>0</v>
      </c>
      <c r="L43" s="22">
        <v>-23.311029999999999</v>
      </c>
      <c r="M43" s="22">
        <v>-1.0800000000003251E-2</v>
      </c>
      <c r="N43" s="22">
        <v>23.321830000000002</v>
      </c>
    </row>
    <row r="44" spans="1:14" customFormat="1" ht="14.5">
      <c r="A44" s="10"/>
      <c r="B44" s="369" t="s">
        <v>31</v>
      </c>
      <c r="C44" s="22">
        <v>0</v>
      </c>
      <c r="D44" s="22">
        <v>0</v>
      </c>
      <c r="E44" s="22">
        <v>0</v>
      </c>
      <c r="F44" s="22">
        <v>0</v>
      </c>
      <c r="G44" s="22">
        <v>-4332.7914500000006</v>
      </c>
      <c r="H44" s="22">
        <v>-5503.9069500000005</v>
      </c>
      <c r="I44" s="22">
        <v>-3035.0695699999997</v>
      </c>
      <c r="J44" s="22">
        <v>-4455.0088899999973</v>
      </c>
      <c r="K44" s="22">
        <v>-2217.7902200000003</v>
      </c>
      <c r="L44" s="22">
        <v>-1765.4102599999997</v>
      </c>
      <c r="M44" s="22">
        <v>-1120.8590200000003</v>
      </c>
      <c r="N44" s="22">
        <v>0</v>
      </c>
    </row>
    <row r="45" spans="1:14" customFormat="1" ht="14.5">
      <c r="A45" s="10"/>
      <c r="B45" s="369" t="s">
        <v>29</v>
      </c>
      <c r="C45" s="22">
        <v>-251.30706999999995</v>
      </c>
      <c r="D45" s="22">
        <v>-240.52049000000008</v>
      </c>
      <c r="E45" s="22">
        <v>-124.10168999999996</v>
      </c>
      <c r="F45" s="22">
        <v>-4918.9075200000007</v>
      </c>
      <c r="G45" s="22">
        <v>-1461.6824200000005</v>
      </c>
      <c r="H45" s="22">
        <v>-1296.0431199999994</v>
      </c>
      <c r="I45" s="22">
        <v>-401.86924000000101</v>
      </c>
      <c r="J45" s="22">
        <v>84.469300000000345</v>
      </c>
      <c r="K45" s="22">
        <v>-419.31562000000008</v>
      </c>
      <c r="L45" s="22">
        <v>-194.90876999999989</v>
      </c>
      <c r="M45" s="22">
        <v>-81.358710000000059</v>
      </c>
      <c r="N45" s="22">
        <v>-23.321829999999906</v>
      </c>
    </row>
    <row r="46" spans="1:14" customFormat="1" ht="14.5">
      <c r="A46" s="6"/>
      <c r="B46" s="363" t="s">
        <v>32</v>
      </c>
      <c r="C46" s="364">
        <v>0</v>
      </c>
      <c r="D46" s="364">
        <v>0</v>
      </c>
      <c r="E46" s="364">
        <v>12568.623109999999</v>
      </c>
      <c r="F46" s="364">
        <v>1.6000000000003638</v>
      </c>
      <c r="G46" s="364">
        <v>-326.32094000000001</v>
      </c>
      <c r="H46" s="364">
        <v>0</v>
      </c>
      <c r="I46" s="364">
        <v>0</v>
      </c>
      <c r="J46" s="364">
        <v>4780.3207000000002</v>
      </c>
      <c r="K46" s="364">
        <v>0</v>
      </c>
      <c r="L46" s="364">
        <v>-2.1</v>
      </c>
      <c r="M46" s="364">
        <v>0</v>
      </c>
      <c r="N46" s="364">
        <v>0</v>
      </c>
    </row>
    <row r="47" spans="1:14" customFormat="1" ht="14.5">
      <c r="A47" s="6"/>
      <c r="B47" s="363" t="s">
        <v>44</v>
      </c>
      <c r="C47" s="364">
        <v>0</v>
      </c>
      <c r="D47" s="364">
        <v>0</v>
      </c>
      <c r="E47" s="364">
        <v>0</v>
      </c>
      <c r="F47" s="364">
        <v>0</v>
      </c>
      <c r="G47" s="364">
        <v>0</v>
      </c>
      <c r="H47" s="364">
        <v>0</v>
      </c>
      <c r="I47" s="364">
        <v>0</v>
      </c>
      <c r="J47" s="364">
        <v>0</v>
      </c>
      <c r="K47" s="364">
        <v>0</v>
      </c>
      <c r="L47" s="364">
        <v>0</v>
      </c>
      <c r="M47" s="364">
        <v>0</v>
      </c>
      <c r="N47" s="364">
        <v>0</v>
      </c>
    </row>
    <row r="48" spans="1:14" customFormat="1" ht="14.5">
      <c r="A48" s="6"/>
      <c r="B48" s="363" t="s">
        <v>33</v>
      </c>
      <c r="C48" s="365">
        <v>16181.91498999999</v>
      </c>
      <c r="D48" s="365">
        <v>-6387.8179500000042</v>
      </c>
      <c r="E48" s="365">
        <v>7788.3131299999768</v>
      </c>
      <c r="F48" s="365">
        <v>44542.677269999993</v>
      </c>
      <c r="G48" s="365">
        <v>6013.5784799999983</v>
      </c>
      <c r="H48" s="365">
        <v>16146.905719999995</v>
      </c>
      <c r="I48" s="365">
        <v>20137.674529999989</v>
      </c>
      <c r="J48" s="365">
        <v>52112.713879999967</v>
      </c>
      <c r="K48" s="365">
        <v>13514.650589999997</v>
      </c>
      <c r="L48" s="365">
        <v>10862.214649999998</v>
      </c>
      <c r="M48" s="365">
        <v>5378.3220999999976</v>
      </c>
      <c r="N48" s="365">
        <v>-1.0000000219889671E-5</v>
      </c>
    </row>
    <row r="49" spans="1:14" customFormat="1" ht="14.5">
      <c r="A49" s="6"/>
      <c r="B49" s="363" t="s">
        <v>34</v>
      </c>
      <c r="C49" s="364">
        <v>0</v>
      </c>
      <c r="D49" s="364">
        <v>0</v>
      </c>
      <c r="E49" s="364">
        <v>-4264.2924000000003</v>
      </c>
      <c r="F49" s="364">
        <v>-5422.9667399999998</v>
      </c>
      <c r="G49" s="364">
        <v>-2052.34989</v>
      </c>
      <c r="H49" s="364">
        <v>-3951.0336200000006</v>
      </c>
      <c r="I49" s="364">
        <v>-5264.8903199999977</v>
      </c>
      <c r="J49" s="364">
        <v>-4905.7999200000013</v>
      </c>
      <c r="K49" s="364">
        <v>-3800.8969900000006</v>
      </c>
      <c r="L49" s="364">
        <v>-2962.7575599999996</v>
      </c>
      <c r="M49" s="364">
        <v>-1284.70982</v>
      </c>
      <c r="N49" s="364">
        <v>0</v>
      </c>
    </row>
    <row r="50" spans="1:14" customFormat="1" ht="14.5">
      <c r="A50" s="6"/>
      <c r="B50" s="363" t="s">
        <v>35</v>
      </c>
      <c r="C50" s="364">
        <v>134.75110999999998</v>
      </c>
      <c r="D50" s="364">
        <v>555.19651999999996</v>
      </c>
      <c r="E50" s="364">
        <v>330.60821999999996</v>
      </c>
      <c r="F50" s="364">
        <v>-10207.095209999999</v>
      </c>
      <c r="G50" s="364">
        <v>463.49757999999997</v>
      </c>
      <c r="H50" s="364">
        <v>368.3121900000001</v>
      </c>
      <c r="I50" s="364">
        <v>390.13114999999993</v>
      </c>
      <c r="J50" s="364">
        <v>1182.9070999999999</v>
      </c>
      <c r="K50" s="364">
        <v>189.88837000000001</v>
      </c>
      <c r="L50" s="364">
        <v>135.62187</v>
      </c>
      <c r="M50" s="364">
        <v>108.14695</v>
      </c>
      <c r="N50" s="364">
        <v>0</v>
      </c>
    </row>
    <row r="51" spans="1:14" customFormat="1" ht="14.5">
      <c r="A51" s="6"/>
      <c r="B51" s="363" t="s">
        <v>45</v>
      </c>
      <c r="C51" s="364">
        <v>0</v>
      </c>
      <c r="D51" s="364">
        <v>0</v>
      </c>
      <c r="E51" s="364">
        <v>0</v>
      </c>
      <c r="F51" s="364">
        <v>0</v>
      </c>
      <c r="G51" s="364">
        <v>0</v>
      </c>
      <c r="H51" s="364">
        <v>0</v>
      </c>
      <c r="I51" s="364">
        <v>0</v>
      </c>
      <c r="J51" s="364">
        <v>0</v>
      </c>
      <c r="K51" s="364">
        <v>0</v>
      </c>
      <c r="L51" s="364">
        <v>0</v>
      </c>
      <c r="M51" s="364">
        <v>0</v>
      </c>
      <c r="N51" s="364">
        <v>0</v>
      </c>
    </row>
    <row r="52" spans="1:14" customFormat="1" ht="14.5">
      <c r="A52" s="6"/>
      <c r="B52" s="363" t="s">
        <v>46</v>
      </c>
      <c r="C52" s="22">
        <v>0</v>
      </c>
      <c r="D52" s="22">
        <v>0</v>
      </c>
      <c r="E52" s="22">
        <v>0</v>
      </c>
      <c r="F52" s="22">
        <v>0</v>
      </c>
      <c r="G52" s="22">
        <v>0</v>
      </c>
      <c r="H52" s="22">
        <v>0</v>
      </c>
      <c r="I52" s="22">
        <v>0</v>
      </c>
      <c r="J52" s="22">
        <v>0</v>
      </c>
      <c r="K52" s="22">
        <v>0</v>
      </c>
      <c r="L52" s="22">
        <v>0</v>
      </c>
      <c r="M52" s="22">
        <v>0</v>
      </c>
      <c r="N52" s="22">
        <v>0</v>
      </c>
    </row>
    <row r="53" spans="1:14" customFormat="1" ht="14.5">
      <c r="A53" s="6"/>
      <c r="B53" s="370" t="s">
        <v>36</v>
      </c>
      <c r="C53" s="371">
        <v>16316.666099999989</v>
      </c>
      <c r="D53" s="371">
        <v>-5832.6214300000047</v>
      </c>
      <c r="E53" s="371">
        <v>3854.6289499999766</v>
      </c>
      <c r="F53" s="371">
        <v>28912.615319999997</v>
      </c>
      <c r="G53" s="371">
        <v>4424.7261699999981</v>
      </c>
      <c r="H53" s="371">
        <v>12564.184289999996</v>
      </c>
      <c r="I53" s="371">
        <v>15262.91535999999</v>
      </c>
      <c r="J53" s="371">
        <v>48389.821059999958</v>
      </c>
      <c r="K53" s="371">
        <v>9903.6419699999969</v>
      </c>
      <c r="L53" s="371">
        <v>8035.078959999998</v>
      </c>
      <c r="M53" s="371">
        <v>4201.7592299999978</v>
      </c>
      <c r="N53" s="371">
        <v>-1.0000000219889671E-5</v>
      </c>
    </row>
    <row r="54" spans="1:14" customFormat="1" ht="9" customHeight="1">
      <c r="A54" s="20"/>
      <c r="B54" s="363"/>
      <c r="C54" s="372"/>
      <c r="D54" s="372"/>
      <c r="E54" s="372"/>
      <c r="F54" s="372"/>
      <c r="G54" s="372"/>
      <c r="H54" s="372"/>
      <c r="I54" s="372"/>
      <c r="J54" s="372"/>
      <c r="K54" s="372"/>
      <c r="L54" s="372"/>
      <c r="M54" s="372"/>
      <c r="N54" s="372"/>
    </row>
    <row r="55" spans="1:14" customFormat="1" ht="14.5">
      <c r="A55" s="20"/>
      <c r="B55" s="373" t="s">
        <v>189</v>
      </c>
      <c r="C55" s="374"/>
      <c r="D55" s="374"/>
      <c r="E55" s="374"/>
      <c r="F55" s="374"/>
      <c r="G55" s="374"/>
      <c r="H55" s="374"/>
      <c r="I55" s="374"/>
      <c r="J55" s="374"/>
      <c r="K55" s="374"/>
      <c r="L55" s="374"/>
      <c r="M55" s="374"/>
      <c r="N55" s="374"/>
    </row>
    <row r="56" spans="1:14" customFormat="1" ht="16.5">
      <c r="A56" s="20"/>
      <c r="B56" s="370" t="s">
        <v>436</v>
      </c>
      <c r="C56" s="375"/>
      <c r="D56" s="375"/>
      <c r="E56" s="375"/>
      <c r="F56" s="375"/>
      <c r="G56" s="375"/>
      <c r="H56" s="375"/>
      <c r="I56" s="375"/>
      <c r="J56" s="375"/>
      <c r="K56" s="375"/>
      <c r="L56" s="375"/>
      <c r="M56" s="375"/>
      <c r="N56" s="375"/>
    </row>
    <row r="57" spans="1:14" customFormat="1" ht="14.5">
      <c r="B57" s="23" t="s">
        <v>190</v>
      </c>
      <c r="C57" s="24"/>
      <c r="D57" s="24"/>
      <c r="E57" s="24"/>
      <c r="F57" s="24"/>
      <c r="G57" s="24"/>
      <c r="H57" s="24"/>
      <c r="I57" s="24"/>
      <c r="J57" s="24"/>
      <c r="K57" s="24"/>
      <c r="L57" s="24"/>
      <c r="M57" s="24"/>
      <c r="N57" s="24"/>
    </row>
    <row r="58" spans="1:14" customFormat="1" ht="14.5">
      <c r="B58" s="23" t="s">
        <v>191</v>
      </c>
      <c r="C58" s="24"/>
      <c r="D58" s="24"/>
      <c r="E58" s="24"/>
      <c r="F58" s="24"/>
      <c r="G58" s="24"/>
      <c r="H58" s="24"/>
      <c r="I58" s="24"/>
      <c r="J58" s="24"/>
      <c r="K58" s="24"/>
      <c r="L58" s="24"/>
      <c r="M58" s="24"/>
      <c r="N58" s="24"/>
    </row>
    <row r="59" spans="1:14" customFormat="1" ht="14.5">
      <c r="A59" s="20"/>
      <c r="B59" s="23" t="s">
        <v>192</v>
      </c>
      <c r="C59" s="24"/>
      <c r="D59" s="24"/>
      <c r="E59" s="24"/>
      <c r="F59" s="24"/>
      <c r="G59" s="24"/>
      <c r="H59" s="24"/>
      <c r="I59" s="24"/>
      <c r="J59" s="24"/>
      <c r="K59" s="24"/>
      <c r="L59" s="24"/>
      <c r="M59" s="24"/>
      <c r="N59" s="24"/>
    </row>
    <row r="60" spans="1:14" customFormat="1" ht="14.5">
      <c r="A60" s="20"/>
      <c r="B60" s="21"/>
      <c r="C60" s="11"/>
      <c r="D60" s="11"/>
      <c r="E60" s="11"/>
      <c r="F60" s="11"/>
      <c r="G60" s="11"/>
      <c r="H60" s="11"/>
      <c r="I60" s="11"/>
      <c r="J60" s="11"/>
      <c r="K60" s="11"/>
      <c r="L60" s="11"/>
      <c r="M60" s="11"/>
      <c r="N60" s="11"/>
    </row>
    <row r="61" spans="1:14" customFormat="1" ht="15" thickBot="1">
      <c r="A61" s="20"/>
      <c r="B61" s="21"/>
      <c r="C61" s="11"/>
      <c r="D61" s="11"/>
      <c r="E61" s="11"/>
      <c r="F61" s="11"/>
      <c r="G61" s="11"/>
      <c r="H61" s="11"/>
      <c r="I61" s="11"/>
      <c r="J61" s="11"/>
      <c r="K61" s="11"/>
      <c r="L61" s="11"/>
      <c r="M61" s="11"/>
      <c r="N61" s="11"/>
    </row>
    <row r="62" spans="1:14" s="31" customFormat="1" ht="16" customHeight="1" thickTop="1" thickBot="1">
      <c r="A62" s="178"/>
      <c r="B62" s="27" t="s">
        <v>94</v>
      </c>
      <c r="C62" s="391">
        <v>2015</v>
      </c>
      <c r="D62" s="391"/>
      <c r="E62" s="391"/>
      <c r="F62" s="391"/>
      <c r="G62" s="392">
        <v>2016</v>
      </c>
      <c r="H62" s="391"/>
      <c r="I62" s="391"/>
      <c r="J62" s="391"/>
      <c r="K62" s="392">
        <v>2017</v>
      </c>
      <c r="L62" s="391"/>
      <c r="M62" s="391"/>
      <c r="N62" s="391"/>
    </row>
    <row r="63" spans="1:14" customFormat="1" ht="16" customHeight="1" thickTop="1">
      <c r="B63" s="28" t="s">
        <v>97</v>
      </c>
      <c r="C63" s="351" t="s">
        <v>0</v>
      </c>
      <c r="D63" s="351" t="s">
        <v>1</v>
      </c>
      <c r="E63" s="351" t="s">
        <v>2</v>
      </c>
      <c r="F63" s="351" t="s">
        <v>3</v>
      </c>
      <c r="G63" s="351" t="s">
        <v>4</v>
      </c>
      <c r="H63" s="351" t="s">
        <v>5</v>
      </c>
      <c r="I63" s="351" t="s">
        <v>6</v>
      </c>
      <c r="J63" s="351" t="s">
        <v>7</v>
      </c>
      <c r="K63" s="351" t="s">
        <v>8</v>
      </c>
      <c r="L63" s="351" t="s">
        <v>90</v>
      </c>
      <c r="M63" s="351" t="s">
        <v>102</v>
      </c>
      <c r="N63" s="351" t="s">
        <v>103</v>
      </c>
    </row>
    <row r="64" spans="1:14" customFormat="1" ht="14.5">
      <c r="A64" s="12"/>
      <c r="B64" s="376" t="s">
        <v>48</v>
      </c>
      <c r="C64" s="377">
        <v>0</v>
      </c>
      <c r="D64" s="377">
        <v>0</v>
      </c>
      <c r="E64" s="377">
        <v>0</v>
      </c>
      <c r="F64" s="377">
        <v>32748.717799999991</v>
      </c>
      <c r="G64" s="377">
        <v>34039.195659999998</v>
      </c>
      <c r="H64" s="377">
        <v>44108.62644</v>
      </c>
      <c r="I64" s="377">
        <v>77569.571270000073</v>
      </c>
      <c r="J64" s="377">
        <v>89935.310069999992</v>
      </c>
      <c r="K64" s="377">
        <v>69317.102800000008</v>
      </c>
      <c r="L64" s="377">
        <v>7891.3527399999994</v>
      </c>
      <c r="M64" s="377">
        <v>1.0000000000000001E-5</v>
      </c>
      <c r="N64" s="377">
        <v>0</v>
      </c>
    </row>
    <row r="65" spans="1:14" customFormat="1" ht="14.5">
      <c r="A65" s="12"/>
      <c r="B65" s="378" t="s">
        <v>49</v>
      </c>
      <c r="C65" s="379">
        <v>0</v>
      </c>
      <c r="D65" s="379">
        <v>0</v>
      </c>
      <c r="E65" s="379">
        <v>0</v>
      </c>
      <c r="F65" s="379">
        <v>1053.0438899999999</v>
      </c>
      <c r="G65" s="379">
        <v>9030.5372299999999</v>
      </c>
      <c r="H65" s="379">
        <v>6250.9353600000004</v>
      </c>
      <c r="I65" s="379">
        <v>30394.028480000001</v>
      </c>
      <c r="J65" s="379">
        <v>7223.9429599999994</v>
      </c>
      <c r="K65" s="379">
        <v>65932.795679999996</v>
      </c>
      <c r="L65" s="379">
        <v>2287.9926999999998</v>
      </c>
      <c r="M65" s="379">
        <v>0</v>
      </c>
      <c r="N65" s="379">
        <v>0</v>
      </c>
    </row>
    <row r="66" spans="1:14" customFormat="1" ht="14.5">
      <c r="A66" s="12"/>
      <c r="B66" s="378" t="s">
        <v>118</v>
      </c>
      <c r="C66" s="377">
        <v>0</v>
      </c>
      <c r="D66" s="377">
        <v>0</v>
      </c>
      <c r="E66" s="377">
        <v>0</v>
      </c>
      <c r="F66" s="377">
        <v>0</v>
      </c>
      <c r="G66" s="377">
        <v>0</v>
      </c>
      <c r="H66" s="377">
        <v>0</v>
      </c>
      <c r="I66" s="377">
        <v>0</v>
      </c>
      <c r="J66" s="377">
        <v>0</v>
      </c>
      <c r="K66" s="377">
        <v>0</v>
      </c>
      <c r="L66" s="377">
        <v>0</v>
      </c>
      <c r="M66" s="377">
        <v>0</v>
      </c>
      <c r="N66" s="377">
        <v>0</v>
      </c>
    </row>
    <row r="67" spans="1:14" customFormat="1" ht="14.5">
      <c r="A67" s="12"/>
      <c r="B67" s="378" t="s">
        <v>98</v>
      </c>
      <c r="C67" s="377">
        <v>0</v>
      </c>
      <c r="D67" s="377">
        <v>0</v>
      </c>
      <c r="E67" s="377">
        <v>0</v>
      </c>
      <c r="F67" s="377">
        <v>0</v>
      </c>
      <c r="G67" s="377">
        <v>0</v>
      </c>
      <c r="H67" s="377">
        <v>0</v>
      </c>
      <c r="I67" s="377">
        <v>0</v>
      </c>
      <c r="J67" s="377">
        <v>0</v>
      </c>
      <c r="K67" s="377">
        <v>0</v>
      </c>
      <c r="L67" s="377">
        <v>0</v>
      </c>
      <c r="M67" s="377">
        <v>0</v>
      </c>
      <c r="N67" s="377">
        <v>0</v>
      </c>
    </row>
    <row r="68" spans="1:14" customFormat="1" ht="14.5">
      <c r="A68" s="12"/>
      <c r="B68" s="378" t="s">
        <v>52</v>
      </c>
      <c r="C68" s="379">
        <v>0</v>
      </c>
      <c r="D68" s="379">
        <v>0</v>
      </c>
      <c r="E68" s="379">
        <v>0</v>
      </c>
      <c r="F68" s="379">
        <v>0</v>
      </c>
      <c r="G68" s="379">
        <v>0</v>
      </c>
      <c r="H68" s="379">
        <v>0</v>
      </c>
      <c r="I68" s="379">
        <v>0</v>
      </c>
      <c r="J68" s="379">
        <v>0</v>
      </c>
      <c r="K68" s="379">
        <v>0</v>
      </c>
      <c r="L68" s="379">
        <v>0</v>
      </c>
      <c r="M68" s="379">
        <v>0</v>
      </c>
      <c r="N68" s="379">
        <v>0</v>
      </c>
    </row>
    <row r="69" spans="1:14" customFormat="1" ht="14.5">
      <c r="A69" s="12"/>
      <c r="B69" s="378" t="s">
        <v>50</v>
      </c>
      <c r="C69" s="379">
        <v>0</v>
      </c>
      <c r="D69" s="379">
        <v>0</v>
      </c>
      <c r="E69" s="379">
        <v>0</v>
      </c>
      <c r="F69" s="379">
        <v>8582.7871099999993</v>
      </c>
      <c r="G69" s="379">
        <v>1068.5358699999999</v>
      </c>
      <c r="H69" s="379">
        <v>3169.2297299999996</v>
      </c>
      <c r="I69" s="379">
        <v>6423.9478000000563</v>
      </c>
      <c r="J69" s="379">
        <v>19148.153879999998</v>
      </c>
      <c r="K69" s="379">
        <v>3347.3025899999998</v>
      </c>
      <c r="L69" s="379">
        <v>5577.0173500000001</v>
      </c>
      <c r="M69" s="379">
        <v>0</v>
      </c>
      <c r="N69" s="379">
        <v>0</v>
      </c>
    </row>
    <row r="70" spans="1:14" customFormat="1" ht="14.5">
      <c r="A70" s="12"/>
      <c r="B70" s="378" t="s">
        <v>55</v>
      </c>
      <c r="C70" s="379">
        <v>0</v>
      </c>
      <c r="D70" s="379">
        <v>0</v>
      </c>
      <c r="E70" s="379">
        <v>0</v>
      </c>
      <c r="F70" s="379">
        <v>0</v>
      </c>
      <c r="G70" s="379">
        <v>0</v>
      </c>
      <c r="H70" s="379">
        <v>0</v>
      </c>
      <c r="I70" s="379">
        <v>0</v>
      </c>
      <c r="J70" s="379">
        <v>0</v>
      </c>
      <c r="K70" s="379">
        <v>0</v>
      </c>
      <c r="L70" s="379">
        <v>0</v>
      </c>
      <c r="M70" s="379">
        <v>0</v>
      </c>
      <c r="N70" s="379">
        <v>0</v>
      </c>
    </row>
    <row r="71" spans="1:14" customFormat="1" ht="14.5">
      <c r="A71" s="12"/>
      <c r="B71" s="378" t="s">
        <v>119</v>
      </c>
      <c r="C71" s="377">
        <v>0</v>
      </c>
      <c r="D71" s="377">
        <v>0</v>
      </c>
      <c r="E71" s="377">
        <v>0</v>
      </c>
      <c r="F71" s="377">
        <v>0</v>
      </c>
      <c r="G71" s="377">
        <v>0</v>
      </c>
      <c r="H71" s="377">
        <v>0</v>
      </c>
      <c r="I71" s="377">
        <v>0</v>
      </c>
      <c r="J71" s="377">
        <v>0</v>
      </c>
      <c r="K71" s="377">
        <v>0</v>
      </c>
      <c r="L71" s="377">
        <v>0</v>
      </c>
      <c r="M71" s="377">
        <v>0</v>
      </c>
      <c r="N71" s="377">
        <v>0</v>
      </c>
    </row>
    <row r="72" spans="1:14" customFormat="1" ht="14.5">
      <c r="A72" s="12"/>
      <c r="B72" s="378" t="s">
        <v>51</v>
      </c>
      <c r="C72" s="379">
        <v>0</v>
      </c>
      <c r="D72" s="379">
        <v>0</v>
      </c>
      <c r="E72" s="379">
        <v>0</v>
      </c>
      <c r="F72" s="379">
        <v>0</v>
      </c>
      <c r="G72" s="379">
        <v>0</v>
      </c>
      <c r="H72" s="379">
        <v>0</v>
      </c>
      <c r="I72" s="379">
        <v>0</v>
      </c>
      <c r="J72" s="379">
        <v>0</v>
      </c>
      <c r="K72" s="379">
        <v>0</v>
      </c>
      <c r="L72" s="379">
        <v>0</v>
      </c>
      <c r="M72" s="379">
        <v>0</v>
      </c>
      <c r="N72" s="379">
        <v>0</v>
      </c>
    </row>
    <row r="73" spans="1:14" customFormat="1" ht="14.5">
      <c r="A73" s="12"/>
      <c r="B73" s="378" t="s">
        <v>54</v>
      </c>
      <c r="C73" s="379">
        <v>0</v>
      </c>
      <c r="D73" s="379">
        <v>0</v>
      </c>
      <c r="E73" s="379">
        <v>0</v>
      </c>
      <c r="F73" s="379">
        <v>493.61097999999998</v>
      </c>
      <c r="G73" s="379">
        <v>427.70267999999999</v>
      </c>
      <c r="H73" s="379">
        <v>149.20116000000002</v>
      </c>
      <c r="I73" s="379">
        <v>97.86366000000001</v>
      </c>
      <c r="J73" s="379">
        <v>67.349530000000001</v>
      </c>
      <c r="K73" s="379">
        <v>37.004519999999999</v>
      </c>
      <c r="L73" s="379">
        <v>26.342680000000001</v>
      </c>
      <c r="M73" s="379">
        <v>0</v>
      </c>
      <c r="N73" s="379">
        <v>0</v>
      </c>
    </row>
    <row r="74" spans="1:14" customFormat="1" ht="14.5">
      <c r="A74" s="12"/>
      <c r="B74" s="378" t="s">
        <v>120</v>
      </c>
      <c r="C74" s="377">
        <v>0</v>
      </c>
      <c r="D74" s="377">
        <v>0</v>
      </c>
      <c r="E74" s="377">
        <v>0</v>
      </c>
      <c r="F74" s="377">
        <v>0</v>
      </c>
      <c r="G74" s="377">
        <v>0</v>
      </c>
      <c r="H74" s="377">
        <v>0</v>
      </c>
      <c r="I74" s="377">
        <v>0</v>
      </c>
      <c r="J74" s="377">
        <v>0</v>
      </c>
      <c r="K74" s="377">
        <v>0</v>
      </c>
      <c r="L74" s="377">
        <v>0</v>
      </c>
      <c r="M74" s="377">
        <v>0</v>
      </c>
      <c r="N74" s="377">
        <v>0</v>
      </c>
    </row>
    <row r="75" spans="1:14" customFormat="1" ht="14.5">
      <c r="A75" s="12"/>
      <c r="B75" s="378" t="s">
        <v>56</v>
      </c>
      <c r="C75" s="379">
        <v>0</v>
      </c>
      <c r="D75" s="379">
        <v>0</v>
      </c>
      <c r="E75" s="379">
        <v>0</v>
      </c>
      <c r="F75" s="379">
        <v>0</v>
      </c>
      <c r="G75" s="379">
        <v>0</v>
      </c>
      <c r="H75" s="379">
        <v>0</v>
      </c>
      <c r="I75" s="379">
        <v>0</v>
      </c>
      <c r="J75" s="379">
        <v>0</v>
      </c>
      <c r="K75" s="379">
        <v>0</v>
      </c>
      <c r="L75" s="379">
        <v>0</v>
      </c>
      <c r="M75" s="379">
        <v>0</v>
      </c>
      <c r="N75" s="379">
        <v>0</v>
      </c>
    </row>
    <row r="76" spans="1:14" customFormat="1" ht="14.5">
      <c r="A76" s="12"/>
      <c r="B76" s="378" t="s">
        <v>224</v>
      </c>
      <c r="C76" s="377">
        <v>0</v>
      </c>
      <c r="D76" s="377">
        <v>0</v>
      </c>
      <c r="E76" s="377">
        <v>0</v>
      </c>
      <c r="F76" s="377">
        <v>0</v>
      </c>
      <c r="G76" s="377">
        <v>0</v>
      </c>
      <c r="H76" s="377">
        <v>0</v>
      </c>
      <c r="I76" s="377">
        <v>0</v>
      </c>
      <c r="J76" s="377">
        <v>0</v>
      </c>
      <c r="K76" s="377">
        <v>0</v>
      </c>
      <c r="L76" s="377">
        <v>0</v>
      </c>
      <c r="M76" s="377">
        <v>0</v>
      </c>
      <c r="N76" s="377">
        <v>0</v>
      </c>
    </row>
    <row r="77" spans="1:14" customFormat="1" ht="14.5">
      <c r="A77" s="12"/>
      <c r="B77" s="378" t="s">
        <v>53</v>
      </c>
      <c r="C77" s="379">
        <v>0</v>
      </c>
      <c r="D77" s="379">
        <v>0</v>
      </c>
      <c r="E77" s="379">
        <v>0</v>
      </c>
      <c r="F77" s="379">
        <v>0</v>
      </c>
      <c r="G77" s="379">
        <v>0</v>
      </c>
      <c r="H77" s="379">
        <v>0</v>
      </c>
      <c r="I77" s="379">
        <v>0</v>
      </c>
      <c r="J77" s="379">
        <v>0</v>
      </c>
      <c r="K77" s="379">
        <v>1.0000000000000001E-5</v>
      </c>
      <c r="L77" s="379">
        <v>1.0000000000000001E-5</v>
      </c>
      <c r="M77" s="379">
        <v>1.0000000000000001E-5</v>
      </c>
      <c r="N77" s="379">
        <v>0</v>
      </c>
    </row>
    <row r="78" spans="1:14" customFormat="1" ht="14.5">
      <c r="A78" s="12"/>
      <c r="B78" s="378" t="s">
        <v>57</v>
      </c>
      <c r="C78" s="379">
        <v>0</v>
      </c>
      <c r="D78" s="379">
        <v>0</v>
      </c>
      <c r="E78" s="379">
        <v>0</v>
      </c>
      <c r="F78" s="379">
        <v>22619.275819999995</v>
      </c>
      <c r="G78" s="379">
        <v>23512.419880000001</v>
      </c>
      <c r="H78" s="379">
        <v>34539.260190000001</v>
      </c>
      <c r="I78" s="379">
        <v>40653.731330000002</v>
      </c>
      <c r="J78" s="379">
        <v>63495.863699999994</v>
      </c>
      <c r="K78" s="379">
        <v>0</v>
      </c>
      <c r="L78" s="379">
        <v>0</v>
      </c>
      <c r="M78" s="379">
        <v>0</v>
      </c>
      <c r="N78" s="379">
        <v>0</v>
      </c>
    </row>
    <row r="79" spans="1:14" customFormat="1" ht="14.5">
      <c r="A79" s="13"/>
      <c r="B79" s="380" t="s">
        <v>58</v>
      </c>
      <c r="C79" s="377">
        <v>0</v>
      </c>
      <c r="D79" s="377">
        <v>0</v>
      </c>
      <c r="E79" s="377">
        <v>0</v>
      </c>
      <c r="F79" s="377">
        <v>598532.65485000005</v>
      </c>
      <c r="G79" s="377">
        <v>579408.66050999996</v>
      </c>
      <c r="H79" s="377">
        <v>570038.68973000022</v>
      </c>
      <c r="I79" s="377">
        <v>558472.2035399999</v>
      </c>
      <c r="J79" s="377">
        <v>537880.3463199999</v>
      </c>
      <c r="K79" s="377">
        <v>554727.23599000007</v>
      </c>
      <c r="L79" s="377">
        <v>583045.80581000005</v>
      </c>
      <c r="M79" s="377">
        <v>0</v>
      </c>
      <c r="N79" s="377">
        <v>0</v>
      </c>
    </row>
    <row r="80" spans="1:14" customFormat="1" ht="14.5">
      <c r="A80" s="12"/>
      <c r="B80" s="376" t="s">
        <v>59</v>
      </c>
      <c r="C80" s="377">
        <v>0</v>
      </c>
      <c r="D80" s="377">
        <v>0</v>
      </c>
      <c r="E80" s="377">
        <v>0</v>
      </c>
      <c r="F80" s="377">
        <v>2597.9806600000002</v>
      </c>
      <c r="G80" s="377">
        <v>3061.4782400000004</v>
      </c>
      <c r="H80" s="377">
        <v>3429.7904299999996</v>
      </c>
      <c r="I80" s="377">
        <v>3889.0101600000003</v>
      </c>
      <c r="J80" s="377">
        <v>5230.6233999999995</v>
      </c>
      <c r="K80" s="377">
        <v>19596.409620000002</v>
      </c>
      <c r="L80" s="377">
        <v>31777.677969999997</v>
      </c>
      <c r="M80" s="377">
        <v>0</v>
      </c>
      <c r="N80" s="377">
        <v>0</v>
      </c>
    </row>
    <row r="81" spans="1:14" customFormat="1" ht="14.5">
      <c r="A81" s="12"/>
      <c r="B81" s="378" t="s">
        <v>118</v>
      </c>
      <c r="C81" s="377">
        <v>0</v>
      </c>
      <c r="D81" s="377">
        <v>0</v>
      </c>
      <c r="E81" s="377">
        <v>0</v>
      </c>
      <c r="F81" s="377">
        <v>0</v>
      </c>
      <c r="G81" s="377">
        <v>0</v>
      </c>
      <c r="H81" s="377">
        <v>0</v>
      </c>
      <c r="I81" s="377">
        <v>0</v>
      </c>
      <c r="J81" s="377">
        <v>0</v>
      </c>
      <c r="K81" s="377">
        <v>0</v>
      </c>
      <c r="L81" s="377">
        <v>0</v>
      </c>
      <c r="M81" s="377">
        <v>0</v>
      </c>
      <c r="N81" s="377">
        <v>0</v>
      </c>
    </row>
    <row r="82" spans="1:14" customFormat="1" ht="14.5">
      <c r="A82" s="12"/>
      <c r="B82" s="378" t="s">
        <v>98</v>
      </c>
      <c r="C82" s="377">
        <v>0</v>
      </c>
      <c r="D82" s="377">
        <v>0</v>
      </c>
      <c r="E82" s="377">
        <v>0</v>
      </c>
      <c r="F82" s="377">
        <v>0</v>
      </c>
      <c r="G82" s="377">
        <v>0</v>
      </c>
      <c r="H82" s="377">
        <v>0</v>
      </c>
      <c r="I82" s="377">
        <v>0</v>
      </c>
      <c r="J82" s="377">
        <v>0</v>
      </c>
      <c r="K82" s="377">
        <v>0</v>
      </c>
      <c r="L82" s="377">
        <v>0</v>
      </c>
      <c r="M82" s="377">
        <v>0</v>
      </c>
      <c r="N82" s="377">
        <v>0</v>
      </c>
    </row>
    <row r="83" spans="1:14" customFormat="1" ht="14.5">
      <c r="A83" s="12"/>
      <c r="B83" s="378" t="s">
        <v>50</v>
      </c>
      <c r="C83" s="379">
        <v>0</v>
      </c>
      <c r="D83" s="379">
        <v>0</v>
      </c>
      <c r="E83" s="379">
        <v>0</v>
      </c>
      <c r="F83" s="379">
        <v>0</v>
      </c>
      <c r="G83" s="379">
        <v>0</v>
      </c>
      <c r="H83" s="379">
        <v>0</v>
      </c>
      <c r="I83" s="379">
        <v>0</v>
      </c>
      <c r="J83" s="379">
        <v>0</v>
      </c>
      <c r="K83" s="379">
        <v>14132.712740000001</v>
      </c>
      <c r="L83" s="379">
        <v>26109.170859999998</v>
      </c>
      <c r="M83" s="379">
        <v>0</v>
      </c>
      <c r="N83" s="379">
        <v>0</v>
      </c>
    </row>
    <row r="84" spans="1:14" customFormat="1" ht="14.5">
      <c r="A84" s="12"/>
      <c r="B84" s="378" t="s">
        <v>63</v>
      </c>
      <c r="C84" s="379">
        <v>0</v>
      </c>
      <c r="D84" s="379">
        <v>0</v>
      </c>
      <c r="E84" s="379">
        <v>0</v>
      </c>
      <c r="F84" s="379">
        <v>0</v>
      </c>
      <c r="G84" s="379">
        <v>0</v>
      </c>
      <c r="H84" s="379">
        <v>0</v>
      </c>
      <c r="I84" s="379">
        <v>0</v>
      </c>
      <c r="J84" s="379">
        <v>0</v>
      </c>
      <c r="K84" s="379">
        <v>0</v>
      </c>
      <c r="L84" s="379">
        <v>0</v>
      </c>
      <c r="M84" s="379">
        <v>0</v>
      </c>
      <c r="N84" s="379">
        <v>0</v>
      </c>
    </row>
    <row r="85" spans="1:14" customFormat="1" ht="14.5">
      <c r="A85" s="12"/>
      <c r="B85" s="378" t="s">
        <v>119</v>
      </c>
      <c r="C85" s="377">
        <v>0</v>
      </c>
      <c r="D85" s="377">
        <v>0</v>
      </c>
      <c r="E85" s="377">
        <v>0</v>
      </c>
      <c r="F85" s="377">
        <v>0</v>
      </c>
      <c r="G85" s="377">
        <v>0</v>
      </c>
      <c r="H85" s="377">
        <v>0</v>
      </c>
      <c r="I85" s="377">
        <v>0</v>
      </c>
      <c r="J85" s="377">
        <v>0</v>
      </c>
      <c r="K85" s="377">
        <v>0</v>
      </c>
      <c r="L85" s="377">
        <v>0</v>
      </c>
      <c r="M85" s="377">
        <v>0</v>
      </c>
      <c r="N85" s="377">
        <v>0</v>
      </c>
    </row>
    <row r="86" spans="1:14" customFormat="1" ht="14.5">
      <c r="A86" s="12"/>
      <c r="B86" s="378" t="s">
        <v>61</v>
      </c>
      <c r="C86" s="379">
        <v>0</v>
      </c>
      <c r="D86" s="379">
        <v>0</v>
      </c>
      <c r="E86" s="379">
        <v>0</v>
      </c>
      <c r="F86" s="379">
        <v>0</v>
      </c>
      <c r="G86" s="379">
        <v>0</v>
      </c>
      <c r="H86" s="379">
        <v>0</v>
      </c>
      <c r="I86" s="379">
        <v>69.088580000000007</v>
      </c>
      <c r="J86" s="379">
        <v>227.79472000000004</v>
      </c>
      <c r="K86" s="379">
        <v>270.97982999999999</v>
      </c>
      <c r="L86" s="379">
        <v>340.16818999999998</v>
      </c>
      <c r="M86" s="379">
        <v>0</v>
      </c>
      <c r="N86" s="379">
        <v>0</v>
      </c>
    </row>
    <row r="87" spans="1:14" customFormat="1" ht="14.5">
      <c r="A87" s="12"/>
      <c r="B87" s="378" t="s">
        <v>120</v>
      </c>
      <c r="C87" s="377">
        <v>0</v>
      </c>
      <c r="D87" s="377">
        <v>0</v>
      </c>
      <c r="E87" s="377">
        <v>0</v>
      </c>
      <c r="F87" s="377">
        <v>0</v>
      </c>
      <c r="G87" s="377">
        <v>0</v>
      </c>
      <c r="H87" s="377">
        <v>0</v>
      </c>
      <c r="I87" s="377">
        <v>0</v>
      </c>
      <c r="J87" s="377">
        <v>0</v>
      </c>
      <c r="K87" s="377">
        <v>0</v>
      </c>
      <c r="L87" s="377">
        <v>0</v>
      </c>
      <c r="M87" s="377">
        <v>0</v>
      </c>
      <c r="N87" s="377">
        <v>0</v>
      </c>
    </row>
    <row r="88" spans="1:14" customFormat="1" ht="14.5">
      <c r="A88" s="12"/>
      <c r="B88" s="378" t="s">
        <v>62</v>
      </c>
      <c r="C88" s="379">
        <v>0</v>
      </c>
      <c r="D88" s="379">
        <v>0</v>
      </c>
      <c r="E88" s="379">
        <v>0</v>
      </c>
      <c r="F88" s="379">
        <v>2597.9806600000002</v>
      </c>
      <c r="G88" s="379">
        <v>3061.4782400000004</v>
      </c>
      <c r="H88" s="379">
        <v>3429.7904299999996</v>
      </c>
      <c r="I88" s="379">
        <v>3819.9215800000002</v>
      </c>
      <c r="J88" s="379">
        <v>5002.8286799999996</v>
      </c>
      <c r="K88" s="379">
        <v>5192.7170500000002</v>
      </c>
      <c r="L88" s="379">
        <v>5328.3389200000001</v>
      </c>
      <c r="M88" s="379">
        <v>0</v>
      </c>
      <c r="N88" s="379">
        <v>0</v>
      </c>
    </row>
    <row r="89" spans="1:14" customFormat="1" ht="14.5">
      <c r="A89" s="12"/>
      <c r="B89" s="378" t="s">
        <v>93</v>
      </c>
      <c r="C89" s="377">
        <v>0</v>
      </c>
      <c r="D89" s="377">
        <v>0</v>
      </c>
      <c r="E89" s="377">
        <v>0</v>
      </c>
      <c r="F89" s="377">
        <v>0</v>
      </c>
      <c r="G89" s="377">
        <v>0</v>
      </c>
      <c r="H89" s="377">
        <v>0</v>
      </c>
      <c r="I89" s="377">
        <v>0</v>
      </c>
      <c r="J89" s="377">
        <v>0</v>
      </c>
      <c r="K89" s="377">
        <v>0</v>
      </c>
      <c r="L89" s="377">
        <v>0</v>
      </c>
      <c r="M89" s="377">
        <v>0</v>
      </c>
      <c r="N89" s="377">
        <v>0</v>
      </c>
    </row>
    <row r="90" spans="1:14" customFormat="1" ht="14.5">
      <c r="A90" s="12"/>
      <c r="B90" s="378" t="s">
        <v>53</v>
      </c>
      <c r="C90" s="379">
        <v>0</v>
      </c>
      <c r="D90" s="379">
        <v>0</v>
      </c>
      <c r="E90" s="379">
        <v>0</v>
      </c>
      <c r="F90" s="379">
        <v>0</v>
      </c>
      <c r="G90" s="379">
        <v>0</v>
      </c>
      <c r="H90" s="379">
        <v>0</v>
      </c>
      <c r="I90" s="379">
        <v>0</v>
      </c>
      <c r="J90" s="379">
        <v>0</v>
      </c>
      <c r="K90" s="379">
        <v>0</v>
      </c>
      <c r="L90" s="379">
        <v>0</v>
      </c>
      <c r="M90" s="379">
        <v>0</v>
      </c>
      <c r="N90" s="379">
        <v>0</v>
      </c>
    </row>
    <row r="91" spans="1:14" customFormat="1" ht="14.5">
      <c r="A91" s="12"/>
      <c r="B91" s="378" t="s">
        <v>60</v>
      </c>
      <c r="C91" s="379">
        <v>0</v>
      </c>
      <c r="D91" s="379">
        <v>0</v>
      </c>
      <c r="E91" s="379">
        <v>0</v>
      </c>
      <c r="F91" s="379">
        <v>0</v>
      </c>
      <c r="G91" s="379">
        <v>0</v>
      </c>
      <c r="H91" s="379">
        <v>0</v>
      </c>
      <c r="I91" s="379">
        <v>0</v>
      </c>
      <c r="J91" s="379">
        <v>0</v>
      </c>
      <c r="K91" s="379">
        <v>0</v>
      </c>
      <c r="L91" s="379">
        <v>0</v>
      </c>
      <c r="M91" s="379">
        <v>0</v>
      </c>
      <c r="N91" s="379">
        <v>0</v>
      </c>
    </row>
    <row r="92" spans="1:14" customFormat="1" ht="14.5">
      <c r="A92" s="14"/>
      <c r="B92" s="380" t="s">
        <v>64</v>
      </c>
      <c r="C92" s="377">
        <v>0</v>
      </c>
      <c r="D92" s="377">
        <v>0</v>
      </c>
      <c r="E92" s="377">
        <v>0</v>
      </c>
      <c r="F92" s="377">
        <v>595934.67419000005</v>
      </c>
      <c r="G92" s="377">
        <v>576347.18226999999</v>
      </c>
      <c r="H92" s="377">
        <v>566608.89930000016</v>
      </c>
      <c r="I92" s="377">
        <v>554583.19337999995</v>
      </c>
      <c r="J92" s="377">
        <v>532649.72291999985</v>
      </c>
      <c r="K92" s="377">
        <v>535130.82637000002</v>
      </c>
      <c r="L92" s="377">
        <v>551268.12784000009</v>
      </c>
      <c r="M92" s="377">
        <v>0</v>
      </c>
      <c r="N92" s="377">
        <v>0</v>
      </c>
    </row>
    <row r="93" spans="1:14" customFormat="1" ht="14.5">
      <c r="A93" s="13"/>
      <c r="B93" s="381" t="s">
        <v>65</v>
      </c>
      <c r="C93" s="379">
        <v>0</v>
      </c>
      <c r="D93" s="379">
        <v>0</v>
      </c>
      <c r="E93" s="379">
        <v>0</v>
      </c>
      <c r="F93" s="379">
        <v>0</v>
      </c>
      <c r="G93" s="379">
        <v>0</v>
      </c>
      <c r="H93" s="379">
        <v>0</v>
      </c>
      <c r="I93" s="379">
        <v>0</v>
      </c>
      <c r="J93" s="379">
        <v>0</v>
      </c>
      <c r="K93" s="379">
        <v>0</v>
      </c>
      <c r="L93" s="379">
        <v>0</v>
      </c>
      <c r="M93" s="379">
        <v>0</v>
      </c>
      <c r="N93" s="379">
        <v>0</v>
      </c>
    </row>
    <row r="94" spans="1:14" customFormat="1" ht="14.5">
      <c r="A94" s="14"/>
      <c r="B94" s="381" t="s">
        <v>66</v>
      </c>
      <c r="C94" s="379">
        <v>0</v>
      </c>
      <c r="D94" s="379">
        <v>0</v>
      </c>
      <c r="E94" s="379">
        <v>0</v>
      </c>
      <c r="F94" s="379">
        <v>588559.16368</v>
      </c>
      <c r="G94" s="379">
        <v>569267.55220000003</v>
      </c>
      <c r="H94" s="379">
        <v>560016.61716000014</v>
      </c>
      <c r="I94" s="379">
        <v>548536.30585999996</v>
      </c>
      <c r="J94" s="379">
        <v>525471.17910999991</v>
      </c>
      <c r="K94" s="379">
        <v>527999.62395000004</v>
      </c>
      <c r="L94" s="379">
        <v>544166.41026000003</v>
      </c>
      <c r="M94" s="379">
        <v>0</v>
      </c>
      <c r="N94" s="379">
        <v>0</v>
      </c>
    </row>
    <row r="95" spans="1:14" customFormat="1" ht="14.5">
      <c r="A95" s="14"/>
      <c r="B95" s="381" t="s">
        <v>67</v>
      </c>
      <c r="C95" s="379">
        <v>0</v>
      </c>
      <c r="D95" s="379">
        <v>0</v>
      </c>
      <c r="E95" s="379">
        <v>0</v>
      </c>
      <c r="F95" s="379">
        <v>7375.5105099999992</v>
      </c>
      <c r="G95" s="379">
        <v>7079.6300699999993</v>
      </c>
      <c r="H95" s="379">
        <v>6592.2821399999993</v>
      </c>
      <c r="I95" s="379">
        <v>6046.8875199999993</v>
      </c>
      <c r="J95" s="379">
        <v>7178.5438099999992</v>
      </c>
      <c r="K95" s="379">
        <v>7131.2024199999996</v>
      </c>
      <c r="L95" s="379">
        <v>7101.7175799999995</v>
      </c>
      <c r="M95" s="379">
        <v>0</v>
      </c>
      <c r="N95" s="379">
        <v>0</v>
      </c>
    </row>
    <row r="96" spans="1:14" customFormat="1" ht="14.5">
      <c r="A96" s="14"/>
      <c r="B96" s="382" t="s">
        <v>68</v>
      </c>
      <c r="C96" s="383">
        <v>0</v>
      </c>
      <c r="D96" s="383">
        <v>0</v>
      </c>
      <c r="E96" s="383">
        <v>0</v>
      </c>
      <c r="F96" s="383">
        <v>0</v>
      </c>
      <c r="G96" s="383">
        <v>0</v>
      </c>
      <c r="H96" s="383">
        <v>0</v>
      </c>
      <c r="I96" s="383">
        <v>0</v>
      </c>
      <c r="J96" s="383">
        <v>0</v>
      </c>
      <c r="K96" s="383">
        <v>0</v>
      </c>
      <c r="L96" s="383">
        <v>0</v>
      </c>
      <c r="M96" s="383">
        <v>0</v>
      </c>
      <c r="N96" s="383">
        <v>0</v>
      </c>
    </row>
    <row r="97" spans="1:14" customFormat="1" ht="14.5">
      <c r="A97" s="15"/>
      <c r="B97" s="384" t="s">
        <v>69</v>
      </c>
      <c r="C97" s="385">
        <v>0</v>
      </c>
      <c r="D97" s="385">
        <v>0</v>
      </c>
      <c r="E97" s="385">
        <v>0</v>
      </c>
      <c r="F97" s="385">
        <v>631281.37265000003</v>
      </c>
      <c r="G97" s="385">
        <v>613447.85616999993</v>
      </c>
      <c r="H97" s="385">
        <v>614147.31617000024</v>
      </c>
      <c r="I97" s="385">
        <v>636041.77480999997</v>
      </c>
      <c r="J97" s="385">
        <v>627815.6563899999</v>
      </c>
      <c r="K97" s="385">
        <v>624044.33879000007</v>
      </c>
      <c r="L97" s="385">
        <v>590937.15855000005</v>
      </c>
      <c r="M97" s="385">
        <v>1.0000000000000001E-5</v>
      </c>
      <c r="N97" s="385">
        <v>0</v>
      </c>
    </row>
    <row r="98" spans="1:14" customFormat="1" ht="15" thickBot="1">
      <c r="A98" s="13"/>
      <c r="C98" s="11"/>
      <c r="D98" s="11"/>
      <c r="E98" s="11"/>
      <c r="F98" s="11"/>
      <c r="G98" s="11"/>
      <c r="H98" s="11"/>
      <c r="I98" s="11"/>
      <c r="J98" s="11"/>
      <c r="K98" s="11"/>
      <c r="L98" s="11"/>
      <c r="M98" s="11"/>
      <c r="N98" s="11"/>
    </row>
    <row r="99" spans="1:14" s="31" customFormat="1" ht="16" customHeight="1" thickTop="1" thickBot="1">
      <c r="A99" s="178"/>
      <c r="B99" s="27" t="s">
        <v>95</v>
      </c>
      <c r="C99" s="391">
        <v>2015</v>
      </c>
      <c r="D99" s="391"/>
      <c r="E99" s="391"/>
      <c r="F99" s="391"/>
      <c r="G99" s="392">
        <v>2016</v>
      </c>
      <c r="H99" s="391"/>
      <c r="I99" s="391"/>
      <c r="J99" s="391"/>
      <c r="K99" s="392">
        <v>2017</v>
      </c>
      <c r="L99" s="391"/>
      <c r="M99" s="391"/>
      <c r="N99" s="391"/>
    </row>
    <row r="100" spans="1:14" customFormat="1" ht="16" customHeight="1" thickTop="1">
      <c r="A100" s="16"/>
      <c r="B100" s="28" t="s">
        <v>97</v>
      </c>
      <c r="C100" s="351" t="s">
        <v>0</v>
      </c>
      <c r="D100" s="351" t="s">
        <v>1</v>
      </c>
      <c r="E100" s="351" t="s">
        <v>2</v>
      </c>
      <c r="F100" s="351" t="s">
        <v>3</v>
      </c>
      <c r="G100" s="351" t="s">
        <v>4</v>
      </c>
      <c r="H100" s="351" t="s">
        <v>5</v>
      </c>
      <c r="I100" s="351" t="s">
        <v>6</v>
      </c>
      <c r="J100" s="351" t="s">
        <v>7</v>
      </c>
      <c r="K100" s="351" t="s">
        <v>8</v>
      </c>
      <c r="L100" s="351" t="s">
        <v>90</v>
      </c>
      <c r="M100" s="351" t="s">
        <v>102</v>
      </c>
      <c r="N100" s="351" t="s">
        <v>103</v>
      </c>
    </row>
    <row r="101" spans="1:14" customFormat="1" ht="14.5">
      <c r="A101" s="17"/>
      <c r="B101" s="380" t="s">
        <v>71</v>
      </c>
      <c r="C101" s="377">
        <v>0</v>
      </c>
      <c r="D101" s="377">
        <v>0</v>
      </c>
      <c r="E101" s="377">
        <v>0</v>
      </c>
      <c r="F101" s="377">
        <v>146035.96349000002</v>
      </c>
      <c r="G101" s="377">
        <v>132659.05949000001</v>
      </c>
      <c r="H101" s="377">
        <v>124246.06807000001</v>
      </c>
      <c r="I101" s="377">
        <v>125818.91307</v>
      </c>
      <c r="J101" s="377">
        <v>61539.714330000003</v>
      </c>
      <c r="K101" s="377">
        <v>42086.850400000163</v>
      </c>
      <c r="L101" s="377">
        <v>47397.298080000124</v>
      </c>
      <c r="M101" s="377">
        <v>-9.9999999999999991E-5</v>
      </c>
      <c r="N101" s="377">
        <v>0</v>
      </c>
    </row>
    <row r="102" spans="1:14" customFormat="1" ht="14.5">
      <c r="A102" s="17"/>
      <c r="B102" s="386" t="s">
        <v>72</v>
      </c>
      <c r="C102" s="379">
        <v>0</v>
      </c>
      <c r="D102" s="379">
        <v>0</v>
      </c>
      <c r="E102" s="379">
        <v>0</v>
      </c>
      <c r="F102" s="379">
        <v>0</v>
      </c>
      <c r="G102" s="379">
        <v>-2.5324300000000513</v>
      </c>
      <c r="H102" s="379">
        <v>-6.2299999999995631E-3</v>
      </c>
      <c r="I102" s="379">
        <v>6.1208599999999977</v>
      </c>
      <c r="J102" s="379">
        <v>583.27392000000009</v>
      </c>
      <c r="K102" s="379">
        <v>9954.8792799999992</v>
      </c>
      <c r="L102" s="379">
        <v>11542.878879999998</v>
      </c>
      <c r="M102" s="379">
        <v>0</v>
      </c>
      <c r="N102" s="379">
        <v>0</v>
      </c>
    </row>
    <row r="103" spans="1:14" customFormat="1" ht="14.5">
      <c r="A103" s="17"/>
      <c r="B103" s="386" t="s">
        <v>74</v>
      </c>
      <c r="C103" s="379">
        <v>0</v>
      </c>
      <c r="D103" s="379">
        <v>0</v>
      </c>
      <c r="E103" s="379">
        <v>0</v>
      </c>
      <c r="F103" s="379">
        <v>8291.9793199999986</v>
      </c>
      <c r="G103" s="379">
        <v>4593.4154699999999</v>
      </c>
      <c r="H103" s="379">
        <v>8806.5962400000008</v>
      </c>
      <c r="I103" s="379">
        <v>13274.069790000001</v>
      </c>
      <c r="J103" s="379">
        <v>24454.357380000001</v>
      </c>
      <c r="K103" s="379">
        <v>4530.6416899999995</v>
      </c>
      <c r="L103" s="379">
        <v>10384.421960000003</v>
      </c>
      <c r="M103" s="379">
        <v>0</v>
      </c>
      <c r="N103" s="379">
        <v>0</v>
      </c>
    </row>
    <row r="104" spans="1:14" customFormat="1" ht="14.5">
      <c r="A104" s="17"/>
      <c r="B104" s="386" t="s">
        <v>73</v>
      </c>
      <c r="C104" s="379">
        <v>0</v>
      </c>
      <c r="D104" s="379">
        <v>0</v>
      </c>
      <c r="E104" s="379">
        <v>0</v>
      </c>
      <c r="F104" s="379">
        <v>164.53237999999999</v>
      </c>
      <c r="G104" s="379">
        <v>145.69417999999996</v>
      </c>
      <c r="H104" s="379">
        <v>59.394539999999999</v>
      </c>
      <c r="I104" s="379">
        <v>1.0000000002037268E-5</v>
      </c>
      <c r="J104" s="379">
        <v>1.0000000000000001E-5</v>
      </c>
      <c r="K104" s="379">
        <v>1.0000000000000001E-5</v>
      </c>
      <c r="L104" s="379">
        <v>1.0000000000000001E-5</v>
      </c>
      <c r="M104" s="379">
        <v>1.0000000000000001E-5</v>
      </c>
      <c r="N104" s="379">
        <v>0</v>
      </c>
    </row>
    <row r="105" spans="1:14" customFormat="1" ht="14.5">
      <c r="A105" s="17"/>
      <c r="B105" s="386" t="s">
        <v>122</v>
      </c>
      <c r="C105" s="379">
        <v>0</v>
      </c>
      <c r="D105" s="379">
        <v>0</v>
      </c>
      <c r="E105" s="379">
        <v>0</v>
      </c>
      <c r="F105" s="379">
        <v>0</v>
      </c>
      <c r="G105" s="379">
        <v>0</v>
      </c>
      <c r="H105" s="379">
        <v>0</v>
      </c>
      <c r="I105" s="379">
        <v>0</v>
      </c>
      <c r="J105" s="379">
        <v>0</v>
      </c>
      <c r="K105" s="379">
        <v>0</v>
      </c>
      <c r="L105" s="379">
        <v>0</v>
      </c>
      <c r="M105" s="379">
        <v>0</v>
      </c>
      <c r="N105" s="379">
        <v>0</v>
      </c>
    </row>
    <row r="106" spans="1:14" customFormat="1" ht="14.5">
      <c r="A106" s="17"/>
      <c r="B106" s="386" t="s">
        <v>124</v>
      </c>
      <c r="C106" s="379">
        <v>0</v>
      </c>
      <c r="D106" s="379">
        <v>0</v>
      </c>
      <c r="E106" s="379">
        <v>0</v>
      </c>
      <c r="F106" s="379">
        <v>50000</v>
      </c>
      <c r="G106" s="379">
        <v>52858.994100000004</v>
      </c>
      <c r="H106" s="379">
        <v>50565.30747</v>
      </c>
      <c r="I106" s="379">
        <v>50000</v>
      </c>
      <c r="J106" s="379">
        <v>25000</v>
      </c>
      <c r="K106" s="379">
        <v>25000</v>
      </c>
      <c r="L106" s="379">
        <v>25000</v>
      </c>
      <c r="M106" s="379">
        <v>0</v>
      </c>
      <c r="N106" s="379">
        <v>0</v>
      </c>
    </row>
    <row r="107" spans="1:14" customFormat="1" ht="14.5">
      <c r="A107" s="17"/>
      <c r="B107" s="386" t="s">
        <v>125</v>
      </c>
      <c r="C107" s="379">
        <v>0</v>
      </c>
      <c r="D107" s="379">
        <v>0</v>
      </c>
      <c r="E107" s="379">
        <v>0</v>
      </c>
      <c r="F107" s="379">
        <v>565.30746999999883</v>
      </c>
      <c r="G107" s="379">
        <v>0</v>
      </c>
      <c r="H107" s="379">
        <v>1238.7007199999998</v>
      </c>
      <c r="I107" s="379">
        <v>3108.3406600000003</v>
      </c>
      <c r="J107" s="379">
        <v>615.14000999999973</v>
      </c>
      <c r="K107" s="379">
        <v>2601.3295400000002</v>
      </c>
      <c r="L107" s="379">
        <v>469.99736999999999</v>
      </c>
      <c r="M107" s="379">
        <v>0</v>
      </c>
      <c r="N107" s="379">
        <v>0</v>
      </c>
    </row>
    <row r="108" spans="1:14" customFormat="1" ht="14.5">
      <c r="A108" s="17"/>
      <c r="B108" s="386" t="s">
        <v>126</v>
      </c>
      <c r="C108" s="379">
        <v>0</v>
      </c>
      <c r="D108" s="379">
        <v>0</v>
      </c>
      <c r="E108" s="379">
        <v>0</v>
      </c>
      <c r="F108" s="379">
        <v>0</v>
      </c>
      <c r="G108" s="379">
        <v>0</v>
      </c>
      <c r="H108" s="379">
        <v>0</v>
      </c>
      <c r="I108" s="379">
        <v>0</v>
      </c>
      <c r="J108" s="379">
        <v>0</v>
      </c>
      <c r="K108" s="379">
        <v>0</v>
      </c>
      <c r="L108" s="379">
        <v>0</v>
      </c>
      <c r="M108" s="379">
        <v>0</v>
      </c>
      <c r="N108" s="379">
        <v>0</v>
      </c>
    </row>
    <row r="109" spans="1:14" customFormat="1" ht="14.5">
      <c r="A109" s="17"/>
      <c r="B109" s="386" t="s">
        <v>127</v>
      </c>
      <c r="C109" s="379">
        <v>0</v>
      </c>
      <c r="D109" s="379">
        <v>0</v>
      </c>
      <c r="E109" s="379">
        <v>0</v>
      </c>
      <c r="F109" s="379">
        <v>0</v>
      </c>
      <c r="G109" s="379">
        <v>0</v>
      </c>
      <c r="H109" s="379">
        <v>0</v>
      </c>
      <c r="I109" s="379">
        <v>0</v>
      </c>
      <c r="J109" s="379">
        <v>0</v>
      </c>
      <c r="K109" s="379">
        <v>0</v>
      </c>
      <c r="L109" s="379">
        <v>0</v>
      </c>
      <c r="M109" s="379">
        <v>0</v>
      </c>
      <c r="N109" s="379">
        <v>0</v>
      </c>
    </row>
    <row r="110" spans="1:14" customFormat="1" ht="14.5">
      <c r="A110" s="17"/>
      <c r="B110" s="386" t="s">
        <v>128</v>
      </c>
      <c r="C110" s="379">
        <v>0</v>
      </c>
      <c r="D110" s="379">
        <v>0</v>
      </c>
      <c r="E110" s="379">
        <v>0</v>
      </c>
      <c r="F110" s="379">
        <v>49554.001240000005</v>
      </c>
      <c r="G110" s="379">
        <v>51593.106060000006</v>
      </c>
      <c r="H110" s="379">
        <v>50032.601340000008</v>
      </c>
      <c r="I110" s="379">
        <v>51763.33844</v>
      </c>
      <c r="J110" s="379">
        <v>9.9999997764825818E-6</v>
      </c>
      <c r="K110" s="379">
        <v>1.0000000000000001E-5</v>
      </c>
      <c r="L110" s="379">
        <v>1.0000000000000001E-5</v>
      </c>
      <c r="M110" s="379">
        <v>1.0000000000000001E-5</v>
      </c>
      <c r="N110" s="379">
        <v>0</v>
      </c>
    </row>
    <row r="111" spans="1:14" customFormat="1" ht="14.5">
      <c r="A111" s="17"/>
      <c r="B111" s="386" t="s">
        <v>129</v>
      </c>
      <c r="C111" s="379">
        <v>0</v>
      </c>
      <c r="D111" s="379">
        <v>0</v>
      </c>
      <c r="E111" s="379">
        <v>0</v>
      </c>
      <c r="F111" s="379">
        <v>0</v>
      </c>
      <c r="G111" s="379">
        <v>0</v>
      </c>
      <c r="H111" s="379">
        <v>0</v>
      </c>
      <c r="I111" s="379">
        <v>0</v>
      </c>
      <c r="J111" s="379">
        <v>0</v>
      </c>
      <c r="K111" s="379">
        <v>0</v>
      </c>
      <c r="L111" s="379">
        <v>0</v>
      </c>
      <c r="M111" s="379">
        <v>0</v>
      </c>
      <c r="N111" s="379">
        <v>0</v>
      </c>
    </row>
    <row r="112" spans="1:14" customFormat="1" ht="14.5">
      <c r="A112" s="17"/>
      <c r="B112" s="386" t="s">
        <v>130</v>
      </c>
      <c r="C112" s="379">
        <v>0</v>
      </c>
      <c r="D112" s="379">
        <v>0</v>
      </c>
      <c r="E112" s="379">
        <v>0</v>
      </c>
      <c r="F112" s="379">
        <v>0</v>
      </c>
      <c r="G112" s="379">
        <v>0</v>
      </c>
      <c r="H112" s="379">
        <v>0</v>
      </c>
      <c r="I112" s="379">
        <v>0</v>
      </c>
      <c r="J112" s="379">
        <v>0</v>
      </c>
      <c r="K112" s="379">
        <v>0</v>
      </c>
      <c r="L112" s="379">
        <v>0</v>
      </c>
      <c r="M112" s="379">
        <v>0</v>
      </c>
      <c r="N112" s="379">
        <v>0</v>
      </c>
    </row>
    <row r="113" spans="1:14" customFormat="1" ht="14.5">
      <c r="A113" s="17"/>
      <c r="B113" s="386" t="s">
        <v>110</v>
      </c>
      <c r="C113" s="379">
        <v>0</v>
      </c>
      <c r="D113" s="379">
        <v>0</v>
      </c>
      <c r="E113" s="379">
        <v>0</v>
      </c>
      <c r="F113" s="379">
        <v>0</v>
      </c>
      <c r="G113" s="379">
        <v>0</v>
      </c>
      <c r="H113" s="379">
        <v>0</v>
      </c>
      <c r="I113" s="379">
        <v>0</v>
      </c>
      <c r="J113" s="379">
        <v>0</v>
      </c>
      <c r="K113" s="379">
        <v>0</v>
      </c>
      <c r="L113" s="379">
        <v>0</v>
      </c>
      <c r="M113" s="379">
        <v>0</v>
      </c>
      <c r="N113" s="379">
        <v>0</v>
      </c>
    </row>
    <row r="114" spans="1:14" customFormat="1" ht="14.5">
      <c r="A114" s="17"/>
      <c r="B114" s="386" t="s">
        <v>176</v>
      </c>
      <c r="C114" s="379">
        <v>0</v>
      </c>
      <c r="D114" s="379">
        <v>0</v>
      </c>
      <c r="E114" s="379">
        <v>0</v>
      </c>
      <c r="F114" s="379">
        <v>0</v>
      </c>
      <c r="G114" s="379">
        <v>0</v>
      </c>
      <c r="H114" s="379">
        <v>0</v>
      </c>
      <c r="I114" s="379">
        <v>0</v>
      </c>
      <c r="J114" s="379">
        <v>0</v>
      </c>
      <c r="K114" s="379">
        <v>0</v>
      </c>
      <c r="L114" s="379">
        <v>0</v>
      </c>
      <c r="M114" s="379">
        <v>0</v>
      </c>
      <c r="N114" s="379">
        <v>0</v>
      </c>
    </row>
    <row r="115" spans="1:14" customFormat="1" ht="14.5">
      <c r="A115" s="17"/>
      <c r="B115" s="386" t="s">
        <v>120</v>
      </c>
      <c r="C115" s="379">
        <v>0</v>
      </c>
      <c r="D115" s="379">
        <v>0</v>
      </c>
      <c r="E115" s="379">
        <v>0</v>
      </c>
      <c r="F115" s="379">
        <v>0</v>
      </c>
      <c r="G115" s="379">
        <v>0</v>
      </c>
      <c r="H115" s="379">
        <v>0</v>
      </c>
      <c r="I115" s="379">
        <v>0</v>
      </c>
      <c r="J115" s="379">
        <v>0</v>
      </c>
      <c r="K115" s="379">
        <v>0</v>
      </c>
      <c r="L115" s="379">
        <v>0</v>
      </c>
      <c r="M115" s="379">
        <v>0</v>
      </c>
      <c r="N115" s="379">
        <v>0</v>
      </c>
    </row>
    <row r="116" spans="1:14" customFormat="1" ht="14.5">
      <c r="A116" s="17"/>
      <c r="B116" s="386" t="s">
        <v>75</v>
      </c>
      <c r="C116" s="387">
        <v>0</v>
      </c>
      <c r="D116" s="387">
        <v>0</v>
      </c>
      <c r="E116" s="387">
        <v>0</v>
      </c>
      <c r="F116" s="387">
        <v>0</v>
      </c>
      <c r="G116" s="387">
        <v>0</v>
      </c>
      <c r="H116" s="387">
        <v>0</v>
      </c>
      <c r="I116" s="387">
        <v>0</v>
      </c>
      <c r="J116" s="387">
        <v>0</v>
      </c>
      <c r="K116" s="387">
        <v>0</v>
      </c>
      <c r="L116" s="387">
        <v>0</v>
      </c>
      <c r="M116" s="387">
        <v>0</v>
      </c>
      <c r="N116" s="387">
        <v>0</v>
      </c>
    </row>
    <row r="117" spans="1:14" customFormat="1" ht="14.5">
      <c r="A117" s="17"/>
      <c r="B117" s="386" t="s">
        <v>10</v>
      </c>
      <c r="C117" s="379">
        <v>0</v>
      </c>
      <c r="D117" s="379">
        <v>0</v>
      </c>
      <c r="E117" s="379">
        <v>0</v>
      </c>
      <c r="F117" s="379">
        <v>37460.143080000002</v>
      </c>
      <c r="G117" s="379">
        <v>23462.218570000001</v>
      </c>
      <c r="H117" s="379">
        <v>13543.473989999993</v>
      </c>
      <c r="I117" s="379">
        <v>7667.04331</v>
      </c>
      <c r="J117" s="379">
        <v>10886.942999999999</v>
      </c>
      <c r="K117" s="379">
        <v>-1.2999984331429001E-4</v>
      </c>
      <c r="L117" s="379">
        <v>-1.4999987918883599E-4</v>
      </c>
      <c r="M117" s="379">
        <v>-1.1999999999999999E-4</v>
      </c>
      <c r="N117" s="379">
        <v>0</v>
      </c>
    </row>
    <row r="118" spans="1:14" customFormat="1" ht="14.5">
      <c r="A118" s="17"/>
      <c r="B118" s="386" t="s">
        <v>76</v>
      </c>
      <c r="C118" s="379">
        <v>0</v>
      </c>
      <c r="D118" s="379">
        <v>0</v>
      </c>
      <c r="E118" s="379">
        <v>0</v>
      </c>
      <c r="F118" s="379">
        <v>0</v>
      </c>
      <c r="G118" s="379">
        <v>8.1635399999999994</v>
      </c>
      <c r="H118" s="379">
        <v>0</v>
      </c>
      <c r="I118" s="379">
        <v>0</v>
      </c>
      <c r="J118" s="379">
        <v>0</v>
      </c>
      <c r="K118" s="379">
        <v>0</v>
      </c>
      <c r="L118" s="379">
        <v>0</v>
      </c>
      <c r="M118" s="379">
        <v>0</v>
      </c>
      <c r="N118" s="379">
        <v>0</v>
      </c>
    </row>
    <row r="119" spans="1:14" customFormat="1" ht="14.5">
      <c r="A119" s="15"/>
      <c r="B119" s="388" t="s">
        <v>77</v>
      </c>
      <c r="C119" s="377">
        <v>0</v>
      </c>
      <c r="D119" s="377">
        <v>0</v>
      </c>
      <c r="E119" s="377">
        <v>0</v>
      </c>
      <c r="F119" s="377">
        <v>485245.40916000004</v>
      </c>
      <c r="G119" s="377">
        <v>480788.79667999991</v>
      </c>
      <c r="H119" s="377">
        <v>489901.24809999997</v>
      </c>
      <c r="I119" s="377">
        <v>502728.48867999995</v>
      </c>
      <c r="J119" s="377">
        <v>520565.43365999998</v>
      </c>
      <c r="K119" s="377">
        <v>536246.97998999991</v>
      </c>
      <c r="L119" s="377">
        <v>506249.36586999998</v>
      </c>
      <c r="M119" s="377">
        <v>0</v>
      </c>
      <c r="N119" s="377">
        <v>0</v>
      </c>
    </row>
    <row r="120" spans="1:14" customFormat="1" ht="14.5">
      <c r="A120" s="18"/>
      <c r="B120" s="380" t="s">
        <v>78</v>
      </c>
      <c r="C120" s="377">
        <v>0</v>
      </c>
      <c r="D120" s="377">
        <v>0</v>
      </c>
      <c r="E120" s="377">
        <v>0</v>
      </c>
      <c r="F120" s="377">
        <v>27704.566569999999</v>
      </c>
      <c r="G120" s="377">
        <v>18823.227920000001</v>
      </c>
      <c r="H120" s="377">
        <v>15722.541290000001</v>
      </c>
      <c r="I120" s="377">
        <v>20781.239569999998</v>
      </c>
      <c r="J120" s="377">
        <v>40951.873959999997</v>
      </c>
      <c r="K120" s="377">
        <v>46729.778359999997</v>
      </c>
      <c r="L120" s="377">
        <v>75277.423790000001</v>
      </c>
      <c r="M120" s="377">
        <v>0</v>
      </c>
      <c r="N120" s="377">
        <v>0</v>
      </c>
    </row>
    <row r="121" spans="1:14" customFormat="1" ht="14.5">
      <c r="A121" s="18"/>
      <c r="B121" s="386" t="s">
        <v>72</v>
      </c>
      <c r="C121" s="379">
        <v>0</v>
      </c>
      <c r="D121" s="379">
        <v>0</v>
      </c>
      <c r="E121" s="379">
        <v>0</v>
      </c>
      <c r="F121" s="379">
        <v>0</v>
      </c>
      <c r="G121" s="379">
        <v>0</v>
      </c>
      <c r="H121" s="379">
        <v>0</v>
      </c>
      <c r="I121" s="379">
        <v>0</v>
      </c>
      <c r="J121" s="379">
        <v>0</v>
      </c>
      <c r="K121" s="379">
        <v>0</v>
      </c>
      <c r="L121" s="379">
        <v>0</v>
      </c>
      <c r="M121" s="379">
        <v>0</v>
      </c>
      <c r="N121" s="379">
        <v>0</v>
      </c>
    </row>
    <row r="122" spans="1:14" customFormat="1" ht="14.5">
      <c r="A122" s="18"/>
      <c r="B122" s="386" t="s">
        <v>131</v>
      </c>
      <c r="C122" s="379">
        <v>0</v>
      </c>
      <c r="D122" s="379">
        <v>0</v>
      </c>
      <c r="E122" s="379">
        <v>0</v>
      </c>
      <c r="F122" s="379">
        <v>0</v>
      </c>
      <c r="G122" s="379">
        <v>0</v>
      </c>
      <c r="H122" s="379">
        <v>0</v>
      </c>
      <c r="I122" s="379">
        <v>0</v>
      </c>
      <c r="J122" s="379">
        <v>0</v>
      </c>
      <c r="K122" s="379">
        <v>0</v>
      </c>
      <c r="L122" s="379">
        <v>0</v>
      </c>
      <c r="M122" s="379">
        <v>0</v>
      </c>
      <c r="N122" s="379">
        <v>0</v>
      </c>
    </row>
    <row r="123" spans="1:14" customFormat="1" ht="14.5">
      <c r="A123" s="18"/>
      <c r="B123" s="386" t="s">
        <v>132</v>
      </c>
      <c r="C123" s="379">
        <v>0</v>
      </c>
      <c r="D123" s="379">
        <v>0</v>
      </c>
      <c r="E123" s="379">
        <v>0</v>
      </c>
      <c r="F123" s="379">
        <v>0</v>
      </c>
      <c r="G123" s="379">
        <v>0</v>
      </c>
      <c r="H123" s="379">
        <v>0</v>
      </c>
      <c r="I123" s="379">
        <v>0</v>
      </c>
      <c r="J123" s="379">
        <v>0</v>
      </c>
      <c r="K123" s="379">
        <v>0</v>
      </c>
      <c r="L123" s="379">
        <v>0</v>
      </c>
      <c r="M123" s="379">
        <v>0</v>
      </c>
      <c r="N123" s="379">
        <v>0</v>
      </c>
    </row>
    <row r="124" spans="1:14" customFormat="1" ht="14.5">
      <c r="A124" s="18"/>
      <c r="B124" s="386" t="s">
        <v>123</v>
      </c>
      <c r="C124" s="379">
        <v>0</v>
      </c>
      <c r="D124" s="379">
        <v>0</v>
      </c>
      <c r="E124" s="379">
        <v>0</v>
      </c>
      <c r="F124" s="379">
        <v>0</v>
      </c>
      <c r="G124" s="379">
        <v>0</v>
      </c>
      <c r="H124" s="379">
        <v>0</v>
      </c>
      <c r="I124" s="379">
        <v>0</v>
      </c>
      <c r="J124" s="379">
        <v>25000</v>
      </c>
      <c r="K124" s="379">
        <v>25000</v>
      </c>
      <c r="L124" s="379">
        <v>25000</v>
      </c>
      <c r="M124" s="379">
        <v>0</v>
      </c>
      <c r="N124" s="379">
        <v>0</v>
      </c>
    </row>
    <row r="125" spans="1:14" customFormat="1" ht="14.5">
      <c r="A125" s="18"/>
      <c r="B125" s="386" t="s">
        <v>139</v>
      </c>
      <c r="C125" s="379">
        <v>0</v>
      </c>
      <c r="D125" s="379">
        <v>0</v>
      </c>
      <c r="E125" s="379">
        <v>0</v>
      </c>
      <c r="F125" s="379">
        <v>0</v>
      </c>
      <c r="G125" s="379">
        <v>0</v>
      </c>
      <c r="H125" s="379">
        <v>0</v>
      </c>
      <c r="I125" s="379">
        <v>0</v>
      </c>
      <c r="J125" s="379">
        <v>0</v>
      </c>
      <c r="K125" s="379">
        <v>0</v>
      </c>
      <c r="L125" s="379">
        <v>0</v>
      </c>
      <c r="M125" s="379">
        <v>0</v>
      </c>
      <c r="N125" s="379">
        <v>0</v>
      </c>
    </row>
    <row r="126" spans="1:14" customFormat="1" ht="14.5">
      <c r="A126" s="18"/>
      <c r="B126" s="386" t="s">
        <v>133</v>
      </c>
      <c r="C126" s="379">
        <v>0</v>
      </c>
      <c r="D126" s="379">
        <v>0</v>
      </c>
      <c r="E126" s="379">
        <v>0</v>
      </c>
      <c r="F126" s="379">
        <v>0</v>
      </c>
      <c r="G126" s="379">
        <v>0</v>
      </c>
      <c r="H126" s="379">
        <v>0</v>
      </c>
      <c r="I126" s="379">
        <v>0</v>
      </c>
      <c r="J126" s="379">
        <v>0</v>
      </c>
      <c r="K126" s="379">
        <v>0</v>
      </c>
      <c r="L126" s="379">
        <v>0</v>
      </c>
      <c r="M126" s="379">
        <v>0</v>
      </c>
      <c r="N126" s="379">
        <v>0</v>
      </c>
    </row>
    <row r="127" spans="1:14" customFormat="1" ht="14.5">
      <c r="A127" s="18"/>
      <c r="B127" s="386" t="s">
        <v>134</v>
      </c>
      <c r="C127" s="379">
        <v>0</v>
      </c>
      <c r="D127" s="379">
        <v>0</v>
      </c>
      <c r="E127" s="379">
        <v>0</v>
      </c>
      <c r="F127" s="379">
        <v>0</v>
      </c>
      <c r="G127" s="379">
        <v>0</v>
      </c>
      <c r="H127" s="379">
        <v>0</v>
      </c>
      <c r="I127" s="379">
        <v>0</v>
      </c>
      <c r="J127" s="379">
        <v>0</v>
      </c>
      <c r="K127" s="379">
        <v>0</v>
      </c>
      <c r="L127" s="379">
        <v>0</v>
      </c>
      <c r="M127" s="379">
        <v>0</v>
      </c>
      <c r="N127" s="379">
        <v>0</v>
      </c>
    </row>
    <row r="128" spans="1:14" customFormat="1" ht="14.5">
      <c r="A128" s="18"/>
      <c r="B128" s="386" t="s">
        <v>135</v>
      </c>
      <c r="C128" s="379">
        <v>0</v>
      </c>
      <c r="D128" s="379">
        <v>0</v>
      </c>
      <c r="E128" s="379">
        <v>0</v>
      </c>
      <c r="F128" s="379">
        <v>0</v>
      </c>
      <c r="G128" s="379">
        <v>0</v>
      </c>
      <c r="H128" s="379">
        <v>0</v>
      </c>
      <c r="I128" s="379">
        <v>0</v>
      </c>
      <c r="J128" s="379">
        <v>0</v>
      </c>
      <c r="K128" s="379">
        <v>0</v>
      </c>
      <c r="L128" s="379">
        <v>0</v>
      </c>
      <c r="M128" s="379">
        <v>0</v>
      </c>
      <c r="N128" s="379">
        <v>0</v>
      </c>
    </row>
    <row r="129" spans="1:14" customFormat="1" ht="14.5">
      <c r="A129" s="18"/>
      <c r="B129" s="386" t="s">
        <v>136</v>
      </c>
      <c r="C129" s="379">
        <v>0</v>
      </c>
      <c r="D129" s="379">
        <v>0</v>
      </c>
      <c r="E129" s="379">
        <v>0</v>
      </c>
      <c r="F129" s="379">
        <v>0</v>
      </c>
      <c r="G129" s="379">
        <v>0</v>
      </c>
      <c r="H129" s="379">
        <v>0</v>
      </c>
      <c r="I129" s="379">
        <v>0</v>
      </c>
      <c r="J129" s="379">
        <v>0</v>
      </c>
      <c r="K129" s="379">
        <v>0</v>
      </c>
      <c r="L129" s="379">
        <v>0</v>
      </c>
      <c r="M129" s="379">
        <v>0</v>
      </c>
      <c r="N129" s="379">
        <v>0</v>
      </c>
    </row>
    <row r="130" spans="1:14" customFormat="1" ht="14.5">
      <c r="A130" s="18"/>
      <c r="B130" s="386" t="s">
        <v>137</v>
      </c>
      <c r="C130" s="379">
        <v>0</v>
      </c>
      <c r="D130" s="379">
        <v>0</v>
      </c>
      <c r="E130" s="379">
        <v>0</v>
      </c>
      <c r="F130" s="379">
        <v>0</v>
      </c>
      <c r="G130" s="379">
        <v>0</v>
      </c>
      <c r="H130" s="379">
        <v>0</v>
      </c>
      <c r="I130" s="379">
        <v>0</v>
      </c>
      <c r="J130" s="379">
        <v>0</v>
      </c>
      <c r="K130" s="379">
        <v>0</v>
      </c>
      <c r="L130" s="379">
        <v>0</v>
      </c>
      <c r="M130" s="379">
        <v>0</v>
      </c>
      <c r="N130" s="379">
        <v>0</v>
      </c>
    </row>
    <row r="131" spans="1:14" customFormat="1" ht="14.5">
      <c r="A131" s="18"/>
      <c r="B131" s="386" t="s">
        <v>138</v>
      </c>
      <c r="C131" s="379">
        <v>0</v>
      </c>
      <c r="D131" s="379">
        <v>0</v>
      </c>
      <c r="E131" s="379">
        <v>0</v>
      </c>
      <c r="F131" s="379">
        <v>0</v>
      </c>
      <c r="G131" s="379">
        <v>0</v>
      </c>
      <c r="H131" s="379">
        <v>0</v>
      </c>
      <c r="I131" s="379">
        <v>0</v>
      </c>
      <c r="J131" s="379">
        <v>0</v>
      </c>
      <c r="K131" s="379">
        <v>0</v>
      </c>
      <c r="L131" s="379">
        <v>0</v>
      </c>
      <c r="M131" s="379">
        <v>0</v>
      </c>
      <c r="N131" s="379">
        <v>0</v>
      </c>
    </row>
    <row r="132" spans="1:14" customFormat="1" ht="14.5">
      <c r="A132" s="18"/>
      <c r="B132" s="386" t="s">
        <v>110</v>
      </c>
      <c r="C132" s="379">
        <v>0</v>
      </c>
      <c r="D132" s="379">
        <v>0</v>
      </c>
      <c r="E132" s="379">
        <v>0</v>
      </c>
      <c r="F132" s="379">
        <v>0</v>
      </c>
      <c r="G132" s="379">
        <v>0</v>
      </c>
      <c r="H132" s="379">
        <v>0</v>
      </c>
      <c r="I132" s="379">
        <v>0</v>
      </c>
      <c r="J132" s="379">
        <v>0</v>
      </c>
      <c r="K132" s="379">
        <v>0</v>
      </c>
      <c r="L132" s="379">
        <v>0</v>
      </c>
      <c r="M132" s="379">
        <v>0</v>
      </c>
      <c r="N132" s="379">
        <v>0</v>
      </c>
    </row>
    <row r="133" spans="1:14" customFormat="1" ht="14.5">
      <c r="A133" s="18"/>
      <c r="B133" s="386" t="s">
        <v>120</v>
      </c>
      <c r="C133" s="379">
        <v>0</v>
      </c>
      <c r="D133" s="379">
        <v>0</v>
      </c>
      <c r="E133" s="379">
        <v>0</v>
      </c>
      <c r="F133" s="379">
        <v>0</v>
      </c>
      <c r="G133" s="379">
        <v>425.58292000000006</v>
      </c>
      <c r="H133" s="379">
        <v>772.81498999999997</v>
      </c>
      <c r="I133" s="379">
        <v>40.059599999999982</v>
      </c>
      <c r="J133" s="379">
        <v>56.349710000000009</v>
      </c>
      <c r="K133" s="379">
        <v>4033.0525200000002</v>
      </c>
      <c r="L133" s="379">
        <v>33565.45998</v>
      </c>
      <c r="M133" s="379">
        <v>0</v>
      </c>
      <c r="N133" s="379">
        <v>0</v>
      </c>
    </row>
    <row r="134" spans="1:14" customFormat="1" ht="14.5">
      <c r="A134" s="18"/>
      <c r="B134" s="386" t="s">
        <v>79</v>
      </c>
      <c r="C134" s="379">
        <v>0</v>
      </c>
      <c r="D134" s="379">
        <v>0</v>
      </c>
      <c r="E134" s="379">
        <v>0</v>
      </c>
      <c r="F134" s="379">
        <v>27704.566569999999</v>
      </c>
      <c r="G134" s="379">
        <v>18397.645</v>
      </c>
      <c r="H134" s="379">
        <v>14949.7263</v>
      </c>
      <c r="I134" s="379">
        <v>20741.179969999997</v>
      </c>
      <c r="J134" s="379">
        <v>15895.52425</v>
      </c>
      <c r="K134" s="379">
        <v>17696.725839999999</v>
      </c>
      <c r="L134" s="379">
        <v>16711.963810000001</v>
      </c>
      <c r="M134" s="379">
        <v>0</v>
      </c>
      <c r="N134" s="379">
        <v>0</v>
      </c>
    </row>
    <row r="135" spans="1:14" customFormat="1" ht="14.5">
      <c r="A135" s="18"/>
      <c r="B135" s="386" t="s">
        <v>10</v>
      </c>
      <c r="C135" s="379">
        <v>0</v>
      </c>
      <c r="D135" s="379">
        <v>0</v>
      </c>
      <c r="E135" s="379">
        <v>0</v>
      </c>
      <c r="F135" s="379">
        <v>0</v>
      </c>
      <c r="G135" s="379">
        <v>0</v>
      </c>
      <c r="H135" s="379">
        <v>0</v>
      </c>
      <c r="I135" s="379">
        <v>0</v>
      </c>
      <c r="J135" s="379">
        <v>0</v>
      </c>
      <c r="K135" s="379">
        <v>0</v>
      </c>
      <c r="L135" s="379">
        <v>0</v>
      </c>
      <c r="M135" s="379">
        <v>0</v>
      </c>
      <c r="N135" s="379">
        <v>0</v>
      </c>
    </row>
    <row r="136" spans="1:14" customFormat="1" ht="14.5">
      <c r="A136" s="15"/>
      <c r="B136" s="376" t="s">
        <v>80</v>
      </c>
      <c r="C136" s="377">
        <v>0</v>
      </c>
      <c r="D136" s="377">
        <v>0</v>
      </c>
      <c r="E136" s="377">
        <v>0</v>
      </c>
      <c r="F136" s="377">
        <v>0</v>
      </c>
      <c r="G136" s="377">
        <v>0</v>
      </c>
      <c r="H136" s="377">
        <v>0</v>
      </c>
      <c r="I136" s="377">
        <v>0</v>
      </c>
      <c r="J136" s="377">
        <v>0</v>
      </c>
      <c r="K136" s="377">
        <v>0</v>
      </c>
      <c r="L136" s="377">
        <v>0</v>
      </c>
      <c r="M136" s="377">
        <v>0</v>
      </c>
      <c r="N136" s="377">
        <v>0</v>
      </c>
    </row>
    <row r="137" spans="1:14" customFormat="1" ht="14.5">
      <c r="A137" s="12"/>
      <c r="B137" s="380" t="s">
        <v>81</v>
      </c>
      <c r="C137" s="377">
        <v>0</v>
      </c>
      <c r="D137" s="377">
        <v>0</v>
      </c>
      <c r="E137" s="377">
        <v>0</v>
      </c>
      <c r="F137" s="377">
        <v>457540.84259000001</v>
      </c>
      <c r="G137" s="377">
        <v>461965.56875999994</v>
      </c>
      <c r="H137" s="377">
        <v>474178.70680999995</v>
      </c>
      <c r="I137" s="377">
        <v>481947.24910999998</v>
      </c>
      <c r="J137" s="377">
        <v>479613.55969999998</v>
      </c>
      <c r="K137" s="377">
        <v>489517.20162999997</v>
      </c>
      <c r="L137" s="377">
        <v>430971.94208000001</v>
      </c>
      <c r="M137" s="377">
        <v>0</v>
      </c>
      <c r="N137" s="377">
        <v>0</v>
      </c>
    </row>
    <row r="138" spans="1:14" customFormat="1" ht="14.5">
      <c r="A138" s="13"/>
      <c r="B138" s="389" t="s">
        <v>82</v>
      </c>
      <c r="C138" s="379">
        <v>0</v>
      </c>
      <c r="D138" s="379">
        <v>0</v>
      </c>
      <c r="E138" s="379">
        <v>0</v>
      </c>
      <c r="F138" s="379">
        <v>315614.69516</v>
      </c>
      <c r="G138" s="379">
        <v>315614.69516</v>
      </c>
      <c r="H138" s="379">
        <v>315614.69516</v>
      </c>
      <c r="I138" s="379">
        <v>315614.69516</v>
      </c>
      <c r="J138" s="379">
        <v>315614.69516</v>
      </c>
      <c r="K138" s="379">
        <v>315614.69520000002</v>
      </c>
      <c r="L138" s="379">
        <v>315614.69520000002</v>
      </c>
      <c r="M138" s="379">
        <v>0</v>
      </c>
      <c r="N138" s="379">
        <v>0</v>
      </c>
    </row>
    <row r="139" spans="1:14" customFormat="1" ht="14.5">
      <c r="A139" s="15"/>
      <c r="B139" s="389" t="s">
        <v>83</v>
      </c>
      <c r="C139" s="379">
        <v>0</v>
      </c>
      <c r="D139" s="379">
        <v>0</v>
      </c>
      <c r="E139" s="379">
        <v>0</v>
      </c>
      <c r="F139" s="379">
        <v>0</v>
      </c>
      <c r="G139" s="379">
        <v>0</v>
      </c>
      <c r="H139" s="379">
        <v>0</v>
      </c>
      <c r="I139" s="379">
        <v>0</v>
      </c>
      <c r="J139" s="379">
        <v>0</v>
      </c>
      <c r="K139" s="379">
        <v>0</v>
      </c>
      <c r="L139" s="379">
        <v>0</v>
      </c>
      <c r="M139" s="379">
        <v>0</v>
      </c>
      <c r="N139" s="379">
        <v>0</v>
      </c>
    </row>
    <row r="140" spans="1:14" customFormat="1" ht="14.5">
      <c r="A140" s="15"/>
      <c r="B140" s="390" t="s">
        <v>84</v>
      </c>
      <c r="C140" s="379">
        <v>0</v>
      </c>
      <c r="D140" s="379">
        <v>0</v>
      </c>
      <c r="E140" s="379">
        <v>0</v>
      </c>
      <c r="F140" s="379">
        <v>0</v>
      </c>
      <c r="G140" s="379">
        <v>0</v>
      </c>
      <c r="H140" s="379">
        <v>0</v>
      </c>
      <c r="I140" s="379">
        <v>0</v>
      </c>
      <c r="J140" s="379">
        <v>0</v>
      </c>
      <c r="K140" s="379">
        <v>0</v>
      </c>
      <c r="L140" s="379">
        <v>0</v>
      </c>
      <c r="M140" s="379">
        <v>0</v>
      </c>
      <c r="N140" s="379">
        <v>0</v>
      </c>
    </row>
    <row r="141" spans="1:14" customFormat="1" ht="14.5">
      <c r="A141" s="19"/>
      <c r="B141" s="389" t="s">
        <v>85</v>
      </c>
      <c r="C141" s="379">
        <v>0</v>
      </c>
      <c r="D141" s="379">
        <v>0</v>
      </c>
      <c r="E141" s="379">
        <v>0</v>
      </c>
      <c r="F141" s="379">
        <v>105514.44640999999</v>
      </c>
      <c r="G141" s="379">
        <v>105514.44640999999</v>
      </c>
      <c r="H141" s="379">
        <v>105514.44640999999</v>
      </c>
      <c r="I141" s="379">
        <v>134431.77437</v>
      </c>
      <c r="J141" s="379">
        <v>163998.86452999999</v>
      </c>
      <c r="K141" s="379">
        <v>163998.86452999999</v>
      </c>
      <c r="L141" s="379">
        <v>97418.878329999992</v>
      </c>
      <c r="M141" s="379">
        <v>0</v>
      </c>
      <c r="N141" s="379">
        <v>0</v>
      </c>
    </row>
    <row r="142" spans="1:14" customFormat="1" ht="14.5">
      <c r="A142" s="15"/>
      <c r="B142" s="390" t="s">
        <v>86</v>
      </c>
      <c r="C142" s="379">
        <v>0</v>
      </c>
      <c r="D142" s="379">
        <v>0</v>
      </c>
      <c r="E142" s="379">
        <v>0</v>
      </c>
      <c r="F142" s="379">
        <v>0</v>
      </c>
      <c r="G142" s="379">
        <v>0</v>
      </c>
      <c r="H142" s="379">
        <v>0</v>
      </c>
      <c r="I142" s="379">
        <v>0</v>
      </c>
      <c r="J142" s="379">
        <v>0</v>
      </c>
      <c r="K142" s="379">
        <v>0</v>
      </c>
      <c r="L142" s="379">
        <v>0</v>
      </c>
      <c r="M142" s="379">
        <v>0</v>
      </c>
      <c r="N142" s="379">
        <v>0</v>
      </c>
    </row>
    <row r="143" spans="1:14" customFormat="1" ht="14.5">
      <c r="A143" s="19"/>
      <c r="B143" s="389" t="s">
        <v>87</v>
      </c>
      <c r="C143" s="379">
        <v>0</v>
      </c>
      <c r="D143" s="379">
        <v>0</v>
      </c>
      <c r="E143" s="379">
        <v>0</v>
      </c>
      <c r="F143" s="379">
        <v>0</v>
      </c>
      <c r="G143" s="379">
        <v>0</v>
      </c>
      <c r="H143" s="379">
        <v>0</v>
      </c>
      <c r="I143" s="379">
        <v>0</v>
      </c>
      <c r="J143" s="379">
        <v>0</v>
      </c>
      <c r="K143" s="379">
        <v>0</v>
      </c>
      <c r="L143" s="379">
        <v>0</v>
      </c>
      <c r="M143" s="379">
        <v>0</v>
      </c>
      <c r="N143" s="379">
        <v>0</v>
      </c>
    </row>
    <row r="144" spans="1:14" customFormat="1" ht="14.5">
      <c r="A144" s="15"/>
      <c r="B144" s="389" t="s">
        <v>88</v>
      </c>
      <c r="C144" s="379">
        <v>0</v>
      </c>
      <c r="D144" s="379">
        <v>0</v>
      </c>
      <c r="E144" s="379">
        <v>0</v>
      </c>
      <c r="F144" s="379">
        <v>4449.3738000000658</v>
      </c>
      <c r="G144" s="379">
        <v>36411.70102</v>
      </c>
      <c r="H144" s="379">
        <v>36411.70102</v>
      </c>
      <c r="I144" s="379">
        <v>0</v>
      </c>
      <c r="J144" s="379">
        <v>-80290.600630000001</v>
      </c>
      <c r="K144" s="379">
        <v>-7.0000000000000007E-5</v>
      </c>
      <c r="L144" s="379">
        <v>-7.0000000000000007E-5</v>
      </c>
      <c r="M144" s="379">
        <v>0</v>
      </c>
      <c r="N144" s="379">
        <v>0</v>
      </c>
    </row>
    <row r="145" spans="1:14" customFormat="1" ht="14.5">
      <c r="A145" s="15"/>
      <c r="B145" s="389" t="s">
        <v>91</v>
      </c>
      <c r="C145" s="379">
        <v>0</v>
      </c>
      <c r="D145" s="379">
        <v>0</v>
      </c>
      <c r="E145" s="379">
        <v>0</v>
      </c>
      <c r="F145" s="379">
        <v>0</v>
      </c>
      <c r="G145" s="379">
        <v>0</v>
      </c>
      <c r="H145" s="379">
        <v>0</v>
      </c>
      <c r="I145" s="379">
        <v>0</v>
      </c>
      <c r="J145" s="379">
        <v>0</v>
      </c>
      <c r="K145" s="379">
        <v>0</v>
      </c>
      <c r="L145" s="379">
        <v>0</v>
      </c>
      <c r="M145" s="379">
        <v>0</v>
      </c>
      <c r="N145" s="379">
        <v>0</v>
      </c>
    </row>
    <row r="146" spans="1:14" customFormat="1" ht="14.5">
      <c r="A146" s="15"/>
      <c r="B146" s="389" t="s">
        <v>89</v>
      </c>
      <c r="C146" s="379">
        <v>0</v>
      </c>
      <c r="D146" s="379">
        <v>0</v>
      </c>
      <c r="E146" s="379">
        <v>0</v>
      </c>
      <c r="F146" s="379">
        <v>31962.327219999996</v>
      </c>
      <c r="G146" s="379">
        <v>4424.7261699999935</v>
      </c>
      <c r="H146" s="379">
        <v>16637.864219999999</v>
      </c>
      <c r="I146" s="379">
        <v>31900.779579999999</v>
      </c>
      <c r="J146" s="379">
        <v>80290.600639999975</v>
      </c>
      <c r="K146" s="379">
        <v>9903.6419700000006</v>
      </c>
      <c r="L146" s="379">
        <v>17938.368619999997</v>
      </c>
      <c r="M146" s="379">
        <v>0</v>
      </c>
      <c r="N146" s="379">
        <v>0</v>
      </c>
    </row>
    <row r="147" spans="1:14" customFormat="1" ht="14.5">
      <c r="A147" s="15"/>
      <c r="B147" s="384" t="s">
        <v>344</v>
      </c>
      <c r="C147" s="385">
        <v>0</v>
      </c>
      <c r="D147" s="385">
        <v>0</v>
      </c>
      <c r="E147" s="385">
        <v>0</v>
      </c>
      <c r="F147" s="385">
        <v>631281.37265000003</v>
      </c>
      <c r="G147" s="385">
        <v>613447.85616999993</v>
      </c>
      <c r="H147" s="385">
        <v>614147.31617000001</v>
      </c>
      <c r="I147" s="385">
        <v>628547.40174999996</v>
      </c>
      <c r="J147" s="385">
        <v>582105.14798999997</v>
      </c>
      <c r="K147" s="385">
        <v>578333.83039000002</v>
      </c>
      <c r="L147" s="385">
        <v>553646.66395000007</v>
      </c>
      <c r="M147" s="385">
        <v>-9.9999999999999991E-5</v>
      </c>
      <c r="N147" s="385">
        <v>0</v>
      </c>
    </row>
    <row r="148" spans="1:14">
      <c r="A148" s="4"/>
    </row>
    <row r="149" spans="1:14">
      <c r="A149" s="3"/>
      <c r="F149" s="2"/>
      <c r="G149" s="2"/>
      <c r="H149" s="2"/>
      <c r="I149" s="2"/>
      <c r="J149" s="2"/>
      <c r="K149" s="2"/>
      <c r="L149" s="2"/>
    </row>
    <row r="150" spans="1:14"/>
    <row r="151" spans="1:14">
      <c r="G151" s="2"/>
      <c r="I151" s="2"/>
      <c r="J151" s="2"/>
      <c r="K151" s="2"/>
      <c r="L151" s="2"/>
    </row>
    <row r="152" spans="1:14">
      <c r="K152" s="5"/>
    </row>
    <row r="153" spans="1:14"/>
    <row r="154" spans="1:14"/>
    <row r="155" spans="1:14"/>
    <row r="156" spans="1:14"/>
    <row r="157" spans="1:14"/>
    <row r="158" spans="1:14"/>
    <row r="159" spans="1:14"/>
  </sheetData>
  <mergeCells count="9">
    <mergeCell ref="C99:F99"/>
    <mergeCell ref="G99:J99"/>
    <mergeCell ref="K99:N99"/>
    <mergeCell ref="C7:F7"/>
    <mergeCell ref="G7:J7"/>
    <mergeCell ref="K7:N7"/>
    <mergeCell ref="C62:F62"/>
    <mergeCell ref="G62:J62"/>
    <mergeCell ref="K62:N62"/>
  </mergeCell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4849A"/>
  </sheetPr>
  <dimension ref="A1:AW168"/>
  <sheetViews>
    <sheetView showGridLines="0" zoomScale="80" zoomScaleNormal="80" workbookViewId="0">
      <pane xSplit="2" ySplit="8" topLeftCell="AN9" activePane="bottomRight" state="frozen"/>
      <selection activeCell="C126" sqref="C126"/>
      <selection pane="topRight" activeCell="C126" sqref="C126"/>
      <selection pane="bottomLeft" activeCell="C126" sqref="C126"/>
      <selection pane="bottomRight" activeCell="AT8" sqref="AT8"/>
    </sheetView>
  </sheetViews>
  <sheetFormatPr defaultColWidth="0" defaultRowHeight="14.5"/>
  <cols>
    <col min="1" max="1" width="5.81640625" style="178" customWidth="1"/>
    <col min="2" max="2" width="57.453125" style="31" customWidth="1"/>
    <col min="3" max="12" width="16.1796875" style="31" bestFit="1" customWidth="1"/>
    <col min="13" max="13" width="13.1796875" style="31" customWidth="1"/>
    <col min="14" max="14" width="16.1796875" style="31" bestFit="1" customWidth="1"/>
    <col min="15" max="15" width="18.7265625" style="31" bestFit="1" customWidth="1"/>
    <col min="16" max="18" width="15" style="31" bestFit="1" customWidth="1"/>
    <col min="19" max="19" width="18.81640625" style="31" bestFit="1" customWidth="1"/>
    <col min="20" max="21" width="14.54296875" style="31" customWidth="1"/>
    <col min="22" max="40" width="19.26953125" style="31" bestFit="1" customWidth="1"/>
    <col min="41" max="44" width="19.26953125" style="31" customWidth="1"/>
    <col min="45" max="46" width="20" style="31" customWidth="1"/>
    <col min="47" max="49" width="8.7265625" style="31" customWidth="1"/>
    <col min="50" max="16384" width="8.7265625" style="31" hidden="1"/>
  </cols>
  <sheetData>
    <row r="1" spans="1:46" ht="12" customHeight="1"/>
    <row r="2" spans="1:46" ht="12" customHeight="1"/>
    <row r="3" spans="1:46" ht="12" customHeight="1">
      <c r="I3" s="117"/>
      <c r="J3" s="117"/>
      <c r="K3" s="117"/>
      <c r="O3" s="117"/>
      <c r="P3" s="117"/>
      <c r="Q3" s="117"/>
    </row>
    <row r="4" spans="1:46">
      <c r="I4" s="117"/>
      <c r="J4" s="117"/>
      <c r="K4" s="117"/>
      <c r="L4" s="174"/>
      <c r="M4" s="174"/>
      <c r="O4" s="117"/>
      <c r="P4" s="117"/>
      <c r="Q4" s="117"/>
      <c r="R4" s="174"/>
    </row>
    <row r="5" spans="1:46" s="119" customFormat="1" ht="22.5" customHeight="1" thickBot="1">
      <c r="A5" s="178"/>
      <c r="B5" s="236" t="s">
        <v>92</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c r="AP5" s="238"/>
      <c r="AQ5" s="238"/>
      <c r="AR5" s="238"/>
      <c r="AS5" s="238"/>
      <c r="AT5" s="238"/>
    </row>
    <row r="6" spans="1:46" s="182" customFormat="1" ht="22.5" customHeight="1" thickBot="1">
      <c r="A6" s="179"/>
      <c r="B6" s="180" t="s">
        <v>237</v>
      </c>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row>
    <row r="7" spans="1:46" ht="16" customHeight="1" thickTop="1" thickBot="1">
      <c r="B7" s="27" t="s">
        <v>96</v>
      </c>
      <c r="C7" s="391">
        <v>2015</v>
      </c>
      <c r="D7" s="391"/>
      <c r="E7" s="391"/>
      <c r="F7" s="391"/>
      <c r="G7" s="392">
        <v>2016</v>
      </c>
      <c r="H7" s="391"/>
      <c r="I7" s="391"/>
      <c r="J7" s="391"/>
      <c r="K7" s="392">
        <v>2017</v>
      </c>
      <c r="L7" s="391"/>
      <c r="M7" s="391"/>
      <c r="N7" s="391"/>
      <c r="O7" s="392">
        <v>2018</v>
      </c>
      <c r="P7" s="391"/>
      <c r="Q7" s="391"/>
      <c r="R7" s="391"/>
      <c r="S7" s="392">
        <v>2019</v>
      </c>
      <c r="T7" s="391"/>
      <c r="U7" s="391"/>
      <c r="V7" s="391"/>
      <c r="W7" s="392">
        <v>2020</v>
      </c>
      <c r="X7" s="391"/>
      <c r="Y7" s="391"/>
      <c r="Z7" s="391"/>
      <c r="AA7" s="392">
        <v>2021</v>
      </c>
      <c r="AB7" s="391"/>
      <c r="AC7" s="391"/>
      <c r="AD7" s="391"/>
      <c r="AE7" s="392">
        <v>2022</v>
      </c>
      <c r="AF7" s="391"/>
      <c r="AG7" s="391"/>
      <c r="AH7" s="391"/>
      <c r="AI7" s="392">
        <v>2023</v>
      </c>
      <c r="AJ7" s="391"/>
      <c r="AK7" s="391"/>
      <c r="AL7" s="391"/>
      <c r="AM7" s="392">
        <v>2024</v>
      </c>
      <c r="AN7" s="391"/>
      <c r="AO7" s="391"/>
      <c r="AP7" s="391"/>
      <c r="AQ7" s="395">
        <v>2025</v>
      </c>
      <c r="AR7" s="396"/>
      <c r="AS7" s="396"/>
      <c r="AT7" s="396"/>
    </row>
    <row r="8" spans="1:46" ht="16" customHeight="1" thickTop="1">
      <c r="B8" s="279" t="s">
        <v>97</v>
      </c>
      <c r="C8" s="315" t="s">
        <v>0</v>
      </c>
      <c r="D8" s="315" t="s">
        <v>1</v>
      </c>
      <c r="E8" s="315" t="s">
        <v>2</v>
      </c>
      <c r="F8" s="315" t="s">
        <v>3</v>
      </c>
      <c r="G8" s="315" t="s">
        <v>4</v>
      </c>
      <c r="H8" s="315" t="s">
        <v>5</v>
      </c>
      <c r="I8" s="315" t="s">
        <v>6</v>
      </c>
      <c r="J8" s="315" t="s">
        <v>7</v>
      </c>
      <c r="K8" s="315" t="s">
        <v>8</v>
      </c>
      <c r="L8" s="315" t="s">
        <v>90</v>
      </c>
      <c r="M8" s="315" t="s">
        <v>102</v>
      </c>
      <c r="N8" s="315" t="s">
        <v>103</v>
      </c>
      <c r="O8" s="315" t="s">
        <v>104</v>
      </c>
      <c r="P8" s="315" t="s">
        <v>106</v>
      </c>
      <c r="Q8" s="315" t="s">
        <v>107</v>
      </c>
      <c r="R8" s="315" t="s">
        <v>108</v>
      </c>
      <c r="S8" s="315" t="s">
        <v>109</v>
      </c>
      <c r="T8" s="315" t="s">
        <v>111</v>
      </c>
      <c r="U8" s="315" t="s">
        <v>116</v>
      </c>
      <c r="V8" s="315" t="s">
        <v>117</v>
      </c>
      <c r="W8" s="315" t="s">
        <v>159</v>
      </c>
      <c r="X8" s="315" t="s">
        <v>178</v>
      </c>
      <c r="Y8" s="315" t="s">
        <v>181</v>
      </c>
      <c r="Z8" s="315" t="s">
        <v>197</v>
      </c>
      <c r="AA8" s="315" t="s">
        <v>199</v>
      </c>
      <c r="AB8" s="315" t="s">
        <v>201</v>
      </c>
      <c r="AC8" s="315" t="s">
        <v>204</v>
      </c>
      <c r="AD8" s="315" t="s">
        <v>206</v>
      </c>
      <c r="AE8" s="315" t="s">
        <v>209</v>
      </c>
      <c r="AF8" s="315" t="s">
        <v>214</v>
      </c>
      <c r="AG8" s="315" t="s">
        <v>222</v>
      </c>
      <c r="AH8" s="315" t="s">
        <v>226</v>
      </c>
      <c r="AI8" s="315" t="s">
        <v>244</v>
      </c>
      <c r="AJ8" s="315" t="s">
        <v>248</v>
      </c>
      <c r="AK8" s="315" t="s">
        <v>266</v>
      </c>
      <c r="AL8" s="315" t="s">
        <v>275</v>
      </c>
      <c r="AM8" s="315" t="s">
        <v>287</v>
      </c>
      <c r="AN8" s="315" t="str">
        <f>Consolidado!AN8</f>
        <v>2T24</v>
      </c>
      <c r="AO8" s="315" t="str">
        <f>Consolidado!AO8</f>
        <v>3T24</v>
      </c>
      <c r="AP8" s="315" t="str">
        <f>Consolidado!AP8</f>
        <v>4T24</v>
      </c>
      <c r="AQ8" s="315" t="str">
        <f>Consolidado!AQ8</f>
        <v>1T25</v>
      </c>
      <c r="AR8" s="315" t="s">
        <v>348</v>
      </c>
      <c r="AS8" s="315" t="s">
        <v>440</v>
      </c>
      <c r="AT8" s="315" t="s">
        <v>447</v>
      </c>
    </row>
    <row r="9" spans="1:46">
      <c r="A9" s="183"/>
      <c r="B9" s="282" t="s">
        <v>9</v>
      </c>
      <c r="C9" s="283">
        <v>0</v>
      </c>
      <c r="D9" s="283">
        <v>0</v>
      </c>
      <c r="E9" s="283">
        <v>0</v>
      </c>
      <c r="F9" s="283">
        <v>0</v>
      </c>
      <c r="G9" s="283">
        <v>0</v>
      </c>
      <c r="H9" s="283">
        <v>0</v>
      </c>
      <c r="I9" s="283">
        <v>0</v>
      </c>
      <c r="J9" s="283">
        <v>0</v>
      </c>
      <c r="K9" s="283">
        <v>0</v>
      </c>
      <c r="L9" s="283">
        <v>0</v>
      </c>
      <c r="M9" s="283">
        <v>0</v>
      </c>
      <c r="N9" s="283">
        <v>0</v>
      </c>
      <c r="O9" s="283">
        <v>0</v>
      </c>
      <c r="P9" s="283">
        <v>0</v>
      </c>
      <c r="Q9" s="283">
        <v>0</v>
      </c>
      <c r="R9" s="283">
        <v>0.3</v>
      </c>
      <c r="S9" s="283">
        <v>75890.14</v>
      </c>
      <c r="T9" s="283">
        <v>82959.7</v>
      </c>
      <c r="U9" s="283">
        <v>295951.12</v>
      </c>
      <c r="V9" s="283">
        <v>375624.04</v>
      </c>
      <c r="W9" s="283">
        <v>230862.49</v>
      </c>
      <c r="X9" s="283">
        <v>109437</v>
      </c>
      <c r="Y9" s="283">
        <v>142834</v>
      </c>
      <c r="Z9" s="283">
        <v>405194</v>
      </c>
      <c r="AA9" s="283">
        <v>276423</v>
      </c>
      <c r="AB9" s="283">
        <v>289841</v>
      </c>
      <c r="AC9" s="283">
        <v>537671</v>
      </c>
      <c r="AD9" s="283">
        <v>587055</v>
      </c>
      <c r="AE9" s="283">
        <v>84592</v>
      </c>
      <c r="AF9" s="283">
        <v>238411</v>
      </c>
      <c r="AG9" s="283">
        <v>307566</v>
      </c>
      <c r="AH9" s="283">
        <v>232276</v>
      </c>
      <c r="AI9" s="283">
        <v>288267</v>
      </c>
      <c r="AJ9" s="283">
        <v>662225</v>
      </c>
      <c r="AK9" s="283">
        <v>649915</v>
      </c>
      <c r="AL9" s="283">
        <v>671671</v>
      </c>
      <c r="AM9" s="283">
        <v>190817</v>
      </c>
      <c r="AN9" s="283">
        <v>677060.77038</v>
      </c>
      <c r="AO9" s="283">
        <v>1382470.7356800002</v>
      </c>
      <c r="AP9" s="283">
        <v>3756611.4939399995</v>
      </c>
      <c r="AQ9" s="283">
        <v>3490273.0332399998</v>
      </c>
      <c r="AR9" s="283">
        <v>2880292.6872900007</v>
      </c>
      <c r="AS9" s="283">
        <v>3797329.4679500004</v>
      </c>
      <c r="AT9" s="283">
        <v>5464656.3442499992</v>
      </c>
    </row>
    <row r="10" spans="1:46">
      <c r="A10" s="183"/>
      <c r="B10" s="282" t="s">
        <v>11</v>
      </c>
      <c r="C10" s="283">
        <v>0</v>
      </c>
      <c r="D10" s="283">
        <v>0</v>
      </c>
      <c r="E10" s="283">
        <v>0</v>
      </c>
      <c r="F10" s="283">
        <v>0</v>
      </c>
      <c r="G10" s="283">
        <v>0</v>
      </c>
      <c r="H10" s="283">
        <v>0</v>
      </c>
      <c r="I10" s="283">
        <v>0</v>
      </c>
      <c r="J10" s="283">
        <v>0</v>
      </c>
      <c r="K10" s="283">
        <v>0</v>
      </c>
      <c r="L10" s="283">
        <v>0</v>
      </c>
      <c r="M10" s="283">
        <v>0</v>
      </c>
      <c r="N10" s="283">
        <v>0</v>
      </c>
      <c r="O10" s="283">
        <v>0</v>
      </c>
      <c r="P10" s="283">
        <v>0</v>
      </c>
      <c r="Q10" s="283">
        <v>0</v>
      </c>
      <c r="R10" s="283">
        <v>0</v>
      </c>
      <c r="S10" s="283">
        <v>-8772.69</v>
      </c>
      <c r="T10" s="283">
        <v>-7531.78</v>
      </c>
      <c r="U10" s="283">
        <v>-34058.910000000003</v>
      </c>
      <c r="V10" s="283">
        <v>-47630.06</v>
      </c>
      <c r="W10" s="283">
        <v>-28032.23</v>
      </c>
      <c r="X10" s="283">
        <v>-11027</v>
      </c>
      <c r="Y10" s="283">
        <v>-16921</v>
      </c>
      <c r="Z10" s="283">
        <v>-51492</v>
      </c>
      <c r="AA10" s="283">
        <v>-44384</v>
      </c>
      <c r="AB10" s="283">
        <v>-34074</v>
      </c>
      <c r="AC10" s="283">
        <v>-72011</v>
      </c>
      <c r="AD10" s="283">
        <v>-90644</v>
      </c>
      <c r="AE10" s="283">
        <v>-13591</v>
      </c>
      <c r="AF10" s="283">
        <v>-26808</v>
      </c>
      <c r="AG10" s="283">
        <v>-58261</v>
      </c>
      <c r="AH10" s="283">
        <v>-44770</v>
      </c>
      <c r="AI10" s="283">
        <v>-57248</v>
      </c>
      <c r="AJ10" s="283">
        <v>-116223</v>
      </c>
      <c r="AK10" s="283">
        <v>-117629</v>
      </c>
      <c r="AL10" s="283">
        <v>-116441</v>
      </c>
      <c r="AM10" s="283">
        <v>-28304</v>
      </c>
      <c r="AN10" s="283">
        <v>-72331.44296</v>
      </c>
      <c r="AO10" s="283">
        <v>-155564.91281000001</v>
      </c>
      <c r="AP10" s="283">
        <v>-415016</v>
      </c>
      <c r="AQ10" s="283">
        <v>-346021.68783999997</v>
      </c>
      <c r="AR10" s="283">
        <v>-349499.45633000013</v>
      </c>
      <c r="AS10" s="283">
        <v>-456055.48772999982</v>
      </c>
      <c r="AT10" s="283">
        <v>-611450.07235999964</v>
      </c>
    </row>
    <row r="11" spans="1:46">
      <c r="A11" s="183"/>
      <c r="B11" s="282" t="s">
        <v>12</v>
      </c>
      <c r="C11" s="284">
        <v>0</v>
      </c>
      <c r="D11" s="284">
        <v>0</v>
      </c>
      <c r="E11" s="284">
        <v>0</v>
      </c>
      <c r="F11" s="284">
        <v>0</v>
      </c>
      <c r="G11" s="284">
        <v>0</v>
      </c>
      <c r="H11" s="284">
        <v>0</v>
      </c>
      <c r="I11" s="284">
        <v>0</v>
      </c>
      <c r="J11" s="284">
        <v>0</v>
      </c>
      <c r="K11" s="284">
        <v>0</v>
      </c>
      <c r="L11" s="284">
        <v>0</v>
      </c>
      <c r="M11" s="284">
        <v>0</v>
      </c>
      <c r="N11" s="284">
        <v>0</v>
      </c>
      <c r="O11" s="284">
        <v>0</v>
      </c>
      <c r="P11" s="284">
        <v>0</v>
      </c>
      <c r="Q11" s="284">
        <v>0</v>
      </c>
      <c r="R11" s="284">
        <v>0.3</v>
      </c>
      <c r="S11" s="284">
        <v>67117.45</v>
      </c>
      <c r="T11" s="284">
        <v>75427.92</v>
      </c>
      <c r="U11" s="284">
        <v>261892.21</v>
      </c>
      <c r="V11" s="284">
        <v>327993.98</v>
      </c>
      <c r="W11" s="284">
        <v>202830.25999999998</v>
      </c>
      <c r="X11" s="284">
        <v>98410</v>
      </c>
      <c r="Y11" s="284">
        <v>125913</v>
      </c>
      <c r="Z11" s="284">
        <v>353702</v>
      </c>
      <c r="AA11" s="284">
        <v>232039</v>
      </c>
      <c r="AB11" s="284">
        <v>255767</v>
      </c>
      <c r="AC11" s="284">
        <v>465660</v>
      </c>
      <c r="AD11" s="284">
        <v>496411</v>
      </c>
      <c r="AE11" s="284">
        <v>71001</v>
      </c>
      <c r="AF11" s="284">
        <v>211603</v>
      </c>
      <c r="AG11" s="284">
        <v>249305</v>
      </c>
      <c r="AH11" s="284">
        <v>187506</v>
      </c>
      <c r="AI11" s="284">
        <v>231019</v>
      </c>
      <c r="AJ11" s="284">
        <v>546002</v>
      </c>
      <c r="AK11" s="284">
        <v>532286</v>
      </c>
      <c r="AL11" s="284">
        <v>555230</v>
      </c>
      <c r="AM11" s="284">
        <v>162513</v>
      </c>
      <c r="AN11" s="284">
        <v>604730.32741999999</v>
      </c>
      <c r="AO11" s="284">
        <v>1226905.8228700003</v>
      </c>
      <c r="AP11" s="284">
        <v>3153786</v>
      </c>
      <c r="AQ11" s="284">
        <v>3144251.3454</v>
      </c>
      <c r="AR11" s="284">
        <f>SUM(AR9:AR10)</f>
        <v>2530793.2309600008</v>
      </c>
      <c r="AS11" s="284">
        <f>SUM(AS9:AS10)</f>
        <v>3341273.9802200007</v>
      </c>
      <c r="AT11" s="284">
        <f>SUM(AT9:AT10)</f>
        <v>4853206.2718899995</v>
      </c>
    </row>
    <row r="12" spans="1:46">
      <c r="A12" s="184"/>
      <c r="B12" s="285" t="s">
        <v>13</v>
      </c>
      <c r="C12" s="284">
        <v>0</v>
      </c>
      <c r="D12" s="284">
        <v>0</v>
      </c>
      <c r="E12" s="284">
        <v>0</v>
      </c>
      <c r="F12" s="284">
        <v>0</v>
      </c>
      <c r="G12" s="284">
        <v>0</v>
      </c>
      <c r="H12" s="284">
        <v>0</v>
      </c>
      <c r="I12" s="284">
        <v>0</v>
      </c>
      <c r="J12" s="284">
        <v>0</v>
      </c>
      <c r="K12" s="284">
        <v>0</v>
      </c>
      <c r="L12" s="284">
        <v>0</v>
      </c>
      <c r="M12" s="284">
        <v>0</v>
      </c>
      <c r="N12" s="284">
        <v>0</v>
      </c>
      <c r="O12" s="284">
        <v>0</v>
      </c>
      <c r="P12" s="284">
        <v>0</v>
      </c>
      <c r="Q12" s="284">
        <v>0</v>
      </c>
      <c r="R12" s="284">
        <v>0</v>
      </c>
      <c r="S12" s="284">
        <v>-17519.870000000003</v>
      </c>
      <c r="T12" s="284">
        <v>-18592.57</v>
      </c>
      <c r="U12" s="284">
        <v>-38370.630000000005</v>
      </c>
      <c r="V12" s="284">
        <v>-50913.17</v>
      </c>
      <c r="W12" s="284">
        <v>-31614.969999999994</v>
      </c>
      <c r="X12" s="284">
        <v>-15143</v>
      </c>
      <c r="Y12" s="284">
        <v>-24949</v>
      </c>
      <c r="Z12" s="284">
        <v>-61263</v>
      </c>
      <c r="AA12" s="284">
        <v>-52660</v>
      </c>
      <c r="AB12" s="284">
        <v>-50755</v>
      </c>
      <c r="AC12" s="284">
        <v>-88137</v>
      </c>
      <c r="AD12" s="284">
        <v>-105621</v>
      </c>
      <c r="AE12" s="284">
        <v>-21842</v>
      </c>
      <c r="AF12" s="284">
        <v>-61763</v>
      </c>
      <c r="AG12" s="284">
        <v>-102220</v>
      </c>
      <c r="AH12" s="284">
        <v>-78747</v>
      </c>
      <c r="AI12" s="284">
        <v>-81228</v>
      </c>
      <c r="AJ12" s="284">
        <v>-225816</v>
      </c>
      <c r="AK12" s="284">
        <v>-250036</v>
      </c>
      <c r="AL12" s="284">
        <v>-232622</v>
      </c>
      <c r="AM12" s="284">
        <v>-43784</v>
      </c>
      <c r="AN12" s="284">
        <v>-353145.74670999998</v>
      </c>
      <c r="AO12" s="284">
        <v>-738090.27915999992</v>
      </c>
      <c r="AP12" s="284">
        <v>-2130553.76143</v>
      </c>
      <c r="AQ12" s="284">
        <v>-2271469.0355400001</v>
      </c>
      <c r="AR12" s="284">
        <f>SUM(AR13:AR24)</f>
        <v>-1344598.78318</v>
      </c>
      <c r="AS12" s="284">
        <f>SUM(AS13:AS24)</f>
        <v>-1965996.2936100003</v>
      </c>
      <c r="AT12" s="284">
        <f>SUM(AT13:AT24)</f>
        <v>-3512215.0851699999</v>
      </c>
    </row>
    <row r="13" spans="1:46">
      <c r="A13" s="185"/>
      <c r="B13" s="286" t="s">
        <v>14</v>
      </c>
      <c r="C13" s="287">
        <v>0</v>
      </c>
      <c r="D13" s="287">
        <v>0</v>
      </c>
      <c r="E13" s="287">
        <v>0</v>
      </c>
      <c r="F13" s="287">
        <v>0</v>
      </c>
      <c r="G13" s="287">
        <v>0</v>
      </c>
      <c r="H13" s="287">
        <v>0</v>
      </c>
      <c r="I13" s="287">
        <v>0</v>
      </c>
      <c r="J13" s="287">
        <v>0</v>
      </c>
      <c r="K13" s="287">
        <v>0</v>
      </c>
      <c r="L13" s="287">
        <v>0</v>
      </c>
      <c r="M13" s="287">
        <v>0</v>
      </c>
      <c r="N13" s="287">
        <v>0</v>
      </c>
      <c r="O13" s="287">
        <v>0</v>
      </c>
      <c r="P13" s="287">
        <v>0</v>
      </c>
      <c r="Q13" s="287">
        <v>0</v>
      </c>
      <c r="R13" s="287">
        <v>0</v>
      </c>
      <c r="S13" s="287">
        <v>0</v>
      </c>
      <c r="T13" s="287">
        <v>0</v>
      </c>
      <c r="U13" s="287">
        <v>0</v>
      </c>
      <c r="V13" s="287">
        <v>0</v>
      </c>
      <c r="W13" s="287">
        <v>0</v>
      </c>
      <c r="X13" s="287">
        <v>0</v>
      </c>
      <c r="Y13" s="287">
        <v>0</v>
      </c>
      <c r="Z13" s="287">
        <v>-31245</v>
      </c>
      <c r="AA13" s="287">
        <v>-9491</v>
      </c>
      <c r="AB13" s="287">
        <v>-9528</v>
      </c>
      <c r="AC13" s="287">
        <v>-9250</v>
      </c>
      <c r="AD13" s="287">
        <v>-11363</v>
      </c>
      <c r="AE13" s="287">
        <v>-11151</v>
      </c>
      <c r="AF13" s="287">
        <v>-14895</v>
      </c>
      <c r="AG13" s="287">
        <v>-14128</v>
      </c>
      <c r="AH13" s="287">
        <v>-16556</v>
      </c>
      <c r="AI13" s="287">
        <v>-16285</v>
      </c>
      <c r="AJ13" s="287">
        <v>-11423</v>
      </c>
      <c r="AK13" s="287">
        <v>-17856</v>
      </c>
      <c r="AL13" s="287">
        <v>-16815</v>
      </c>
      <c r="AM13" s="287">
        <v>-13713</v>
      </c>
      <c r="AN13" s="287">
        <v>-26142.46629</v>
      </c>
      <c r="AO13" s="287">
        <v>-18594.039349999999</v>
      </c>
      <c r="AP13" s="287">
        <v>-29363.824189999941</v>
      </c>
      <c r="AQ13" s="287">
        <v>-21696.536510000002</v>
      </c>
      <c r="AR13" s="287">
        <v>-35556.857830000008</v>
      </c>
      <c r="AS13" s="287">
        <v>-37142.060089999999</v>
      </c>
      <c r="AT13" s="287">
        <v>-47328.887209999986</v>
      </c>
    </row>
    <row r="14" spans="1:46">
      <c r="A14" s="185"/>
      <c r="B14" s="286" t="s">
        <v>15</v>
      </c>
      <c r="C14" s="287">
        <v>0</v>
      </c>
      <c r="D14" s="287">
        <v>0</v>
      </c>
      <c r="E14" s="287">
        <v>0</v>
      </c>
      <c r="F14" s="287">
        <v>0</v>
      </c>
      <c r="G14" s="287">
        <v>0</v>
      </c>
      <c r="H14" s="287">
        <v>0</v>
      </c>
      <c r="I14" s="287">
        <v>0</v>
      </c>
      <c r="J14" s="287">
        <v>0</v>
      </c>
      <c r="K14" s="287">
        <v>0</v>
      </c>
      <c r="L14" s="287">
        <v>0</v>
      </c>
      <c r="M14" s="287">
        <v>0</v>
      </c>
      <c r="N14" s="287">
        <v>0</v>
      </c>
      <c r="O14" s="287">
        <v>0</v>
      </c>
      <c r="P14" s="287">
        <v>0</v>
      </c>
      <c r="Q14" s="287">
        <v>0</v>
      </c>
      <c r="R14" s="287">
        <v>0</v>
      </c>
      <c r="S14" s="287">
        <v>0</v>
      </c>
      <c r="T14" s="287">
        <v>0</v>
      </c>
      <c r="U14" s="287">
        <v>0</v>
      </c>
      <c r="V14" s="287">
        <v>0</v>
      </c>
      <c r="W14" s="287">
        <v>0</v>
      </c>
      <c r="X14" s="287">
        <v>0</v>
      </c>
      <c r="Y14" s="287">
        <v>0</v>
      </c>
      <c r="Z14" s="287">
        <v>0</v>
      </c>
      <c r="AA14" s="287">
        <v>0</v>
      </c>
      <c r="AB14" s="287">
        <v>0</v>
      </c>
      <c r="AC14" s="287">
        <v>0</v>
      </c>
      <c r="AD14" s="287">
        <v>0</v>
      </c>
      <c r="AE14" s="287">
        <v>0</v>
      </c>
      <c r="AF14" s="287">
        <v>0</v>
      </c>
      <c r="AG14" s="287">
        <v>0</v>
      </c>
      <c r="AH14" s="287">
        <v>0</v>
      </c>
      <c r="AI14" s="287">
        <v>-35065</v>
      </c>
      <c r="AJ14" s="287">
        <v>-118307</v>
      </c>
      <c r="AK14" s="287">
        <v>-75387</v>
      </c>
      <c r="AL14" s="287">
        <v>-71831</v>
      </c>
      <c r="AM14" s="287">
        <v>-801</v>
      </c>
      <c r="AN14" s="287">
        <v>-2</v>
      </c>
      <c r="AO14" s="287">
        <v>-48</v>
      </c>
      <c r="AP14" s="287">
        <v>-81614.285449999996</v>
      </c>
      <c r="AQ14" s="287">
        <v>-275948.15474999999</v>
      </c>
      <c r="AR14" s="287">
        <v>-22487.422680000018</v>
      </c>
      <c r="AS14" s="287">
        <v>-51737.00926999998</v>
      </c>
      <c r="AT14" s="287">
        <v>-646984.03965999989</v>
      </c>
    </row>
    <row r="15" spans="1:46">
      <c r="A15" s="185"/>
      <c r="B15" s="286" t="s">
        <v>16</v>
      </c>
      <c r="C15" s="287">
        <v>0</v>
      </c>
      <c r="D15" s="287">
        <v>0</v>
      </c>
      <c r="E15" s="287">
        <v>0</v>
      </c>
      <c r="F15" s="287">
        <v>0</v>
      </c>
      <c r="G15" s="287">
        <v>0</v>
      </c>
      <c r="H15" s="287">
        <v>0</v>
      </c>
      <c r="I15" s="287">
        <v>0</v>
      </c>
      <c r="J15" s="287">
        <v>0</v>
      </c>
      <c r="K15" s="287">
        <v>0</v>
      </c>
      <c r="L15" s="287">
        <v>0</v>
      </c>
      <c r="M15" s="287">
        <v>0</v>
      </c>
      <c r="N15" s="287">
        <v>0</v>
      </c>
      <c r="O15" s="287">
        <v>0</v>
      </c>
      <c r="P15" s="287">
        <v>0</v>
      </c>
      <c r="Q15" s="287">
        <v>0</v>
      </c>
      <c r="R15" s="287">
        <v>0</v>
      </c>
      <c r="S15" s="287">
        <v>0</v>
      </c>
      <c r="T15" s="287">
        <v>0</v>
      </c>
      <c r="U15" s="287">
        <v>-10.039999999999999</v>
      </c>
      <c r="V15" s="287">
        <v>-54.62</v>
      </c>
      <c r="W15" s="287">
        <v>0</v>
      </c>
      <c r="X15" s="287">
        <v>0</v>
      </c>
      <c r="Y15" s="287">
        <v>0</v>
      </c>
      <c r="Z15" s="287">
        <v>-20929</v>
      </c>
      <c r="AA15" s="287">
        <v>-5510</v>
      </c>
      <c r="AB15" s="287">
        <v>-7272</v>
      </c>
      <c r="AC15" s="287">
        <v>-6381</v>
      </c>
      <c r="AD15" s="287">
        <v>-7575</v>
      </c>
      <c r="AE15" s="287">
        <v>-6981</v>
      </c>
      <c r="AF15" s="287">
        <v>-8378</v>
      </c>
      <c r="AG15" s="287">
        <v>-10950</v>
      </c>
      <c r="AH15" s="287">
        <v>-13075</v>
      </c>
      <c r="AI15" s="287">
        <v>-618</v>
      </c>
      <c r="AJ15" s="287">
        <v>-18265</v>
      </c>
      <c r="AK15" s="287">
        <v>-8728</v>
      </c>
      <c r="AL15" s="287">
        <v>-15326</v>
      </c>
      <c r="AM15" s="287">
        <v>-8718</v>
      </c>
      <c r="AN15" s="287">
        <v>-17583.748299999999</v>
      </c>
      <c r="AO15" s="287">
        <v>-66254.698940000002</v>
      </c>
      <c r="AP15" s="287">
        <v>-115242.01389000009</v>
      </c>
      <c r="AQ15" s="287">
        <v>-30684.449519999998</v>
      </c>
      <c r="AR15" s="287">
        <v>-29498.353510000004</v>
      </c>
      <c r="AS15" s="287">
        <v>-23791.348080000003</v>
      </c>
      <c r="AT15" s="287">
        <v>-37425.026360000003</v>
      </c>
    </row>
    <row r="16" spans="1:46">
      <c r="A16" s="185"/>
      <c r="B16" s="286" t="s">
        <v>17</v>
      </c>
      <c r="C16" s="287">
        <v>0</v>
      </c>
      <c r="D16" s="287">
        <v>0</v>
      </c>
      <c r="E16" s="287">
        <v>0</v>
      </c>
      <c r="F16" s="287">
        <v>0</v>
      </c>
      <c r="G16" s="287">
        <v>0</v>
      </c>
      <c r="H16" s="287">
        <v>0</v>
      </c>
      <c r="I16" s="287">
        <v>0</v>
      </c>
      <c r="J16" s="287">
        <v>0</v>
      </c>
      <c r="K16" s="287">
        <v>0</v>
      </c>
      <c r="L16" s="287">
        <v>0</v>
      </c>
      <c r="M16" s="287">
        <v>0</v>
      </c>
      <c r="N16" s="287">
        <v>0</v>
      </c>
      <c r="O16" s="287">
        <v>0</v>
      </c>
      <c r="P16" s="287">
        <v>0</v>
      </c>
      <c r="Q16" s="287">
        <v>0</v>
      </c>
      <c r="R16" s="287">
        <v>0</v>
      </c>
      <c r="S16" s="287">
        <v>0</v>
      </c>
      <c r="T16" s="287">
        <v>0</v>
      </c>
      <c r="U16" s="287">
        <v>-2121</v>
      </c>
      <c r="V16" s="287">
        <v>-1710</v>
      </c>
      <c r="W16" s="287">
        <v>-1616</v>
      </c>
      <c r="X16" s="287">
        <v>-65</v>
      </c>
      <c r="Y16" s="287">
        <v>-800</v>
      </c>
      <c r="Z16" s="287">
        <v>-427</v>
      </c>
      <c r="AA16" s="287">
        <v>-927</v>
      </c>
      <c r="AB16" s="287">
        <v>-1001</v>
      </c>
      <c r="AC16" s="287">
        <v>-1287</v>
      </c>
      <c r="AD16" s="287">
        <v>-1397</v>
      </c>
      <c r="AE16" s="287">
        <v>-1439</v>
      </c>
      <c r="AF16" s="287">
        <v>-1513</v>
      </c>
      <c r="AG16" s="287">
        <v>-1515</v>
      </c>
      <c r="AH16" s="287">
        <v>-1849</v>
      </c>
      <c r="AI16" s="287">
        <v>-2182</v>
      </c>
      <c r="AJ16" s="287">
        <v>-5834</v>
      </c>
      <c r="AK16" s="287">
        <v>-10428</v>
      </c>
      <c r="AL16" s="287">
        <v>-5696</v>
      </c>
      <c r="AM16" s="287">
        <v>-1357</v>
      </c>
      <c r="AN16" s="287">
        <v>-358</v>
      </c>
      <c r="AO16" s="287">
        <v>-2164</v>
      </c>
      <c r="AP16" s="287">
        <v>-16031.974380000011</v>
      </c>
      <c r="AQ16" s="287">
        <v>-7352.2656799999995</v>
      </c>
      <c r="AR16" s="287">
        <v>6985.7230799999998</v>
      </c>
      <c r="AS16" s="287">
        <v>-1304.52343</v>
      </c>
      <c r="AT16" s="287">
        <v>-2366.0447400000003</v>
      </c>
    </row>
    <row r="17" spans="1:46">
      <c r="A17" s="185"/>
      <c r="B17" s="286" t="s">
        <v>18</v>
      </c>
      <c r="C17" s="287">
        <v>0</v>
      </c>
      <c r="D17" s="287">
        <v>0</v>
      </c>
      <c r="E17" s="287">
        <v>0</v>
      </c>
      <c r="F17" s="287">
        <v>0</v>
      </c>
      <c r="G17" s="287">
        <v>0</v>
      </c>
      <c r="H17" s="287">
        <v>0</v>
      </c>
      <c r="I17" s="287">
        <v>0</v>
      </c>
      <c r="J17" s="287">
        <v>0</v>
      </c>
      <c r="K17" s="287">
        <v>0</v>
      </c>
      <c r="L17" s="287">
        <v>0</v>
      </c>
      <c r="M17" s="287">
        <v>0</v>
      </c>
      <c r="N17" s="287">
        <v>0</v>
      </c>
      <c r="O17" s="287">
        <v>0</v>
      </c>
      <c r="P17" s="287">
        <v>0</v>
      </c>
      <c r="Q17" s="287">
        <v>0</v>
      </c>
      <c r="R17" s="287">
        <v>0</v>
      </c>
      <c r="S17" s="287">
        <v>0</v>
      </c>
      <c r="T17" s="287">
        <v>0</v>
      </c>
      <c r="U17" s="287">
        <v>0</v>
      </c>
      <c r="V17" s="287">
        <v>0</v>
      </c>
      <c r="W17" s="287">
        <v>0</v>
      </c>
      <c r="X17" s="287">
        <v>0</v>
      </c>
      <c r="Y17" s="287">
        <v>0</v>
      </c>
      <c r="Z17" s="287">
        <v>0</v>
      </c>
      <c r="AA17" s="287">
        <v>0</v>
      </c>
      <c r="AB17" s="287">
        <v>0</v>
      </c>
      <c r="AC17" s="287">
        <v>0</v>
      </c>
      <c r="AD17" s="287">
        <v>0</v>
      </c>
      <c r="AE17" s="287">
        <v>0</v>
      </c>
      <c r="AF17" s="287">
        <v>0</v>
      </c>
      <c r="AG17" s="287">
        <v>0</v>
      </c>
      <c r="AH17" s="287">
        <v>0</v>
      </c>
      <c r="AI17" s="287">
        <v>-21</v>
      </c>
      <c r="AJ17" s="287">
        <v>-26466</v>
      </c>
      <c r="AK17" s="287">
        <v>-107528</v>
      </c>
      <c r="AL17" s="287">
        <v>-93805</v>
      </c>
      <c r="AM17" s="287">
        <v>-320</v>
      </c>
      <c r="AN17" s="287">
        <v>-116906.00826999999</v>
      </c>
      <c r="AO17" s="287">
        <v>-355022.81203999999</v>
      </c>
      <c r="AP17" s="287">
        <v>-1747508.5141900005</v>
      </c>
      <c r="AQ17" s="287">
        <v>-1649635.9929199999</v>
      </c>
      <c r="AR17" s="287">
        <v>-952428.40368000022</v>
      </c>
      <c r="AS17" s="287">
        <v>-1426048.2494300003</v>
      </c>
      <c r="AT17" s="287">
        <v>-2341858.9598699994</v>
      </c>
    </row>
    <row r="18" spans="1:46">
      <c r="A18" s="185"/>
      <c r="B18" s="286" t="s">
        <v>10</v>
      </c>
      <c r="C18" s="287">
        <v>0</v>
      </c>
      <c r="D18" s="287">
        <v>0</v>
      </c>
      <c r="E18" s="287">
        <v>0</v>
      </c>
      <c r="F18" s="287">
        <v>0</v>
      </c>
      <c r="G18" s="287">
        <v>0</v>
      </c>
      <c r="H18" s="287">
        <v>0</v>
      </c>
      <c r="I18" s="287">
        <v>0</v>
      </c>
      <c r="J18" s="287">
        <v>0</v>
      </c>
      <c r="K18" s="287">
        <v>0</v>
      </c>
      <c r="L18" s="287">
        <v>0</v>
      </c>
      <c r="M18" s="287">
        <v>0</v>
      </c>
      <c r="N18" s="287">
        <v>0</v>
      </c>
      <c r="O18" s="287">
        <v>0</v>
      </c>
      <c r="P18" s="287">
        <v>0</v>
      </c>
      <c r="Q18" s="287">
        <v>0</v>
      </c>
      <c r="R18" s="287">
        <v>0</v>
      </c>
      <c r="S18" s="287">
        <v>9.9999999983992893E-3</v>
      </c>
      <c r="T18" s="287">
        <v>0</v>
      </c>
      <c r="U18" s="287">
        <v>2120.9999999999927</v>
      </c>
      <c r="V18" s="287">
        <v>1876.989999999998</v>
      </c>
      <c r="W18" s="287">
        <v>1616.0000000000073</v>
      </c>
      <c r="X18" s="287">
        <v>149</v>
      </c>
      <c r="Y18" s="287">
        <v>800</v>
      </c>
      <c r="Z18" s="287">
        <v>35854</v>
      </c>
      <c r="AA18" s="287">
        <v>-2909</v>
      </c>
      <c r="AB18" s="287">
        <v>-2122</v>
      </c>
      <c r="AC18" s="287">
        <v>-2743</v>
      </c>
      <c r="AD18" s="287">
        <v>-3232</v>
      </c>
      <c r="AE18" s="287">
        <v>-4103</v>
      </c>
      <c r="AF18" s="287">
        <v>-3396</v>
      </c>
      <c r="AG18" s="287">
        <v>-5708</v>
      </c>
      <c r="AH18" s="287">
        <v>-4695</v>
      </c>
      <c r="AI18" s="287">
        <v>-18058</v>
      </c>
      <c r="AJ18" s="287">
        <v>-32137</v>
      </c>
      <c r="AK18" s="287">
        <v>-16081</v>
      </c>
      <c r="AL18" s="287">
        <v>-9076</v>
      </c>
      <c r="AM18" s="287">
        <v>-4001</v>
      </c>
      <c r="AN18" s="287">
        <v>-187695.87205999997</v>
      </c>
      <c r="AO18" s="287">
        <v>-260900.50539999997</v>
      </c>
      <c r="AP18" s="287">
        <v>-104249.05979000014</v>
      </c>
      <c r="AQ18" s="287">
        <v>-183287.01205000014</v>
      </c>
      <c r="AR18" s="287">
        <v>-195876.4561799998</v>
      </c>
      <c r="AS18" s="287">
        <v>-183088.58423999994</v>
      </c>
      <c r="AT18" s="287">
        <v>-259084.14522000018</v>
      </c>
    </row>
    <row r="19" spans="1:46">
      <c r="A19" s="185"/>
      <c r="B19" s="286" t="s">
        <v>38</v>
      </c>
      <c r="C19" s="287">
        <v>0</v>
      </c>
      <c r="D19" s="287">
        <v>0</v>
      </c>
      <c r="E19" s="287">
        <v>0</v>
      </c>
      <c r="F19" s="287">
        <v>0</v>
      </c>
      <c r="G19" s="287">
        <v>0</v>
      </c>
      <c r="H19" s="287">
        <v>0</v>
      </c>
      <c r="I19" s="287">
        <v>0</v>
      </c>
      <c r="J19" s="287">
        <v>0</v>
      </c>
      <c r="K19" s="287">
        <v>0</v>
      </c>
      <c r="L19" s="287">
        <v>0</v>
      </c>
      <c r="M19" s="287">
        <v>0</v>
      </c>
      <c r="N19" s="287">
        <v>0</v>
      </c>
      <c r="O19" s="287">
        <v>0</v>
      </c>
      <c r="P19" s="287">
        <v>0</v>
      </c>
      <c r="Q19" s="287">
        <v>0</v>
      </c>
      <c r="R19" s="287">
        <v>0</v>
      </c>
      <c r="S19" s="287">
        <v>-14990.22</v>
      </c>
      <c r="T19" s="287">
        <v>-15340.98</v>
      </c>
      <c r="U19" s="287">
        <v>-16639.009999999998</v>
      </c>
      <c r="V19" s="287">
        <v>-17459.599999999999</v>
      </c>
      <c r="W19" s="287">
        <v>-17824.03</v>
      </c>
      <c r="X19" s="287">
        <v>-12086</v>
      </c>
      <c r="Y19" s="287">
        <v>-15715</v>
      </c>
      <c r="Z19" s="287">
        <v>-5193</v>
      </c>
      <c r="AA19" s="287">
        <v>0</v>
      </c>
      <c r="AB19" s="287">
        <v>0</v>
      </c>
      <c r="AC19" s="287">
        <v>0</v>
      </c>
      <c r="AD19" s="287">
        <v>0</v>
      </c>
      <c r="AE19" s="287">
        <v>0</v>
      </c>
      <c r="AF19" s="287">
        <v>0</v>
      </c>
      <c r="AG19" s="287">
        <v>0</v>
      </c>
      <c r="AH19" s="287">
        <v>0</v>
      </c>
      <c r="AI19" s="287">
        <v>0</v>
      </c>
      <c r="AJ19" s="287">
        <v>0</v>
      </c>
      <c r="AK19" s="287">
        <v>0</v>
      </c>
      <c r="AL19" s="287">
        <v>0</v>
      </c>
      <c r="AM19" s="287">
        <v>0</v>
      </c>
      <c r="AN19" s="287">
        <v>0</v>
      </c>
      <c r="AO19" s="287">
        <v>0</v>
      </c>
      <c r="AP19" s="287">
        <v>0</v>
      </c>
      <c r="AQ19" s="287">
        <v>-84991.010090000011</v>
      </c>
      <c r="AR19" s="287">
        <v>-84299.140809999997</v>
      </c>
      <c r="AS19" s="287">
        <v>-182961.88312999997</v>
      </c>
      <c r="AT19" s="287">
        <v>-121374.32186000003</v>
      </c>
    </row>
    <row r="20" spans="1:46">
      <c r="A20" s="185"/>
      <c r="B20" s="286" t="s">
        <v>39</v>
      </c>
      <c r="C20" s="287">
        <v>0</v>
      </c>
      <c r="D20" s="287">
        <v>0</v>
      </c>
      <c r="E20" s="287">
        <v>0</v>
      </c>
      <c r="F20" s="287">
        <v>0</v>
      </c>
      <c r="G20" s="287">
        <v>0</v>
      </c>
      <c r="H20" s="287">
        <v>0</v>
      </c>
      <c r="I20" s="287">
        <v>0</v>
      </c>
      <c r="J20" s="287">
        <v>0</v>
      </c>
      <c r="K20" s="287">
        <v>0</v>
      </c>
      <c r="L20" s="287">
        <v>0</v>
      </c>
      <c r="M20" s="287">
        <v>0</v>
      </c>
      <c r="N20" s="287">
        <v>0</v>
      </c>
      <c r="O20" s="287">
        <v>0</v>
      </c>
      <c r="P20" s="287">
        <v>0</v>
      </c>
      <c r="Q20" s="287">
        <v>0</v>
      </c>
      <c r="R20" s="287">
        <v>0</v>
      </c>
      <c r="S20" s="287">
        <v>-2529.66</v>
      </c>
      <c r="T20" s="287">
        <v>-3251.59</v>
      </c>
      <c r="U20" s="287">
        <v>-21721.58</v>
      </c>
      <c r="V20" s="287">
        <v>-33565.94</v>
      </c>
      <c r="W20" s="287">
        <v>-13790.94</v>
      </c>
      <c r="X20" s="287">
        <v>-3141</v>
      </c>
      <c r="Y20" s="287">
        <v>-9234</v>
      </c>
      <c r="Z20" s="287">
        <v>-39323</v>
      </c>
      <c r="AA20" s="287">
        <v>-33823</v>
      </c>
      <c r="AB20" s="287">
        <v>-30832</v>
      </c>
      <c r="AC20" s="287">
        <v>-68476</v>
      </c>
      <c r="AD20" s="287">
        <v>-82054</v>
      </c>
      <c r="AE20" s="287">
        <v>1832</v>
      </c>
      <c r="AF20" s="287">
        <v>-33581</v>
      </c>
      <c r="AG20" s="287">
        <v>-69919</v>
      </c>
      <c r="AH20" s="287">
        <v>-42572</v>
      </c>
      <c r="AI20" s="287">
        <v>-8999</v>
      </c>
      <c r="AJ20" s="287">
        <v>-13384</v>
      </c>
      <c r="AK20" s="287">
        <v>-14028</v>
      </c>
      <c r="AL20" s="287">
        <v>-20073</v>
      </c>
      <c r="AM20" s="287">
        <v>-14874</v>
      </c>
      <c r="AN20" s="287">
        <v>-4457.6517900000035</v>
      </c>
      <c r="AO20" s="287">
        <v>-35104.223429999998</v>
      </c>
      <c r="AP20" s="287">
        <v>-36544.396169999978</v>
      </c>
      <c r="AQ20" s="287">
        <v>-17873.614020000001</v>
      </c>
      <c r="AR20" s="287">
        <v>-31437.871569999996</v>
      </c>
      <c r="AS20" s="287">
        <v>-59922.635939999993</v>
      </c>
      <c r="AT20" s="287">
        <v>-55793.660250000001</v>
      </c>
    </row>
    <row r="21" spans="1:46">
      <c r="A21" s="185"/>
      <c r="B21" s="286" t="s">
        <v>40</v>
      </c>
      <c r="C21" s="287">
        <v>0</v>
      </c>
      <c r="D21" s="287">
        <v>0</v>
      </c>
      <c r="E21" s="287">
        <v>0</v>
      </c>
      <c r="F21" s="287">
        <v>0</v>
      </c>
      <c r="G21" s="287">
        <v>0</v>
      </c>
      <c r="H21" s="287">
        <v>0</v>
      </c>
      <c r="I21" s="287">
        <v>0</v>
      </c>
      <c r="J21" s="287">
        <v>0</v>
      </c>
      <c r="K21" s="287">
        <v>0</v>
      </c>
      <c r="L21" s="287">
        <v>0</v>
      </c>
      <c r="M21" s="287">
        <v>0</v>
      </c>
      <c r="N21" s="287">
        <v>0</v>
      </c>
      <c r="O21" s="287">
        <v>0</v>
      </c>
      <c r="P21" s="287">
        <v>0</v>
      </c>
      <c r="Q21" s="287">
        <v>0</v>
      </c>
      <c r="R21" s="287">
        <v>0</v>
      </c>
      <c r="S21" s="287">
        <v>0</v>
      </c>
      <c r="T21" s="287">
        <v>0</v>
      </c>
      <c r="U21" s="287">
        <v>0</v>
      </c>
      <c r="V21" s="287">
        <v>0</v>
      </c>
      <c r="W21" s="287">
        <v>0</v>
      </c>
      <c r="X21" s="287">
        <v>0</v>
      </c>
      <c r="Y21" s="287">
        <v>0</v>
      </c>
      <c r="Z21" s="287">
        <v>0</v>
      </c>
      <c r="AA21" s="287">
        <v>0</v>
      </c>
      <c r="AB21" s="287">
        <v>0</v>
      </c>
      <c r="AC21" s="287">
        <v>0</v>
      </c>
      <c r="AD21" s="287">
        <v>0</v>
      </c>
      <c r="AE21" s="287">
        <v>0</v>
      </c>
      <c r="AF21" s="287">
        <v>0</v>
      </c>
      <c r="AG21" s="287">
        <v>0</v>
      </c>
      <c r="AH21" s="287">
        <v>0</v>
      </c>
      <c r="AI21" s="287">
        <v>0</v>
      </c>
      <c r="AJ21" s="287">
        <v>0</v>
      </c>
      <c r="AK21" s="287">
        <v>0</v>
      </c>
      <c r="AL21" s="287">
        <v>0</v>
      </c>
      <c r="AM21" s="287">
        <v>0</v>
      </c>
      <c r="AN21" s="287">
        <v>0</v>
      </c>
      <c r="AO21" s="287">
        <v>0</v>
      </c>
      <c r="AP21" s="287">
        <v>0</v>
      </c>
      <c r="AQ21" s="287">
        <v>0</v>
      </c>
      <c r="AR21" s="287">
        <v>0</v>
      </c>
      <c r="AS21" s="287">
        <v>0</v>
      </c>
      <c r="AT21" s="287">
        <v>0</v>
      </c>
    </row>
    <row r="22" spans="1:46">
      <c r="A22" s="185"/>
      <c r="B22" s="286" t="s">
        <v>41</v>
      </c>
      <c r="C22" s="287">
        <v>0</v>
      </c>
      <c r="D22" s="287">
        <v>0</v>
      </c>
      <c r="E22" s="287">
        <v>0</v>
      </c>
      <c r="F22" s="287">
        <v>0</v>
      </c>
      <c r="G22" s="287">
        <v>0</v>
      </c>
      <c r="H22" s="287">
        <v>0</v>
      </c>
      <c r="I22" s="287">
        <v>0</v>
      </c>
      <c r="J22" s="287">
        <v>0</v>
      </c>
      <c r="K22" s="287">
        <v>0</v>
      </c>
      <c r="L22" s="287">
        <v>0</v>
      </c>
      <c r="M22" s="287">
        <v>0</v>
      </c>
      <c r="N22" s="287">
        <v>0</v>
      </c>
      <c r="O22" s="287">
        <v>0</v>
      </c>
      <c r="P22" s="287">
        <v>0</v>
      </c>
      <c r="Q22" s="287">
        <v>0</v>
      </c>
      <c r="R22" s="287">
        <v>0</v>
      </c>
      <c r="S22" s="287">
        <v>0</v>
      </c>
      <c r="T22" s="287">
        <v>0</v>
      </c>
      <c r="U22" s="287">
        <v>0</v>
      </c>
      <c r="V22" s="287">
        <v>0</v>
      </c>
      <c r="W22" s="287">
        <v>0</v>
      </c>
      <c r="X22" s="287">
        <v>0</v>
      </c>
      <c r="Y22" s="287">
        <v>0</v>
      </c>
      <c r="Z22" s="287">
        <v>0</v>
      </c>
      <c r="AA22" s="287">
        <v>0</v>
      </c>
      <c r="AB22" s="287">
        <v>0</v>
      </c>
      <c r="AC22" s="287">
        <v>0</v>
      </c>
      <c r="AD22" s="287">
        <v>0</v>
      </c>
      <c r="AE22" s="287">
        <v>0</v>
      </c>
      <c r="AF22" s="287">
        <v>0</v>
      </c>
      <c r="AG22" s="287">
        <v>0</v>
      </c>
      <c r="AH22" s="287">
        <v>0</v>
      </c>
      <c r="AI22" s="287">
        <v>0</v>
      </c>
      <c r="AJ22" s="287">
        <v>0</v>
      </c>
      <c r="AK22" s="287">
        <v>0</v>
      </c>
      <c r="AL22" s="287">
        <v>0</v>
      </c>
      <c r="AM22" s="287">
        <v>0</v>
      </c>
      <c r="AN22" s="287">
        <v>0</v>
      </c>
      <c r="AO22" s="287">
        <v>0</v>
      </c>
      <c r="AP22" s="287">
        <v>0</v>
      </c>
      <c r="AQ22" s="287">
        <v>0</v>
      </c>
      <c r="AR22" s="287">
        <v>0</v>
      </c>
      <c r="AS22" s="287">
        <v>0</v>
      </c>
      <c r="AT22" s="287">
        <v>0</v>
      </c>
    </row>
    <row r="23" spans="1:46">
      <c r="A23" s="185"/>
      <c r="B23" s="286" t="s">
        <v>42</v>
      </c>
      <c r="C23" s="287">
        <v>0</v>
      </c>
      <c r="D23" s="287">
        <v>0</v>
      </c>
      <c r="E23" s="287">
        <v>0</v>
      </c>
      <c r="F23" s="287">
        <v>0</v>
      </c>
      <c r="G23" s="287">
        <v>0</v>
      </c>
      <c r="H23" s="287">
        <v>0</v>
      </c>
      <c r="I23" s="287">
        <v>0</v>
      </c>
      <c r="J23" s="287">
        <v>0</v>
      </c>
      <c r="K23" s="287">
        <v>0</v>
      </c>
      <c r="L23" s="287">
        <v>0</v>
      </c>
      <c r="M23" s="287">
        <v>0</v>
      </c>
      <c r="N23" s="287">
        <v>0</v>
      </c>
      <c r="O23" s="287">
        <v>0</v>
      </c>
      <c r="P23" s="287">
        <v>0</v>
      </c>
      <c r="Q23" s="287">
        <v>0</v>
      </c>
      <c r="R23" s="287">
        <v>0</v>
      </c>
      <c r="S23" s="287">
        <v>0</v>
      </c>
      <c r="T23" s="287">
        <v>0</v>
      </c>
      <c r="U23" s="287">
        <v>0</v>
      </c>
      <c r="V23" s="287">
        <v>0</v>
      </c>
      <c r="W23" s="287">
        <v>0</v>
      </c>
      <c r="X23" s="287">
        <v>0</v>
      </c>
      <c r="Y23" s="287">
        <v>0</v>
      </c>
      <c r="Z23" s="287">
        <v>0</v>
      </c>
      <c r="AA23" s="287">
        <v>0</v>
      </c>
      <c r="AB23" s="287">
        <v>0</v>
      </c>
      <c r="AC23" s="287">
        <v>0</v>
      </c>
      <c r="AD23" s="287">
        <v>0</v>
      </c>
      <c r="AE23" s="287">
        <v>0</v>
      </c>
      <c r="AF23" s="287">
        <v>0</v>
      </c>
      <c r="AG23" s="287">
        <v>0</v>
      </c>
      <c r="AH23" s="287">
        <v>0</v>
      </c>
      <c r="AI23" s="287">
        <v>0</v>
      </c>
      <c r="AJ23" s="287">
        <v>0</v>
      </c>
      <c r="AK23" s="287">
        <v>0</v>
      </c>
      <c r="AL23" s="287">
        <v>0</v>
      </c>
      <c r="AM23" s="287">
        <v>0</v>
      </c>
      <c r="AN23" s="287">
        <v>0</v>
      </c>
      <c r="AO23" s="287">
        <v>0</v>
      </c>
      <c r="AP23" s="287">
        <v>0</v>
      </c>
      <c r="AQ23" s="287">
        <v>0</v>
      </c>
      <c r="AR23" s="287">
        <v>0</v>
      </c>
      <c r="AS23" s="287">
        <v>0</v>
      </c>
      <c r="AT23" s="287">
        <v>0</v>
      </c>
    </row>
    <row r="24" spans="1:46">
      <c r="A24" s="185"/>
      <c r="B24" s="286" t="s">
        <v>43</v>
      </c>
      <c r="C24" s="287">
        <v>0</v>
      </c>
      <c r="D24" s="287">
        <v>0</v>
      </c>
      <c r="E24" s="287">
        <v>0</v>
      </c>
      <c r="F24" s="287">
        <v>0</v>
      </c>
      <c r="G24" s="287">
        <v>0</v>
      </c>
      <c r="H24" s="287">
        <v>0</v>
      </c>
      <c r="I24" s="287">
        <v>0</v>
      </c>
      <c r="J24" s="287">
        <v>0</v>
      </c>
      <c r="K24" s="287">
        <v>0</v>
      </c>
      <c r="L24" s="287">
        <v>0</v>
      </c>
      <c r="M24" s="287">
        <v>0</v>
      </c>
      <c r="N24" s="287">
        <v>0</v>
      </c>
      <c r="O24" s="287">
        <v>0</v>
      </c>
      <c r="P24" s="287">
        <v>0</v>
      </c>
      <c r="Q24" s="287">
        <v>0</v>
      </c>
      <c r="R24" s="287">
        <v>0</v>
      </c>
      <c r="S24" s="287">
        <v>0</v>
      </c>
      <c r="T24" s="287">
        <v>0</v>
      </c>
      <c r="U24" s="287">
        <v>0</v>
      </c>
      <c r="V24" s="287">
        <v>0</v>
      </c>
      <c r="W24" s="287">
        <v>0</v>
      </c>
      <c r="X24" s="287">
        <v>0</v>
      </c>
      <c r="Y24" s="287">
        <v>0</v>
      </c>
      <c r="Z24" s="287">
        <v>0</v>
      </c>
      <c r="AA24" s="287">
        <v>0</v>
      </c>
      <c r="AB24" s="287">
        <v>0</v>
      </c>
      <c r="AC24" s="287">
        <v>0</v>
      </c>
      <c r="AD24" s="287">
        <v>0</v>
      </c>
      <c r="AE24" s="287">
        <v>0</v>
      </c>
      <c r="AF24" s="287">
        <v>0</v>
      </c>
      <c r="AG24" s="287">
        <v>0</v>
      </c>
      <c r="AH24" s="287">
        <v>0</v>
      </c>
      <c r="AI24" s="287">
        <v>0</v>
      </c>
      <c r="AJ24" s="287">
        <v>0</v>
      </c>
      <c r="AK24" s="287">
        <v>0</v>
      </c>
      <c r="AL24" s="287">
        <v>0</v>
      </c>
      <c r="AM24" s="287">
        <v>0</v>
      </c>
      <c r="AN24" s="287">
        <v>0</v>
      </c>
      <c r="AO24" s="287">
        <v>0</v>
      </c>
      <c r="AP24" s="287">
        <v>0</v>
      </c>
      <c r="AQ24" s="287">
        <v>0</v>
      </c>
      <c r="AR24" s="287">
        <v>0</v>
      </c>
      <c r="AS24" s="287">
        <v>0</v>
      </c>
      <c r="AT24" s="287">
        <v>0</v>
      </c>
    </row>
    <row r="25" spans="1:46">
      <c r="A25" s="185"/>
      <c r="B25" s="285" t="s">
        <v>19</v>
      </c>
      <c r="C25" s="283">
        <v>-17817.900480000004</v>
      </c>
      <c r="D25" s="283">
        <v>-14187.514449999999</v>
      </c>
      <c r="E25" s="283">
        <v>-8807.0607300000029</v>
      </c>
      <c r="F25" s="283">
        <v>-37172.158359999994</v>
      </c>
      <c r="G25" s="283">
        <v>-7399.4154000000026</v>
      </c>
      <c r="H25" s="283">
        <v>-10567.468569999997</v>
      </c>
      <c r="I25" s="283">
        <v>-11250.088529999999</v>
      </c>
      <c r="J25" s="283">
        <v>-26501.613970000009</v>
      </c>
      <c r="K25" s="283">
        <v>-32293.348440000012</v>
      </c>
      <c r="L25" s="283">
        <v>-22730.944909999998</v>
      </c>
      <c r="M25" s="283">
        <v>-17591.314069999975</v>
      </c>
      <c r="N25" s="283">
        <v>-22704.650959999992</v>
      </c>
      <c r="O25" s="283">
        <v>-16810.78792000001</v>
      </c>
      <c r="P25" s="283">
        <v>-24108.335469999987</v>
      </c>
      <c r="Q25" s="283">
        <v>-23474.925499999987</v>
      </c>
      <c r="R25" s="283">
        <v>-27484.985390000031</v>
      </c>
      <c r="S25" s="283">
        <v>-30933.379999999997</v>
      </c>
      <c r="T25" s="283">
        <v>-67786.009999999995</v>
      </c>
      <c r="U25" s="283">
        <v>-51074.380000000005</v>
      </c>
      <c r="V25" s="283">
        <v>-84195.3</v>
      </c>
      <c r="W25" s="283">
        <v>-58182.460000000006</v>
      </c>
      <c r="X25" s="283">
        <v>-77085</v>
      </c>
      <c r="Y25" s="283">
        <v>-81998</v>
      </c>
      <c r="Z25" s="283">
        <v>-107717</v>
      </c>
      <c r="AA25" s="283">
        <v>-63054</v>
      </c>
      <c r="AB25" s="283">
        <v>-131009</v>
      </c>
      <c r="AC25" s="283">
        <v>-93269</v>
      </c>
      <c r="AD25" s="283">
        <v>-124992</v>
      </c>
      <c r="AE25" s="283">
        <v>-102639</v>
      </c>
      <c r="AF25" s="283">
        <v>-139584</v>
      </c>
      <c r="AG25" s="283">
        <v>-132863</v>
      </c>
      <c r="AH25" s="283">
        <v>-210127</v>
      </c>
      <c r="AI25" s="283">
        <v>-105587</v>
      </c>
      <c r="AJ25" s="283">
        <v>-96453</v>
      </c>
      <c r="AK25" s="283">
        <v>-86314</v>
      </c>
      <c r="AL25" s="283">
        <v>-63908</v>
      </c>
      <c r="AM25" s="283">
        <v>-111121</v>
      </c>
      <c r="AN25" s="283">
        <v>-97260</v>
      </c>
      <c r="AO25" s="283">
        <v>-103042</v>
      </c>
      <c r="AP25" s="283">
        <v>-9541</v>
      </c>
      <c r="AQ25" s="283">
        <v>-133794.95132999998</v>
      </c>
      <c r="AR25" s="283">
        <f>SUM(AR26:AR31)</f>
        <v>-168155.69243</v>
      </c>
      <c r="AS25" s="283">
        <f>SUM(AS26:AS31)</f>
        <v>-158759.46033000006</v>
      </c>
      <c r="AT25" s="283">
        <f>SUM(AT26:AT31)</f>
        <v>-329097.98692999984</v>
      </c>
    </row>
    <row r="26" spans="1:46">
      <c r="A26" s="185"/>
      <c r="B26" s="286" t="s">
        <v>14</v>
      </c>
      <c r="C26" s="287">
        <v>-8472.1891799999994</v>
      </c>
      <c r="D26" s="287">
        <v>-4853.5642400000015</v>
      </c>
      <c r="E26" s="287">
        <v>-4355.2360299999982</v>
      </c>
      <c r="F26" s="287">
        <v>-25541.444920000005</v>
      </c>
      <c r="G26" s="287">
        <v>-985.52670000000126</v>
      </c>
      <c r="H26" s="287">
        <v>-3293.7888599999974</v>
      </c>
      <c r="I26" s="287">
        <v>-5766.1595899999966</v>
      </c>
      <c r="J26" s="287">
        <v>-6200.8197000000036</v>
      </c>
      <c r="K26" s="287">
        <v>-28858.92468</v>
      </c>
      <c r="L26" s="287">
        <v>-9922.07575</v>
      </c>
      <c r="M26" s="287">
        <v>-10377.422119999996</v>
      </c>
      <c r="N26" s="287">
        <v>-7958.986280000001</v>
      </c>
      <c r="O26" s="287">
        <v>-6262.5461900000082</v>
      </c>
      <c r="P26" s="287">
        <v>-36698.998309999995</v>
      </c>
      <c r="Q26" s="287">
        <v>-23441.476890000002</v>
      </c>
      <c r="R26" s="287">
        <v>-26270.945659999983</v>
      </c>
      <c r="S26" s="287">
        <v>-22516.1</v>
      </c>
      <c r="T26" s="287">
        <v>-27852.71</v>
      </c>
      <c r="U26" s="287">
        <v>-26411.29</v>
      </c>
      <c r="V26" s="287">
        <v>-48333.13</v>
      </c>
      <c r="W26" s="287">
        <v>-25208.29</v>
      </c>
      <c r="X26" s="287">
        <v>-43392</v>
      </c>
      <c r="Y26" s="287">
        <v>-36024</v>
      </c>
      <c r="Z26" s="287">
        <v>-62276</v>
      </c>
      <c r="AA26" s="287">
        <v>-51467</v>
      </c>
      <c r="AB26" s="287">
        <v>-99985</v>
      </c>
      <c r="AC26" s="287">
        <v>-46787</v>
      </c>
      <c r="AD26" s="287">
        <v>-66198</v>
      </c>
      <c r="AE26" s="287">
        <v>-57305</v>
      </c>
      <c r="AF26" s="287">
        <v>-82228</v>
      </c>
      <c r="AG26" s="287">
        <v>-55947</v>
      </c>
      <c r="AH26" s="287">
        <v>-119101</v>
      </c>
      <c r="AI26" s="287">
        <v>-63752</v>
      </c>
      <c r="AJ26" s="287">
        <v>-67597</v>
      </c>
      <c r="AK26" s="287">
        <v>-76805</v>
      </c>
      <c r="AL26" s="287">
        <v>-42968</v>
      </c>
      <c r="AM26" s="287">
        <v>-87150</v>
      </c>
      <c r="AN26" s="287">
        <v>-77517.591570000004</v>
      </c>
      <c r="AO26" s="287">
        <v>-83601.198980000001</v>
      </c>
      <c r="AP26" s="287">
        <v>-77583.126390000049</v>
      </c>
      <c r="AQ26" s="287">
        <v>-21696.536510000002</v>
      </c>
      <c r="AR26" s="287">
        <v>-154420.36735999995</v>
      </c>
      <c r="AS26" s="287">
        <v>-76745.56223000004</v>
      </c>
      <c r="AT26" s="287">
        <v>-122191.79029999996</v>
      </c>
    </row>
    <row r="27" spans="1:46">
      <c r="A27" s="185"/>
      <c r="B27" s="286" t="s">
        <v>16</v>
      </c>
      <c r="C27" s="287">
        <v>-7758.9397700000018</v>
      </c>
      <c r="D27" s="287">
        <v>-6061.5371399999976</v>
      </c>
      <c r="E27" s="287">
        <v>-2969.6027300000042</v>
      </c>
      <c r="F27" s="287">
        <v>-9785.2827599999946</v>
      </c>
      <c r="G27" s="287">
        <v>-4330.5987100000011</v>
      </c>
      <c r="H27" s="287">
        <v>-5261.3657999999987</v>
      </c>
      <c r="I27" s="287">
        <v>-3780.5109700000012</v>
      </c>
      <c r="J27" s="287">
        <v>-17423.343970000005</v>
      </c>
      <c r="K27" s="287">
        <v>-3105.1550399999996</v>
      </c>
      <c r="L27" s="287">
        <v>-8886.8451999999997</v>
      </c>
      <c r="M27" s="287">
        <v>-5412.4053299999996</v>
      </c>
      <c r="N27" s="287">
        <v>-62841.91188</v>
      </c>
      <c r="O27" s="287">
        <v>-7995.4091000000008</v>
      </c>
      <c r="P27" s="287">
        <v>15266.534320000001</v>
      </c>
      <c r="Q27" s="287">
        <v>3484.9071199999998</v>
      </c>
      <c r="R27" s="287">
        <v>-42581.332289999998</v>
      </c>
      <c r="S27" s="287">
        <v>6073.56</v>
      </c>
      <c r="T27" s="287">
        <v>2810.87</v>
      </c>
      <c r="U27" s="287">
        <v>5723.76</v>
      </c>
      <c r="V27" s="287">
        <v>-18858.05</v>
      </c>
      <c r="W27" s="287">
        <v>3360.67</v>
      </c>
      <c r="X27" s="287">
        <v>-2331</v>
      </c>
      <c r="Y27" s="287">
        <v>-575</v>
      </c>
      <c r="Z27" s="287">
        <v>1193</v>
      </c>
      <c r="AA27" s="287">
        <v>6831</v>
      </c>
      <c r="AB27" s="287">
        <v>-4340</v>
      </c>
      <c r="AC27" s="287">
        <v>-2370</v>
      </c>
      <c r="AD27" s="287">
        <v>-13493</v>
      </c>
      <c r="AE27" s="287">
        <v>-6224</v>
      </c>
      <c r="AF27" s="287">
        <v>-9722</v>
      </c>
      <c r="AG27" s="287">
        <v>-32665</v>
      </c>
      <c r="AH27" s="287">
        <v>-11631</v>
      </c>
      <c r="AI27" s="287">
        <v>4207</v>
      </c>
      <c r="AJ27" s="287">
        <v>33004</v>
      </c>
      <c r="AK27" s="287">
        <v>35097</v>
      </c>
      <c r="AL27" s="287">
        <v>32655</v>
      </c>
      <c r="AM27" s="287">
        <v>30068</v>
      </c>
      <c r="AN27" s="287">
        <v>19246.598290000002</v>
      </c>
      <c r="AO27" s="287">
        <v>23101.094809999999</v>
      </c>
      <c r="AP27" s="287">
        <v>31341</v>
      </c>
      <c r="AQ27" s="287">
        <v>-30684.449519999998</v>
      </c>
      <c r="AR27" s="287">
        <v>64477.791440000001</v>
      </c>
      <c r="AS27" s="287">
        <v>19195.712829999989</v>
      </c>
      <c r="AT27" s="287">
        <v>20647.01430000001</v>
      </c>
    </row>
    <row r="28" spans="1:46">
      <c r="A28" s="185"/>
      <c r="B28" s="286" t="s">
        <v>252</v>
      </c>
      <c r="C28" s="287">
        <v>-1586.7715300000002</v>
      </c>
      <c r="D28" s="287">
        <v>-3272.4130699999996</v>
      </c>
      <c r="E28" s="287">
        <v>-1482.2219700000001</v>
      </c>
      <c r="F28" s="287">
        <v>-1845.4306799999993</v>
      </c>
      <c r="G28" s="287">
        <v>-2083.2899900000002</v>
      </c>
      <c r="H28" s="287">
        <v>-2012.3139100000001</v>
      </c>
      <c r="I28" s="287">
        <v>-1703.4179699999997</v>
      </c>
      <c r="J28" s="287">
        <v>-2877.4503000000004</v>
      </c>
      <c r="K28" s="287">
        <v>-329.26872000001094</v>
      </c>
      <c r="L28" s="287">
        <v>-3922.0239599999986</v>
      </c>
      <c r="M28" s="287">
        <v>-1801.4866199999788</v>
      </c>
      <c r="N28" s="287">
        <v>48096.247200000005</v>
      </c>
      <c r="O28" s="287">
        <v>-2552.8326300000017</v>
      </c>
      <c r="P28" s="287">
        <v>-2675.8714799999898</v>
      </c>
      <c r="Q28" s="287">
        <v>-3518.3557299999857</v>
      </c>
      <c r="R28" s="287">
        <v>41367.292559999958</v>
      </c>
      <c r="S28" s="287">
        <v>-5984.7402900000016</v>
      </c>
      <c r="T28" s="287">
        <v>-4262.32</v>
      </c>
      <c r="U28" s="287">
        <v>-9717.0100000000093</v>
      </c>
      <c r="V28" s="287">
        <v>8041.1899999999905</v>
      </c>
      <c r="W28" s="287">
        <v>-9935.1391699999949</v>
      </c>
      <c r="X28" s="287">
        <v>-6178.3842599999998</v>
      </c>
      <c r="Y28" s="287">
        <v>-7285</v>
      </c>
      <c r="Z28" s="287">
        <v>-7183</v>
      </c>
      <c r="AA28" s="287">
        <v>-8521</v>
      </c>
      <c r="AB28" s="287">
        <v>-8352</v>
      </c>
      <c r="AC28" s="287">
        <v>-8197</v>
      </c>
      <c r="AD28" s="287">
        <v>-16908</v>
      </c>
      <c r="AE28" s="287">
        <v>-10604</v>
      </c>
      <c r="AF28" s="287">
        <v>-18141</v>
      </c>
      <c r="AG28" s="287">
        <v>-19828</v>
      </c>
      <c r="AH28" s="287">
        <v>-36483</v>
      </c>
      <c r="AI28" s="287">
        <v>-12432</v>
      </c>
      <c r="AJ28" s="287">
        <v>-26413</v>
      </c>
      <c r="AK28" s="287">
        <v>-18899</v>
      </c>
      <c r="AL28" s="287">
        <v>-18557</v>
      </c>
      <c r="AM28" s="287">
        <v>-15944</v>
      </c>
      <c r="AN28" s="287">
        <v>-18201.006720000001</v>
      </c>
      <c r="AO28" s="287">
        <v>-20051.895829999994</v>
      </c>
      <c r="AP28" s="287">
        <v>85678.158360000045</v>
      </c>
      <c r="AQ28" s="287">
        <v>-1444.3246699999727</v>
      </c>
      <c r="AR28" s="287">
        <v>-36355.515610000046</v>
      </c>
      <c r="AS28" s="287">
        <v>-24975.066440000002</v>
      </c>
      <c r="AT28" s="287">
        <v>-19745.121749999955</v>
      </c>
    </row>
    <row r="29" spans="1:46">
      <c r="A29" s="185"/>
      <c r="B29" s="286" t="s">
        <v>253</v>
      </c>
      <c r="C29" s="287">
        <v>0</v>
      </c>
      <c r="D29" s="287">
        <v>0</v>
      </c>
      <c r="E29" s="287">
        <v>0</v>
      </c>
      <c r="F29" s="287">
        <v>0</v>
      </c>
      <c r="G29" s="287">
        <v>0</v>
      </c>
      <c r="H29" s="287">
        <v>0</v>
      </c>
      <c r="I29" s="287">
        <v>0</v>
      </c>
      <c r="J29" s="287">
        <v>0</v>
      </c>
      <c r="K29" s="287">
        <v>0</v>
      </c>
      <c r="L29" s="287">
        <v>0</v>
      </c>
      <c r="M29" s="287">
        <v>0</v>
      </c>
      <c r="N29" s="287">
        <v>0</v>
      </c>
      <c r="O29" s="287">
        <v>0</v>
      </c>
      <c r="P29" s="287">
        <v>0</v>
      </c>
      <c r="Q29" s="287">
        <v>0</v>
      </c>
      <c r="R29" s="287">
        <v>0</v>
      </c>
      <c r="S29" s="287">
        <v>-8020.65</v>
      </c>
      <c r="T29" s="287">
        <v>-12414.220979999998</v>
      </c>
      <c r="U29" s="287">
        <v>-14306.859349999999</v>
      </c>
      <c r="V29" s="287">
        <v>-20975.10353</v>
      </c>
      <c r="W29" s="287">
        <v>-26507.56</v>
      </c>
      <c r="X29" s="287">
        <v>-25653</v>
      </c>
      <c r="Y29" s="287">
        <v>-26864</v>
      </c>
      <c r="Z29" s="287">
        <v>-30815</v>
      </c>
      <c r="AA29" s="287">
        <v>-5744</v>
      </c>
      <c r="AB29" s="287">
        <v>-9361</v>
      </c>
      <c r="AC29" s="287">
        <v>-10277</v>
      </c>
      <c r="AD29" s="287">
        <v>-10866</v>
      </c>
      <c r="AE29" s="287">
        <v>-11305</v>
      </c>
      <c r="AF29" s="287">
        <v>-14658</v>
      </c>
      <c r="AG29" s="287">
        <v>-24235</v>
      </c>
      <c r="AH29" s="287">
        <v>-75136</v>
      </c>
      <c r="AI29" s="287">
        <v>-33610</v>
      </c>
      <c r="AJ29" s="287">
        <v>-35447</v>
      </c>
      <c r="AK29" s="287">
        <v>-14380</v>
      </c>
      <c r="AL29" s="287">
        <v>-17568</v>
      </c>
      <c r="AM29" s="287">
        <v>-14887</v>
      </c>
      <c r="AN29" s="287">
        <v>-20789</v>
      </c>
      <c r="AO29" s="287">
        <v>-22491</v>
      </c>
      <c r="AP29" s="287">
        <v>-48977</v>
      </c>
      <c r="AQ29" s="287">
        <v>-40000.497589999999</v>
      </c>
      <c r="AR29" s="287">
        <v>-51142.255619999996</v>
      </c>
      <c r="AS29" s="287">
        <v>-58855.903749999998</v>
      </c>
      <c r="AT29" s="287">
        <v>-187986.89937999996</v>
      </c>
    </row>
    <row r="30" spans="1:46">
      <c r="A30" s="185"/>
      <c r="B30" s="286" t="s">
        <v>345</v>
      </c>
      <c r="C30" s="287">
        <v>0</v>
      </c>
      <c r="D30" s="287">
        <v>0</v>
      </c>
      <c r="E30" s="287">
        <v>0</v>
      </c>
      <c r="F30" s="287">
        <v>0</v>
      </c>
      <c r="G30" s="287">
        <v>0</v>
      </c>
      <c r="H30" s="287">
        <v>0</v>
      </c>
      <c r="I30" s="287">
        <v>0</v>
      </c>
      <c r="J30" s="287">
        <v>0</v>
      </c>
      <c r="K30" s="287">
        <v>0</v>
      </c>
      <c r="L30" s="287">
        <v>0</v>
      </c>
      <c r="M30" s="287">
        <v>0</v>
      </c>
      <c r="N30" s="287">
        <v>0</v>
      </c>
      <c r="O30" s="287">
        <v>0</v>
      </c>
      <c r="P30" s="287">
        <v>0</v>
      </c>
      <c r="Q30" s="287">
        <v>0</v>
      </c>
      <c r="R30" s="287">
        <v>0</v>
      </c>
      <c r="S30" s="287">
        <v>-485.44971000000004</v>
      </c>
      <c r="T30" s="287">
        <v>-26067.62902</v>
      </c>
      <c r="U30" s="287">
        <v>-6362.9806500000004</v>
      </c>
      <c r="V30" s="287">
        <v>-4070.2064700000001</v>
      </c>
      <c r="W30" s="287">
        <v>107.85916999999999</v>
      </c>
      <c r="X30" s="287">
        <v>469.38425999999998</v>
      </c>
      <c r="Y30" s="287">
        <v>-11250</v>
      </c>
      <c r="Z30" s="287">
        <v>-8636</v>
      </c>
      <c r="AA30" s="287">
        <v>-4153</v>
      </c>
      <c r="AB30" s="287">
        <v>-8971</v>
      </c>
      <c r="AC30" s="287">
        <v>-25638</v>
      </c>
      <c r="AD30" s="287">
        <v>-17527</v>
      </c>
      <c r="AE30" s="287">
        <v>-17201</v>
      </c>
      <c r="AF30" s="287">
        <v>-14835</v>
      </c>
      <c r="AG30" s="287">
        <v>-188</v>
      </c>
      <c r="AH30" s="287">
        <v>32224</v>
      </c>
      <c r="AI30" s="287">
        <v>0</v>
      </c>
      <c r="AJ30" s="287">
        <v>-320</v>
      </c>
      <c r="AK30" s="287">
        <v>-11327</v>
      </c>
      <c r="AL30" s="287">
        <v>-17470</v>
      </c>
      <c r="AM30" s="287">
        <v>-23208</v>
      </c>
      <c r="AN30" s="287">
        <v>0</v>
      </c>
      <c r="AO30" s="287">
        <v>0</v>
      </c>
      <c r="AP30" s="287">
        <v>0</v>
      </c>
      <c r="AQ30" s="287">
        <v>-39969.143040000003</v>
      </c>
      <c r="AR30" s="287">
        <v>13201.201920000003</v>
      </c>
      <c r="AS30" s="287">
        <v>-17378.640739999999</v>
      </c>
      <c r="AT30" s="287">
        <v>-19821.1898</v>
      </c>
    </row>
    <row r="31" spans="1:46">
      <c r="A31" s="185"/>
      <c r="B31" s="286" t="s">
        <v>255</v>
      </c>
      <c r="C31" s="287">
        <v>0</v>
      </c>
      <c r="D31" s="287">
        <v>0</v>
      </c>
      <c r="E31" s="287">
        <v>0</v>
      </c>
      <c r="F31" s="287">
        <v>0</v>
      </c>
      <c r="G31" s="287">
        <v>0</v>
      </c>
      <c r="H31" s="287">
        <v>0</v>
      </c>
      <c r="I31" s="287">
        <v>0</v>
      </c>
      <c r="J31" s="287">
        <v>0</v>
      </c>
      <c r="K31" s="287">
        <v>0</v>
      </c>
      <c r="L31" s="287">
        <v>0</v>
      </c>
      <c r="M31" s="287">
        <v>0</v>
      </c>
      <c r="N31" s="287">
        <v>0</v>
      </c>
      <c r="O31" s="287">
        <v>0</v>
      </c>
      <c r="P31" s="287">
        <v>0</v>
      </c>
      <c r="Q31" s="287">
        <v>0</v>
      </c>
      <c r="R31" s="287">
        <v>0</v>
      </c>
      <c r="S31" s="287">
        <v>0</v>
      </c>
      <c r="T31" s="287">
        <v>0</v>
      </c>
      <c r="U31" s="287">
        <v>0</v>
      </c>
      <c r="V31" s="287">
        <v>0</v>
      </c>
      <c r="W31" s="287">
        <v>0</v>
      </c>
      <c r="X31" s="287">
        <v>0</v>
      </c>
      <c r="Y31" s="287">
        <v>0</v>
      </c>
      <c r="Z31" s="287">
        <v>0</v>
      </c>
      <c r="AA31" s="287">
        <v>0</v>
      </c>
      <c r="AB31" s="287">
        <v>0</v>
      </c>
      <c r="AC31" s="287">
        <v>0</v>
      </c>
      <c r="AD31" s="287">
        <v>0</v>
      </c>
      <c r="AE31" s="287">
        <v>0</v>
      </c>
      <c r="AF31" s="287">
        <v>0</v>
      </c>
      <c r="AG31" s="287">
        <v>0</v>
      </c>
      <c r="AH31" s="287">
        <v>0</v>
      </c>
      <c r="AI31" s="287">
        <v>0</v>
      </c>
      <c r="AJ31" s="287">
        <v>0</v>
      </c>
      <c r="AK31" s="287">
        <v>0</v>
      </c>
      <c r="AL31" s="287">
        <v>0</v>
      </c>
      <c r="AM31" s="287">
        <v>0</v>
      </c>
      <c r="AN31" s="287">
        <v>0</v>
      </c>
      <c r="AO31" s="287">
        <v>0</v>
      </c>
      <c r="AP31" s="287">
        <v>0</v>
      </c>
      <c r="AQ31" s="287">
        <v>0</v>
      </c>
      <c r="AR31" s="287">
        <v>-3916.5472</v>
      </c>
      <c r="AS31" s="287">
        <v>0</v>
      </c>
      <c r="AT31" s="287">
        <v>0</v>
      </c>
    </row>
    <row r="32" spans="1:46">
      <c r="A32" s="185"/>
      <c r="B32" s="282" t="s">
        <v>20</v>
      </c>
      <c r="C32" s="283">
        <v>-634.24324000000001</v>
      </c>
      <c r="D32" s="283">
        <v>-634.36579000000006</v>
      </c>
      <c r="E32" s="283">
        <v>-649.85479999999984</v>
      </c>
      <c r="F32" s="283">
        <v>-651.67039</v>
      </c>
      <c r="G32" s="283">
        <v>-643.57123000000001</v>
      </c>
      <c r="H32" s="283">
        <v>-629.54744999999991</v>
      </c>
      <c r="I32" s="283">
        <v>-597.36846000000014</v>
      </c>
      <c r="J32" s="283">
        <v>-805.01688999999999</v>
      </c>
      <c r="K32" s="283">
        <v>-262.62147000000004</v>
      </c>
      <c r="L32" s="283">
        <v>-662.97600999999997</v>
      </c>
      <c r="M32" s="283">
        <v>-479.65516999999994</v>
      </c>
      <c r="N32" s="283">
        <v>-689.87978999999984</v>
      </c>
      <c r="O32" s="283">
        <v>-761.35590999999999</v>
      </c>
      <c r="P32" s="283">
        <v>-775.51837</v>
      </c>
      <c r="Q32" s="283">
        <v>-751.18790999999987</v>
      </c>
      <c r="R32" s="283">
        <v>-749.76773000000048</v>
      </c>
      <c r="S32" s="283">
        <v>-21171.4</v>
      </c>
      <c r="T32" s="283">
        <v>-24867.71</v>
      </c>
      <c r="U32" s="283">
        <v>-51341.16</v>
      </c>
      <c r="V32" s="283">
        <v>-59947.73</v>
      </c>
      <c r="W32" s="283">
        <v>-48467.43</v>
      </c>
      <c r="X32" s="283">
        <v>-21481</v>
      </c>
      <c r="Y32" s="283">
        <v>-32236</v>
      </c>
      <c r="Z32" s="283">
        <v>-51784</v>
      </c>
      <c r="AA32" s="283">
        <v>-49420</v>
      </c>
      <c r="AB32" s="283">
        <v>-41495</v>
      </c>
      <c r="AC32" s="283">
        <v>-65441</v>
      </c>
      <c r="AD32" s="283">
        <v>-56517</v>
      </c>
      <c r="AE32" s="283">
        <v>-18878</v>
      </c>
      <c r="AF32" s="283">
        <v>-33246</v>
      </c>
      <c r="AG32" s="283">
        <v>-51935</v>
      </c>
      <c r="AH32" s="283">
        <v>-46898</v>
      </c>
      <c r="AI32" s="283">
        <v>-51013</v>
      </c>
      <c r="AJ32" s="283">
        <v>-94587</v>
      </c>
      <c r="AK32" s="283">
        <v>-93698</v>
      </c>
      <c r="AL32" s="283">
        <v>-96650</v>
      </c>
      <c r="AM32" s="283">
        <v>-37423</v>
      </c>
      <c r="AN32" s="283">
        <v>-74109</v>
      </c>
      <c r="AO32" s="283">
        <v>-205264.11745000002</v>
      </c>
      <c r="AP32" s="283">
        <v>-358826.23856999999</v>
      </c>
      <c r="AQ32" s="283">
        <v>-368973.71939999994</v>
      </c>
      <c r="AR32" s="283">
        <f>SUM(AR33:AR34)</f>
        <v>-386596.54057000007</v>
      </c>
      <c r="AS32" s="283">
        <f>SUM(AS33:AS34)</f>
        <v>-517211.06270999991</v>
      </c>
      <c r="AT32" s="283">
        <f>SUM(AT33:AT34)</f>
        <v>-551811.86794000003</v>
      </c>
    </row>
    <row r="33" spans="1:46">
      <c r="A33" s="185"/>
      <c r="B33" s="286" t="s">
        <v>21</v>
      </c>
      <c r="C33" s="287">
        <v>0</v>
      </c>
      <c r="D33" s="287">
        <v>0</v>
      </c>
      <c r="E33" s="287">
        <v>0</v>
      </c>
      <c r="F33" s="287">
        <v>0</v>
      </c>
      <c r="G33" s="287">
        <v>0</v>
      </c>
      <c r="H33" s="287">
        <v>0</v>
      </c>
      <c r="I33" s="287">
        <v>0</v>
      </c>
      <c r="J33" s="287">
        <v>0</v>
      </c>
      <c r="K33" s="287">
        <v>0</v>
      </c>
      <c r="L33" s="287">
        <v>0</v>
      </c>
      <c r="M33" s="287">
        <v>0</v>
      </c>
      <c r="N33" s="287">
        <v>0</v>
      </c>
      <c r="O33" s="287">
        <v>0</v>
      </c>
      <c r="P33" s="287">
        <v>0</v>
      </c>
      <c r="Q33" s="287">
        <v>0</v>
      </c>
      <c r="R33" s="287">
        <v>0</v>
      </c>
      <c r="S33" s="287">
        <v>-10549.83</v>
      </c>
      <c r="T33" s="287">
        <v>-13036.11</v>
      </c>
      <c r="U33" s="287">
        <v>-40600.68</v>
      </c>
      <c r="V33" s="287">
        <v>-49306.15</v>
      </c>
      <c r="W33" s="287">
        <v>-40204.07</v>
      </c>
      <c r="X33" s="287">
        <v>-12404</v>
      </c>
      <c r="Y33" s="287">
        <v>-22903</v>
      </c>
      <c r="Z33" s="287">
        <v>-42682</v>
      </c>
      <c r="AA33" s="287">
        <v>-40982</v>
      </c>
      <c r="AB33" s="287">
        <v>-33137</v>
      </c>
      <c r="AC33" s="287">
        <v>-57139</v>
      </c>
      <c r="AD33" s="287">
        <v>-48169</v>
      </c>
      <c r="AE33" s="287">
        <v>-9877</v>
      </c>
      <c r="AF33" s="287">
        <v>-25110</v>
      </c>
      <c r="AG33" s="287">
        <v>-42744</v>
      </c>
      <c r="AH33" s="287">
        <v>-37781</v>
      </c>
      <c r="AI33" s="287">
        <v>-24501</v>
      </c>
      <c r="AJ33" s="287">
        <v>-32671</v>
      </c>
      <c r="AK33" s="287">
        <v>-29541</v>
      </c>
      <c r="AL33" s="287">
        <v>-32148</v>
      </c>
      <c r="AM33" s="287">
        <v>-27160</v>
      </c>
      <c r="AN33" s="287">
        <v>-42171.253290000022</v>
      </c>
      <c r="AO33" s="287">
        <v>-139629.11745000002</v>
      </c>
      <c r="AP33" s="287">
        <v>-146698.23856999999</v>
      </c>
      <c r="AQ33" s="287">
        <v>-140315.50618999999</v>
      </c>
      <c r="AR33" s="287">
        <v>-157630.79248</v>
      </c>
      <c r="AS33" s="287">
        <v>-253440.55138999998</v>
      </c>
      <c r="AT33" s="287">
        <v>-254111.48286999995</v>
      </c>
    </row>
    <row r="34" spans="1:46">
      <c r="A34" s="185"/>
      <c r="B34" s="286" t="s">
        <v>22</v>
      </c>
      <c r="C34" s="287">
        <v>-634.24324000000001</v>
      </c>
      <c r="D34" s="287">
        <v>-634.36579000000006</v>
      </c>
      <c r="E34" s="287">
        <v>-649.85479999999984</v>
      </c>
      <c r="F34" s="287">
        <v>-651.67039</v>
      </c>
      <c r="G34" s="287">
        <v>-643.57123000000001</v>
      </c>
      <c r="H34" s="287">
        <v>-629.54744999999991</v>
      </c>
      <c r="I34" s="287">
        <v>-597.36846000000014</v>
      </c>
      <c r="J34" s="287">
        <v>-805.01688999999999</v>
      </c>
      <c r="K34" s="287">
        <v>-262.62147000000004</v>
      </c>
      <c r="L34" s="287">
        <v>-662.97600999999997</v>
      </c>
      <c r="M34" s="287">
        <v>-479.65516999999994</v>
      </c>
      <c r="N34" s="287">
        <v>-689.87978999999984</v>
      </c>
      <c r="O34" s="287">
        <v>-761.35590999999999</v>
      </c>
      <c r="P34" s="287">
        <v>-775.51837</v>
      </c>
      <c r="Q34" s="287">
        <v>-751.18790999999987</v>
      </c>
      <c r="R34" s="287">
        <v>-749.76773000000048</v>
      </c>
      <c r="S34" s="287">
        <v>-10621.57</v>
      </c>
      <c r="T34" s="287">
        <v>-11831.6</v>
      </c>
      <c r="U34" s="287">
        <v>-10740.48</v>
      </c>
      <c r="V34" s="287">
        <v>-10641.58</v>
      </c>
      <c r="W34" s="287">
        <v>-8263.36</v>
      </c>
      <c r="X34" s="287">
        <v>-9077</v>
      </c>
      <c r="Y34" s="287">
        <v>-9333</v>
      </c>
      <c r="Z34" s="287">
        <v>-9102</v>
      </c>
      <c r="AA34" s="287">
        <v>-8438</v>
      </c>
      <c r="AB34" s="287">
        <v>-8358</v>
      </c>
      <c r="AC34" s="287">
        <v>-8302</v>
      </c>
      <c r="AD34" s="287">
        <v>-8348</v>
      </c>
      <c r="AE34" s="287">
        <v>-9001</v>
      </c>
      <c r="AF34" s="287">
        <v>-8136</v>
      </c>
      <c r="AG34" s="287">
        <v>-9191</v>
      </c>
      <c r="AH34" s="287">
        <v>-9117</v>
      </c>
      <c r="AI34" s="287">
        <v>-26512</v>
      </c>
      <c r="AJ34" s="287">
        <v>-61916</v>
      </c>
      <c r="AK34" s="287">
        <v>-64157</v>
      </c>
      <c r="AL34" s="287">
        <v>-64502</v>
      </c>
      <c r="AM34" s="287">
        <v>-10263</v>
      </c>
      <c r="AN34" s="287">
        <v>-31938</v>
      </c>
      <c r="AO34" s="287">
        <v>-65635</v>
      </c>
      <c r="AP34" s="287">
        <v>-212128</v>
      </c>
      <c r="AQ34" s="287">
        <v>-228658.21320999999</v>
      </c>
      <c r="AR34" s="287">
        <v>-228965.7480900001</v>
      </c>
      <c r="AS34" s="287">
        <v>-263770.51131999993</v>
      </c>
      <c r="AT34" s="287">
        <v>-297700.38507000008</v>
      </c>
    </row>
    <row r="35" spans="1:46">
      <c r="A35" s="185"/>
      <c r="B35" s="285" t="s">
        <v>23</v>
      </c>
      <c r="C35" s="283">
        <v>-25559.057229999995</v>
      </c>
      <c r="D35" s="283">
        <v>526359.32191000006</v>
      </c>
      <c r="E35" s="283">
        <v>-41645.401550000002</v>
      </c>
      <c r="F35" s="283">
        <v>6862.7053799999776</v>
      </c>
      <c r="G35" s="283">
        <v>683.62589999999182</v>
      </c>
      <c r="H35" s="283">
        <v>-4480.5164499999955</v>
      </c>
      <c r="I35" s="283">
        <v>-14109.605469999995</v>
      </c>
      <c r="J35" s="283">
        <v>-25502.842480000021</v>
      </c>
      <c r="K35" s="283">
        <v>-3688.5009799999971</v>
      </c>
      <c r="L35" s="283">
        <v>-11588.274149999996</v>
      </c>
      <c r="M35" s="283">
        <v>-1433.101999999999</v>
      </c>
      <c r="N35" s="283">
        <v>-5300.2244899999023</v>
      </c>
      <c r="O35" s="283">
        <v>-3390.4108599999963</v>
      </c>
      <c r="P35" s="283">
        <v>-28937.537889999992</v>
      </c>
      <c r="Q35" s="283">
        <v>-13778.871269999996</v>
      </c>
      <c r="R35" s="283">
        <v>7523.3641900000148</v>
      </c>
      <c r="S35" s="283">
        <v>-12998.75</v>
      </c>
      <c r="T35" s="283">
        <v>-25194.07</v>
      </c>
      <c r="U35" s="283">
        <v>-14128.740000000002</v>
      </c>
      <c r="V35" s="283">
        <v>-20475.43</v>
      </c>
      <c r="W35" s="283">
        <v>-5713.5499999999956</v>
      </c>
      <c r="X35" s="283">
        <v>-4894</v>
      </c>
      <c r="Y35" s="283">
        <v>-13666</v>
      </c>
      <c r="Z35" s="283">
        <v>26142</v>
      </c>
      <c r="AA35" s="283">
        <v>19536</v>
      </c>
      <c r="AB35" s="283">
        <v>6723</v>
      </c>
      <c r="AC35" s="283">
        <v>20506</v>
      </c>
      <c r="AD35" s="283">
        <v>13184</v>
      </c>
      <c r="AE35" s="283">
        <v>-10050</v>
      </c>
      <c r="AF35" s="283">
        <v>-58433</v>
      </c>
      <c r="AG35" s="283">
        <v>-66190</v>
      </c>
      <c r="AH35" s="283">
        <v>-202531</v>
      </c>
      <c r="AI35" s="283">
        <v>-213000</v>
      </c>
      <c r="AJ35" s="283">
        <v>-142212</v>
      </c>
      <c r="AK35" s="283">
        <v>-223978</v>
      </c>
      <c r="AL35" s="283">
        <v>-588404</v>
      </c>
      <c r="AM35" s="283">
        <v>-291981</v>
      </c>
      <c r="AN35" s="283">
        <v>-426833.93223000003</v>
      </c>
      <c r="AO35" s="283">
        <v>-375852.66611999983</v>
      </c>
      <c r="AP35" s="283">
        <v>-1244864.4016500004</v>
      </c>
      <c r="AQ35" s="283">
        <v>-150266.03888999997</v>
      </c>
      <c r="AR35" s="283">
        <f>SUM(AR36,AR42)</f>
        <v>-155519.7822400002</v>
      </c>
      <c r="AS35" s="283">
        <f>SUM(AS36,AS42)</f>
        <v>-390385.12078999984</v>
      </c>
      <c r="AT35" s="283">
        <f>SUM(AT36,AT42)</f>
        <v>-405914.54808000062</v>
      </c>
    </row>
    <row r="36" spans="1:46">
      <c r="A36" s="185"/>
      <c r="B36" s="288" t="s">
        <v>24</v>
      </c>
      <c r="C36" s="283">
        <v>28062.338769999998</v>
      </c>
      <c r="D36" s="283">
        <v>556084.67504</v>
      </c>
      <c r="E36" s="283">
        <v>35135.00604</v>
      </c>
      <c r="F36" s="283">
        <v>44273.354399999982</v>
      </c>
      <c r="G36" s="283">
        <v>45465.262999999999</v>
      </c>
      <c r="H36" s="283">
        <v>43030.081019999998</v>
      </c>
      <c r="I36" s="283">
        <v>31983.62081</v>
      </c>
      <c r="J36" s="283">
        <v>26391.121520000001</v>
      </c>
      <c r="K36" s="283">
        <v>40982.340779999999</v>
      </c>
      <c r="L36" s="283">
        <v>-1832.196710000002</v>
      </c>
      <c r="M36" s="283">
        <v>69698.287519999998</v>
      </c>
      <c r="N36" s="283">
        <v>28310.387050000001</v>
      </c>
      <c r="O36" s="283">
        <v>34905.054860000004</v>
      </c>
      <c r="P36" s="283">
        <v>23473.121100000004</v>
      </c>
      <c r="Q36" s="283">
        <v>24586.22868</v>
      </c>
      <c r="R36" s="283">
        <v>46416.215350000006</v>
      </c>
      <c r="S36" s="283">
        <v>36230.559999999998</v>
      </c>
      <c r="T36" s="283">
        <v>26533.559999999998</v>
      </c>
      <c r="U36" s="283">
        <v>25797.23</v>
      </c>
      <c r="V36" s="283">
        <v>13315.63</v>
      </c>
      <c r="W36" s="283">
        <v>50305.710000000006</v>
      </c>
      <c r="X36" s="283">
        <v>21312</v>
      </c>
      <c r="Y36" s="283">
        <v>23568</v>
      </c>
      <c r="Z36" s="283">
        <v>55505</v>
      </c>
      <c r="AA36" s="283">
        <v>42664</v>
      </c>
      <c r="AB36" s="283">
        <v>37259</v>
      </c>
      <c r="AC36" s="283">
        <v>59591</v>
      </c>
      <c r="AD36" s="283">
        <v>78131</v>
      </c>
      <c r="AE36" s="283">
        <v>67118</v>
      </c>
      <c r="AF36" s="283">
        <v>61554</v>
      </c>
      <c r="AG36" s="283">
        <v>216101</v>
      </c>
      <c r="AH36" s="283">
        <v>43809</v>
      </c>
      <c r="AI36" s="283">
        <v>69306</v>
      </c>
      <c r="AJ36" s="283">
        <v>131354</v>
      </c>
      <c r="AK36" s="283">
        <v>101361</v>
      </c>
      <c r="AL36" s="283">
        <v>-52939</v>
      </c>
      <c r="AM36" s="283">
        <v>44840</v>
      </c>
      <c r="AN36" s="283">
        <v>47290</v>
      </c>
      <c r="AO36" s="283">
        <v>174085</v>
      </c>
      <c r="AP36" s="283">
        <v>91783</v>
      </c>
      <c r="AQ36" s="283">
        <v>588507.22444999998</v>
      </c>
      <c r="AR36" s="283">
        <f>SUM(AR37:AR41)</f>
        <v>444192.45556999999</v>
      </c>
      <c r="AS36" s="283">
        <f>SUM(AS37:AS41)</f>
        <v>226105.60262999998</v>
      </c>
      <c r="AT36" s="283">
        <f>SUM(AT37:AT41)</f>
        <v>149652.6732299999</v>
      </c>
    </row>
    <row r="37" spans="1:46">
      <c r="A37" s="185"/>
      <c r="B37" s="289" t="s">
        <v>346</v>
      </c>
      <c r="C37" s="287">
        <v>2.6800000000000001E-3</v>
      </c>
      <c r="D37" s="287">
        <v>24601.79523</v>
      </c>
      <c r="E37" s="287">
        <v>1.7902600000015809</v>
      </c>
      <c r="F37" s="287">
        <v>4466.6369299999933</v>
      </c>
      <c r="G37" s="287">
        <v>20022.349099999999</v>
      </c>
      <c r="H37" s="287">
        <v>20354.623500000002</v>
      </c>
      <c r="I37" s="287">
        <v>0.43518999999650987</v>
      </c>
      <c r="J37" s="287">
        <v>7841.6538800000053</v>
      </c>
      <c r="K37" s="287">
        <v>-796</v>
      </c>
      <c r="L37" s="287">
        <v>-3575</v>
      </c>
      <c r="M37" s="287">
        <v>5429.4993899999999</v>
      </c>
      <c r="N37" s="287">
        <v>-1264.98667</v>
      </c>
      <c r="O37" s="287">
        <v>0.25873000000046886</v>
      </c>
      <c r="P37" s="287">
        <v>-0.25873000000046886</v>
      </c>
      <c r="Q37" s="287">
        <v>0</v>
      </c>
      <c r="R37" s="287">
        <v>0</v>
      </c>
      <c r="S37" s="287">
        <v>0</v>
      </c>
      <c r="T37" s="287">
        <v>0.04</v>
      </c>
      <c r="U37" s="287">
        <v>0.02</v>
      </c>
      <c r="V37" s="287">
        <v>0.67</v>
      </c>
      <c r="W37" s="287">
        <v>0.19</v>
      </c>
      <c r="X37" s="287">
        <v>1087</v>
      </c>
      <c r="Y37" s="287">
        <v>3081</v>
      </c>
      <c r="Z37" s="287">
        <v>32595</v>
      </c>
      <c r="AA37" s="287">
        <v>27207</v>
      </c>
      <c r="AB37" s="287">
        <v>16845</v>
      </c>
      <c r="AC37" s="287">
        <v>33227</v>
      </c>
      <c r="AD37" s="287">
        <v>34482</v>
      </c>
      <c r="AE37" s="287">
        <v>28160</v>
      </c>
      <c r="AF37" s="287">
        <v>29763</v>
      </c>
      <c r="AG37" s="287">
        <v>3899</v>
      </c>
      <c r="AH37" s="287">
        <v>-2575</v>
      </c>
      <c r="AI37" s="287">
        <v>20545</v>
      </c>
      <c r="AJ37" s="287">
        <v>9669</v>
      </c>
      <c r="AK37" s="287">
        <v>5899</v>
      </c>
      <c r="AL37" s="287">
        <v>186</v>
      </c>
      <c r="AM37" s="287">
        <v>584</v>
      </c>
      <c r="AN37" s="287">
        <v>-626</v>
      </c>
      <c r="AO37" s="287">
        <v>1074</v>
      </c>
      <c r="AP37" s="287">
        <v>2679</v>
      </c>
      <c r="AQ37" s="287">
        <v>1457.0836499999998</v>
      </c>
      <c r="AR37" s="287">
        <v>856.21158000000037</v>
      </c>
      <c r="AS37" s="287">
        <v>491.55383999999958</v>
      </c>
      <c r="AT37" s="287">
        <v>159.26848000000018</v>
      </c>
    </row>
    <row r="38" spans="1:46">
      <c r="A38" s="185"/>
      <c r="B38" s="289" t="s">
        <v>26</v>
      </c>
      <c r="C38" s="287">
        <v>1574.6766599999999</v>
      </c>
      <c r="D38" s="287">
        <v>4897.69427</v>
      </c>
      <c r="E38" s="287">
        <v>8001.3160699999999</v>
      </c>
      <c r="F38" s="287">
        <v>4942.2236900000007</v>
      </c>
      <c r="G38" s="287">
        <v>2910.2983300000001</v>
      </c>
      <c r="H38" s="287">
        <v>2241.2598200000007</v>
      </c>
      <c r="I38" s="287">
        <v>1759.4532599999993</v>
      </c>
      <c r="J38" s="287">
        <v>3105.855129999999</v>
      </c>
      <c r="K38" s="287">
        <v>3072.6284299999998</v>
      </c>
      <c r="L38" s="287">
        <v>2922.6563500000002</v>
      </c>
      <c r="M38" s="287">
        <v>2667.5281499999996</v>
      </c>
      <c r="N38" s="287">
        <v>9272.6973700000017</v>
      </c>
      <c r="O38" s="287">
        <v>7111.6665499999999</v>
      </c>
      <c r="P38" s="287">
        <v>1875.3165100000008</v>
      </c>
      <c r="Q38" s="287">
        <v>1840.2660899999998</v>
      </c>
      <c r="R38" s="287">
        <v>2254.476990000001</v>
      </c>
      <c r="S38" s="287">
        <v>8729.31</v>
      </c>
      <c r="T38" s="287">
        <v>12231.7</v>
      </c>
      <c r="U38" s="287">
        <v>8718.65</v>
      </c>
      <c r="V38" s="287">
        <v>6620.7</v>
      </c>
      <c r="W38" s="287">
        <v>10187.26</v>
      </c>
      <c r="X38" s="287">
        <v>7184</v>
      </c>
      <c r="Y38" s="287">
        <v>5828</v>
      </c>
      <c r="Z38" s="287">
        <v>4048</v>
      </c>
      <c r="AA38" s="287">
        <v>2358</v>
      </c>
      <c r="AB38" s="287">
        <v>5668</v>
      </c>
      <c r="AC38" s="287">
        <v>12001</v>
      </c>
      <c r="AD38" s="287">
        <v>17224</v>
      </c>
      <c r="AE38" s="287">
        <v>16147</v>
      </c>
      <c r="AF38" s="287">
        <v>6600</v>
      </c>
      <c r="AG38" s="287">
        <v>183961</v>
      </c>
      <c r="AH38" s="287">
        <v>17214</v>
      </c>
      <c r="AI38" s="287">
        <v>3179</v>
      </c>
      <c r="AJ38" s="287">
        <v>16539</v>
      </c>
      <c r="AK38" s="287">
        <v>11564</v>
      </c>
      <c r="AL38" s="287">
        <v>27456</v>
      </c>
      <c r="AM38" s="287">
        <v>10788</v>
      </c>
      <c r="AN38" s="287">
        <v>17750</v>
      </c>
      <c r="AO38" s="287">
        <v>53002</v>
      </c>
      <c r="AP38" s="287">
        <v>54261</v>
      </c>
      <c r="AQ38" s="287">
        <v>93945.614409999995</v>
      </c>
      <c r="AR38" s="287">
        <v>84738.696229999987</v>
      </c>
      <c r="AS38" s="287">
        <v>76226.532430000021</v>
      </c>
      <c r="AT38" s="287">
        <v>55423.045269999944</v>
      </c>
    </row>
    <row r="39" spans="1:46">
      <c r="A39" s="185"/>
      <c r="B39" s="289" t="s">
        <v>347</v>
      </c>
      <c r="C39" s="287">
        <v>0</v>
      </c>
      <c r="D39" s="287">
        <v>0</v>
      </c>
      <c r="E39" s="287">
        <v>0</v>
      </c>
      <c r="F39" s="287">
        <v>0</v>
      </c>
      <c r="G39" s="287">
        <v>0</v>
      </c>
      <c r="H39" s="287">
        <v>0</v>
      </c>
      <c r="I39" s="287">
        <v>0</v>
      </c>
      <c r="J39" s="287">
        <v>0</v>
      </c>
      <c r="K39" s="287">
        <v>3481.3957999999998</v>
      </c>
      <c r="L39" s="287">
        <v>-0.31909000000177901</v>
      </c>
      <c r="M39" s="287">
        <v>1.2210200000017721</v>
      </c>
      <c r="N39" s="287">
        <v>-3482.2977299999998</v>
      </c>
      <c r="O39" s="287">
        <v>5435.2502199999999</v>
      </c>
      <c r="P39" s="287">
        <v>0.23364999999921565</v>
      </c>
      <c r="Q39" s="287">
        <v>330.82297000000005</v>
      </c>
      <c r="R39" s="287">
        <v>11358.46866</v>
      </c>
      <c r="S39" s="287">
        <v>9323.44</v>
      </c>
      <c r="T39" s="287">
        <v>5030.83</v>
      </c>
      <c r="U39" s="287">
        <v>6835.75</v>
      </c>
      <c r="V39" s="287">
        <v>-598.51</v>
      </c>
      <c r="W39" s="287">
        <v>22571.61</v>
      </c>
      <c r="X39" s="287">
        <v>5881</v>
      </c>
      <c r="Y39" s="287">
        <v>7125</v>
      </c>
      <c r="Z39" s="287">
        <v>7709</v>
      </c>
      <c r="AA39" s="287">
        <v>1086</v>
      </c>
      <c r="AB39" s="287">
        <v>1930</v>
      </c>
      <c r="AC39" s="287">
        <v>-1035</v>
      </c>
      <c r="AD39" s="287">
        <v>7377</v>
      </c>
      <c r="AE39" s="287">
        <v>1147</v>
      </c>
      <c r="AF39" s="287">
        <v>165</v>
      </c>
      <c r="AG39" s="287">
        <v>303</v>
      </c>
      <c r="AH39" s="287">
        <v>2436</v>
      </c>
      <c r="AI39" s="287">
        <v>3183</v>
      </c>
      <c r="AJ39" s="287">
        <v>6010</v>
      </c>
      <c r="AK39" s="287">
        <v>1693</v>
      </c>
      <c r="AL39" s="287">
        <v>3244</v>
      </c>
      <c r="AM39" s="287">
        <v>4773</v>
      </c>
      <c r="AN39" s="287">
        <v>722</v>
      </c>
      <c r="AO39" s="287">
        <v>73333</v>
      </c>
      <c r="AP39" s="287">
        <v>-24140</v>
      </c>
      <c r="AQ39" s="287">
        <v>327310.48164000001</v>
      </c>
      <c r="AR39" s="287">
        <v>216971.27155</v>
      </c>
      <c r="AS39" s="287">
        <v>99595.061879999936</v>
      </c>
      <c r="AT39" s="287">
        <v>52708.233799999987</v>
      </c>
    </row>
    <row r="40" spans="1:46">
      <c r="A40" s="185"/>
      <c r="B40" s="289" t="s">
        <v>28</v>
      </c>
      <c r="C40" s="287">
        <v>26405.424500000001</v>
      </c>
      <c r="D40" s="287">
        <v>27091.851600000002</v>
      </c>
      <c r="E40" s="287">
        <v>27894.809139999998</v>
      </c>
      <c r="F40" s="287">
        <v>29079.296369999996</v>
      </c>
      <c r="G40" s="287">
        <v>23007.106520000001</v>
      </c>
      <c r="H40" s="287">
        <v>20834.018259999997</v>
      </c>
      <c r="I40" s="287">
        <v>19996.794350000004</v>
      </c>
      <c r="J40" s="287">
        <v>18954.758259999995</v>
      </c>
      <c r="K40" s="287">
        <v>17409.908380000001</v>
      </c>
      <c r="L40" s="287">
        <v>15542.25922</v>
      </c>
      <c r="M40" s="287">
        <v>14173.357699999995</v>
      </c>
      <c r="N40" s="287">
        <v>11118.75829</v>
      </c>
      <c r="O40" s="287">
        <v>9818.4223399999992</v>
      </c>
      <c r="P40" s="287">
        <v>9134.9632600000023</v>
      </c>
      <c r="Q40" s="287">
        <v>9453.0451699999976</v>
      </c>
      <c r="R40" s="287">
        <v>8400.5829799999992</v>
      </c>
      <c r="S40" s="287">
        <v>8030.9</v>
      </c>
      <c r="T40" s="287">
        <v>8306.2800000000007</v>
      </c>
      <c r="U40" s="287">
        <v>8487.4699999999993</v>
      </c>
      <c r="V40" s="287">
        <v>7038.19</v>
      </c>
      <c r="W40" s="287">
        <v>17388.849999999999</v>
      </c>
      <c r="X40" s="287">
        <v>5142</v>
      </c>
      <c r="Y40" s="287">
        <v>7367</v>
      </c>
      <c r="Z40" s="287">
        <v>10456</v>
      </c>
      <c r="AA40" s="287">
        <v>10522</v>
      </c>
      <c r="AB40" s="287">
        <v>12135</v>
      </c>
      <c r="AC40" s="287">
        <v>15041</v>
      </c>
      <c r="AD40" s="287">
        <v>18810</v>
      </c>
      <c r="AE40" s="287">
        <v>21510</v>
      </c>
      <c r="AF40" s="287">
        <v>24500</v>
      </c>
      <c r="AG40" s="287">
        <v>26938</v>
      </c>
      <c r="AH40" s="287">
        <v>26568</v>
      </c>
      <c r="AI40" s="287">
        <v>28174</v>
      </c>
      <c r="AJ40" s="287">
        <v>28209</v>
      </c>
      <c r="AK40" s="287">
        <v>27745</v>
      </c>
      <c r="AL40" s="287">
        <v>20021</v>
      </c>
      <c r="AM40" s="287">
        <v>19877</v>
      </c>
      <c r="AN40" s="287">
        <v>19613</v>
      </c>
      <c r="AO40" s="287">
        <v>21163</v>
      </c>
      <c r="AP40" s="287">
        <v>21454</v>
      </c>
      <c r="AQ40" s="287">
        <v>22591.624390000001</v>
      </c>
      <c r="AR40" s="287">
        <v>24412.606490000002</v>
      </c>
      <c r="AS40" s="287">
        <v>28116.066489999997</v>
      </c>
      <c r="AT40" s="287">
        <v>18489.538719999997</v>
      </c>
    </row>
    <row r="41" spans="1:46">
      <c r="A41" s="185"/>
      <c r="B41" s="289" t="s">
        <v>10</v>
      </c>
      <c r="C41" s="287">
        <v>82.234930000000006</v>
      </c>
      <c r="D41" s="287">
        <v>499493.33394000004</v>
      </c>
      <c r="E41" s="287">
        <v>-762.90943000000016</v>
      </c>
      <c r="F41" s="287">
        <v>5785.1974099999925</v>
      </c>
      <c r="G41" s="287">
        <v>-474.49094999999994</v>
      </c>
      <c r="H41" s="287">
        <v>-399.82056000000006</v>
      </c>
      <c r="I41" s="287">
        <v>10226.938010000002</v>
      </c>
      <c r="J41" s="287">
        <v>-3511.1457500000015</v>
      </c>
      <c r="K41" s="287">
        <v>17814.408169999999</v>
      </c>
      <c r="L41" s="287">
        <v>-16721.79319</v>
      </c>
      <c r="M41" s="287">
        <v>47426.681260000005</v>
      </c>
      <c r="N41" s="287">
        <v>12666.21579</v>
      </c>
      <c r="O41" s="287">
        <v>12539.45702</v>
      </c>
      <c r="P41" s="287">
        <v>12462.866410000001</v>
      </c>
      <c r="Q41" s="287">
        <v>12962.094450000002</v>
      </c>
      <c r="R41" s="287">
        <v>24402.686720000005</v>
      </c>
      <c r="S41" s="287">
        <v>10146.91</v>
      </c>
      <c r="T41" s="287">
        <v>964.71</v>
      </c>
      <c r="U41" s="287">
        <v>1755.34</v>
      </c>
      <c r="V41" s="287">
        <v>254.58</v>
      </c>
      <c r="W41" s="287">
        <v>157.79999999999927</v>
      </c>
      <c r="X41" s="287">
        <v>2018</v>
      </c>
      <c r="Y41" s="287">
        <v>167</v>
      </c>
      <c r="Z41" s="287">
        <v>697</v>
      </c>
      <c r="AA41" s="287">
        <v>1491</v>
      </c>
      <c r="AB41" s="287">
        <v>681</v>
      </c>
      <c r="AC41" s="287">
        <v>357</v>
      </c>
      <c r="AD41" s="287">
        <v>238</v>
      </c>
      <c r="AE41" s="287">
        <v>154</v>
      </c>
      <c r="AF41" s="287">
        <v>526</v>
      </c>
      <c r="AG41" s="287">
        <v>1000</v>
      </c>
      <c r="AH41" s="287">
        <v>166</v>
      </c>
      <c r="AI41" s="287">
        <v>14225</v>
      </c>
      <c r="AJ41" s="287">
        <v>70927</v>
      </c>
      <c r="AK41" s="287">
        <v>54460</v>
      </c>
      <c r="AL41" s="287">
        <v>-103846</v>
      </c>
      <c r="AM41" s="287">
        <v>8818</v>
      </c>
      <c r="AN41" s="287">
        <v>9831</v>
      </c>
      <c r="AO41" s="287">
        <v>25513</v>
      </c>
      <c r="AP41" s="287">
        <v>37529</v>
      </c>
      <c r="AQ41" s="287">
        <v>143202.42035999999</v>
      </c>
      <c r="AR41" s="287">
        <v>117213.66972000001</v>
      </c>
      <c r="AS41" s="287">
        <v>21676.387990000017</v>
      </c>
      <c r="AT41" s="287">
        <v>22872.586959999986</v>
      </c>
    </row>
    <row r="42" spans="1:46">
      <c r="A42" s="185"/>
      <c r="B42" s="288" t="s">
        <v>30</v>
      </c>
      <c r="C42" s="283">
        <v>-53621.395999999993</v>
      </c>
      <c r="D42" s="283">
        <v>-29725.35313</v>
      </c>
      <c r="E42" s="283">
        <v>-76780.407590000003</v>
      </c>
      <c r="F42" s="283">
        <v>-37410.649020000004</v>
      </c>
      <c r="G42" s="283">
        <v>-44781.637100000007</v>
      </c>
      <c r="H42" s="283">
        <v>-47510.597469999993</v>
      </c>
      <c r="I42" s="283">
        <v>-46093.226279999995</v>
      </c>
      <c r="J42" s="283">
        <v>-51893.964000000022</v>
      </c>
      <c r="K42" s="283">
        <v>-44670.841759999996</v>
      </c>
      <c r="L42" s="283">
        <v>-9756.0774399999937</v>
      </c>
      <c r="M42" s="283">
        <v>-71131.389519999997</v>
      </c>
      <c r="N42" s="283">
        <v>-33610.611539999903</v>
      </c>
      <c r="O42" s="283">
        <v>-38295.46572</v>
      </c>
      <c r="P42" s="283">
        <v>-52410.658989999996</v>
      </c>
      <c r="Q42" s="283">
        <v>-38365.099949999996</v>
      </c>
      <c r="R42" s="283">
        <v>-38892.851159999991</v>
      </c>
      <c r="S42" s="283">
        <v>-49229.31</v>
      </c>
      <c r="T42" s="283">
        <v>-51727.63</v>
      </c>
      <c r="U42" s="283">
        <v>-39925.97</v>
      </c>
      <c r="V42" s="283">
        <v>-33791.06</v>
      </c>
      <c r="W42" s="283">
        <v>-56019.26</v>
      </c>
      <c r="X42" s="283">
        <v>-26206</v>
      </c>
      <c r="Y42" s="283">
        <v>-37234</v>
      </c>
      <c r="Z42" s="283">
        <v>-29363</v>
      </c>
      <c r="AA42" s="283">
        <v>-23128</v>
      </c>
      <c r="AB42" s="283">
        <v>-30536</v>
      </c>
      <c r="AC42" s="283">
        <v>-39085</v>
      </c>
      <c r="AD42" s="283">
        <v>-64947</v>
      </c>
      <c r="AE42" s="283">
        <v>-77168</v>
      </c>
      <c r="AF42" s="283">
        <v>-119987</v>
      </c>
      <c r="AG42" s="283">
        <v>-282291</v>
      </c>
      <c r="AH42" s="283">
        <v>-246340</v>
      </c>
      <c r="AI42" s="283">
        <v>-282306</v>
      </c>
      <c r="AJ42" s="283">
        <v>-273566</v>
      </c>
      <c r="AK42" s="283">
        <v>-325339</v>
      </c>
      <c r="AL42" s="283">
        <v>-535465</v>
      </c>
      <c r="AM42" s="283">
        <v>-336821</v>
      </c>
      <c r="AN42" s="283">
        <v>-474123.93223000003</v>
      </c>
      <c r="AO42" s="283">
        <v>-549937.66611999983</v>
      </c>
      <c r="AP42" s="283">
        <v>-1336647.4016500004</v>
      </c>
      <c r="AQ42" s="283">
        <v>-738773.26333999995</v>
      </c>
      <c r="AR42" s="283">
        <f>SUM(AR43:AR45)</f>
        <v>-599712.2378100002</v>
      </c>
      <c r="AS42" s="283">
        <f>SUM(AS43:AS45)</f>
        <v>-616490.72341999982</v>
      </c>
      <c r="AT42" s="283">
        <f>SUM(AT43:AT45)</f>
        <v>-555567.22131000052</v>
      </c>
    </row>
    <row r="43" spans="1:46">
      <c r="A43" s="185"/>
      <c r="B43" s="289" t="s">
        <v>346</v>
      </c>
      <c r="C43" s="287">
        <v>-51692.532039999998</v>
      </c>
      <c r="D43" s="287">
        <v>-7785.3944499999998</v>
      </c>
      <c r="E43" s="287">
        <v>-35740.04585000001</v>
      </c>
      <c r="F43" s="287">
        <v>-2945.4093499999872</v>
      </c>
      <c r="G43" s="287">
        <v>-5719.6503900000007</v>
      </c>
      <c r="H43" s="287">
        <v>-5965.399519999999</v>
      </c>
      <c r="I43" s="287">
        <v>-1518.5839899999992</v>
      </c>
      <c r="J43" s="287">
        <v>-8297.1011600000038</v>
      </c>
      <c r="K43" s="287">
        <v>0.10186999999950785</v>
      </c>
      <c r="L43" s="287">
        <v>0</v>
      </c>
      <c r="M43" s="287">
        <v>-0.41864999999990005</v>
      </c>
      <c r="N43" s="287">
        <v>-1820.2362900000001</v>
      </c>
      <c r="O43" s="287">
        <v>0</v>
      </c>
      <c r="P43" s="287">
        <v>0</v>
      </c>
      <c r="Q43" s="287">
        <v>0</v>
      </c>
      <c r="R43" s="287">
        <v>-39700.248180000002</v>
      </c>
      <c r="S43" s="287">
        <v>-211.02</v>
      </c>
      <c r="T43" s="287">
        <v>-52.84</v>
      </c>
      <c r="U43" s="287">
        <v>0.79</v>
      </c>
      <c r="V43" s="287">
        <v>-0.18</v>
      </c>
      <c r="W43" s="287">
        <v>0</v>
      </c>
      <c r="X43" s="287">
        <v>0</v>
      </c>
      <c r="Y43" s="287">
        <v>0</v>
      </c>
      <c r="Z43" s="287">
        <v>0</v>
      </c>
      <c r="AA43" s="287">
        <v>0</v>
      </c>
      <c r="AB43" s="287">
        <v>0</v>
      </c>
      <c r="AC43" s="287">
        <v>0</v>
      </c>
      <c r="AD43" s="287">
        <v>0</v>
      </c>
      <c r="AE43" s="287">
        <v>-12</v>
      </c>
      <c r="AF43" s="287">
        <v>-115</v>
      </c>
      <c r="AG43" s="287">
        <v>-696</v>
      </c>
      <c r="AH43" s="287">
        <v>-19994</v>
      </c>
      <c r="AI43" s="287">
        <v>-56052</v>
      </c>
      <c r="AJ43" s="287">
        <v>-33223</v>
      </c>
      <c r="AK43" s="287">
        <v>-21397</v>
      </c>
      <c r="AL43" s="287">
        <v>-27464</v>
      </c>
      <c r="AM43" s="287">
        <v>-2225</v>
      </c>
      <c r="AN43" s="287">
        <v>0</v>
      </c>
      <c r="AO43" s="287">
        <v>-5</v>
      </c>
      <c r="AP43" s="287">
        <v>2225</v>
      </c>
      <c r="AQ43" s="287">
        <v>-1290.9100100000001</v>
      </c>
      <c r="AR43" s="287">
        <v>-289923.86869999999</v>
      </c>
      <c r="AS43" s="287">
        <v>-89156.968479999981</v>
      </c>
      <c r="AT43" s="287">
        <v>-84206.568160000083</v>
      </c>
    </row>
    <row r="44" spans="1:46">
      <c r="A44" s="185"/>
      <c r="B44" s="289" t="s">
        <v>31</v>
      </c>
      <c r="C44" s="287">
        <v>-1222.40156</v>
      </c>
      <c r="D44" s="287">
        <v>-19038.532090000001</v>
      </c>
      <c r="E44" s="287">
        <v>-40522.706129999991</v>
      </c>
      <c r="F44" s="287">
        <v>-34477.862820000017</v>
      </c>
      <c r="G44" s="287">
        <v>-38875.617690000006</v>
      </c>
      <c r="H44" s="287">
        <v>-41409.400199999996</v>
      </c>
      <c r="I44" s="287">
        <v>-44437.261329999994</v>
      </c>
      <c r="J44" s="287">
        <v>-43363.959950000019</v>
      </c>
      <c r="K44" s="287">
        <v>-42671.37887</v>
      </c>
      <c r="L44" s="287">
        <v>-37193.370970000004</v>
      </c>
      <c r="M44" s="287">
        <v>-36472.520340000003</v>
      </c>
      <c r="N44" s="287">
        <v>-29175.284459999901</v>
      </c>
      <c r="O44" s="287">
        <v>-28214.078519999999</v>
      </c>
      <c r="P44" s="287">
        <v>-29442.958050000001</v>
      </c>
      <c r="Q44" s="287">
        <v>-30847.018839999997</v>
      </c>
      <c r="R44" s="287">
        <v>-30565.687340000004</v>
      </c>
      <c r="S44" s="287">
        <v>-32571.01</v>
      </c>
      <c r="T44" s="287">
        <v>-27665.95</v>
      </c>
      <c r="U44" s="287">
        <v>-1726.0100000000002</v>
      </c>
      <c r="V44" s="287">
        <v>-1599.7800000000002</v>
      </c>
      <c r="W44" s="287">
        <v>-1639.6</v>
      </c>
      <c r="X44" s="287">
        <v>-2429</v>
      </c>
      <c r="Y44" s="287">
        <v>-3605</v>
      </c>
      <c r="Z44" s="287">
        <v>-4509</v>
      </c>
      <c r="AA44" s="287">
        <v>-1256</v>
      </c>
      <c r="AB44" s="287">
        <v>-1243</v>
      </c>
      <c r="AC44" s="287">
        <v>-1235</v>
      </c>
      <c r="AD44" s="287">
        <v>-1235</v>
      </c>
      <c r="AE44" s="287">
        <v>-1235</v>
      </c>
      <c r="AF44" s="287">
        <v>-1170</v>
      </c>
      <c r="AG44" s="287">
        <v>-1106</v>
      </c>
      <c r="AH44" s="287">
        <v>-2287</v>
      </c>
      <c r="AI44" s="287">
        <v>-928</v>
      </c>
      <c r="AJ44" s="287">
        <v>-26335</v>
      </c>
      <c r="AK44" s="287">
        <v>-2669</v>
      </c>
      <c r="AL44" s="287">
        <v>-16934</v>
      </c>
      <c r="AM44" s="287">
        <v>-16263</v>
      </c>
      <c r="AN44" s="287">
        <v>-16987</v>
      </c>
      <c r="AO44" s="287">
        <v>-15934</v>
      </c>
      <c r="AP44" s="287">
        <v>-8769</v>
      </c>
      <c r="AQ44" s="287">
        <v>-20995.311329999997</v>
      </c>
      <c r="AR44" s="287">
        <v>-28700.672430000006</v>
      </c>
      <c r="AS44" s="287">
        <v>-24674.503349999999</v>
      </c>
      <c r="AT44" s="287">
        <v>-21391.943350000001</v>
      </c>
    </row>
    <row r="45" spans="1:46">
      <c r="A45" s="185"/>
      <c r="B45" s="289" t="s">
        <v>10</v>
      </c>
      <c r="C45" s="287">
        <v>-706.4624</v>
      </c>
      <c r="D45" s="287">
        <v>-2901.42659</v>
      </c>
      <c r="E45" s="287">
        <v>-517.65561000000014</v>
      </c>
      <c r="F45" s="287">
        <v>12.623149999999967</v>
      </c>
      <c r="G45" s="287">
        <v>-186.36902000000001</v>
      </c>
      <c r="H45" s="287">
        <v>-135.79775000000004</v>
      </c>
      <c r="I45" s="287">
        <v>-137.38096000000004</v>
      </c>
      <c r="J45" s="287">
        <v>-232.9028899999999</v>
      </c>
      <c r="K45" s="287">
        <v>-1999.5647599999947</v>
      </c>
      <c r="L45" s="287">
        <v>27437.29353000001</v>
      </c>
      <c r="M45" s="287">
        <v>-34658.450530000002</v>
      </c>
      <c r="N45" s="287">
        <v>-2615.0907900000002</v>
      </c>
      <c r="O45" s="287">
        <v>-10081.387199999999</v>
      </c>
      <c r="P45" s="287">
        <v>-22967.700939999999</v>
      </c>
      <c r="Q45" s="287">
        <v>-7518.0811099999992</v>
      </c>
      <c r="R45" s="287">
        <v>31373.084360000008</v>
      </c>
      <c r="S45" s="287">
        <v>-16447.28</v>
      </c>
      <c r="T45" s="287">
        <v>-24008.839999999997</v>
      </c>
      <c r="U45" s="287">
        <v>-38200.75</v>
      </c>
      <c r="V45" s="287">
        <v>-32191.1</v>
      </c>
      <c r="W45" s="287">
        <v>-54379.66</v>
      </c>
      <c r="X45" s="287">
        <v>-23777</v>
      </c>
      <c r="Y45" s="287">
        <v>-33629</v>
      </c>
      <c r="Z45" s="287">
        <v>-24853</v>
      </c>
      <c r="AA45" s="287">
        <v>-21872</v>
      </c>
      <c r="AB45" s="287">
        <v>-29293</v>
      </c>
      <c r="AC45" s="287">
        <v>-37850</v>
      </c>
      <c r="AD45" s="287">
        <v>-63712</v>
      </c>
      <c r="AE45" s="287">
        <v>-75921</v>
      </c>
      <c r="AF45" s="287">
        <v>-118702</v>
      </c>
      <c r="AG45" s="287">
        <v>-280489</v>
      </c>
      <c r="AH45" s="287">
        <v>-224059</v>
      </c>
      <c r="AI45" s="287">
        <v>-225326</v>
      </c>
      <c r="AJ45" s="287">
        <v>-214008</v>
      </c>
      <c r="AK45" s="287">
        <v>-301273</v>
      </c>
      <c r="AL45" s="287">
        <v>-491067</v>
      </c>
      <c r="AM45" s="287">
        <v>-318333</v>
      </c>
      <c r="AN45" s="287">
        <v>-457136.93223000003</v>
      </c>
      <c r="AO45" s="287">
        <v>-533998.66611999983</v>
      </c>
      <c r="AP45" s="287">
        <v>-1330103.4016500004</v>
      </c>
      <c r="AQ45" s="287">
        <v>-716487.0419999999</v>
      </c>
      <c r="AR45" s="287">
        <v>-281087.69668000017</v>
      </c>
      <c r="AS45" s="287">
        <v>-502659.25158999988</v>
      </c>
      <c r="AT45" s="287">
        <v>-449968.70980000042</v>
      </c>
    </row>
    <row r="46" spans="1:46">
      <c r="A46" s="185"/>
      <c r="B46" s="282" t="s">
        <v>32</v>
      </c>
      <c r="C46" s="283">
        <v>-9133.3626399999994</v>
      </c>
      <c r="D46" s="283">
        <v>-40252.358920000035</v>
      </c>
      <c r="E46" s="283">
        <v>-3587.8856499999529</v>
      </c>
      <c r="F46" s="283">
        <v>-91696.877280000015</v>
      </c>
      <c r="G46" s="283">
        <v>-25400.085820000004</v>
      </c>
      <c r="H46" s="283">
        <v>-1558.7884900000026</v>
      </c>
      <c r="I46" s="283">
        <v>-3751.7282999999952</v>
      </c>
      <c r="J46" s="283">
        <v>166072.83413999999</v>
      </c>
      <c r="K46" s="283">
        <v>-80.527450000000499</v>
      </c>
      <c r="L46" s="283">
        <v>-111.61163000000033</v>
      </c>
      <c r="M46" s="283">
        <v>-4215.69355</v>
      </c>
      <c r="N46" s="283">
        <v>-4586.9382700000006</v>
      </c>
      <c r="O46" s="283">
        <v>3204.3990599999961</v>
      </c>
      <c r="P46" s="283">
        <v>191315.89129999999</v>
      </c>
      <c r="Q46" s="283">
        <v>-161.65885999998454</v>
      </c>
      <c r="R46" s="283">
        <v>-2915.4835899999598</v>
      </c>
      <c r="S46" s="283">
        <v>28576.17</v>
      </c>
      <c r="T46" s="283">
        <v>-4289.68</v>
      </c>
      <c r="U46" s="283">
        <v>-8992.880000000001</v>
      </c>
      <c r="V46" s="283">
        <v>-9902</v>
      </c>
      <c r="W46" s="283">
        <v>45</v>
      </c>
      <c r="X46" s="283">
        <v>16048</v>
      </c>
      <c r="Y46" s="283">
        <v>15836</v>
      </c>
      <c r="Z46" s="283">
        <v>-2234</v>
      </c>
      <c r="AA46" s="283">
        <v>8905</v>
      </c>
      <c r="AB46" s="283">
        <v>7296</v>
      </c>
      <c r="AC46" s="283">
        <v>130</v>
      </c>
      <c r="AD46" s="283">
        <v>-1413</v>
      </c>
      <c r="AE46" s="283">
        <v>122365</v>
      </c>
      <c r="AF46" s="283">
        <v>-29231</v>
      </c>
      <c r="AG46" s="283">
        <v>216271</v>
      </c>
      <c r="AH46" s="283">
        <v>-110704</v>
      </c>
      <c r="AI46" s="283">
        <v>-1233</v>
      </c>
      <c r="AJ46" s="283">
        <v>690</v>
      </c>
      <c r="AK46" s="283">
        <v>-934</v>
      </c>
      <c r="AL46" s="283">
        <v>87</v>
      </c>
      <c r="AM46" s="283">
        <v>-3569</v>
      </c>
      <c r="AN46" s="283">
        <v>-3101</v>
      </c>
      <c r="AO46" s="283">
        <v>-7496</v>
      </c>
      <c r="AP46" s="283">
        <v>-25941.098469999997</v>
      </c>
      <c r="AQ46" s="283">
        <v>51771.308339999996</v>
      </c>
      <c r="AR46" s="283">
        <v>108948.24593999996</v>
      </c>
      <c r="AS46" s="283">
        <v>90886.826090000046</v>
      </c>
      <c r="AT46" s="283">
        <v>-11325.089950000052</v>
      </c>
    </row>
    <row r="47" spans="1:46">
      <c r="A47" s="185"/>
      <c r="B47" s="282" t="s">
        <v>44</v>
      </c>
      <c r="C47" s="283">
        <v>-75463.57445</v>
      </c>
      <c r="D47" s="283">
        <v>-100038.05839999999</v>
      </c>
      <c r="E47" s="283">
        <v>-59239.629710000008</v>
      </c>
      <c r="F47" s="283">
        <v>123407.23799000001</v>
      </c>
      <c r="G47" s="283">
        <v>-61113.810969999999</v>
      </c>
      <c r="H47" s="283">
        <v>-87483.973840000021</v>
      </c>
      <c r="I47" s="283">
        <v>10757.625299999985</v>
      </c>
      <c r="J47" s="283">
        <v>46285.595570000034</v>
      </c>
      <c r="K47" s="283">
        <v>24943.149539999999</v>
      </c>
      <c r="L47" s="283">
        <v>-5203.1937500000004</v>
      </c>
      <c r="M47" s="283">
        <v>79434.260829999999</v>
      </c>
      <c r="N47" s="283">
        <v>124561.58511999999</v>
      </c>
      <c r="O47" s="283">
        <v>54469.061409999995</v>
      </c>
      <c r="P47" s="283">
        <v>133821.67706000002</v>
      </c>
      <c r="Q47" s="283">
        <v>214723.39789000002</v>
      </c>
      <c r="R47" s="283">
        <v>86166.868060000008</v>
      </c>
      <c r="S47" s="283">
        <v>111673.26</v>
      </c>
      <c r="T47" s="283">
        <v>81496.39</v>
      </c>
      <c r="U47" s="283">
        <v>-7679.23</v>
      </c>
      <c r="V47" s="283">
        <v>212115.22</v>
      </c>
      <c r="W47" s="283">
        <v>122534</v>
      </c>
      <c r="X47" s="283">
        <v>93754</v>
      </c>
      <c r="Y47" s="283">
        <v>63541</v>
      </c>
      <c r="Z47" s="283">
        <v>275023</v>
      </c>
      <c r="AA47" s="283">
        <v>118642</v>
      </c>
      <c r="AB47" s="283">
        <v>108573</v>
      </c>
      <c r="AC47" s="283">
        <v>153447</v>
      </c>
      <c r="AD47" s="283">
        <v>284895</v>
      </c>
      <c r="AE47" s="283">
        <v>158058</v>
      </c>
      <c r="AF47" s="283">
        <v>229555</v>
      </c>
      <c r="AG47" s="283">
        <v>134907</v>
      </c>
      <c r="AH47" s="283">
        <v>103379</v>
      </c>
      <c r="AI47" s="283">
        <v>332899</v>
      </c>
      <c r="AJ47" s="283">
        <v>349611</v>
      </c>
      <c r="AK47" s="283">
        <v>-25069</v>
      </c>
      <c r="AL47" s="283">
        <v>-53588</v>
      </c>
      <c r="AM47" s="283">
        <v>134788</v>
      </c>
      <c r="AN47" s="283">
        <v>-143055</v>
      </c>
      <c r="AO47" s="283">
        <v>221750</v>
      </c>
      <c r="AP47" s="283">
        <v>-659121</v>
      </c>
      <c r="AQ47" s="283">
        <v>248798.18641000002</v>
      </c>
      <c r="AR47" s="283">
        <v>20542.788939999882</v>
      </c>
      <c r="AS47" s="283">
        <v>55790.971610000066</v>
      </c>
      <c r="AT47" s="283">
        <v>76228.265199999849</v>
      </c>
    </row>
    <row r="48" spans="1:46">
      <c r="A48" s="185"/>
      <c r="B48" s="282" t="s">
        <v>33</v>
      </c>
      <c r="C48" s="283">
        <v>-128608.13803999999</v>
      </c>
      <c r="D48" s="283">
        <v>371247.02435000008</v>
      </c>
      <c r="E48" s="283">
        <v>-113929.83243999997</v>
      </c>
      <c r="F48" s="283">
        <v>749.23733999997785</v>
      </c>
      <c r="G48" s="283">
        <v>-93873.257520000014</v>
      </c>
      <c r="H48" s="283">
        <v>-104720.29480000002</v>
      </c>
      <c r="I48" s="283">
        <v>-18951.165460000004</v>
      </c>
      <c r="J48" s="283">
        <v>159548.95637</v>
      </c>
      <c r="K48" s="283">
        <v>-11381.848800000014</v>
      </c>
      <c r="L48" s="283">
        <v>-40297.000449999992</v>
      </c>
      <c r="M48" s="283">
        <v>55714.496040000027</v>
      </c>
      <c r="N48" s="283">
        <v>91279.891610000093</v>
      </c>
      <c r="O48" s="283">
        <v>36710.905779999986</v>
      </c>
      <c r="P48" s="283">
        <v>271316.17663</v>
      </c>
      <c r="Q48" s="283">
        <v>176556.75435000006</v>
      </c>
      <c r="R48" s="283">
        <v>62540.295540000036</v>
      </c>
      <c r="S48" s="283">
        <v>124743.47999999998</v>
      </c>
      <c r="T48" s="283">
        <v>16194.270000000004</v>
      </c>
      <c r="U48" s="283">
        <v>90305.189999999973</v>
      </c>
      <c r="V48" s="283">
        <v>314675.57</v>
      </c>
      <c r="W48" s="283">
        <v>181430.84999999998</v>
      </c>
      <c r="X48" s="283">
        <v>89609</v>
      </c>
      <c r="Y48" s="283">
        <v>52441</v>
      </c>
      <c r="Z48" s="283">
        <v>431870</v>
      </c>
      <c r="AA48" s="283">
        <v>213988</v>
      </c>
      <c r="AB48" s="283">
        <v>155100</v>
      </c>
      <c r="AC48" s="283">
        <v>392896</v>
      </c>
      <c r="AD48" s="283">
        <v>505947</v>
      </c>
      <c r="AE48" s="283">
        <v>198015</v>
      </c>
      <c r="AF48" s="283">
        <v>118901</v>
      </c>
      <c r="AG48" s="283">
        <v>247275</v>
      </c>
      <c r="AH48" s="283">
        <v>-358122</v>
      </c>
      <c r="AI48" s="283">
        <v>111857</v>
      </c>
      <c r="AJ48" s="283">
        <v>337235</v>
      </c>
      <c r="AK48" s="283">
        <v>-147743</v>
      </c>
      <c r="AL48" s="283">
        <v>-479855</v>
      </c>
      <c r="AM48" s="283">
        <v>-190577</v>
      </c>
      <c r="AN48" s="283">
        <v>-492774.60481000005</v>
      </c>
      <c r="AO48" s="283">
        <v>18909.760140000493</v>
      </c>
      <c r="AP48" s="283">
        <v>-1275061</v>
      </c>
      <c r="AQ48" s="283">
        <v>520317.09499000007</v>
      </c>
      <c r="AR48" s="283">
        <f>SUM(AR11,AR12,AR25,AR46,AR47,AR32,AR35)</f>
        <v>605413.46742000035</v>
      </c>
      <c r="AS48" s="283">
        <f>SUM(AS11,AS12,AS25,AS46,AS47,AS32,AS35)</f>
        <v>455599.84048000071</v>
      </c>
      <c r="AT48" s="283">
        <f>SUM(AT11,AT12,AT25,AT46,AT47,AT32,AT35)</f>
        <v>119069.95901999896</v>
      </c>
    </row>
    <row r="49" spans="1:46">
      <c r="A49" s="185"/>
      <c r="B49" s="282" t="s">
        <v>34</v>
      </c>
      <c r="C49" s="283">
        <v>0</v>
      </c>
      <c r="D49" s="283">
        <v>0</v>
      </c>
      <c r="E49" s="283">
        <v>0</v>
      </c>
      <c r="F49" s="283">
        <v>0</v>
      </c>
      <c r="G49" s="283">
        <v>0</v>
      </c>
      <c r="H49" s="283">
        <v>0</v>
      </c>
      <c r="I49" s="283">
        <v>0</v>
      </c>
      <c r="J49" s="283">
        <v>0</v>
      </c>
      <c r="K49" s="283">
        <v>0</v>
      </c>
      <c r="L49" s="283">
        <v>0</v>
      </c>
      <c r="M49" s="283">
        <v>0</v>
      </c>
      <c r="N49" s="283">
        <v>0</v>
      </c>
      <c r="O49" s="283">
        <v>0</v>
      </c>
      <c r="P49" s="283">
        <v>0</v>
      </c>
      <c r="Q49" s="283">
        <v>0</v>
      </c>
      <c r="R49" s="283">
        <v>0</v>
      </c>
      <c r="S49" s="283">
        <v>0</v>
      </c>
      <c r="T49" s="283">
        <v>0</v>
      </c>
      <c r="U49" s="283">
        <v>-1832.4899999999998</v>
      </c>
      <c r="V49" s="283">
        <v>-15447.100000000006</v>
      </c>
      <c r="W49" s="283">
        <v>0</v>
      </c>
      <c r="X49" s="283">
        <v>-3100</v>
      </c>
      <c r="Y49" s="283">
        <v>314</v>
      </c>
      <c r="Z49" s="283">
        <v>2352</v>
      </c>
      <c r="AA49" s="283">
        <v>-579</v>
      </c>
      <c r="AB49" s="283">
        <v>-28720</v>
      </c>
      <c r="AC49" s="283">
        <v>-25156</v>
      </c>
      <c r="AD49" s="283">
        <v>-17831</v>
      </c>
      <c r="AE49" s="283">
        <v>0</v>
      </c>
      <c r="AF49" s="283">
        <v>0</v>
      </c>
      <c r="AG49" s="283">
        <v>0</v>
      </c>
      <c r="AH49" s="283">
        <v>0</v>
      </c>
      <c r="AI49" s="283">
        <v>0</v>
      </c>
      <c r="AJ49" s="283">
        <v>0</v>
      </c>
      <c r="AK49" s="283">
        <v>0</v>
      </c>
      <c r="AL49" s="283">
        <v>0</v>
      </c>
      <c r="AM49" s="283">
        <v>0</v>
      </c>
      <c r="AN49" s="283">
        <v>0</v>
      </c>
      <c r="AO49" s="283">
        <v>0</v>
      </c>
      <c r="AP49" s="283">
        <v>0</v>
      </c>
      <c r="AQ49" s="283">
        <v>0</v>
      </c>
      <c r="AR49" s="283">
        <v>0</v>
      </c>
      <c r="AS49" s="283">
        <v>-16347.979579999997</v>
      </c>
      <c r="AT49" s="283">
        <v>1976.2457099999992</v>
      </c>
    </row>
    <row r="50" spans="1:46">
      <c r="A50" s="185"/>
      <c r="B50" s="282" t="s">
        <v>35</v>
      </c>
      <c r="C50" s="283">
        <v>0</v>
      </c>
      <c r="D50" s="283">
        <v>0</v>
      </c>
      <c r="E50" s="283">
        <v>0</v>
      </c>
      <c r="F50" s="283">
        <v>0</v>
      </c>
      <c r="G50" s="283">
        <v>0</v>
      </c>
      <c r="H50" s="283">
        <v>0</v>
      </c>
      <c r="I50" s="283">
        <v>0</v>
      </c>
      <c r="J50" s="283">
        <v>-64741.192370000004</v>
      </c>
      <c r="K50" s="283">
        <v>0</v>
      </c>
      <c r="L50" s="283">
        <v>0</v>
      </c>
      <c r="M50" s="283">
        <v>0</v>
      </c>
      <c r="N50" s="283">
        <v>182.30832999999998</v>
      </c>
      <c r="O50" s="283">
        <v>0</v>
      </c>
      <c r="P50" s="283">
        <v>-65263.400999999998</v>
      </c>
      <c r="Q50" s="283">
        <v>-879.80134000000362</v>
      </c>
      <c r="R50" s="283">
        <v>406892.41460000002</v>
      </c>
      <c r="S50" s="283">
        <v>5057.58</v>
      </c>
      <c r="T50" s="283">
        <v>-409.09</v>
      </c>
      <c r="U50" s="283">
        <v>1314.32</v>
      </c>
      <c r="V50" s="283">
        <v>66193.490000000005</v>
      </c>
      <c r="W50" s="283">
        <v>-1672.87</v>
      </c>
      <c r="X50" s="283">
        <v>-727</v>
      </c>
      <c r="Y50" s="283">
        <v>2804</v>
      </c>
      <c r="Z50" s="283">
        <v>252285</v>
      </c>
      <c r="AA50" s="283">
        <v>-10264</v>
      </c>
      <c r="AB50" s="283">
        <v>-8263</v>
      </c>
      <c r="AC50" s="283">
        <v>-5121</v>
      </c>
      <c r="AD50" s="283">
        <v>1303</v>
      </c>
      <c r="AE50" s="283">
        <v>-13221</v>
      </c>
      <c r="AF50" s="283">
        <v>28442</v>
      </c>
      <c r="AG50" s="283">
        <v>-9496</v>
      </c>
      <c r="AH50" s="283">
        <v>163980</v>
      </c>
      <c r="AI50" s="283">
        <v>111039</v>
      </c>
      <c r="AJ50" s="283">
        <v>35087</v>
      </c>
      <c r="AK50" s="283">
        <v>60847</v>
      </c>
      <c r="AL50" s="283">
        <v>189220</v>
      </c>
      <c r="AM50" s="283">
        <v>129683</v>
      </c>
      <c r="AN50" s="283">
        <v>1559548</v>
      </c>
      <c r="AO50" s="283">
        <v>83768</v>
      </c>
      <c r="AP50" s="283">
        <v>208517</v>
      </c>
      <c r="AQ50" s="283">
        <v>-135932.00427999999</v>
      </c>
      <c r="AR50" s="283">
        <v>-240939.30832000001</v>
      </c>
      <c r="AS50" s="283">
        <v>-87527.409649999987</v>
      </c>
      <c r="AT50" s="283">
        <v>-64055.256509999977</v>
      </c>
    </row>
    <row r="51" spans="1:46">
      <c r="A51" s="185"/>
      <c r="B51" s="282" t="s">
        <v>45</v>
      </c>
      <c r="C51" s="283">
        <v>0</v>
      </c>
      <c r="D51" s="283">
        <v>0</v>
      </c>
      <c r="E51" s="283">
        <v>0</v>
      </c>
      <c r="F51" s="283">
        <v>0</v>
      </c>
      <c r="G51" s="283">
        <v>0</v>
      </c>
      <c r="H51" s="283">
        <v>0</v>
      </c>
      <c r="I51" s="283">
        <v>0</v>
      </c>
      <c r="J51" s="283">
        <v>0</v>
      </c>
      <c r="K51" s="283">
        <v>0</v>
      </c>
      <c r="L51" s="283">
        <v>0</v>
      </c>
      <c r="M51" s="283">
        <v>0</v>
      </c>
      <c r="N51" s="283">
        <v>0</v>
      </c>
      <c r="O51" s="283">
        <v>0</v>
      </c>
      <c r="P51" s="283">
        <v>0</v>
      </c>
      <c r="Q51" s="283">
        <v>0</v>
      </c>
      <c r="R51" s="283">
        <v>0</v>
      </c>
      <c r="S51" s="283">
        <v>0</v>
      </c>
      <c r="T51" s="283">
        <v>0</v>
      </c>
      <c r="U51" s="283">
        <v>0</v>
      </c>
      <c r="V51" s="283">
        <v>0</v>
      </c>
      <c r="W51" s="283">
        <v>0</v>
      </c>
      <c r="X51" s="283">
        <v>0</v>
      </c>
      <c r="Y51" s="283">
        <v>0</v>
      </c>
      <c r="Z51" s="283">
        <v>0</v>
      </c>
      <c r="AA51" s="283">
        <v>0</v>
      </c>
      <c r="AB51" s="283">
        <v>0</v>
      </c>
      <c r="AC51" s="283">
        <v>0</v>
      </c>
      <c r="AD51" s="283">
        <v>0</v>
      </c>
      <c r="AE51" s="283">
        <v>0</v>
      </c>
      <c r="AF51" s="283">
        <v>0</v>
      </c>
      <c r="AG51" s="283">
        <v>0</v>
      </c>
      <c r="AH51" s="283">
        <v>0</v>
      </c>
      <c r="AI51" s="283">
        <v>0</v>
      </c>
      <c r="AJ51" s="283">
        <v>0</v>
      </c>
      <c r="AK51" s="283">
        <v>0</v>
      </c>
      <c r="AL51" s="283">
        <v>0</v>
      </c>
      <c r="AM51" s="283">
        <v>0</v>
      </c>
      <c r="AN51" s="283">
        <v>0</v>
      </c>
      <c r="AO51" s="283">
        <v>0</v>
      </c>
      <c r="AP51" s="283">
        <v>0</v>
      </c>
      <c r="AQ51" s="283">
        <v>0</v>
      </c>
      <c r="AR51" s="283">
        <v>0</v>
      </c>
      <c r="AS51" s="283">
        <v>0</v>
      </c>
      <c r="AT51" s="283">
        <v>0</v>
      </c>
    </row>
    <row r="52" spans="1:46">
      <c r="A52" s="185"/>
      <c r="B52" s="282" t="s">
        <v>46</v>
      </c>
      <c r="C52" s="283">
        <v>-128608.13804000001</v>
      </c>
      <c r="D52" s="283">
        <v>371247.02434999996</v>
      </c>
      <c r="E52" s="283">
        <v>-113929.83243999991</v>
      </c>
      <c r="F52" s="283">
        <v>749.23734000006516</v>
      </c>
      <c r="G52" s="283">
        <v>-93873.257520000014</v>
      </c>
      <c r="H52" s="283">
        <v>-104720.2948</v>
      </c>
      <c r="I52" s="283">
        <v>-18951.165459999989</v>
      </c>
      <c r="J52" s="283">
        <v>94807.763999999952</v>
      </c>
      <c r="K52" s="283">
        <v>-11381.848800000014</v>
      </c>
      <c r="L52" s="283">
        <v>-40297.000449999992</v>
      </c>
      <c r="M52" s="283">
        <v>55714.496040000027</v>
      </c>
      <c r="N52" s="283">
        <v>91462.199940000093</v>
      </c>
      <c r="O52" s="283">
        <v>36710.905779999986</v>
      </c>
      <c r="P52" s="283">
        <v>206052.77562999999</v>
      </c>
      <c r="Q52" s="283">
        <v>175676.95301000006</v>
      </c>
      <c r="R52" s="283">
        <v>469432.71014000004</v>
      </c>
      <c r="S52" s="283">
        <v>129801.05999999998</v>
      </c>
      <c r="T52" s="283">
        <v>15785.180000000004</v>
      </c>
      <c r="U52" s="283">
        <v>89787.019999999975</v>
      </c>
      <c r="V52" s="283">
        <v>365421.95999999996</v>
      </c>
      <c r="W52" s="283">
        <v>179757.97999999998</v>
      </c>
      <c r="X52" s="283">
        <v>85782</v>
      </c>
      <c r="Y52" s="283">
        <v>55559</v>
      </c>
      <c r="Z52" s="283">
        <v>686507</v>
      </c>
      <c r="AA52" s="283">
        <v>203145</v>
      </c>
      <c r="AB52" s="283">
        <v>118117</v>
      </c>
      <c r="AC52" s="283">
        <v>362619</v>
      </c>
      <c r="AD52" s="283">
        <v>489419</v>
      </c>
      <c r="AE52" s="283">
        <v>184794</v>
      </c>
      <c r="AF52" s="283">
        <v>147343</v>
      </c>
      <c r="AG52" s="283">
        <v>237779</v>
      </c>
      <c r="AH52" s="283">
        <v>-194142</v>
      </c>
      <c r="AI52" s="283">
        <v>222896</v>
      </c>
      <c r="AJ52" s="283">
        <v>372322</v>
      </c>
      <c r="AK52" s="283">
        <v>-86896</v>
      </c>
      <c r="AL52" s="283">
        <v>-290635</v>
      </c>
      <c r="AM52" s="283">
        <v>-60894</v>
      </c>
      <c r="AN52" s="283">
        <v>1066773.3951900001</v>
      </c>
      <c r="AO52" s="283">
        <v>102677.76014000049</v>
      </c>
      <c r="AP52" s="283">
        <v>-1066544</v>
      </c>
      <c r="AQ52" s="283">
        <v>384385.09071000008</v>
      </c>
      <c r="AR52" s="283">
        <f>SUM(AR48,AR49,AR50)-AR51</f>
        <v>364474.15910000034</v>
      </c>
      <c r="AS52" s="283">
        <f>SUM(AS48,AS49,AS50)-AS51</f>
        <v>351724.45125000074</v>
      </c>
      <c r="AT52" s="283">
        <f>SUM(AT48,AT49,AT50)-AT51</f>
        <v>56990.948219998987</v>
      </c>
    </row>
    <row r="53" spans="1:46">
      <c r="A53" s="185"/>
      <c r="B53" s="290" t="s">
        <v>47</v>
      </c>
      <c r="C53" s="291">
        <v>-128608.13803999999</v>
      </c>
      <c r="D53" s="291">
        <v>371247.02435000008</v>
      </c>
      <c r="E53" s="291">
        <v>-113929.83243999997</v>
      </c>
      <c r="F53" s="291">
        <v>749.23733999997785</v>
      </c>
      <c r="G53" s="291">
        <v>-93873.257520000014</v>
      </c>
      <c r="H53" s="291">
        <v>-104720.29480000002</v>
      </c>
      <c r="I53" s="291">
        <v>-18951.165460000004</v>
      </c>
      <c r="J53" s="291">
        <v>94807.763999999996</v>
      </c>
      <c r="K53" s="291">
        <v>-11381.848800000014</v>
      </c>
      <c r="L53" s="291">
        <v>-40297.000449999992</v>
      </c>
      <c r="M53" s="291">
        <v>55714.496040000027</v>
      </c>
      <c r="N53" s="291">
        <v>91462.199940000093</v>
      </c>
      <c r="O53" s="291">
        <v>36710.905779999986</v>
      </c>
      <c r="P53" s="291">
        <v>206052.77562999999</v>
      </c>
      <c r="Q53" s="291">
        <v>175676.95301000006</v>
      </c>
      <c r="R53" s="291">
        <v>469432.71014000004</v>
      </c>
      <c r="S53" s="291">
        <v>129801.05999999998</v>
      </c>
      <c r="T53" s="291">
        <v>15785.180000000004</v>
      </c>
      <c r="U53" s="291">
        <v>89787.019999999975</v>
      </c>
      <c r="V53" s="291">
        <v>365421.95999999996</v>
      </c>
      <c r="W53" s="291">
        <v>179757.97999999998</v>
      </c>
      <c r="X53" s="291">
        <v>85782</v>
      </c>
      <c r="Y53" s="291">
        <v>55559</v>
      </c>
      <c r="Z53" s="291">
        <v>686507</v>
      </c>
      <c r="AA53" s="291">
        <v>203145</v>
      </c>
      <c r="AB53" s="291">
        <v>118117</v>
      </c>
      <c r="AC53" s="291">
        <v>362619</v>
      </c>
      <c r="AD53" s="291">
        <v>489419</v>
      </c>
      <c r="AE53" s="291">
        <v>184794</v>
      </c>
      <c r="AF53" s="291">
        <v>147343</v>
      </c>
      <c r="AG53" s="291">
        <v>237779</v>
      </c>
      <c r="AH53" s="291">
        <v>-194142</v>
      </c>
      <c r="AI53" s="291">
        <v>222896</v>
      </c>
      <c r="AJ53" s="291">
        <v>372322</v>
      </c>
      <c r="AK53" s="291">
        <v>-86896</v>
      </c>
      <c r="AL53" s="291">
        <v>-290635</v>
      </c>
      <c r="AM53" s="291">
        <v>-60894</v>
      </c>
      <c r="AN53" s="291">
        <v>1066773.3951900001</v>
      </c>
      <c r="AO53" s="291">
        <v>102677.76014000049</v>
      </c>
      <c r="AP53" s="291">
        <v>-1066544</v>
      </c>
      <c r="AQ53" s="291">
        <v>384385.09071000008</v>
      </c>
      <c r="AR53" s="291">
        <f>SUM(AR48,AR49,AR50)</f>
        <v>364474.15910000034</v>
      </c>
      <c r="AS53" s="291">
        <f>SUM(AS48,AS49,AS50)</f>
        <v>351724.45125000074</v>
      </c>
      <c r="AT53" s="291">
        <f>SUM(AT48,AT49,AT50)</f>
        <v>56990.948219998987</v>
      </c>
    </row>
    <row r="54" spans="1:46" ht="9" customHeight="1">
      <c r="A54" s="185"/>
      <c r="B54" s="282"/>
      <c r="C54" s="292"/>
      <c r="D54" s="292"/>
      <c r="E54" s="292"/>
      <c r="F54" s="292"/>
      <c r="G54" s="292"/>
      <c r="H54" s="292"/>
      <c r="I54" s="292"/>
      <c r="J54" s="292"/>
      <c r="K54" s="292"/>
      <c r="L54" s="292"/>
      <c r="M54" s="292"/>
      <c r="N54" s="292"/>
      <c r="O54" s="292"/>
      <c r="P54" s="292"/>
      <c r="Q54" s="292"/>
      <c r="R54" s="292"/>
      <c r="S54" s="292"/>
      <c r="T54" s="292"/>
      <c r="U54" s="292"/>
      <c r="V54" s="292"/>
      <c r="W54" s="292"/>
      <c r="X54" s="292"/>
      <c r="Y54" s="292"/>
      <c r="Z54" s="292"/>
      <c r="AA54" s="292">
        <v>0</v>
      </c>
      <c r="AB54" s="292">
        <v>0</v>
      </c>
      <c r="AC54" s="292">
        <v>0</v>
      </c>
      <c r="AD54" s="292"/>
      <c r="AE54" s="292"/>
      <c r="AF54" s="292"/>
      <c r="AG54" s="292"/>
      <c r="AH54" s="292"/>
      <c r="AI54" s="292"/>
      <c r="AJ54" s="292"/>
      <c r="AK54" s="292"/>
      <c r="AL54" s="292"/>
      <c r="AM54" s="292"/>
      <c r="AN54" s="292"/>
      <c r="AO54" s="292"/>
      <c r="AP54" s="292"/>
      <c r="AQ54" s="292"/>
      <c r="AR54" s="292"/>
      <c r="AS54" s="292"/>
      <c r="AT54" s="292"/>
    </row>
    <row r="55" spans="1:46">
      <c r="A55" s="185"/>
      <c r="B55" s="293" t="s">
        <v>189</v>
      </c>
      <c r="C55" s="294"/>
      <c r="D55" s="294"/>
      <c r="E55" s="294"/>
      <c r="F55" s="294"/>
      <c r="G55" s="294"/>
      <c r="H55" s="294"/>
      <c r="I55" s="294"/>
      <c r="J55" s="294"/>
      <c r="K55" s="294"/>
      <c r="L55" s="294"/>
      <c r="M55" s="294"/>
      <c r="N55" s="294"/>
      <c r="O55" s="294">
        <v>40862.672549999981</v>
      </c>
      <c r="P55" s="294">
        <v>301029.23288999998</v>
      </c>
      <c r="Q55" s="294">
        <v>191086.81353000007</v>
      </c>
      <c r="R55" s="294">
        <v>55766.699080000049</v>
      </c>
      <c r="S55" s="294">
        <v>158913.63</v>
      </c>
      <c r="T55" s="294">
        <v>66256.049999999988</v>
      </c>
      <c r="U55" s="294">
        <v>155775.08999999997</v>
      </c>
      <c r="V55" s="294">
        <v>395098.73</v>
      </c>
      <c r="W55" s="294">
        <v>235611.82999999996</v>
      </c>
      <c r="X55" s="294">
        <v>115984.00000000001</v>
      </c>
      <c r="Y55" s="294">
        <v>98343</v>
      </c>
      <c r="Z55" s="294">
        <v>457512</v>
      </c>
      <c r="AA55" s="294">
        <v>243872</v>
      </c>
      <c r="AB55" s="294">
        <v>189872</v>
      </c>
      <c r="AC55" s="294">
        <v>437831</v>
      </c>
      <c r="AD55" s="294">
        <v>549280</v>
      </c>
      <c r="AE55" s="294">
        <v>226943</v>
      </c>
      <c r="AF55" s="294">
        <v>210580</v>
      </c>
      <c r="AG55" s="294">
        <v>365400</v>
      </c>
      <c r="AH55" s="294">
        <v>-108901</v>
      </c>
      <c r="AI55" s="294">
        <v>375870</v>
      </c>
      <c r="AJ55" s="294">
        <v>574034</v>
      </c>
      <c r="AK55" s="294">
        <v>169933</v>
      </c>
      <c r="AL55" s="294">
        <v>205199</v>
      </c>
      <c r="AM55" s="294">
        <v>138827</v>
      </c>
      <c r="AN55" s="294">
        <f>AN11+AN12+AN25+AN46+AN47</f>
        <v>8168.5807100000093</v>
      </c>
      <c r="AO55" s="294">
        <v>600026.54371000035</v>
      </c>
      <c r="AP55" s="294">
        <f>AP11+AP12+AP25+AP46+AP47</f>
        <v>328629.14010000008</v>
      </c>
      <c r="AQ55" s="294">
        <v>1039556.8532799999</v>
      </c>
      <c r="AR55" s="294">
        <v>1147529.7902300004</v>
      </c>
      <c r="AS55" s="294">
        <v>1363196.0239799996</v>
      </c>
      <c r="AT55" s="294">
        <v>1076796.3750399994</v>
      </c>
    </row>
    <row r="56" spans="1:46" ht="16.5">
      <c r="A56" s="185"/>
      <c r="B56" s="290" t="s">
        <v>439</v>
      </c>
      <c r="C56" s="291"/>
      <c r="D56" s="291"/>
      <c r="E56" s="291"/>
      <c r="F56" s="291"/>
      <c r="G56" s="291"/>
      <c r="H56" s="291"/>
      <c r="I56" s="291"/>
      <c r="J56" s="291"/>
      <c r="K56" s="291"/>
      <c r="L56" s="291"/>
      <c r="M56" s="291"/>
      <c r="N56" s="291"/>
      <c r="O56" s="291">
        <v>40862.672549999981</v>
      </c>
      <c r="P56" s="291">
        <v>301029.23288999998</v>
      </c>
      <c r="Q56" s="291">
        <v>191086.81353000007</v>
      </c>
      <c r="R56" s="291">
        <v>55766.699080000049</v>
      </c>
      <c r="S56" s="291">
        <v>159399.07970999999</v>
      </c>
      <c r="T56" s="291">
        <v>92323.679019999981</v>
      </c>
      <c r="U56" s="291">
        <v>162138.07064999998</v>
      </c>
      <c r="V56" s="291">
        <v>399168.93646999996</v>
      </c>
      <c r="W56" s="291">
        <v>235503.97082999995</v>
      </c>
      <c r="X56" s="291">
        <v>115514.61574000001</v>
      </c>
      <c r="Y56" s="291">
        <v>109593</v>
      </c>
      <c r="Z56" s="291">
        <v>466148</v>
      </c>
      <c r="AA56" s="291">
        <v>248025</v>
      </c>
      <c r="AB56" s="291">
        <v>198843</v>
      </c>
      <c r="AC56" s="291">
        <v>463469</v>
      </c>
      <c r="AD56" s="291">
        <v>566807</v>
      </c>
      <c r="AE56" s="291">
        <v>244144</v>
      </c>
      <c r="AF56" s="291">
        <v>225415</v>
      </c>
      <c r="AG56" s="291">
        <v>365588</v>
      </c>
      <c r="AH56" s="291">
        <v>-113374</v>
      </c>
      <c r="AI56" s="291">
        <v>375870</v>
      </c>
      <c r="AJ56" s="291">
        <v>574354</v>
      </c>
      <c r="AK56" s="291">
        <v>181260</v>
      </c>
      <c r="AL56" s="291">
        <v>222669</v>
      </c>
      <c r="AM56" s="291">
        <v>162035</v>
      </c>
      <c r="AN56" s="291">
        <f>AN55</f>
        <v>8168.5807100000093</v>
      </c>
      <c r="AO56" s="291">
        <v>600026.54371000035</v>
      </c>
      <c r="AP56" s="291">
        <f>AP55</f>
        <v>328629.14010000008</v>
      </c>
      <c r="AQ56" s="291">
        <f>AQ55</f>
        <v>1039556.8532799999</v>
      </c>
      <c r="AR56" s="291">
        <f>AR55</f>
        <v>1147529.7902300004</v>
      </c>
      <c r="AS56" s="291">
        <f>AS55</f>
        <v>1363196.0239799996</v>
      </c>
      <c r="AT56" s="291">
        <f>AT55</f>
        <v>1076796.3750399994</v>
      </c>
    </row>
    <row r="57" spans="1:46">
      <c r="A57" s="185"/>
      <c r="B57" s="145" t="s">
        <v>190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spans="1:46">
      <c r="A58" s="185"/>
      <c r="B58" s="145" t="s">
        <v>191</v>
      </c>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c r="A59" s="185"/>
      <c r="B59" s="145" t="s">
        <v>446</v>
      </c>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c r="A60" s="185"/>
      <c r="B60" s="88"/>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spans="1:46" ht="15" thickBot="1">
      <c r="A61" s="185"/>
      <c r="B61" s="88"/>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row>
    <row r="62" spans="1:46" ht="16" customHeight="1" thickTop="1" thickBot="1">
      <c r="A62" s="185"/>
      <c r="B62" s="27" t="s">
        <v>94</v>
      </c>
      <c r="C62" s="391">
        <v>2015</v>
      </c>
      <c r="D62" s="391"/>
      <c r="E62" s="391"/>
      <c r="F62" s="391"/>
      <c r="G62" s="392">
        <v>2016</v>
      </c>
      <c r="H62" s="391"/>
      <c r="I62" s="391"/>
      <c r="J62" s="391"/>
      <c r="K62" s="392">
        <v>2017</v>
      </c>
      <c r="L62" s="391"/>
      <c r="M62" s="391"/>
      <c r="N62" s="391"/>
      <c r="O62" s="392">
        <v>2018</v>
      </c>
      <c r="P62" s="391"/>
      <c r="Q62" s="391"/>
      <c r="R62" s="391"/>
      <c r="S62" s="392">
        <v>2019</v>
      </c>
      <c r="T62" s="391"/>
      <c r="U62" s="391"/>
      <c r="V62" s="391"/>
      <c r="W62" s="392">
        <v>2020</v>
      </c>
      <c r="X62" s="391"/>
      <c r="Y62" s="391"/>
      <c r="Z62" s="391"/>
      <c r="AA62" s="392">
        <v>2021</v>
      </c>
      <c r="AB62" s="391"/>
      <c r="AC62" s="391"/>
      <c r="AD62" s="391"/>
      <c r="AE62" s="392">
        <v>2022</v>
      </c>
      <c r="AF62" s="391"/>
      <c r="AG62" s="391"/>
      <c r="AH62" s="391"/>
      <c r="AI62" s="392">
        <v>2023</v>
      </c>
      <c r="AJ62" s="391"/>
      <c r="AK62" s="391"/>
      <c r="AL62" s="391"/>
      <c r="AM62" s="392">
        <v>2024</v>
      </c>
      <c r="AN62" s="391"/>
      <c r="AO62" s="391"/>
      <c r="AP62" s="391"/>
      <c r="AQ62" s="393">
        <v>2025</v>
      </c>
      <c r="AR62" s="394"/>
      <c r="AS62" s="394"/>
      <c r="AT62" s="394"/>
    </row>
    <row r="63" spans="1:46" ht="16" customHeight="1" thickTop="1">
      <c r="A63" s="185"/>
      <c r="B63" s="299" t="s">
        <v>97</v>
      </c>
      <c r="C63" s="300" t="s">
        <v>0</v>
      </c>
      <c r="D63" s="300" t="s">
        <v>1</v>
      </c>
      <c r="E63" s="300" t="s">
        <v>2</v>
      </c>
      <c r="F63" s="300" t="s">
        <v>3</v>
      </c>
      <c r="G63" s="300" t="s">
        <v>4</v>
      </c>
      <c r="H63" s="300" t="s">
        <v>5</v>
      </c>
      <c r="I63" s="300" t="s">
        <v>6</v>
      </c>
      <c r="J63" s="300" t="s">
        <v>7</v>
      </c>
      <c r="K63" s="300" t="s">
        <v>8</v>
      </c>
      <c r="L63" s="300" t="s">
        <v>90</v>
      </c>
      <c r="M63" s="300" t="s">
        <v>102</v>
      </c>
      <c r="N63" s="300" t="s">
        <v>103</v>
      </c>
      <c r="O63" s="300" t="s">
        <v>104</v>
      </c>
      <c r="P63" s="300" t="s">
        <v>106</v>
      </c>
      <c r="Q63" s="300" t="str">
        <f t="shared" ref="Q63:V63" si="0">Q8</f>
        <v>3T18</v>
      </c>
      <c r="R63" s="300" t="str">
        <f t="shared" si="0"/>
        <v>4T18</v>
      </c>
      <c r="S63" s="300" t="str">
        <f t="shared" si="0"/>
        <v>1T19</v>
      </c>
      <c r="T63" s="300" t="str">
        <f t="shared" si="0"/>
        <v>2T19</v>
      </c>
      <c r="U63" s="300" t="str">
        <f t="shared" si="0"/>
        <v>3T19</v>
      </c>
      <c r="V63" s="300" t="str">
        <f t="shared" si="0"/>
        <v>4T19</v>
      </c>
      <c r="W63" s="300" t="s">
        <v>159</v>
      </c>
      <c r="X63" s="300" t="s">
        <v>178</v>
      </c>
      <c r="Y63" s="300" t="s">
        <v>181</v>
      </c>
      <c r="Z63" s="300" t="s">
        <v>197</v>
      </c>
      <c r="AA63" s="300" t="s">
        <v>199</v>
      </c>
      <c r="AB63" s="300" t="s">
        <v>201</v>
      </c>
      <c r="AC63" s="300" t="s">
        <v>204</v>
      </c>
      <c r="AD63" s="300" t="s">
        <v>206</v>
      </c>
      <c r="AE63" s="300" t="s">
        <v>209</v>
      </c>
      <c r="AF63" s="300" t="str">
        <f t="shared" ref="AF63:AK63" si="1">AF8</f>
        <v>2T22</v>
      </c>
      <c r="AG63" s="300" t="str">
        <f t="shared" si="1"/>
        <v>3T22</v>
      </c>
      <c r="AH63" s="300" t="str">
        <f t="shared" si="1"/>
        <v>4T22</v>
      </c>
      <c r="AI63" s="300" t="str">
        <f t="shared" si="1"/>
        <v>1T23</v>
      </c>
      <c r="AJ63" s="300" t="str">
        <f t="shared" si="1"/>
        <v>2T23</v>
      </c>
      <c r="AK63" s="300" t="str">
        <f t="shared" si="1"/>
        <v>3T23</v>
      </c>
      <c r="AL63" s="300" t="str">
        <f t="shared" ref="AL63:AM63" si="2">AL8</f>
        <v>4T23</v>
      </c>
      <c r="AM63" s="300" t="str">
        <f t="shared" si="2"/>
        <v>1T24</v>
      </c>
      <c r="AN63" s="300" t="str">
        <f t="shared" ref="AN63:AO63" si="3">AN8</f>
        <v>2T24</v>
      </c>
      <c r="AO63" s="300" t="str">
        <f t="shared" si="3"/>
        <v>3T24</v>
      </c>
      <c r="AP63" s="300" t="str">
        <f t="shared" ref="AP63:AQ63" si="4">AP8</f>
        <v>4T24</v>
      </c>
      <c r="AQ63" s="300" t="str">
        <f t="shared" si="4"/>
        <v>1T25</v>
      </c>
      <c r="AR63" s="300" t="str">
        <f t="shared" ref="AR63:AS63" si="5">AR8</f>
        <v>2T25</v>
      </c>
      <c r="AS63" s="300" t="str">
        <f t="shared" si="5"/>
        <v>3T25</v>
      </c>
      <c r="AT63" s="300" t="str">
        <f t="shared" ref="AT63" si="6">AT8</f>
        <v>4T25</v>
      </c>
    </row>
    <row r="64" spans="1:46">
      <c r="A64" s="185"/>
      <c r="B64" s="301" t="s">
        <v>48</v>
      </c>
      <c r="C64" s="302">
        <v>363816.55387</v>
      </c>
      <c r="D64" s="302">
        <v>292783.00584</v>
      </c>
      <c r="E64" s="302">
        <v>205260.44785000006</v>
      </c>
      <c r="F64" s="302">
        <v>138337.68731000001</v>
      </c>
      <c r="G64" s="302">
        <v>131865.22365999999</v>
      </c>
      <c r="H64" s="302">
        <v>84027.933600000004</v>
      </c>
      <c r="I64" s="302">
        <v>158263.73699999996</v>
      </c>
      <c r="J64" s="302">
        <v>122553.33478</v>
      </c>
      <c r="K64" s="302">
        <v>165986.48078000001</v>
      </c>
      <c r="L64" s="302">
        <v>238934.16791000002</v>
      </c>
      <c r="M64" s="302">
        <v>158399.02218</v>
      </c>
      <c r="N64" s="302">
        <v>649921.98458000005</v>
      </c>
      <c r="O64" s="302">
        <v>259236.36296</v>
      </c>
      <c r="P64" s="302">
        <v>210333.30242999998</v>
      </c>
      <c r="Q64" s="302">
        <v>219760.15771999999</v>
      </c>
      <c r="R64" s="302">
        <v>685153.58720999991</v>
      </c>
      <c r="S64" s="302">
        <v>716387.22776999988</v>
      </c>
      <c r="T64" s="302">
        <v>986855.44327000005</v>
      </c>
      <c r="U64" s="302">
        <v>656504.33401999995</v>
      </c>
      <c r="V64" s="302">
        <v>1240739.53</v>
      </c>
      <c r="W64" s="302">
        <v>911653.73999999987</v>
      </c>
      <c r="X64" s="302">
        <v>1660173</v>
      </c>
      <c r="Y64" s="302">
        <v>1087450</v>
      </c>
      <c r="Z64" s="302">
        <v>710018</v>
      </c>
      <c r="AA64" s="302">
        <v>974178</v>
      </c>
      <c r="AB64" s="302">
        <v>1475879</v>
      </c>
      <c r="AC64" s="302">
        <v>1695286</v>
      </c>
      <c r="AD64" s="302">
        <v>1541609</v>
      </c>
      <c r="AE64" s="302">
        <v>982593</v>
      </c>
      <c r="AF64" s="302">
        <v>4657784</v>
      </c>
      <c r="AG64" s="302">
        <v>7892950</v>
      </c>
      <c r="AH64" s="302">
        <v>1062601</v>
      </c>
      <c r="AI64" s="302">
        <v>955788</v>
      </c>
      <c r="AJ64" s="302">
        <v>1198231</v>
      </c>
      <c r="AK64" s="302">
        <v>2049316</v>
      </c>
      <c r="AL64" s="302">
        <v>1358795</v>
      </c>
      <c r="AM64" s="302">
        <v>1618245</v>
      </c>
      <c r="AN64" s="302">
        <v>1814845.52777</v>
      </c>
      <c r="AO64" s="302">
        <v>2613434.0000257702</v>
      </c>
      <c r="AP64" s="302">
        <v>4811745.6368100001</v>
      </c>
      <c r="AQ64" s="302">
        <v>7016794.021399999</v>
      </c>
      <c r="AR64" s="302">
        <f>SUM(AR65:AR79)</f>
        <v>5662263.7340000002</v>
      </c>
      <c r="AS64" s="302">
        <f>SUM(AS65:AS79)</f>
        <v>6129435.7852999996</v>
      </c>
      <c r="AT64" s="302">
        <f>SUM(AT65:AT79)</f>
        <v>6130781.96918</v>
      </c>
    </row>
    <row r="65" spans="1:46">
      <c r="A65" s="185"/>
      <c r="B65" s="303" t="s">
        <v>49</v>
      </c>
      <c r="C65" s="304">
        <v>51642.711970000004</v>
      </c>
      <c r="D65" s="304">
        <v>269874.46282999997</v>
      </c>
      <c r="E65" s="304">
        <v>142028.03689000002</v>
      </c>
      <c r="F65" s="304">
        <v>73190.524579999998</v>
      </c>
      <c r="G65" s="304">
        <v>42815.378450000004</v>
      </c>
      <c r="H65" s="304">
        <v>26859.87527</v>
      </c>
      <c r="I65" s="304">
        <v>96358.661469999992</v>
      </c>
      <c r="J65" s="304">
        <v>70969.60097</v>
      </c>
      <c r="K65" s="304">
        <v>98015.736319999996</v>
      </c>
      <c r="L65" s="304">
        <v>92564.592780000006</v>
      </c>
      <c r="M65" s="304">
        <v>74099.642905012661</v>
      </c>
      <c r="N65" s="304">
        <v>502904.56070000003</v>
      </c>
      <c r="O65" s="304">
        <v>149639.82815000002</v>
      </c>
      <c r="P65" s="304">
        <v>104569.05411</v>
      </c>
      <c r="Q65" s="304">
        <v>127735.5977</v>
      </c>
      <c r="R65" s="304">
        <v>452049.65606000001</v>
      </c>
      <c r="S65" s="304">
        <v>449946.50607999996</v>
      </c>
      <c r="T65" s="304">
        <v>755676.82776000001</v>
      </c>
      <c r="U65" s="304">
        <v>434223.01137999998</v>
      </c>
      <c r="V65" s="304">
        <v>1006475.1</v>
      </c>
      <c r="W65" s="304">
        <v>708948.13</v>
      </c>
      <c r="X65" s="304">
        <v>1375399</v>
      </c>
      <c r="Y65" s="304">
        <v>920831</v>
      </c>
      <c r="Z65" s="304">
        <v>275334</v>
      </c>
      <c r="AA65" s="304">
        <v>377323</v>
      </c>
      <c r="AB65" s="304">
        <v>650701</v>
      </c>
      <c r="AC65" s="304">
        <v>742494</v>
      </c>
      <c r="AD65" s="304">
        <v>602142</v>
      </c>
      <c r="AE65" s="304">
        <v>384078</v>
      </c>
      <c r="AF65" s="304">
        <v>2573409</v>
      </c>
      <c r="AG65" s="304">
        <v>6049598</v>
      </c>
      <c r="AH65" s="304">
        <v>46618</v>
      </c>
      <c r="AI65" s="304">
        <v>40815</v>
      </c>
      <c r="AJ65" s="304">
        <v>167650</v>
      </c>
      <c r="AK65" s="304">
        <v>1097870</v>
      </c>
      <c r="AL65" s="304">
        <v>445834</v>
      </c>
      <c r="AM65" s="304">
        <v>617705</v>
      </c>
      <c r="AN65" s="304">
        <v>347818</v>
      </c>
      <c r="AO65" s="304">
        <v>281609</v>
      </c>
      <c r="AP65" s="304">
        <v>1478356</v>
      </c>
      <c r="AQ65" s="304">
        <v>2266534.9755799999</v>
      </c>
      <c r="AR65" s="304">
        <v>1612431.3653799999</v>
      </c>
      <c r="AS65" s="304">
        <v>1398956.0699799999</v>
      </c>
      <c r="AT65" s="304">
        <v>1115814.91921</v>
      </c>
    </row>
    <row r="66" spans="1:46">
      <c r="A66" s="188"/>
      <c r="B66" s="303" t="s">
        <v>118</v>
      </c>
      <c r="C66" s="304">
        <v>0</v>
      </c>
      <c r="D66" s="304">
        <v>0</v>
      </c>
      <c r="E66" s="304">
        <v>0</v>
      </c>
      <c r="F66" s="304">
        <v>0</v>
      </c>
      <c r="G66" s="304">
        <v>0</v>
      </c>
      <c r="H66" s="304">
        <v>0</v>
      </c>
      <c r="I66" s="304">
        <v>0</v>
      </c>
      <c r="J66" s="304">
        <v>0</v>
      </c>
      <c r="K66" s="304">
        <v>0</v>
      </c>
      <c r="L66" s="304">
        <v>0</v>
      </c>
      <c r="M66" s="304">
        <v>0</v>
      </c>
      <c r="N66" s="304">
        <v>0</v>
      </c>
      <c r="O66" s="304">
        <v>19835</v>
      </c>
      <c r="P66" s="304">
        <v>13103.064640000001</v>
      </c>
      <c r="Q66" s="304">
        <v>22027.316330000001</v>
      </c>
      <c r="R66" s="304">
        <v>96919.456529999996</v>
      </c>
      <c r="S66" s="304">
        <v>117792.51212</v>
      </c>
      <c r="T66" s="304">
        <v>71050.428459999996</v>
      </c>
      <c r="U66" s="304">
        <v>57068.472569999998</v>
      </c>
      <c r="V66" s="304">
        <v>105492.96</v>
      </c>
      <c r="W66" s="304">
        <v>42942.720000000001</v>
      </c>
      <c r="X66" s="304">
        <v>145774</v>
      </c>
      <c r="Y66" s="304">
        <v>16121</v>
      </c>
      <c r="Z66" s="304">
        <v>144570</v>
      </c>
      <c r="AA66" s="304">
        <v>168235</v>
      </c>
      <c r="AB66" s="304">
        <v>277770</v>
      </c>
      <c r="AC66" s="304">
        <v>203016</v>
      </c>
      <c r="AD66" s="304">
        <v>367161</v>
      </c>
      <c r="AE66" s="304">
        <v>22505</v>
      </c>
      <c r="AF66" s="304">
        <v>1491916</v>
      </c>
      <c r="AG66" s="304">
        <v>1223398</v>
      </c>
      <c r="AH66" s="304">
        <v>11565</v>
      </c>
      <c r="AI66" s="304">
        <v>22222</v>
      </c>
      <c r="AJ66" s="304">
        <v>8987</v>
      </c>
      <c r="AK66" s="304">
        <v>147320</v>
      </c>
      <c r="AL66" s="304">
        <v>31425</v>
      </c>
      <c r="AM66" s="304">
        <v>431481</v>
      </c>
      <c r="AN66" s="304">
        <v>188129</v>
      </c>
      <c r="AO66" s="304">
        <v>182401</v>
      </c>
      <c r="AP66" s="304">
        <v>444591</v>
      </c>
      <c r="AQ66" s="304">
        <v>795728.47397000005</v>
      </c>
      <c r="AR66" s="304">
        <v>401398</v>
      </c>
      <c r="AS66" s="304">
        <v>664392.36672000005</v>
      </c>
      <c r="AT66" s="304">
        <v>73731.402659999992</v>
      </c>
    </row>
    <row r="67" spans="1:46">
      <c r="A67" s="185"/>
      <c r="B67" s="303" t="s">
        <v>98</v>
      </c>
      <c r="C67" s="304">
        <v>0</v>
      </c>
      <c r="D67" s="304">
        <v>0</v>
      </c>
      <c r="E67" s="304">
        <v>0</v>
      </c>
      <c r="F67" s="304">
        <v>0</v>
      </c>
      <c r="G67" s="304">
        <v>0</v>
      </c>
      <c r="H67" s="304">
        <v>0</v>
      </c>
      <c r="I67" s="304">
        <v>0</v>
      </c>
      <c r="J67" s="304">
        <v>0</v>
      </c>
      <c r="K67" s="304">
        <v>0</v>
      </c>
      <c r="L67" s="304">
        <v>0</v>
      </c>
      <c r="M67" s="304">
        <v>0</v>
      </c>
      <c r="N67" s="304">
        <v>0</v>
      </c>
      <c r="O67" s="304">
        <v>4061</v>
      </c>
      <c r="P67" s="304">
        <v>0</v>
      </c>
      <c r="Q67" s="304">
        <v>0</v>
      </c>
      <c r="R67" s="304">
        <v>0</v>
      </c>
      <c r="S67" s="304">
        <v>2018.5653300000001</v>
      </c>
      <c r="T67" s="304">
        <v>2079.6973000000003</v>
      </c>
      <c r="U67" s="304">
        <v>2020.1614999999999</v>
      </c>
      <c r="V67" s="304">
        <v>2150.0500000000002</v>
      </c>
      <c r="W67" s="304">
        <v>1968.1</v>
      </c>
      <c r="X67" s="304">
        <v>1893</v>
      </c>
      <c r="Y67" s="304">
        <v>1818</v>
      </c>
      <c r="Z67" s="304">
        <v>1413</v>
      </c>
      <c r="AA67" s="304">
        <v>1381</v>
      </c>
      <c r="AB67" s="304">
        <v>1867</v>
      </c>
      <c r="AC67" s="304">
        <v>2432</v>
      </c>
      <c r="AD67" s="304">
        <v>1718</v>
      </c>
      <c r="AE67" s="304">
        <v>8026</v>
      </c>
      <c r="AF67" s="304">
        <v>8735</v>
      </c>
      <c r="AG67" s="304">
        <v>11783</v>
      </c>
      <c r="AH67" s="304">
        <v>12933</v>
      </c>
      <c r="AI67" s="304">
        <v>217401</v>
      </c>
      <c r="AJ67" s="304">
        <v>200545</v>
      </c>
      <c r="AK67" s="304">
        <v>200844</v>
      </c>
      <c r="AL67" s="304">
        <v>180402</v>
      </c>
      <c r="AM67" s="304">
        <v>13822</v>
      </c>
      <c r="AN67" s="304">
        <v>410742</v>
      </c>
      <c r="AO67" s="304">
        <v>459350.20155</v>
      </c>
      <c r="AP67" s="304">
        <v>1317184</v>
      </c>
      <c r="AQ67" s="304">
        <v>1253681.4013399999</v>
      </c>
      <c r="AR67" s="304">
        <v>1006876</v>
      </c>
      <c r="AS67" s="304">
        <v>1158388.6273399997</v>
      </c>
      <c r="AT67" s="304">
        <v>1685636.0535299999</v>
      </c>
    </row>
    <row r="68" spans="1:46">
      <c r="A68" s="185"/>
      <c r="B68" s="303" t="s">
        <v>207</v>
      </c>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302">
        <v>0</v>
      </c>
      <c r="AE68" s="302">
        <v>0</v>
      </c>
      <c r="AF68" s="302">
        <v>0</v>
      </c>
      <c r="AG68" s="302">
        <v>0</v>
      </c>
      <c r="AH68" s="302">
        <v>0</v>
      </c>
      <c r="AI68" s="302">
        <v>0</v>
      </c>
      <c r="AJ68" s="302">
        <v>0</v>
      </c>
      <c r="AK68" s="302">
        <v>0</v>
      </c>
      <c r="AL68" s="302">
        <v>0</v>
      </c>
      <c r="AM68" s="302">
        <v>0</v>
      </c>
      <c r="AN68" s="302">
        <v>105780</v>
      </c>
      <c r="AO68" s="302">
        <v>470190</v>
      </c>
      <c r="AP68" s="304">
        <v>422258</v>
      </c>
      <c r="AQ68" s="304">
        <v>1429209.8610099999</v>
      </c>
      <c r="AR68" s="304">
        <v>907451.90779999993</v>
      </c>
      <c r="AS68" s="304">
        <v>774713.05562</v>
      </c>
      <c r="AT68" s="304">
        <v>1310966.3665100001</v>
      </c>
    </row>
    <row r="69" spans="1:46">
      <c r="A69" s="185"/>
      <c r="B69" s="303" t="s">
        <v>52</v>
      </c>
      <c r="C69" s="304">
        <v>0</v>
      </c>
      <c r="D69" s="304">
        <v>0</v>
      </c>
      <c r="E69" s="304">
        <v>0</v>
      </c>
      <c r="F69" s="304">
        <v>0</v>
      </c>
      <c r="G69" s="304">
        <v>0</v>
      </c>
      <c r="H69" s="304">
        <v>0</v>
      </c>
      <c r="I69" s="304">
        <v>0</v>
      </c>
      <c r="J69" s="304">
        <v>0</v>
      </c>
      <c r="K69" s="304">
        <v>0</v>
      </c>
      <c r="L69" s="304">
        <v>0</v>
      </c>
      <c r="M69" s="304">
        <v>0</v>
      </c>
      <c r="N69" s="304">
        <v>0</v>
      </c>
      <c r="O69" s="304">
        <v>0</v>
      </c>
      <c r="P69" s="304">
        <v>0</v>
      </c>
      <c r="Q69" s="304">
        <v>0</v>
      </c>
      <c r="R69" s="304">
        <v>34977.273159999997</v>
      </c>
      <c r="S69" s="304">
        <v>32925.63177</v>
      </c>
      <c r="T69" s="304">
        <v>29513.788190000003</v>
      </c>
      <c r="U69" s="304">
        <v>36413.85643</v>
      </c>
      <c r="V69" s="304">
        <v>30307.13</v>
      </c>
      <c r="W69" s="304">
        <v>28243.37</v>
      </c>
      <c r="X69" s="304">
        <v>37424</v>
      </c>
      <c r="Y69" s="304">
        <v>39528</v>
      </c>
      <c r="Z69" s="304">
        <v>45277</v>
      </c>
      <c r="AA69" s="304">
        <v>48223</v>
      </c>
      <c r="AB69" s="304">
        <v>49410</v>
      </c>
      <c r="AC69" s="304">
        <v>49895</v>
      </c>
      <c r="AD69" s="304">
        <v>50101</v>
      </c>
      <c r="AE69" s="304">
        <v>51071</v>
      </c>
      <c r="AF69" s="304">
        <v>46190</v>
      </c>
      <c r="AG69" s="304">
        <v>42413</v>
      </c>
      <c r="AH69" s="304">
        <v>54547</v>
      </c>
      <c r="AI69" s="304">
        <v>53668</v>
      </c>
      <c r="AJ69" s="304">
        <v>70605</v>
      </c>
      <c r="AK69" s="304">
        <v>82610</v>
      </c>
      <c r="AL69" s="304">
        <v>84411</v>
      </c>
      <c r="AM69" s="304">
        <v>99364</v>
      </c>
      <c r="AN69" s="304">
        <v>136758</v>
      </c>
      <c r="AO69" s="304">
        <v>344049</v>
      </c>
      <c r="AP69" s="304">
        <v>188348</v>
      </c>
      <c r="AQ69" s="304">
        <v>333475.63562000002</v>
      </c>
      <c r="AR69" s="304">
        <v>310949.60532999987</v>
      </c>
      <c r="AS69" s="304">
        <v>259704.26199</v>
      </c>
      <c r="AT69" s="304">
        <v>288036.03071999992</v>
      </c>
    </row>
    <row r="70" spans="1:46">
      <c r="A70" s="185"/>
      <c r="B70" s="303" t="s">
        <v>50</v>
      </c>
      <c r="C70" s="304">
        <v>12130.036340000002</v>
      </c>
      <c r="D70" s="304">
        <v>20761.295169999998</v>
      </c>
      <c r="E70" s="304">
        <v>27724.983049999999</v>
      </c>
      <c r="F70" s="304">
        <v>28519.716909999999</v>
      </c>
      <c r="G70" s="304">
        <v>25742.500849999997</v>
      </c>
      <c r="H70" s="304">
        <v>29524.460460000002</v>
      </c>
      <c r="I70" s="304">
        <v>36739.765829999997</v>
      </c>
      <c r="J70" s="304">
        <v>14637.617869999996</v>
      </c>
      <c r="K70" s="304">
        <v>5400.0995999999996</v>
      </c>
      <c r="L70" s="304">
        <v>10365.81292</v>
      </c>
      <c r="M70" s="304">
        <v>6815.3046100000001</v>
      </c>
      <c r="N70" s="304">
        <v>16908.987829999998</v>
      </c>
      <c r="O70" s="304">
        <v>1158</v>
      </c>
      <c r="P70" s="304">
        <v>4641.0004400000007</v>
      </c>
      <c r="Q70" s="304">
        <v>4760.58259</v>
      </c>
      <c r="R70" s="304">
        <v>706.5</v>
      </c>
      <c r="S70" s="304">
        <v>579</v>
      </c>
      <c r="T70" s="304">
        <v>3170</v>
      </c>
      <c r="U70" s="304">
        <v>5208</v>
      </c>
      <c r="V70" s="304">
        <v>4569.34</v>
      </c>
      <c r="W70" s="304">
        <v>5927.79</v>
      </c>
      <c r="X70" s="304">
        <v>5091</v>
      </c>
      <c r="Y70" s="304">
        <v>3700</v>
      </c>
      <c r="Z70" s="304">
        <v>2171</v>
      </c>
      <c r="AA70" s="304">
        <v>49735</v>
      </c>
      <c r="AB70" s="304">
        <v>140273</v>
      </c>
      <c r="AC70" s="304">
        <v>207955</v>
      </c>
      <c r="AD70" s="304">
        <v>3196</v>
      </c>
      <c r="AE70" s="304">
        <v>3091</v>
      </c>
      <c r="AF70" s="304">
        <v>4368</v>
      </c>
      <c r="AG70" s="304">
        <v>9213</v>
      </c>
      <c r="AH70" s="304">
        <v>7325</v>
      </c>
      <c r="AI70" s="304">
        <v>9156</v>
      </c>
      <c r="AJ70" s="304">
        <v>0</v>
      </c>
      <c r="AK70" s="304">
        <v>0</v>
      </c>
      <c r="AL70" s="304">
        <v>0</v>
      </c>
      <c r="AM70" s="304">
        <v>13282</v>
      </c>
      <c r="AN70" s="304">
        <v>29169</v>
      </c>
      <c r="AO70" s="304">
        <v>32213</v>
      </c>
      <c r="AP70" s="304">
        <v>45655</v>
      </c>
      <c r="AQ70" s="304">
        <v>60727.991280000002</v>
      </c>
      <c r="AR70" s="304">
        <v>79347.363920000003</v>
      </c>
      <c r="AS70" s="304">
        <v>77283.39211999999</v>
      </c>
      <c r="AT70" s="304">
        <v>87435.047650000008</v>
      </c>
    </row>
    <row r="71" spans="1:46">
      <c r="A71" s="185"/>
      <c r="B71" s="303" t="s">
        <v>55</v>
      </c>
      <c r="C71" s="304">
        <v>1.5410999999999999</v>
      </c>
      <c r="D71" s="304">
        <v>302.44385999999997</v>
      </c>
      <c r="E71" s="304">
        <v>5.5011600000000032</v>
      </c>
      <c r="F71" s="304">
        <v>401.66641999999996</v>
      </c>
      <c r="G71" s="304">
        <v>227.95189999999999</v>
      </c>
      <c r="H71" s="304">
        <v>56.987960000000001</v>
      </c>
      <c r="I71" s="304">
        <v>0</v>
      </c>
      <c r="J71" s="304">
        <v>28.66863</v>
      </c>
      <c r="K71" s="304">
        <v>16.382069999999999</v>
      </c>
      <c r="L71" s="304">
        <v>92.16713</v>
      </c>
      <c r="M71" s="304">
        <v>3469.3904600000001</v>
      </c>
      <c r="N71" s="304">
        <v>128.88514000000001</v>
      </c>
      <c r="O71" s="304">
        <v>346</v>
      </c>
      <c r="P71" s="304">
        <v>1542.0167300000001</v>
      </c>
      <c r="Q71" s="304">
        <v>1202.94049</v>
      </c>
      <c r="R71" s="304">
        <v>9583.4597699999995</v>
      </c>
      <c r="S71" s="304">
        <v>8351.1138900000005</v>
      </c>
      <c r="T71" s="304">
        <v>6706.5125499999995</v>
      </c>
      <c r="U71" s="304">
        <v>5837.2575299999999</v>
      </c>
      <c r="V71" s="304">
        <v>6249.29</v>
      </c>
      <c r="W71" s="304">
        <v>8924.8799999999992</v>
      </c>
      <c r="X71" s="304">
        <v>8175</v>
      </c>
      <c r="Y71" s="304">
        <v>9316</v>
      </c>
      <c r="Z71" s="304">
        <v>7042</v>
      </c>
      <c r="AA71" s="304">
        <v>4964</v>
      </c>
      <c r="AB71" s="304">
        <v>4988</v>
      </c>
      <c r="AC71" s="304">
        <v>13390</v>
      </c>
      <c r="AD71" s="304">
        <v>10053</v>
      </c>
      <c r="AE71" s="304">
        <v>11078</v>
      </c>
      <c r="AF71" s="304">
        <v>7663</v>
      </c>
      <c r="AG71" s="304">
        <v>7046</v>
      </c>
      <c r="AH71" s="304">
        <v>15201</v>
      </c>
      <c r="AI71" s="304">
        <v>6973</v>
      </c>
      <c r="AJ71" s="304">
        <v>17695</v>
      </c>
      <c r="AK71" s="304">
        <v>14568</v>
      </c>
      <c r="AL71" s="304">
        <v>11364</v>
      </c>
      <c r="AM71" s="304">
        <v>9794</v>
      </c>
      <c r="AN71" s="304">
        <v>44395</v>
      </c>
      <c r="AO71" s="304">
        <v>50719</v>
      </c>
      <c r="AP71" s="304">
        <v>49054</v>
      </c>
      <c r="AQ71" s="304">
        <v>175588.60265000002</v>
      </c>
      <c r="AR71" s="304">
        <v>123821.23228</v>
      </c>
      <c r="AS71" s="304">
        <v>67912.438490000015</v>
      </c>
      <c r="AT71" s="304">
        <v>69164.294580000016</v>
      </c>
    </row>
    <row r="72" spans="1:46">
      <c r="A72" s="185"/>
      <c r="B72" s="303" t="s">
        <v>119</v>
      </c>
      <c r="C72" s="304">
        <v>0</v>
      </c>
      <c r="D72" s="304">
        <v>0</v>
      </c>
      <c r="E72" s="304">
        <v>0</v>
      </c>
      <c r="F72" s="304">
        <v>0</v>
      </c>
      <c r="G72" s="304">
        <v>0</v>
      </c>
      <c r="H72" s="304">
        <v>0</v>
      </c>
      <c r="I72" s="304">
        <v>0</v>
      </c>
      <c r="J72" s="304">
        <v>0</v>
      </c>
      <c r="K72" s="304">
        <v>0</v>
      </c>
      <c r="L72" s="304">
        <v>0</v>
      </c>
      <c r="M72" s="304">
        <v>0</v>
      </c>
      <c r="N72" s="304">
        <v>0</v>
      </c>
      <c r="O72" s="304">
        <v>15411</v>
      </c>
      <c r="P72" s="304">
        <v>15951.44584</v>
      </c>
      <c r="Q72" s="304">
        <v>13774.80111</v>
      </c>
      <c r="R72" s="304">
        <v>61200.587249999997</v>
      </c>
      <c r="S72" s="304">
        <v>84632.314480000001</v>
      </c>
      <c r="T72" s="304">
        <v>94537</v>
      </c>
      <c r="U72" s="304">
        <v>75593.518859999996</v>
      </c>
      <c r="V72" s="304">
        <v>37098.6</v>
      </c>
      <c r="W72" s="304">
        <v>16367.83</v>
      </c>
      <c r="X72" s="304">
        <v>17547</v>
      </c>
      <c r="Y72" s="304">
        <v>18540</v>
      </c>
      <c r="Z72" s="304">
        <v>28988</v>
      </c>
      <c r="AA72" s="304">
        <v>38008</v>
      </c>
      <c r="AB72" s="304">
        <v>58457</v>
      </c>
      <c r="AC72" s="304">
        <v>71391</v>
      </c>
      <c r="AD72" s="304">
        <v>90665</v>
      </c>
      <c r="AE72" s="304">
        <v>20502</v>
      </c>
      <c r="AF72" s="304">
        <v>20317</v>
      </c>
      <c r="AG72" s="304">
        <v>64146</v>
      </c>
      <c r="AH72" s="304">
        <v>66400</v>
      </c>
      <c r="AI72" s="304">
        <v>106284</v>
      </c>
      <c r="AJ72" s="304">
        <v>106152</v>
      </c>
      <c r="AK72" s="304">
        <v>95013</v>
      </c>
      <c r="AL72" s="304">
        <v>65555</v>
      </c>
      <c r="AM72" s="304">
        <v>95891</v>
      </c>
      <c r="AN72" s="304">
        <v>204676</v>
      </c>
      <c r="AO72" s="304">
        <v>171721</v>
      </c>
      <c r="AP72" s="304">
        <v>122883</v>
      </c>
      <c r="AQ72" s="304">
        <v>145971.32490000001</v>
      </c>
      <c r="AR72" s="304">
        <v>169519.16714999996</v>
      </c>
      <c r="AS72" s="304">
        <v>187048.80622</v>
      </c>
      <c r="AT72" s="304">
        <v>241939.83194</v>
      </c>
    </row>
    <row r="73" spans="1:46">
      <c r="A73" s="185"/>
      <c r="B73" s="303" t="s">
        <v>51</v>
      </c>
      <c r="C73" s="304">
        <v>300000</v>
      </c>
      <c r="D73" s="304">
        <v>0</v>
      </c>
      <c r="E73" s="304">
        <v>0</v>
      </c>
      <c r="F73" s="304">
        <v>0</v>
      </c>
      <c r="G73" s="304">
        <v>0</v>
      </c>
      <c r="H73" s="304">
        <v>0</v>
      </c>
      <c r="I73" s="304">
        <v>0</v>
      </c>
      <c r="J73" s="304">
        <v>0</v>
      </c>
      <c r="K73" s="304">
        <v>0</v>
      </c>
      <c r="L73" s="304">
        <v>0</v>
      </c>
      <c r="M73" s="304">
        <v>0</v>
      </c>
      <c r="N73" s="304">
        <v>0</v>
      </c>
      <c r="O73" s="304">
        <v>0</v>
      </c>
      <c r="P73" s="304">
        <v>0</v>
      </c>
      <c r="Q73" s="304">
        <v>0</v>
      </c>
      <c r="R73" s="304">
        <v>5964.5039299999999</v>
      </c>
      <c r="S73" s="304">
        <v>2730</v>
      </c>
      <c r="T73" s="304">
        <v>2730</v>
      </c>
      <c r="U73" s="304">
        <v>2730</v>
      </c>
      <c r="V73" s="304">
        <v>0</v>
      </c>
      <c r="W73" s="304">
        <v>0</v>
      </c>
      <c r="X73" s="304">
        <v>0</v>
      </c>
      <c r="Y73" s="304">
        <v>0</v>
      </c>
      <c r="Z73" s="304">
        <v>0</v>
      </c>
      <c r="AA73" s="304">
        <v>0</v>
      </c>
      <c r="AB73" s="304">
        <v>0</v>
      </c>
      <c r="AC73" s="304">
        <v>0</v>
      </c>
      <c r="AD73" s="304">
        <v>0</v>
      </c>
      <c r="AE73" s="304">
        <v>0</v>
      </c>
      <c r="AF73" s="304">
        <v>0</v>
      </c>
      <c r="AG73" s="304">
        <v>0</v>
      </c>
      <c r="AH73" s="304">
        <v>21917</v>
      </c>
      <c r="AI73" s="304">
        <v>0</v>
      </c>
      <c r="AJ73" s="304">
        <v>0</v>
      </c>
      <c r="AK73" s="304">
        <v>0</v>
      </c>
      <c r="AL73" s="304">
        <v>0</v>
      </c>
      <c r="AM73" s="304">
        <v>0</v>
      </c>
      <c r="AN73" s="304">
        <v>0</v>
      </c>
      <c r="AO73" s="304">
        <v>0</v>
      </c>
      <c r="AP73" s="304">
        <v>0</v>
      </c>
      <c r="AQ73" s="304">
        <v>0</v>
      </c>
      <c r="AR73" s="304">
        <v>0</v>
      </c>
      <c r="AS73" s="304">
        <v>0</v>
      </c>
      <c r="AT73" s="304">
        <v>0</v>
      </c>
    </row>
    <row r="74" spans="1:46">
      <c r="A74" s="185"/>
      <c r="B74" s="303" t="s">
        <v>54</v>
      </c>
      <c r="C74" s="304">
        <v>42.26446</v>
      </c>
      <c r="D74" s="304">
        <v>42.957080000000005</v>
      </c>
      <c r="E74" s="304">
        <v>33700.079850000002</v>
      </c>
      <c r="F74" s="304">
        <v>34595.945869999996</v>
      </c>
      <c r="G74" s="304">
        <v>35541.214129999993</v>
      </c>
      <c r="H74" s="304">
        <v>48.431580000000004</v>
      </c>
      <c r="I74" s="304">
        <v>49.579419999999999</v>
      </c>
      <c r="J74" s="304">
        <v>51.147309999999997</v>
      </c>
      <c r="K74" s="304">
        <v>52.444650000000003</v>
      </c>
      <c r="L74" s="304">
        <v>53.595080000000003</v>
      </c>
      <c r="M74" s="304">
        <v>14092.573779999999</v>
      </c>
      <c r="N74" s="304">
        <v>14233.10324</v>
      </c>
      <c r="O74" s="304">
        <v>2123</v>
      </c>
      <c r="P74" s="304">
        <v>2124.18586</v>
      </c>
      <c r="Q74" s="304">
        <v>2124.92625</v>
      </c>
      <c r="R74" s="304">
        <v>2287.6518599999999</v>
      </c>
      <c r="S74" s="304">
        <v>2288.3739</v>
      </c>
      <c r="T74" s="304">
        <v>2289.1180299999996</v>
      </c>
      <c r="U74" s="304">
        <v>2289.8722599999996</v>
      </c>
      <c r="V74" s="304">
        <v>2290.48</v>
      </c>
      <c r="W74" s="304">
        <v>2229.4</v>
      </c>
      <c r="X74" s="304">
        <v>2229</v>
      </c>
      <c r="Y74" s="304">
        <v>2229</v>
      </c>
      <c r="Z74" s="304">
        <v>2229</v>
      </c>
      <c r="AA74" s="304">
        <v>2229</v>
      </c>
      <c r="AB74" s="304">
        <v>0</v>
      </c>
      <c r="AC74" s="304">
        <v>0</v>
      </c>
      <c r="AD74" s="304">
        <v>0</v>
      </c>
      <c r="AE74" s="304">
        <v>0</v>
      </c>
      <c r="AF74" s="304">
        <v>49524</v>
      </c>
      <c r="AG74" s="304">
        <v>22884</v>
      </c>
      <c r="AH74" s="304">
        <v>0</v>
      </c>
      <c r="AI74" s="304">
        <v>0</v>
      </c>
      <c r="AJ74" s="304">
        <v>0</v>
      </c>
      <c r="AK74" s="304">
        <v>0</v>
      </c>
      <c r="AL74" s="304">
        <v>0</v>
      </c>
      <c r="AM74" s="304">
        <v>0</v>
      </c>
      <c r="AN74" s="304">
        <v>0</v>
      </c>
      <c r="AO74" s="304">
        <v>0</v>
      </c>
      <c r="AP74" s="304">
        <v>0</v>
      </c>
      <c r="AQ74" s="304">
        <v>0</v>
      </c>
      <c r="AR74" s="304">
        <v>0</v>
      </c>
      <c r="AS74" s="304">
        <v>80581.783849999993</v>
      </c>
      <c r="AT74" s="304">
        <v>78161</v>
      </c>
    </row>
    <row r="75" spans="1:46">
      <c r="A75" s="185"/>
      <c r="B75" s="303" t="s">
        <v>120</v>
      </c>
      <c r="C75" s="304">
        <v>0</v>
      </c>
      <c r="D75" s="304">
        <v>0</v>
      </c>
      <c r="E75" s="304">
        <v>0</v>
      </c>
      <c r="F75" s="304">
        <v>0</v>
      </c>
      <c r="G75" s="304">
        <v>0</v>
      </c>
      <c r="H75" s="304">
        <v>0</v>
      </c>
      <c r="I75" s="304">
        <v>0</v>
      </c>
      <c r="J75" s="304">
        <v>0</v>
      </c>
      <c r="K75" s="304">
        <v>0</v>
      </c>
      <c r="L75" s="304">
        <v>0</v>
      </c>
      <c r="M75" s="304">
        <v>0</v>
      </c>
      <c r="N75" s="304">
        <v>0</v>
      </c>
      <c r="O75" s="304">
        <v>0</v>
      </c>
      <c r="P75" s="304">
        <v>0</v>
      </c>
      <c r="Q75" s="304">
        <v>0</v>
      </c>
      <c r="R75" s="304">
        <v>6496</v>
      </c>
      <c r="S75" s="304">
        <v>3268</v>
      </c>
      <c r="T75" s="304">
        <v>7822</v>
      </c>
      <c r="U75" s="304">
        <v>23124</v>
      </c>
      <c r="V75" s="304">
        <v>21753.160000000003</v>
      </c>
      <c r="W75" s="304">
        <v>71748.100000000006</v>
      </c>
      <c r="X75" s="304">
        <v>30433</v>
      </c>
      <c r="Y75" s="304">
        <v>46804</v>
      </c>
      <c r="Z75" s="304">
        <v>140802</v>
      </c>
      <c r="AA75" s="304">
        <v>221887</v>
      </c>
      <c r="AB75" s="304">
        <v>211104</v>
      </c>
      <c r="AC75" s="304">
        <v>323765</v>
      </c>
      <c r="AD75" s="304">
        <v>374067</v>
      </c>
      <c r="AE75" s="304">
        <v>413871</v>
      </c>
      <c r="AF75" s="304">
        <v>417905</v>
      </c>
      <c r="AG75" s="304">
        <v>424561</v>
      </c>
      <c r="AH75" s="304">
        <v>508408</v>
      </c>
      <c r="AI75" s="304">
        <v>370573</v>
      </c>
      <c r="AJ75" s="304">
        <v>448416</v>
      </c>
      <c r="AK75" s="304">
        <v>257760</v>
      </c>
      <c r="AL75" s="304">
        <v>238171</v>
      </c>
      <c r="AM75" s="304">
        <v>111896</v>
      </c>
      <c r="AN75" s="304">
        <v>141165</v>
      </c>
      <c r="AO75" s="304">
        <v>377009.79845</v>
      </c>
      <c r="AP75" s="304">
        <v>358092</v>
      </c>
      <c r="AQ75" s="304">
        <v>296590.14750000002</v>
      </c>
      <c r="AR75" s="304">
        <v>528487</v>
      </c>
      <c r="AS75" s="304">
        <v>759490.08645000006</v>
      </c>
      <c r="AT75" s="304">
        <v>739071.8202800001</v>
      </c>
    </row>
    <row r="76" spans="1:46">
      <c r="A76" s="185"/>
      <c r="B76" s="303" t="s">
        <v>56</v>
      </c>
      <c r="C76" s="304">
        <v>0</v>
      </c>
      <c r="D76" s="304">
        <v>1801.8469</v>
      </c>
      <c r="E76" s="304">
        <v>1801.8469</v>
      </c>
      <c r="F76" s="304">
        <v>1629.8335300000001</v>
      </c>
      <c r="G76" s="304">
        <v>27538.178329999999</v>
      </c>
      <c r="H76" s="304">
        <v>27538.178329999999</v>
      </c>
      <c r="I76" s="304">
        <v>25115.73028</v>
      </c>
      <c r="J76" s="304">
        <v>0</v>
      </c>
      <c r="K76" s="304">
        <v>62501.818140000003</v>
      </c>
      <c r="L76" s="304">
        <v>98632</v>
      </c>
      <c r="M76" s="304">
        <v>40520</v>
      </c>
      <c r="N76" s="304">
        <v>72309.505669999999</v>
      </c>
      <c r="O76" s="304">
        <v>66662.534809999997</v>
      </c>
      <c r="P76" s="304">
        <v>68402.534809999997</v>
      </c>
      <c r="Q76" s="304">
        <v>48133.99325</v>
      </c>
      <c r="R76" s="304">
        <v>10843.498649999998</v>
      </c>
      <c r="S76" s="304">
        <v>10843.49865</v>
      </c>
      <c r="T76" s="304">
        <v>10990.41948</v>
      </c>
      <c r="U76" s="304">
        <v>10990.41948</v>
      </c>
      <c r="V76" s="304">
        <v>24353.72</v>
      </c>
      <c r="W76" s="304">
        <v>24353.72</v>
      </c>
      <c r="X76" s="304">
        <v>28563</v>
      </c>
      <c r="Y76" s="304">
        <v>28563</v>
      </c>
      <c r="Z76" s="304">
        <v>62192</v>
      </c>
      <c r="AA76" s="304">
        <v>62193</v>
      </c>
      <c r="AB76" s="304">
        <v>79083</v>
      </c>
      <c r="AC76" s="304">
        <v>79083</v>
      </c>
      <c r="AD76" s="304">
        <v>39999</v>
      </c>
      <c r="AE76" s="304">
        <v>40148</v>
      </c>
      <c r="AF76" s="304">
        <v>37714</v>
      </c>
      <c r="AG76" s="304">
        <v>37714</v>
      </c>
      <c r="AH76" s="304">
        <v>272342</v>
      </c>
      <c r="AI76" s="304">
        <v>57314</v>
      </c>
      <c r="AJ76" s="304">
        <v>118677</v>
      </c>
      <c r="AK76" s="304">
        <v>118118</v>
      </c>
      <c r="AL76" s="304">
        <v>264868</v>
      </c>
      <c r="AM76" s="304">
        <v>202297</v>
      </c>
      <c r="AN76" s="304">
        <v>183348</v>
      </c>
      <c r="AO76" s="304">
        <v>222023</v>
      </c>
      <c r="AP76" s="304">
        <v>143034</v>
      </c>
      <c r="AQ76" s="304">
        <v>143033.77474000002</v>
      </c>
      <c r="AR76" s="304">
        <v>301409.09213999996</v>
      </c>
      <c r="AS76" s="304">
        <v>333164.57263000001</v>
      </c>
      <c r="AT76" s="304">
        <v>192230.17048</v>
      </c>
    </row>
    <row r="77" spans="1:46">
      <c r="A77" s="185"/>
      <c r="B77" s="303" t="s">
        <v>224</v>
      </c>
      <c r="C77" s="302">
        <v>0</v>
      </c>
      <c r="D77" s="302">
        <v>0</v>
      </c>
      <c r="E77" s="302">
        <v>0</v>
      </c>
      <c r="F77" s="302">
        <v>0</v>
      </c>
      <c r="G77" s="302">
        <v>0</v>
      </c>
      <c r="H77" s="302">
        <v>0</v>
      </c>
      <c r="I77" s="302">
        <v>0</v>
      </c>
      <c r="J77" s="302">
        <v>0</v>
      </c>
      <c r="K77" s="302">
        <v>0</v>
      </c>
      <c r="L77" s="302">
        <v>0</v>
      </c>
      <c r="M77" s="302">
        <v>0</v>
      </c>
      <c r="N77" s="302">
        <v>0</v>
      </c>
      <c r="O77" s="302">
        <v>0</v>
      </c>
      <c r="P77" s="302">
        <v>0</v>
      </c>
      <c r="Q77" s="302">
        <v>0</v>
      </c>
      <c r="R77" s="302">
        <v>0</v>
      </c>
      <c r="S77" s="302">
        <v>1003.7115500000001</v>
      </c>
      <c r="T77" s="302">
        <v>279.6515</v>
      </c>
      <c r="U77" s="302">
        <v>1005.76401</v>
      </c>
      <c r="V77" s="302">
        <v>0</v>
      </c>
      <c r="W77" s="302">
        <v>0</v>
      </c>
      <c r="X77" s="302">
        <v>0</v>
      </c>
      <c r="Y77" s="302">
        <v>0</v>
      </c>
      <c r="Z77" s="302">
        <v>0</v>
      </c>
      <c r="AA77" s="302">
        <v>0</v>
      </c>
      <c r="AB77" s="302">
        <v>0</v>
      </c>
      <c r="AC77" s="302">
        <v>0</v>
      </c>
      <c r="AD77" s="302">
        <v>0</v>
      </c>
      <c r="AE77" s="302">
        <v>0</v>
      </c>
      <c r="AF77" s="302">
        <v>0</v>
      </c>
      <c r="AG77" s="302">
        <v>0</v>
      </c>
      <c r="AH77" s="302">
        <v>0</v>
      </c>
      <c r="AI77" s="302">
        <v>0</v>
      </c>
      <c r="AJ77" s="302">
        <v>0</v>
      </c>
      <c r="AK77" s="302">
        <v>0</v>
      </c>
      <c r="AL77" s="302">
        <v>0</v>
      </c>
      <c r="AM77" s="302">
        <v>0</v>
      </c>
      <c r="AN77" s="302">
        <v>-0.47223000000030879</v>
      </c>
      <c r="AO77" s="302">
        <v>2.5769979401957244E-5</v>
      </c>
      <c r="AP77" s="304">
        <v>427.63680999999997</v>
      </c>
      <c r="AQ77" s="304">
        <v>8550.5917900000059</v>
      </c>
      <c r="AR77" s="304">
        <v>0</v>
      </c>
      <c r="AS77" s="304">
        <v>90678.458440000002</v>
      </c>
      <c r="AT77" s="304">
        <v>50266.044710000002</v>
      </c>
    </row>
    <row r="78" spans="1:46">
      <c r="A78" s="185"/>
      <c r="B78" s="303" t="s">
        <v>53</v>
      </c>
      <c r="C78" s="304">
        <v>0</v>
      </c>
      <c r="D78" s="304">
        <v>0</v>
      </c>
      <c r="E78" s="304">
        <v>0</v>
      </c>
      <c r="F78" s="304">
        <v>0</v>
      </c>
      <c r="G78" s="304">
        <v>0</v>
      </c>
      <c r="H78" s="304">
        <v>0</v>
      </c>
      <c r="I78" s="304">
        <v>0</v>
      </c>
      <c r="J78" s="304">
        <v>36866.300000000003</v>
      </c>
      <c r="K78" s="304">
        <v>0</v>
      </c>
      <c r="L78" s="304">
        <v>37226</v>
      </c>
      <c r="M78" s="304">
        <v>19402.110424987335</v>
      </c>
      <c r="N78" s="304">
        <v>43436.942000000003</v>
      </c>
      <c r="O78" s="304">
        <v>0</v>
      </c>
      <c r="P78" s="304">
        <v>0</v>
      </c>
      <c r="Q78" s="304">
        <v>0</v>
      </c>
      <c r="R78" s="304">
        <v>4125</v>
      </c>
      <c r="S78" s="304">
        <v>8</v>
      </c>
      <c r="T78" s="304">
        <v>10</v>
      </c>
      <c r="U78" s="304">
        <v>0</v>
      </c>
      <c r="V78" s="304">
        <v>-0.30000000000000071</v>
      </c>
      <c r="W78" s="304">
        <v>-0.30000000000000071</v>
      </c>
      <c r="X78" s="304">
        <v>7645</v>
      </c>
      <c r="Y78" s="304">
        <v>0</v>
      </c>
      <c r="Z78" s="304">
        <v>0</v>
      </c>
      <c r="AA78" s="304">
        <v>0</v>
      </c>
      <c r="AB78" s="304">
        <v>2226</v>
      </c>
      <c r="AC78" s="304">
        <v>1865</v>
      </c>
      <c r="AD78" s="304">
        <v>2507</v>
      </c>
      <c r="AE78" s="304">
        <v>28223</v>
      </c>
      <c r="AF78" s="304">
        <v>43</v>
      </c>
      <c r="AG78" s="304">
        <v>194</v>
      </c>
      <c r="AH78" s="304">
        <v>45345</v>
      </c>
      <c r="AI78" s="304">
        <v>71382</v>
      </c>
      <c r="AJ78" s="304">
        <v>59504</v>
      </c>
      <c r="AK78" s="304">
        <v>35213</v>
      </c>
      <c r="AL78" s="304">
        <v>36765</v>
      </c>
      <c r="AM78" s="304">
        <v>22713</v>
      </c>
      <c r="AN78" s="304">
        <v>22866</v>
      </c>
      <c r="AO78" s="304">
        <v>22149</v>
      </c>
      <c r="AP78" s="304">
        <v>21984</v>
      </c>
      <c r="AQ78" s="304">
        <v>107700.83226000001</v>
      </c>
      <c r="AR78" s="304">
        <v>220573</v>
      </c>
      <c r="AS78" s="304">
        <v>277121.86544999998</v>
      </c>
      <c r="AT78" s="304">
        <v>198328.98691000001</v>
      </c>
    </row>
    <row r="79" spans="1:46">
      <c r="A79" s="185"/>
      <c r="B79" s="303" t="s">
        <v>57</v>
      </c>
      <c r="C79" s="304">
        <v>0</v>
      </c>
      <c r="D79" s="304">
        <v>0</v>
      </c>
      <c r="E79" s="304">
        <v>0</v>
      </c>
      <c r="F79" s="304">
        <v>0</v>
      </c>
      <c r="G79" s="304">
        <v>0</v>
      </c>
      <c r="H79" s="304">
        <v>0</v>
      </c>
      <c r="I79" s="304">
        <v>0</v>
      </c>
      <c r="J79" s="304">
        <v>0</v>
      </c>
      <c r="K79" s="304">
        <v>0</v>
      </c>
      <c r="L79" s="304">
        <v>0</v>
      </c>
      <c r="M79" s="304">
        <v>0</v>
      </c>
      <c r="N79" s="304">
        <v>0</v>
      </c>
      <c r="O79" s="304">
        <v>0</v>
      </c>
      <c r="P79" s="304">
        <v>0</v>
      </c>
      <c r="Q79" s="304">
        <v>0</v>
      </c>
      <c r="R79" s="304">
        <v>0</v>
      </c>
      <c r="S79" s="304">
        <v>0</v>
      </c>
      <c r="T79" s="304">
        <v>0</v>
      </c>
      <c r="U79" s="304">
        <v>0</v>
      </c>
      <c r="V79" s="304">
        <v>0</v>
      </c>
      <c r="W79" s="304">
        <v>0</v>
      </c>
      <c r="X79" s="304">
        <v>0</v>
      </c>
      <c r="Y79" s="304">
        <v>0</v>
      </c>
      <c r="Z79" s="304">
        <v>0</v>
      </c>
      <c r="AA79" s="304">
        <v>0</v>
      </c>
      <c r="AB79" s="304">
        <v>0</v>
      </c>
      <c r="AC79" s="304">
        <v>0</v>
      </c>
      <c r="AD79" s="304">
        <v>0</v>
      </c>
      <c r="AE79" s="304">
        <v>0</v>
      </c>
      <c r="AF79" s="304">
        <v>0</v>
      </c>
      <c r="AG79" s="304">
        <v>0</v>
      </c>
      <c r="AH79" s="304">
        <v>0</v>
      </c>
      <c r="AI79" s="304">
        <v>0</v>
      </c>
      <c r="AJ79" s="304">
        <v>0</v>
      </c>
      <c r="AK79" s="304">
        <v>0</v>
      </c>
      <c r="AL79" s="304">
        <v>0</v>
      </c>
      <c r="AM79" s="304">
        <v>0</v>
      </c>
      <c r="AN79" s="304">
        <v>0</v>
      </c>
      <c r="AO79" s="304">
        <v>0</v>
      </c>
      <c r="AP79" s="304">
        <v>219879</v>
      </c>
      <c r="AQ79" s="304">
        <v>0.40876000000002932</v>
      </c>
      <c r="AR79" s="304">
        <v>0</v>
      </c>
      <c r="AS79" s="304">
        <v>0</v>
      </c>
      <c r="AT79" s="304">
        <v>0</v>
      </c>
    </row>
    <row r="80" spans="1:46">
      <c r="A80" s="185"/>
      <c r="B80" s="305" t="s">
        <v>58</v>
      </c>
      <c r="C80" s="302">
        <v>3298087.6635200009</v>
      </c>
      <c r="D80" s="302">
        <v>3257284.6055400008</v>
      </c>
      <c r="E80" s="302">
        <v>3218614.1870400002</v>
      </c>
      <c r="F80" s="302">
        <v>4793573.7310600011</v>
      </c>
      <c r="G80" s="302">
        <v>4575406.5568100009</v>
      </c>
      <c r="H80" s="302">
        <v>4551458.8498299997</v>
      </c>
      <c r="I80" s="302">
        <v>4517319.0884500006</v>
      </c>
      <c r="J80" s="302">
        <v>5917176.3452599999</v>
      </c>
      <c r="K80" s="302">
        <v>5909610.2081800001</v>
      </c>
      <c r="L80" s="302">
        <v>5844913.5975299999</v>
      </c>
      <c r="M80" s="302">
        <v>6009137.5858200006</v>
      </c>
      <c r="N80" s="302">
        <v>6411155.8782000002</v>
      </c>
      <c r="O80" s="302">
        <v>6849067.0615799995</v>
      </c>
      <c r="P80" s="302">
        <v>7268352.2318999991</v>
      </c>
      <c r="Q80" s="302">
        <v>7468895.6689200001</v>
      </c>
      <c r="R80" s="302">
        <v>7526850.7478599995</v>
      </c>
      <c r="S80" s="302">
        <v>7677776.3328299997</v>
      </c>
      <c r="T80" s="302">
        <v>7858752.1058700001</v>
      </c>
      <c r="U80" s="302">
        <v>8377006.3914200002</v>
      </c>
      <c r="V80" s="302">
        <v>8889640.2699999996</v>
      </c>
      <c r="W80" s="302">
        <v>9421540.0899999999</v>
      </c>
      <c r="X80" s="302">
        <v>9833624</v>
      </c>
      <c r="Y80" s="302">
        <v>11325823</v>
      </c>
      <c r="Z80" s="302">
        <v>12028236</v>
      </c>
      <c r="AA80" s="302">
        <v>11903274</v>
      </c>
      <c r="AB80" s="302">
        <v>11668521</v>
      </c>
      <c r="AC80" s="302">
        <v>12036592</v>
      </c>
      <c r="AD80" s="302">
        <v>12662911</v>
      </c>
      <c r="AE80" s="302">
        <v>15319810</v>
      </c>
      <c r="AF80" s="302">
        <v>15994139</v>
      </c>
      <c r="AG80" s="302">
        <v>17464321</v>
      </c>
      <c r="AH80" s="302">
        <v>25322139</v>
      </c>
      <c r="AI80" s="302">
        <v>24467001</v>
      </c>
      <c r="AJ80" s="302">
        <v>24252791</v>
      </c>
      <c r="AK80" s="302">
        <v>23882549</v>
      </c>
      <c r="AL80" s="302">
        <v>24213555</v>
      </c>
      <c r="AM80" s="302">
        <v>24687807</v>
      </c>
      <c r="AN80" s="302">
        <v>34097554.141330004</v>
      </c>
      <c r="AO80" s="302">
        <v>35007717.804314226</v>
      </c>
      <c r="AP80" s="302">
        <v>38317266</v>
      </c>
      <c r="AQ80" s="302">
        <v>38531850.45634003</v>
      </c>
      <c r="AR80" s="302">
        <f>AR81+AR95</f>
        <v>39330005.037560001</v>
      </c>
      <c r="AS80" s="302">
        <f>AS81+AS95</f>
        <v>39788423.705300011</v>
      </c>
      <c r="AT80" s="302">
        <f>AT81+AT95</f>
        <v>41469233.169040002</v>
      </c>
    </row>
    <row r="81" spans="1:46">
      <c r="A81" s="185"/>
      <c r="B81" s="301" t="s">
        <v>59</v>
      </c>
      <c r="C81" s="302">
        <v>1073529.0483800001</v>
      </c>
      <c r="D81" s="302">
        <v>1134714.3491500001</v>
      </c>
      <c r="E81" s="302">
        <v>1084173.3821299998</v>
      </c>
      <c r="F81" s="302">
        <v>988271.7159200015</v>
      </c>
      <c r="G81" s="302">
        <v>659174.54690000007</v>
      </c>
      <c r="H81" s="302">
        <v>598565.41824000003</v>
      </c>
      <c r="I81" s="302">
        <v>566703.70861000149</v>
      </c>
      <c r="J81" s="302">
        <v>847803.85031000001</v>
      </c>
      <c r="K81" s="302">
        <v>913949.05618999922</v>
      </c>
      <c r="L81" s="302">
        <v>960189.61046000035</v>
      </c>
      <c r="M81" s="302">
        <v>956562.82518999989</v>
      </c>
      <c r="N81" s="302">
        <v>954520.55343000009</v>
      </c>
      <c r="O81" s="302">
        <v>957501.93356000003</v>
      </c>
      <c r="P81" s="302">
        <v>1047852.9405799999</v>
      </c>
      <c r="Q81" s="302">
        <v>1076773.83421</v>
      </c>
      <c r="R81" s="302">
        <v>1026517.5960500001</v>
      </c>
      <c r="S81" s="302">
        <v>953861.33282999997</v>
      </c>
      <c r="T81" s="302">
        <v>942330.10586999997</v>
      </c>
      <c r="U81" s="302">
        <v>1065187.39142</v>
      </c>
      <c r="V81" s="302">
        <v>1199903.04</v>
      </c>
      <c r="W81" s="302">
        <v>1140398.04</v>
      </c>
      <c r="X81" s="302">
        <v>1125445</v>
      </c>
      <c r="Y81" s="302">
        <v>1675341</v>
      </c>
      <c r="Z81" s="302">
        <v>2428447</v>
      </c>
      <c r="AA81" s="302">
        <v>2132713</v>
      </c>
      <c r="AB81" s="302">
        <v>2195890</v>
      </c>
      <c r="AC81" s="302">
        <v>2150505</v>
      </c>
      <c r="AD81" s="302">
        <v>2222217</v>
      </c>
      <c r="AE81" s="302">
        <v>1886492</v>
      </c>
      <c r="AF81" s="302">
        <v>1981804</v>
      </c>
      <c r="AG81" s="302">
        <v>2145420</v>
      </c>
      <c r="AH81" s="302">
        <v>1655070</v>
      </c>
      <c r="AI81" s="302">
        <v>1462916</v>
      </c>
      <c r="AJ81" s="302">
        <v>1630300</v>
      </c>
      <c r="AK81" s="302">
        <v>971785</v>
      </c>
      <c r="AL81" s="302">
        <v>1075990</v>
      </c>
      <c r="AM81" s="302">
        <v>1021757</v>
      </c>
      <c r="AN81" s="302">
        <v>2440492</v>
      </c>
      <c r="AO81" s="302">
        <v>2565621.9999742303</v>
      </c>
      <c r="AP81" s="302">
        <v>2897145</v>
      </c>
      <c r="AQ81" s="302">
        <v>2993388.1868600002</v>
      </c>
      <c r="AR81" s="302">
        <f>SUM(AR82:AR94)</f>
        <v>2695657.9844200001</v>
      </c>
      <c r="AS81" s="302">
        <f>SUM(AS82:AS94)</f>
        <v>2598795.8985299999</v>
      </c>
      <c r="AT81" s="302">
        <f>SUM(AT82:AT94)</f>
        <v>2999093.7831899999</v>
      </c>
    </row>
    <row r="82" spans="1:46">
      <c r="A82" s="185"/>
      <c r="B82" s="303" t="s">
        <v>118</v>
      </c>
      <c r="C82" s="302">
        <v>0</v>
      </c>
      <c r="D82" s="302">
        <v>0</v>
      </c>
      <c r="E82" s="302">
        <v>0</v>
      </c>
      <c r="F82" s="302">
        <v>0</v>
      </c>
      <c r="G82" s="302">
        <v>0</v>
      </c>
      <c r="H82" s="302">
        <v>0</v>
      </c>
      <c r="I82" s="302">
        <v>0</v>
      </c>
      <c r="J82" s="302">
        <v>0</v>
      </c>
      <c r="K82" s="302">
        <v>0</v>
      </c>
      <c r="L82" s="302">
        <v>0</v>
      </c>
      <c r="M82" s="302">
        <v>0</v>
      </c>
      <c r="N82" s="302">
        <v>0</v>
      </c>
      <c r="O82" s="302">
        <v>0</v>
      </c>
      <c r="P82" s="302">
        <v>0</v>
      </c>
      <c r="Q82" s="302">
        <v>0</v>
      </c>
      <c r="R82" s="302">
        <v>0</v>
      </c>
      <c r="S82" s="302">
        <v>0</v>
      </c>
      <c r="T82" s="302">
        <v>0</v>
      </c>
      <c r="U82" s="302">
        <v>0</v>
      </c>
      <c r="V82" s="302">
        <v>0</v>
      </c>
      <c r="W82" s="302">
        <v>0</v>
      </c>
      <c r="X82" s="302">
        <v>0</v>
      </c>
      <c r="Y82" s="302">
        <v>0</v>
      </c>
      <c r="Z82" s="302">
        <v>0</v>
      </c>
      <c r="AA82" s="302">
        <v>0</v>
      </c>
      <c r="AB82" s="302">
        <v>0</v>
      </c>
      <c r="AC82" s="302">
        <v>0</v>
      </c>
      <c r="AD82" s="302">
        <v>0</v>
      </c>
      <c r="AE82" s="302">
        <v>0</v>
      </c>
      <c r="AF82" s="302">
        <v>0</v>
      </c>
      <c r="AG82" s="302">
        <v>0</v>
      </c>
      <c r="AH82" s="302">
        <v>0</v>
      </c>
      <c r="AI82" s="302">
        <v>0</v>
      </c>
      <c r="AJ82" s="302">
        <v>0</v>
      </c>
      <c r="AK82" s="302">
        <v>0</v>
      </c>
      <c r="AL82" s="302">
        <v>0</v>
      </c>
      <c r="AM82" s="302">
        <v>0</v>
      </c>
      <c r="AN82" s="302">
        <v>0</v>
      </c>
      <c r="AO82" s="302">
        <v>0</v>
      </c>
      <c r="AP82" s="304">
        <v>0</v>
      </c>
      <c r="AQ82" s="304">
        <v>0</v>
      </c>
      <c r="AR82" s="304">
        <v>0</v>
      </c>
      <c r="AS82" s="304">
        <v>0</v>
      </c>
      <c r="AT82" s="304">
        <v>0</v>
      </c>
    </row>
    <row r="83" spans="1:46">
      <c r="A83" s="185"/>
      <c r="B83" s="303" t="s">
        <v>98</v>
      </c>
      <c r="C83" s="302">
        <v>0</v>
      </c>
      <c r="D83" s="302">
        <v>0</v>
      </c>
      <c r="E83" s="302">
        <v>0</v>
      </c>
      <c r="F83" s="302">
        <v>0</v>
      </c>
      <c r="G83" s="302">
        <v>0</v>
      </c>
      <c r="H83" s="302">
        <v>0</v>
      </c>
      <c r="I83" s="302">
        <v>0</v>
      </c>
      <c r="J83" s="302">
        <v>0</v>
      </c>
      <c r="K83" s="302">
        <v>0</v>
      </c>
      <c r="L83" s="302">
        <v>0</v>
      </c>
      <c r="M83" s="302">
        <v>0</v>
      </c>
      <c r="N83" s="302">
        <v>0</v>
      </c>
      <c r="O83" s="302">
        <v>0</v>
      </c>
      <c r="P83" s="302">
        <v>0</v>
      </c>
      <c r="Q83" s="302">
        <v>0</v>
      </c>
      <c r="R83" s="302">
        <v>0</v>
      </c>
      <c r="S83" s="302">
        <v>0</v>
      </c>
      <c r="T83" s="302">
        <v>0</v>
      </c>
      <c r="U83" s="302">
        <v>0</v>
      </c>
      <c r="V83" s="302">
        <v>0</v>
      </c>
      <c r="W83" s="302">
        <v>0</v>
      </c>
      <c r="X83" s="302">
        <v>0</v>
      </c>
      <c r="Y83" s="302">
        <v>0</v>
      </c>
      <c r="Z83" s="302">
        <v>0</v>
      </c>
      <c r="AA83" s="302">
        <v>0</v>
      </c>
      <c r="AB83" s="302">
        <v>0</v>
      </c>
      <c r="AC83" s="302">
        <v>0</v>
      </c>
      <c r="AD83" s="302">
        <v>0</v>
      </c>
      <c r="AE83" s="302">
        <v>0</v>
      </c>
      <c r="AF83" s="302">
        <v>0</v>
      </c>
      <c r="AG83" s="302">
        <v>0</v>
      </c>
      <c r="AH83" s="302">
        <v>0</v>
      </c>
      <c r="AI83" s="302">
        <v>0</v>
      </c>
      <c r="AJ83" s="302">
        <v>0</v>
      </c>
      <c r="AK83" s="302">
        <v>0</v>
      </c>
      <c r="AL83" s="302">
        <v>0</v>
      </c>
      <c r="AM83" s="302">
        <v>0</v>
      </c>
      <c r="AN83" s="302">
        <v>0</v>
      </c>
      <c r="AO83" s="302">
        <v>0</v>
      </c>
      <c r="AP83" s="304">
        <v>0</v>
      </c>
      <c r="AQ83" s="304">
        <v>0</v>
      </c>
      <c r="AR83" s="304">
        <v>0</v>
      </c>
      <c r="AS83" s="304">
        <v>0</v>
      </c>
      <c r="AT83" s="304">
        <v>0</v>
      </c>
    </row>
    <row r="84" spans="1:46">
      <c r="A84" s="185"/>
      <c r="B84" s="303" t="s">
        <v>207</v>
      </c>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v>0</v>
      </c>
      <c r="AE84" s="302">
        <v>0</v>
      </c>
      <c r="AF84" s="302">
        <v>0</v>
      </c>
      <c r="AG84" s="302">
        <v>0</v>
      </c>
      <c r="AH84" s="302">
        <v>0</v>
      </c>
      <c r="AI84" s="302">
        <v>0</v>
      </c>
      <c r="AJ84" s="302">
        <v>0</v>
      </c>
      <c r="AK84" s="302">
        <v>0</v>
      </c>
      <c r="AL84" s="302">
        <v>0</v>
      </c>
      <c r="AM84" s="302">
        <v>0</v>
      </c>
      <c r="AN84" s="302">
        <v>338263</v>
      </c>
      <c r="AO84" s="302">
        <v>411646</v>
      </c>
      <c r="AP84" s="304">
        <v>534227</v>
      </c>
      <c r="AQ84" s="304">
        <v>878767.03377999994</v>
      </c>
      <c r="AR84" s="304">
        <v>767652.92795000004</v>
      </c>
      <c r="AS84" s="304">
        <v>878608.29723999999</v>
      </c>
      <c r="AT84" s="304">
        <v>1626567.67328</v>
      </c>
    </row>
    <row r="85" spans="1:46">
      <c r="A85" s="185"/>
      <c r="B85" s="303" t="s">
        <v>50</v>
      </c>
      <c r="C85" s="306">
        <v>887008.40686999995</v>
      </c>
      <c r="D85" s="306">
        <v>943666.70764000004</v>
      </c>
      <c r="E85" s="306">
        <v>872496.49237999995</v>
      </c>
      <c r="F85" s="306">
        <v>916367.10953000002</v>
      </c>
      <c r="G85" s="306">
        <v>573649.94052000006</v>
      </c>
      <c r="H85" s="306">
        <v>592375.81186000002</v>
      </c>
      <c r="I85" s="306">
        <v>560933.82316999999</v>
      </c>
      <c r="J85" s="306">
        <v>600414.95030999999</v>
      </c>
      <c r="K85" s="306">
        <v>636574.72041000007</v>
      </c>
      <c r="L85" s="306">
        <v>654121.53814000008</v>
      </c>
      <c r="M85" s="306">
        <v>659952.05223999999</v>
      </c>
      <c r="N85" s="306">
        <v>648065.20727000001</v>
      </c>
      <c r="O85" s="306">
        <v>0</v>
      </c>
      <c r="P85" s="306">
        <v>0</v>
      </c>
      <c r="Q85" s="306">
        <v>0</v>
      </c>
      <c r="R85" s="306">
        <v>26.199650000000002</v>
      </c>
      <c r="S85" s="306">
        <v>2.63565</v>
      </c>
      <c r="T85" s="306">
        <v>2.63565</v>
      </c>
      <c r="U85" s="306">
        <v>2.63565</v>
      </c>
      <c r="V85" s="306">
        <v>36.54</v>
      </c>
      <c r="W85" s="306">
        <v>14.64</v>
      </c>
      <c r="X85" s="306">
        <v>3</v>
      </c>
      <c r="Y85" s="306">
        <v>3</v>
      </c>
      <c r="Z85" s="306">
        <v>91</v>
      </c>
      <c r="AA85" s="306">
        <v>89</v>
      </c>
      <c r="AB85" s="306">
        <v>2205</v>
      </c>
      <c r="AC85" s="306">
        <v>2592</v>
      </c>
      <c r="AD85" s="306">
        <v>2008</v>
      </c>
      <c r="AE85" s="306">
        <v>1993</v>
      </c>
      <c r="AF85" s="306">
        <v>6382</v>
      </c>
      <c r="AG85" s="306">
        <v>1905</v>
      </c>
      <c r="AH85" s="306">
        <v>0</v>
      </c>
      <c r="AI85" s="306">
        <v>0</v>
      </c>
      <c r="AJ85" s="306">
        <v>0</v>
      </c>
      <c r="AK85" s="306">
        <v>0</v>
      </c>
      <c r="AL85" s="306">
        <v>0</v>
      </c>
      <c r="AM85" s="306">
        <v>0</v>
      </c>
      <c r="AN85" s="306">
        <v>0</v>
      </c>
      <c r="AO85" s="306">
        <v>0</v>
      </c>
      <c r="AP85" s="306">
        <v>0</v>
      </c>
      <c r="AQ85" s="306">
        <v>0</v>
      </c>
      <c r="AR85" s="306">
        <v>0</v>
      </c>
      <c r="AS85" s="306">
        <v>0</v>
      </c>
      <c r="AT85" s="306">
        <v>0</v>
      </c>
    </row>
    <row r="86" spans="1:46">
      <c r="A86" s="185"/>
      <c r="B86" s="303" t="s">
        <v>63</v>
      </c>
      <c r="C86" s="306">
        <v>786.24824000000001</v>
      </c>
      <c r="D86" s="306">
        <v>786.24824000000001</v>
      </c>
      <c r="E86" s="306">
        <v>1572.49648</v>
      </c>
      <c r="F86" s="306">
        <v>1572.4964900014731</v>
      </c>
      <c r="G86" s="306">
        <v>1572.49648</v>
      </c>
      <c r="H86" s="306">
        <v>1572.49648</v>
      </c>
      <c r="I86" s="306">
        <v>1572.7755400014851</v>
      </c>
      <c r="J86" s="306">
        <v>785.4</v>
      </c>
      <c r="K86" s="306">
        <v>0</v>
      </c>
      <c r="L86" s="306">
        <v>0</v>
      </c>
      <c r="M86" s="306">
        <v>0</v>
      </c>
      <c r="N86" s="306">
        <v>0</v>
      </c>
      <c r="O86" s="306">
        <v>0</v>
      </c>
      <c r="P86" s="306">
        <v>0</v>
      </c>
      <c r="Q86" s="306">
        <v>0</v>
      </c>
      <c r="R86" s="306">
        <v>-1.0000000000000001E-5</v>
      </c>
      <c r="S86" s="306">
        <v>0</v>
      </c>
      <c r="T86" s="306">
        <v>0</v>
      </c>
      <c r="U86" s="306">
        <v>0</v>
      </c>
      <c r="V86" s="306">
        <v>72</v>
      </c>
      <c r="W86" s="306">
        <v>86</v>
      </c>
      <c r="X86" s="306">
        <v>99</v>
      </c>
      <c r="Y86" s="306">
        <v>99</v>
      </c>
      <c r="Z86" s="306">
        <v>3</v>
      </c>
      <c r="AA86" s="306">
        <v>0</v>
      </c>
      <c r="AB86" s="306">
        <v>0</v>
      </c>
      <c r="AC86" s="306">
        <v>0</v>
      </c>
      <c r="AD86" s="306">
        <v>0</v>
      </c>
      <c r="AE86" s="306">
        <v>0</v>
      </c>
      <c r="AF86" s="306">
        <v>0</v>
      </c>
      <c r="AG86" s="306">
        <v>0</v>
      </c>
      <c r="AH86" s="306">
        <v>0</v>
      </c>
      <c r="AI86" s="306">
        <v>0</v>
      </c>
      <c r="AJ86" s="306">
        <v>0</v>
      </c>
      <c r="AK86" s="306">
        <v>0</v>
      </c>
      <c r="AL86" s="306">
        <v>0</v>
      </c>
      <c r="AM86" s="306">
        <v>0</v>
      </c>
      <c r="AN86" s="306">
        <v>0</v>
      </c>
      <c r="AO86" s="306">
        <v>0</v>
      </c>
      <c r="AP86" s="306">
        <v>0</v>
      </c>
      <c r="AQ86" s="306">
        <v>0</v>
      </c>
      <c r="AR86" s="306">
        <v>0</v>
      </c>
      <c r="AS86" s="306">
        <v>0</v>
      </c>
      <c r="AT86" s="306">
        <v>0</v>
      </c>
    </row>
    <row r="87" spans="1:46">
      <c r="A87" s="185"/>
      <c r="B87" s="303" t="s">
        <v>119</v>
      </c>
      <c r="C87" s="302">
        <v>0</v>
      </c>
      <c r="D87" s="302">
        <v>0</v>
      </c>
      <c r="E87" s="302">
        <v>0</v>
      </c>
      <c r="F87" s="302">
        <v>0</v>
      </c>
      <c r="G87" s="302">
        <v>0</v>
      </c>
      <c r="H87" s="302">
        <v>0</v>
      </c>
      <c r="I87" s="302">
        <v>0</v>
      </c>
      <c r="J87" s="302">
        <v>0</v>
      </c>
      <c r="K87" s="302">
        <v>0</v>
      </c>
      <c r="L87" s="302">
        <v>0</v>
      </c>
      <c r="M87" s="302">
        <v>0</v>
      </c>
      <c r="N87" s="302">
        <v>0</v>
      </c>
      <c r="O87" s="302">
        <v>59779</v>
      </c>
      <c r="P87" s="302">
        <v>61149.467979999994</v>
      </c>
      <c r="Q87" s="302">
        <v>62567.424769999998</v>
      </c>
      <c r="R87" s="302">
        <v>149143.85238999999</v>
      </c>
      <c r="S87" s="302">
        <v>152286</v>
      </c>
      <c r="T87" s="302">
        <v>144589.99812999999</v>
      </c>
      <c r="U87" s="302">
        <v>147736.41984000002</v>
      </c>
      <c r="V87" s="302">
        <v>156445.82999999999</v>
      </c>
      <c r="W87" s="302">
        <v>160015.35</v>
      </c>
      <c r="X87" s="304">
        <v>163820</v>
      </c>
      <c r="Y87" s="304">
        <v>169371</v>
      </c>
      <c r="Z87" s="304">
        <v>110527</v>
      </c>
      <c r="AA87" s="304">
        <v>124698</v>
      </c>
      <c r="AB87" s="304">
        <v>133342</v>
      </c>
      <c r="AC87" s="304">
        <v>138541</v>
      </c>
      <c r="AD87" s="304">
        <v>133843</v>
      </c>
      <c r="AE87" s="304">
        <v>141480</v>
      </c>
      <c r="AF87" s="304">
        <v>154756</v>
      </c>
      <c r="AG87" s="304">
        <v>163389</v>
      </c>
      <c r="AH87" s="304">
        <v>170817</v>
      </c>
      <c r="AI87" s="304">
        <v>175402</v>
      </c>
      <c r="AJ87" s="304">
        <v>212842</v>
      </c>
      <c r="AK87" s="304">
        <v>247813</v>
      </c>
      <c r="AL87" s="304">
        <v>260817</v>
      </c>
      <c r="AM87" s="304">
        <v>252055</v>
      </c>
      <c r="AN87" s="304">
        <v>262140</v>
      </c>
      <c r="AO87" s="304">
        <v>266089</v>
      </c>
      <c r="AP87" s="304">
        <v>270130</v>
      </c>
      <c r="AQ87" s="304">
        <v>275779.84574000002</v>
      </c>
      <c r="AR87" s="304">
        <v>278471.01315999997</v>
      </c>
      <c r="AS87" s="304">
        <v>210399.95507</v>
      </c>
      <c r="AT87" s="304">
        <v>215030.47729000001</v>
      </c>
    </row>
    <row r="88" spans="1:46">
      <c r="A88" s="185"/>
      <c r="B88" s="303" t="s">
        <v>54</v>
      </c>
      <c r="C88" s="306">
        <v>0</v>
      </c>
      <c r="D88" s="306">
        <v>0</v>
      </c>
      <c r="E88" s="306">
        <v>0</v>
      </c>
      <c r="F88" s="306">
        <v>0</v>
      </c>
      <c r="G88" s="306">
        <v>0</v>
      </c>
      <c r="H88" s="306">
        <v>0</v>
      </c>
      <c r="I88" s="306">
        <v>0</v>
      </c>
      <c r="J88" s="306">
        <v>3.5</v>
      </c>
      <c r="K88" s="306">
        <v>3.5</v>
      </c>
      <c r="L88" s="306">
        <v>3.5</v>
      </c>
      <c r="M88" s="306">
        <v>3</v>
      </c>
      <c r="N88" s="306">
        <v>3.5</v>
      </c>
      <c r="O88" s="306">
        <v>4</v>
      </c>
      <c r="P88" s="306">
        <v>0</v>
      </c>
      <c r="Q88" s="306">
        <v>0</v>
      </c>
      <c r="R88" s="306">
        <v>387.54402000000005</v>
      </c>
      <c r="S88" s="306">
        <v>541.69718</v>
      </c>
      <c r="T88" s="306">
        <v>1519.47209</v>
      </c>
      <c r="U88" s="306">
        <v>1564.33593</v>
      </c>
      <c r="V88" s="306">
        <v>1488.7</v>
      </c>
      <c r="W88" s="306">
        <v>1559.49</v>
      </c>
      <c r="X88" s="306">
        <v>1829</v>
      </c>
      <c r="Y88" s="306">
        <v>1881</v>
      </c>
      <c r="Z88" s="306">
        <v>1882</v>
      </c>
      <c r="AA88" s="306">
        <v>1891</v>
      </c>
      <c r="AB88" s="306">
        <v>0</v>
      </c>
      <c r="AC88" s="306">
        <v>0</v>
      </c>
      <c r="AD88" s="306">
        <v>0</v>
      </c>
      <c r="AE88" s="306">
        <v>0</v>
      </c>
      <c r="AF88" s="306">
        <v>0</v>
      </c>
      <c r="AG88" s="306">
        <v>0</v>
      </c>
      <c r="AH88" s="306">
        <v>0</v>
      </c>
      <c r="AI88" s="306">
        <v>0</v>
      </c>
      <c r="AJ88" s="306">
        <v>0</v>
      </c>
      <c r="AK88" s="306">
        <v>0</v>
      </c>
      <c r="AL88" s="306">
        <v>0</v>
      </c>
      <c r="AM88" s="306">
        <v>0</v>
      </c>
      <c r="AN88" s="306">
        <v>0</v>
      </c>
      <c r="AO88" s="306">
        <v>0</v>
      </c>
      <c r="AP88" s="306">
        <v>0</v>
      </c>
      <c r="AQ88" s="306">
        <v>107317.28677000001</v>
      </c>
      <c r="AR88" s="306">
        <v>77801</v>
      </c>
      <c r="AS88" s="306">
        <v>0</v>
      </c>
      <c r="AT88" s="306">
        <v>0</v>
      </c>
    </row>
    <row r="89" spans="1:46">
      <c r="A89" s="185"/>
      <c r="B89" s="303" t="s">
        <v>120</v>
      </c>
      <c r="C89" s="304">
        <v>0</v>
      </c>
      <c r="D89" s="304">
        <v>0</v>
      </c>
      <c r="E89" s="304">
        <v>0</v>
      </c>
      <c r="F89" s="304">
        <v>0</v>
      </c>
      <c r="G89" s="304">
        <v>0</v>
      </c>
      <c r="H89" s="304">
        <v>0</v>
      </c>
      <c r="I89" s="304">
        <v>0</v>
      </c>
      <c r="J89" s="304">
        <v>0</v>
      </c>
      <c r="K89" s="304">
        <v>0</v>
      </c>
      <c r="L89" s="304">
        <v>0</v>
      </c>
      <c r="M89" s="304">
        <v>0</v>
      </c>
      <c r="N89" s="304">
        <v>0</v>
      </c>
      <c r="O89" s="304">
        <v>579266.62312999996</v>
      </c>
      <c r="P89" s="304">
        <v>576689.99994000001</v>
      </c>
      <c r="Q89" s="304">
        <v>592621.70940000005</v>
      </c>
      <c r="R89" s="304">
        <v>698669</v>
      </c>
      <c r="S89" s="304">
        <v>617681</v>
      </c>
      <c r="T89" s="304">
        <v>613079</v>
      </c>
      <c r="U89" s="304">
        <v>731438</v>
      </c>
      <c r="V89" s="304">
        <v>791407.87</v>
      </c>
      <c r="W89" s="304">
        <v>729942.83</v>
      </c>
      <c r="X89" s="304">
        <v>711642</v>
      </c>
      <c r="Y89" s="304">
        <v>1253131</v>
      </c>
      <c r="Z89" s="304">
        <v>1812802</v>
      </c>
      <c r="AA89" s="304">
        <v>1513157</v>
      </c>
      <c r="AB89" s="304">
        <v>1575728</v>
      </c>
      <c r="AC89" s="304">
        <v>1529878</v>
      </c>
      <c r="AD89" s="304">
        <v>1605569</v>
      </c>
      <c r="AE89" s="304">
        <v>1346541</v>
      </c>
      <c r="AF89" s="304">
        <v>1395746</v>
      </c>
      <c r="AG89" s="304">
        <v>1441507</v>
      </c>
      <c r="AH89" s="304">
        <v>1474804</v>
      </c>
      <c r="AI89" s="304">
        <v>1277358</v>
      </c>
      <c r="AJ89" s="304">
        <v>1403901</v>
      </c>
      <c r="AK89" s="304">
        <v>709165</v>
      </c>
      <c r="AL89" s="304">
        <v>796197</v>
      </c>
      <c r="AM89" s="304">
        <v>754238</v>
      </c>
      <c r="AN89" s="304">
        <v>752072</v>
      </c>
      <c r="AO89" s="304">
        <v>720092</v>
      </c>
      <c r="AP89" s="304">
        <v>716032.49742999999</v>
      </c>
      <c r="AQ89" s="304">
        <v>737160.92517000006</v>
      </c>
      <c r="AR89" s="304">
        <v>761306.04331000021</v>
      </c>
      <c r="AS89" s="304">
        <v>789138.67737000016</v>
      </c>
      <c r="AT89" s="304">
        <v>482667.95004000003</v>
      </c>
    </row>
    <row r="90" spans="1:46">
      <c r="A90" s="185"/>
      <c r="B90" s="303" t="s">
        <v>224</v>
      </c>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c r="AE90" s="304"/>
      <c r="AF90" s="304"/>
      <c r="AG90" s="304">
        <v>123195</v>
      </c>
      <c r="AH90" s="304">
        <v>0</v>
      </c>
      <c r="AI90" s="304">
        <v>0</v>
      </c>
      <c r="AJ90" s="304">
        <v>0</v>
      </c>
      <c r="AK90" s="304">
        <v>0</v>
      </c>
      <c r="AL90" s="304">
        <v>3885</v>
      </c>
      <c r="AM90" s="304">
        <v>0</v>
      </c>
      <c r="AN90" s="304">
        <v>0</v>
      </c>
      <c r="AO90" s="304">
        <v>-2.5769978761672974E-5</v>
      </c>
      <c r="AP90" s="304">
        <v>0</v>
      </c>
      <c r="AQ90" s="304">
        <v>0</v>
      </c>
      <c r="AR90" s="304">
        <v>0</v>
      </c>
      <c r="AS90" s="304">
        <v>0</v>
      </c>
      <c r="AT90" s="304">
        <v>0</v>
      </c>
    </row>
    <row r="91" spans="1:46">
      <c r="A91" s="185"/>
      <c r="B91" s="303" t="s">
        <v>62</v>
      </c>
      <c r="C91" s="306">
        <v>0</v>
      </c>
      <c r="D91" s="306">
        <v>0</v>
      </c>
      <c r="E91" s="306">
        <v>0</v>
      </c>
      <c r="F91" s="306">
        <v>0</v>
      </c>
      <c r="G91" s="306">
        <v>0</v>
      </c>
      <c r="H91" s="306">
        <v>0</v>
      </c>
      <c r="I91" s="306">
        <v>0</v>
      </c>
      <c r="J91" s="306">
        <v>0</v>
      </c>
      <c r="K91" s="306">
        <v>0</v>
      </c>
      <c r="L91" s="306">
        <v>0</v>
      </c>
      <c r="M91" s="306">
        <v>0</v>
      </c>
      <c r="N91" s="306">
        <v>182.30832999999998</v>
      </c>
      <c r="O91" s="306">
        <v>182.30832999999998</v>
      </c>
      <c r="P91" s="306">
        <v>79459.088329999999</v>
      </c>
      <c r="Q91" s="306">
        <v>78244.268329999992</v>
      </c>
      <c r="R91" s="306">
        <v>178291</v>
      </c>
      <c r="S91" s="306">
        <v>183350</v>
      </c>
      <c r="T91" s="306">
        <v>182945</v>
      </c>
      <c r="U91" s="306">
        <v>184259</v>
      </c>
      <c r="V91" s="306">
        <v>250452.09999999998</v>
      </c>
      <c r="W91" s="306">
        <v>248779.72999999998</v>
      </c>
      <c r="X91" s="306">
        <v>248052</v>
      </c>
      <c r="Y91" s="306">
        <v>250856</v>
      </c>
      <c r="Z91" s="306">
        <v>503142</v>
      </c>
      <c r="AA91" s="306">
        <v>492878</v>
      </c>
      <c r="AB91" s="306">
        <v>484615</v>
      </c>
      <c r="AC91" s="306">
        <v>479494</v>
      </c>
      <c r="AD91" s="306">
        <v>480797</v>
      </c>
      <c r="AE91" s="306">
        <v>396478</v>
      </c>
      <c r="AF91" s="306">
        <v>424920</v>
      </c>
      <c r="AG91" s="306">
        <v>415424</v>
      </c>
      <c r="AH91" s="306">
        <v>0</v>
      </c>
      <c r="AI91" s="306">
        <v>0</v>
      </c>
      <c r="AJ91" s="306">
        <v>0</v>
      </c>
      <c r="AK91" s="306">
        <v>0</v>
      </c>
      <c r="AL91" s="306">
        <v>0</v>
      </c>
      <c r="AM91" s="306">
        <v>0</v>
      </c>
      <c r="AN91" s="306">
        <v>1066706</v>
      </c>
      <c r="AO91" s="306">
        <v>1150475</v>
      </c>
      <c r="AP91" s="306">
        <v>1359013</v>
      </c>
      <c r="AQ91" s="306">
        <v>974458.32073999988</v>
      </c>
      <c r="AR91" s="306">
        <v>784221</v>
      </c>
      <c r="AS91" s="306">
        <v>701790.61023999983</v>
      </c>
      <c r="AT91" s="306">
        <v>647049.5932</v>
      </c>
    </row>
    <row r="92" spans="1:46">
      <c r="A92" s="185"/>
      <c r="B92" s="303" t="s">
        <v>93</v>
      </c>
      <c r="C92" s="302">
        <v>0</v>
      </c>
      <c r="D92" s="302">
        <v>0</v>
      </c>
      <c r="E92" s="302">
        <v>0</v>
      </c>
      <c r="F92" s="302">
        <v>0</v>
      </c>
      <c r="G92" s="302">
        <v>0</v>
      </c>
      <c r="H92" s="302">
        <v>0</v>
      </c>
      <c r="I92" s="302">
        <v>0</v>
      </c>
      <c r="J92" s="302">
        <v>246600</v>
      </c>
      <c r="K92" s="302">
        <v>263719.83577999915</v>
      </c>
      <c r="L92" s="302">
        <v>279063.87232000026</v>
      </c>
      <c r="M92" s="302">
        <v>293738.17294999998</v>
      </c>
      <c r="N92" s="302">
        <v>306269.53782999999</v>
      </c>
      <c r="O92" s="302">
        <v>318270.00210000004</v>
      </c>
      <c r="P92" s="302">
        <v>330554.38432999997</v>
      </c>
      <c r="Q92" s="302">
        <v>343340.43170999998</v>
      </c>
      <c r="R92" s="302">
        <v>0</v>
      </c>
      <c r="S92" s="302">
        <v>0</v>
      </c>
      <c r="T92" s="302">
        <v>0</v>
      </c>
      <c r="U92" s="302">
        <v>0</v>
      </c>
      <c r="V92" s="302">
        <v>0</v>
      </c>
      <c r="W92" s="302">
        <v>0</v>
      </c>
      <c r="X92" s="302">
        <v>0</v>
      </c>
      <c r="Y92" s="302">
        <v>0</v>
      </c>
      <c r="Z92" s="302">
        <v>0</v>
      </c>
      <c r="AA92" s="302">
        <v>0</v>
      </c>
      <c r="AB92" s="302">
        <v>0</v>
      </c>
      <c r="AC92" s="302">
        <v>0</v>
      </c>
      <c r="AD92" s="302">
        <v>0</v>
      </c>
      <c r="AE92" s="302">
        <v>0</v>
      </c>
      <c r="AF92" s="302">
        <v>0</v>
      </c>
      <c r="AG92" s="302">
        <v>0</v>
      </c>
      <c r="AH92" s="302">
        <v>0</v>
      </c>
      <c r="AI92" s="302">
        <v>0</v>
      </c>
      <c r="AJ92" s="302">
        <v>0</v>
      </c>
      <c r="AK92" s="302">
        <v>0</v>
      </c>
      <c r="AL92" s="302">
        <v>0</v>
      </c>
      <c r="AM92" s="302">
        <v>0</v>
      </c>
      <c r="AN92" s="302">
        <v>0</v>
      </c>
      <c r="AO92" s="302">
        <v>0</v>
      </c>
      <c r="AP92" s="304">
        <v>0</v>
      </c>
      <c r="AQ92" s="304">
        <v>0.31025999999997111</v>
      </c>
      <c r="AR92" s="304">
        <v>0</v>
      </c>
      <c r="AS92" s="304">
        <v>0</v>
      </c>
      <c r="AT92" s="304">
        <v>0</v>
      </c>
    </row>
    <row r="93" spans="1:46">
      <c r="A93" s="185"/>
      <c r="B93" s="303" t="s">
        <v>53</v>
      </c>
      <c r="C93" s="306">
        <v>21124.39327</v>
      </c>
      <c r="D93" s="306">
        <v>21124.39327</v>
      </c>
      <c r="E93" s="306">
        <v>21124.39327</v>
      </c>
      <c r="F93" s="306">
        <v>2.1099000000000001</v>
      </c>
      <c r="G93" s="306">
        <v>2.1099000000000001</v>
      </c>
      <c r="H93" s="306">
        <v>2.1099000000000001</v>
      </c>
      <c r="I93" s="306">
        <v>2.1099000000000001</v>
      </c>
      <c r="J93" s="306">
        <v>0</v>
      </c>
      <c r="K93" s="306">
        <v>0</v>
      </c>
      <c r="L93" s="306">
        <v>0</v>
      </c>
      <c r="M93" s="306">
        <v>0</v>
      </c>
      <c r="N93" s="306">
        <v>0</v>
      </c>
      <c r="O93" s="306">
        <v>0</v>
      </c>
      <c r="P93" s="306">
        <v>0</v>
      </c>
      <c r="Q93" s="306">
        <v>0</v>
      </c>
      <c r="R93" s="306">
        <v>0</v>
      </c>
      <c r="S93" s="306">
        <v>0</v>
      </c>
      <c r="T93" s="306">
        <v>194</v>
      </c>
      <c r="U93" s="306">
        <v>187</v>
      </c>
      <c r="V93" s="306">
        <v>0</v>
      </c>
      <c r="W93" s="306">
        <v>0</v>
      </c>
      <c r="X93" s="306">
        <v>0</v>
      </c>
      <c r="Y93" s="306">
        <v>0</v>
      </c>
      <c r="Z93" s="306">
        <v>0</v>
      </c>
      <c r="AA93" s="306">
        <v>0</v>
      </c>
      <c r="AB93" s="306">
        <v>0</v>
      </c>
      <c r="AC93" s="306">
        <v>0</v>
      </c>
      <c r="AD93" s="306">
        <v>0</v>
      </c>
      <c r="AE93" s="306">
        <v>0</v>
      </c>
      <c r="AF93" s="306">
        <v>0</v>
      </c>
      <c r="AG93" s="306">
        <v>0</v>
      </c>
      <c r="AH93" s="306">
        <v>9449</v>
      </c>
      <c r="AI93" s="306">
        <v>10156</v>
      </c>
      <c r="AJ93" s="306">
        <v>13557</v>
      </c>
      <c r="AK93" s="306">
        <v>14807</v>
      </c>
      <c r="AL93" s="306">
        <v>15091</v>
      </c>
      <c r="AM93" s="306">
        <v>15464</v>
      </c>
      <c r="AN93" s="306">
        <v>21311</v>
      </c>
      <c r="AO93" s="306">
        <v>17320</v>
      </c>
      <c r="AP93" s="306">
        <v>17742.502570000001</v>
      </c>
      <c r="AQ93" s="306">
        <v>19904.464400000001</v>
      </c>
      <c r="AR93" s="306">
        <v>26206</v>
      </c>
      <c r="AS93" s="306">
        <v>18858.358610000003</v>
      </c>
      <c r="AT93" s="306">
        <v>27778.089380000001</v>
      </c>
    </row>
    <row r="94" spans="1:46">
      <c r="A94" s="185"/>
      <c r="B94" s="303" t="s">
        <v>60</v>
      </c>
      <c r="C94" s="302">
        <v>164610</v>
      </c>
      <c r="D94" s="302">
        <v>169137</v>
      </c>
      <c r="E94" s="302">
        <v>188980</v>
      </c>
      <c r="F94" s="302">
        <v>70330</v>
      </c>
      <c r="G94" s="302">
        <v>83950</v>
      </c>
      <c r="H94" s="302">
        <v>4615</v>
      </c>
      <c r="I94" s="302">
        <v>4195</v>
      </c>
      <c r="J94" s="302">
        <v>0</v>
      </c>
      <c r="K94" s="302">
        <v>13651</v>
      </c>
      <c r="L94" s="302">
        <v>27000.7</v>
      </c>
      <c r="M94" s="302">
        <v>2869.6</v>
      </c>
      <c r="N94" s="302">
        <v>0</v>
      </c>
      <c r="O94" s="302">
        <v>0</v>
      </c>
      <c r="P94" s="302">
        <v>0</v>
      </c>
      <c r="Q94" s="302">
        <v>0</v>
      </c>
      <c r="R94" s="302">
        <v>0</v>
      </c>
      <c r="S94" s="302">
        <v>0</v>
      </c>
      <c r="T94" s="302">
        <v>0</v>
      </c>
      <c r="U94" s="302">
        <v>0</v>
      </c>
      <c r="V94" s="302">
        <v>0</v>
      </c>
      <c r="W94" s="302">
        <v>0</v>
      </c>
      <c r="X94" s="302">
        <v>0</v>
      </c>
      <c r="Y94" s="302">
        <v>0</v>
      </c>
      <c r="Z94" s="302">
        <v>0</v>
      </c>
      <c r="AA94" s="302">
        <v>0</v>
      </c>
      <c r="AB94" s="302">
        <v>0</v>
      </c>
      <c r="AC94" s="302">
        <v>0</v>
      </c>
      <c r="AD94" s="302">
        <v>0</v>
      </c>
      <c r="AE94" s="302">
        <v>0</v>
      </c>
      <c r="AF94" s="302">
        <v>0</v>
      </c>
      <c r="AG94" s="302">
        <v>0</v>
      </c>
      <c r="AH94" s="302">
        <v>0</v>
      </c>
      <c r="AI94" s="302">
        <v>0</v>
      </c>
      <c r="AJ94" s="302">
        <v>0</v>
      </c>
      <c r="AK94" s="302">
        <v>0</v>
      </c>
      <c r="AL94" s="302">
        <v>0</v>
      </c>
      <c r="AM94" s="302">
        <v>0</v>
      </c>
      <c r="AN94" s="302">
        <v>0</v>
      </c>
      <c r="AO94" s="302">
        <v>0</v>
      </c>
      <c r="AP94" s="304">
        <v>0</v>
      </c>
      <c r="AQ94" s="304">
        <v>0</v>
      </c>
      <c r="AR94" s="304">
        <v>0</v>
      </c>
      <c r="AS94" s="304">
        <v>0</v>
      </c>
      <c r="AT94" s="304">
        <v>0</v>
      </c>
    </row>
    <row r="95" spans="1:46">
      <c r="A95" s="185"/>
      <c r="B95" s="305" t="s">
        <v>64</v>
      </c>
      <c r="C95" s="302">
        <v>2224558.6151400008</v>
      </c>
      <c r="D95" s="302">
        <v>2122570.2563900007</v>
      </c>
      <c r="E95" s="302">
        <v>2134440.8049100004</v>
      </c>
      <c r="F95" s="302">
        <v>3805302.0151399998</v>
      </c>
      <c r="G95" s="302">
        <v>3916232.009910001</v>
      </c>
      <c r="H95" s="302">
        <v>3952893.4315899997</v>
      </c>
      <c r="I95" s="302">
        <v>3950615.3798399991</v>
      </c>
      <c r="J95" s="302">
        <v>5069372.4949500002</v>
      </c>
      <c r="K95" s="302">
        <v>4995661.1519900011</v>
      </c>
      <c r="L95" s="302">
        <v>4884723.9870699998</v>
      </c>
      <c r="M95" s="302">
        <v>5052574.7606300004</v>
      </c>
      <c r="N95" s="302">
        <v>5456635.3247699998</v>
      </c>
      <c r="O95" s="302">
        <v>5891565.1280199997</v>
      </c>
      <c r="P95" s="302">
        <v>6220499.2913199989</v>
      </c>
      <c r="Q95" s="302">
        <v>6392121.8347100001</v>
      </c>
      <c r="R95" s="302">
        <v>6500333.1518099997</v>
      </c>
      <c r="S95" s="302">
        <v>6723915</v>
      </c>
      <c r="T95" s="302">
        <v>6916422</v>
      </c>
      <c r="U95" s="302">
        <v>7311819</v>
      </c>
      <c r="V95" s="302">
        <v>7689737.2299999995</v>
      </c>
      <c r="W95" s="302">
        <v>8281142.0499999998</v>
      </c>
      <c r="X95" s="302">
        <v>8708179</v>
      </c>
      <c r="Y95" s="302">
        <v>9650482</v>
      </c>
      <c r="Z95" s="302">
        <v>9599789</v>
      </c>
      <c r="AA95" s="302">
        <v>9770561</v>
      </c>
      <c r="AB95" s="302">
        <v>9472631</v>
      </c>
      <c r="AC95" s="302">
        <v>9886087</v>
      </c>
      <c r="AD95" s="302">
        <v>10440694</v>
      </c>
      <c r="AE95" s="302">
        <v>13433318</v>
      </c>
      <c r="AF95" s="302">
        <v>14012335</v>
      </c>
      <c r="AG95" s="302">
        <v>15318901</v>
      </c>
      <c r="AH95" s="302">
        <v>23667069</v>
      </c>
      <c r="AI95" s="302">
        <v>23004085</v>
      </c>
      <c r="AJ95" s="302">
        <v>22622491</v>
      </c>
      <c r="AK95" s="302">
        <v>22910764</v>
      </c>
      <c r="AL95" s="302">
        <v>23137565</v>
      </c>
      <c r="AM95" s="302">
        <v>23666050</v>
      </c>
      <c r="AN95" s="302">
        <v>31657062.14133</v>
      </c>
      <c r="AO95" s="302">
        <v>32442095.804339997</v>
      </c>
      <c r="AP95" s="302">
        <v>35420121</v>
      </c>
      <c r="AQ95" s="302">
        <v>35538462.269480027</v>
      </c>
      <c r="AR95" s="302">
        <f>SUM(AR96:AR99)</f>
        <v>36634347.05314</v>
      </c>
      <c r="AS95" s="302">
        <f>SUM(AS96:AS99)</f>
        <v>37189627.806770012</v>
      </c>
      <c r="AT95" s="302">
        <f>SUM(AT96:AT99)</f>
        <v>38470139.385850005</v>
      </c>
    </row>
    <row r="96" spans="1:46">
      <c r="A96" s="185"/>
      <c r="B96" s="307" t="s">
        <v>65</v>
      </c>
      <c r="C96" s="304">
        <v>2210651.3632100006</v>
      </c>
      <c r="D96" s="304">
        <v>2108923.7142500007</v>
      </c>
      <c r="E96" s="304">
        <v>2120105.9787900005</v>
      </c>
      <c r="F96" s="304">
        <v>3791241.2048599999</v>
      </c>
      <c r="G96" s="304">
        <v>3901958.7902300009</v>
      </c>
      <c r="H96" s="304">
        <v>3938914.4740899997</v>
      </c>
      <c r="I96" s="304">
        <v>3937085.1442999993</v>
      </c>
      <c r="J96" s="304">
        <v>5051402.8536499999</v>
      </c>
      <c r="K96" s="304">
        <v>4975491.4151500007</v>
      </c>
      <c r="L96" s="304">
        <v>4865046.87519</v>
      </c>
      <c r="M96" s="304">
        <v>5031984.7091000006</v>
      </c>
      <c r="N96" s="304">
        <v>5434110.98912</v>
      </c>
      <c r="O96" s="304">
        <v>5869585.3691800004</v>
      </c>
      <c r="P96" s="304">
        <v>6199259.9996499997</v>
      </c>
      <c r="Q96" s="304">
        <v>6370882.1200299999</v>
      </c>
      <c r="R96" s="304">
        <v>3718497</v>
      </c>
      <c r="S96" s="304">
        <v>3840413</v>
      </c>
      <c r="T96" s="304">
        <v>4034012</v>
      </c>
      <c r="U96" s="304">
        <v>4423694</v>
      </c>
      <c r="V96" s="304">
        <v>4762536.5599999996</v>
      </c>
      <c r="W96" s="304">
        <v>5337220.38</v>
      </c>
      <c r="X96" s="304">
        <v>5707417</v>
      </c>
      <c r="Y96" s="304">
        <v>6591819</v>
      </c>
      <c r="Z96" s="304">
        <v>6287200</v>
      </c>
      <c r="AA96" s="304">
        <v>6366105</v>
      </c>
      <c r="AB96" s="304">
        <v>5883362</v>
      </c>
      <c r="AC96" s="304">
        <v>6143394</v>
      </c>
      <c r="AD96" s="304">
        <v>6495729</v>
      </c>
      <c r="AE96" s="304">
        <v>9093105</v>
      </c>
      <c r="AF96" s="304">
        <v>9430726</v>
      </c>
      <c r="AG96" s="304">
        <v>10284247</v>
      </c>
      <c r="AH96" s="304">
        <v>18374813</v>
      </c>
      <c r="AI96" s="304">
        <v>17201620</v>
      </c>
      <c r="AJ96" s="304">
        <v>16595496</v>
      </c>
      <c r="AK96" s="304">
        <v>16643603</v>
      </c>
      <c r="AL96" s="304">
        <v>16594046</v>
      </c>
      <c r="AM96" s="304">
        <v>16882812</v>
      </c>
      <c r="AN96" s="304">
        <v>10257804.336990001</v>
      </c>
      <c r="AO96" s="304">
        <v>10907609</v>
      </c>
      <c r="AP96" s="304">
        <v>13211725</v>
      </c>
      <c r="AQ96" s="304">
        <v>11124543.740080001</v>
      </c>
      <c r="AR96" s="304">
        <v>11483637</v>
      </c>
      <c r="AS96" s="304">
        <v>11769808.613540003</v>
      </c>
      <c r="AT96" s="304">
        <v>12463052.484820001</v>
      </c>
    </row>
    <row r="97" spans="1:46">
      <c r="A97" s="185"/>
      <c r="B97" s="307" t="s">
        <v>66</v>
      </c>
      <c r="C97" s="304">
        <v>10981.81049</v>
      </c>
      <c r="D97" s="304">
        <v>10762.826290000001</v>
      </c>
      <c r="E97" s="304">
        <v>11069.94557</v>
      </c>
      <c r="F97" s="304">
        <v>11046.581129999999</v>
      </c>
      <c r="G97" s="304">
        <v>11227.45976</v>
      </c>
      <c r="H97" s="304">
        <v>11183.004100000002</v>
      </c>
      <c r="I97" s="304">
        <v>10871.25707</v>
      </c>
      <c r="J97" s="304">
        <v>14859.126590000002</v>
      </c>
      <c r="K97" s="304">
        <v>17961.249780000002</v>
      </c>
      <c r="L97" s="304">
        <v>16875.285889999999</v>
      </c>
      <c r="M97" s="304">
        <v>17516.534630000002</v>
      </c>
      <c r="N97" s="304">
        <v>13632.409309999999</v>
      </c>
      <c r="O97" s="304">
        <v>13497.65136</v>
      </c>
      <c r="P97" s="304">
        <v>13275.47328</v>
      </c>
      <c r="Q97" s="304">
        <v>13092.096800000001</v>
      </c>
      <c r="R97" s="304">
        <v>1836157.1518100002</v>
      </c>
      <c r="S97" s="304">
        <v>1862270</v>
      </c>
      <c r="T97" s="304">
        <v>1955673</v>
      </c>
      <c r="U97" s="304">
        <v>1966337</v>
      </c>
      <c r="V97" s="304">
        <v>2009892.31</v>
      </c>
      <c r="W97" s="304">
        <v>2030036.55</v>
      </c>
      <c r="X97" s="304">
        <v>2094516</v>
      </c>
      <c r="Y97" s="304">
        <v>2157896</v>
      </c>
      <c r="Z97" s="304">
        <v>2413979</v>
      </c>
      <c r="AA97" s="304">
        <v>2513816</v>
      </c>
      <c r="AB97" s="304">
        <v>2662992</v>
      </c>
      <c r="AC97" s="304">
        <v>2824166</v>
      </c>
      <c r="AD97" s="304">
        <v>3033986</v>
      </c>
      <c r="AE97" s="304">
        <v>3243942</v>
      </c>
      <c r="AF97" s="304">
        <v>3494739</v>
      </c>
      <c r="AG97" s="304">
        <v>3981452</v>
      </c>
      <c r="AH97" s="304">
        <v>4255532</v>
      </c>
      <c r="AI97" s="304">
        <v>4588371</v>
      </c>
      <c r="AJ97" s="304">
        <v>4846557</v>
      </c>
      <c r="AK97" s="304">
        <v>5157208</v>
      </c>
      <c r="AL97" s="304">
        <v>5500628</v>
      </c>
      <c r="AM97" s="304">
        <v>5752549</v>
      </c>
      <c r="AN97" s="304">
        <v>14612984.804339999</v>
      </c>
      <c r="AO97" s="304">
        <v>14820319.804339999</v>
      </c>
      <c r="AP97" s="304">
        <v>15592777</v>
      </c>
      <c r="AQ97" s="304">
        <v>17032666.906470027</v>
      </c>
      <c r="AR97" s="304">
        <v>17991199.05314</v>
      </c>
      <c r="AS97" s="304">
        <v>18470869.695680007</v>
      </c>
      <c r="AT97" s="304">
        <v>19250811.342520002</v>
      </c>
    </row>
    <row r="98" spans="1:46">
      <c r="A98" s="185"/>
      <c r="B98" s="307" t="s">
        <v>67</v>
      </c>
      <c r="C98" s="304">
        <v>2925.4414400000001</v>
      </c>
      <c r="D98" s="304">
        <v>2883.7158499999996</v>
      </c>
      <c r="E98" s="304">
        <v>3264.8805500000003</v>
      </c>
      <c r="F98" s="304">
        <v>3014.2291499999992</v>
      </c>
      <c r="G98" s="304">
        <v>3045.75992</v>
      </c>
      <c r="H98" s="304">
        <v>2795.9533999999999</v>
      </c>
      <c r="I98" s="304">
        <v>2658.9784699999996</v>
      </c>
      <c r="J98" s="304">
        <v>3110.5147100000004</v>
      </c>
      <c r="K98" s="304">
        <v>2208.4870600000004</v>
      </c>
      <c r="L98" s="304">
        <v>2801.8259899999994</v>
      </c>
      <c r="M98" s="304">
        <v>3073.5168999999996</v>
      </c>
      <c r="N98" s="304">
        <v>8891.9263400000018</v>
      </c>
      <c r="O98" s="304">
        <v>8482.1074800000006</v>
      </c>
      <c r="P98" s="304">
        <v>7963.8183899999995</v>
      </c>
      <c r="Q98" s="304">
        <v>8147.6178799999998</v>
      </c>
      <c r="R98" s="304">
        <v>945679</v>
      </c>
      <c r="S98" s="304">
        <v>1021232</v>
      </c>
      <c r="T98" s="304">
        <v>926737</v>
      </c>
      <c r="U98" s="304">
        <v>921788</v>
      </c>
      <c r="V98" s="304">
        <v>917308.36</v>
      </c>
      <c r="W98" s="304">
        <v>913885.12</v>
      </c>
      <c r="X98" s="304">
        <v>906246</v>
      </c>
      <c r="Y98" s="304">
        <v>900767</v>
      </c>
      <c r="Z98" s="304">
        <v>898610</v>
      </c>
      <c r="AA98" s="304">
        <v>890640</v>
      </c>
      <c r="AB98" s="304">
        <v>926277</v>
      </c>
      <c r="AC98" s="304">
        <v>918527</v>
      </c>
      <c r="AD98" s="304">
        <v>910979</v>
      </c>
      <c r="AE98" s="304">
        <v>1096271</v>
      </c>
      <c r="AF98" s="304">
        <v>1086870</v>
      </c>
      <c r="AG98" s="304">
        <v>1053202</v>
      </c>
      <c r="AH98" s="304">
        <v>1036724</v>
      </c>
      <c r="AI98" s="304">
        <v>1214094</v>
      </c>
      <c r="AJ98" s="304">
        <v>1180438</v>
      </c>
      <c r="AK98" s="304">
        <v>1109953</v>
      </c>
      <c r="AL98" s="304">
        <v>1042891</v>
      </c>
      <c r="AM98" s="304">
        <v>1030689</v>
      </c>
      <c r="AN98" s="304">
        <v>6786273</v>
      </c>
      <c r="AO98" s="304">
        <v>6714167</v>
      </c>
      <c r="AP98" s="304">
        <v>6615619</v>
      </c>
      <c r="AQ98" s="304">
        <v>7381251.6229300005</v>
      </c>
      <c r="AR98" s="304">
        <v>7159511</v>
      </c>
      <c r="AS98" s="304">
        <v>6948949.4975500023</v>
      </c>
      <c r="AT98" s="304">
        <v>6756275.5585100008</v>
      </c>
    </row>
    <row r="99" spans="1:46">
      <c r="A99" s="185"/>
      <c r="B99" s="310" t="s">
        <v>68</v>
      </c>
      <c r="C99" s="304">
        <v>0</v>
      </c>
      <c r="D99" s="304">
        <v>0</v>
      </c>
      <c r="E99" s="304">
        <v>0</v>
      </c>
      <c r="F99" s="304">
        <v>0</v>
      </c>
      <c r="G99" s="304">
        <v>0</v>
      </c>
      <c r="H99" s="304">
        <v>0</v>
      </c>
      <c r="I99" s="304">
        <v>0</v>
      </c>
      <c r="J99" s="304">
        <v>0</v>
      </c>
      <c r="K99" s="304">
        <v>0</v>
      </c>
      <c r="L99" s="304">
        <v>0</v>
      </c>
      <c r="M99" s="304">
        <v>0</v>
      </c>
      <c r="N99" s="304">
        <v>0</v>
      </c>
      <c r="O99" s="304">
        <v>0</v>
      </c>
      <c r="P99" s="304">
        <v>0</v>
      </c>
      <c r="Q99" s="304">
        <v>0</v>
      </c>
      <c r="R99" s="304">
        <v>0</v>
      </c>
      <c r="S99" s="304">
        <v>0</v>
      </c>
      <c r="T99" s="304">
        <v>0</v>
      </c>
      <c r="U99" s="304">
        <v>0</v>
      </c>
      <c r="V99" s="304">
        <v>0</v>
      </c>
      <c r="W99" s="304">
        <v>0</v>
      </c>
      <c r="X99" s="304">
        <v>0</v>
      </c>
      <c r="Y99" s="304">
        <v>0</v>
      </c>
      <c r="Z99" s="304">
        <v>0</v>
      </c>
      <c r="AA99" s="304">
        <v>0</v>
      </c>
      <c r="AB99" s="304">
        <v>0</v>
      </c>
      <c r="AC99" s="304">
        <v>0</v>
      </c>
      <c r="AD99" s="304">
        <v>0</v>
      </c>
      <c r="AE99" s="304">
        <v>0</v>
      </c>
      <c r="AF99" s="304">
        <v>0</v>
      </c>
      <c r="AG99" s="304">
        <v>0</v>
      </c>
      <c r="AH99" s="304">
        <v>0</v>
      </c>
      <c r="AI99" s="304">
        <v>0</v>
      </c>
      <c r="AJ99" s="304">
        <v>0</v>
      </c>
      <c r="AK99" s="304">
        <v>0</v>
      </c>
      <c r="AL99" s="304">
        <v>0</v>
      </c>
      <c r="AM99" s="304">
        <v>0</v>
      </c>
      <c r="AN99" s="304">
        <v>0</v>
      </c>
      <c r="AO99" s="304">
        <v>0</v>
      </c>
      <c r="AP99" s="304">
        <v>0</v>
      </c>
      <c r="AQ99" s="304">
        <v>0</v>
      </c>
      <c r="AR99" s="304">
        <v>0</v>
      </c>
      <c r="AS99" s="304">
        <v>0</v>
      </c>
      <c r="AT99" s="304">
        <v>0</v>
      </c>
    </row>
    <row r="100" spans="1:46">
      <c r="A100" s="185"/>
      <c r="B100" s="309" t="s">
        <v>69</v>
      </c>
      <c r="C100" s="316">
        <v>3661904.2173900008</v>
      </c>
      <c r="D100" s="316">
        <v>3550067.6113800006</v>
      </c>
      <c r="E100" s="316">
        <v>3423874.6348900003</v>
      </c>
      <c r="F100" s="316">
        <v>4931911.418370001</v>
      </c>
      <c r="G100" s="316">
        <v>4707271.7804700006</v>
      </c>
      <c r="H100" s="316">
        <v>4635486.7834299998</v>
      </c>
      <c r="I100" s="316">
        <v>4675582.8254500004</v>
      </c>
      <c r="J100" s="316">
        <v>6039729.68004</v>
      </c>
      <c r="K100" s="316">
        <v>6075596.6889599999</v>
      </c>
      <c r="L100" s="316">
        <v>6083847.7654400002</v>
      </c>
      <c r="M100" s="316">
        <v>6167536.6080000009</v>
      </c>
      <c r="N100" s="316">
        <v>7061077.8627800001</v>
      </c>
      <c r="O100" s="316">
        <v>7108303.4245399991</v>
      </c>
      <c r="P100" s="316">
        <v>7478685.5343299992</v>
      </c>
      <c r="Q100" s="316">
        <v>7688655.8266399996</v>
      </c>
      <c r="R100" s="316">
        <v>8212004.3350699991</v>
      </c>
      <c r="S100" s="316">
        <v>8394163.5605999995</v>
      </c>
      <c r="T100" s="316">
        <v>8845607.5491400007</v>
      </c>
      <c r="U100" s="316">
        <v>9033510.7254399993</v>
      </c>
      <c r="V100" s="316">
        <v>10130379.799999999</v>
      </c>
      <c r="W100" s="316">
        <v>10333193.83</v>
      </c>
      <c r="X100" s="316">
        <v>11493797</v>
      </c>
      <c r="Y100" s="316">
        <v>12413273</v>
      </c>
      <c r="Z100" s="316">
        <v>12738254</v>
      </c>
      <c r="AA100" s="316">
        <v>12877452</v>
      </c>
      <c r="AB100" s="316">
        <v>13144400</v>
      </c>
      <c r="AC100" s="316">
        <v>13731878</v>
      </c>
      <c r="AD100" s="316">
        <v>14204520</v>
      </c>
      <c r="AE100" s="316">
        <v>16302403</v>
      </c>
      <c r="AF100" s="316">
        <v>20651923</v>
      </c>
      <c r="AG100" s="316">
        <v>25357271</v>
      </c>
      <c r="AH100" s="316">
        <v>26384740</v>
      </c>
      <c r="AI100" s="316">
        <v>25422789</v>
      </c>
      <c r="AJ100" s="316">
        <v>25451022</v>
      </c>
      <c r="AK100" s="316">
        <v>25931865</v>
      </c>
      <c r="AL100" s="316">
        <v>25572350</v>
      </c>
      <c r="AM100" s="316">
        <v>26306052</v>
      </c>
      <c r="AN100" s="316">
        <v>35912399.669100001</v>
      </c>
      <c r="AO100" s="316">
        <v>37621151.804339997</v>
      </c>
      <c r="AP100" s="316">
        <v>43129011.636809997</v>
      </c>
      <c r="AQ100" s="316">
        <v>45548644.477740027</v>
      </c>
      <c r="AR100" s="316">
        <f>AR80+AR64</f>
        <v>44992268.771559998</v>
      </c>
      <c r="AS100" s="316">
        <f>AS80+AS64</f>
        <v>45917859.490600012</v>
      </c>
      <c r="AT100" s="316">
        <f>AT80+AT64</f>
        <v>47600015.138220005</v>
      </c>
    </row>
    <row r="101" spans="1:46" ht="15" thickBot="1">
      <c r="A101" s="185"/>
    </row>
    <row r="102" spans="1:46" ht="16" customHeight="1" thickTop="1" thickBot="1">
      <c r="A102" s="185"/>
      <c r="B102" s="27" t="s">
        <v>95</v>
      </c>
      <c r="C102" s="391">
        <v>2015</v>
      </c>
      <c r="D102" s="391"/>
      <c r="E102" s="391"/>
      <c r="F102" s="391"/>
      <c r="G102" s="392">
        <v>2016</v>
      </c>
      <c r="H102" s="391"/>
      <c r="I102" s="391"/>
      <c r="J102" s="391"/>
      <c r="K102" s="392">
        <v>2017</v>
      </c>
      <c r="L102" s="391"/>
      <c r="M102" s="391"/>
      <c r="N102" s="391"/>
      <c r="O102" s="392">
        <v>2018</v>
      </c>
      <c r="P102" s="391"/>
      <c r="Q102" s="391"/>
      <c r="R102" s="391"/>
      <c r="S102" s="392">
        <v>2019</v>
      </c>
      <c r="T102" s="391"/>
      <c r="U102" s="391"/>
      <c r="V102" s="391"/>
      <c r="W102" s="392">
        <v>2020</v>
      </c>
      <c r="X102" s="391"/>
      <c r="Y102" s="391"/>
      <c r="Z102" s="391"/>
      <c r="AA102" s="392">
        <v>2021</v>
      </c>
      <c r="AB102" s="391"/>
      <c r="AC102" s="391"/>
      <c r="AD102" s="391"/>
      <c r="AE102" s="392">
        <v>2022</v>
      </c>
      <c r="AF102" s="391"/>
      <c r="AG102" s="391"/>
      <c r="AH102" s="391"/>
      <c r="AI102" s="392">
        <v>2023</v>
      </c>
      <c r="AJ102" s="391"/>
      <c r="AK102" s="391"/>
      <c r="AL102" s="391"/>
      <c r="AM102" s="392">
        <v>2024</v>
      </c>
      <c r="AN102" s="391"/>
      <c r="AO102" s="391"/>
      <c r="AP102" s="391"/>
      <c r="AQ102" s="393">
        <v>2025</v>
      </c>
      <c r="AR102" s="394"/>
      <c r="AS102" s="394"/>
      <c r="AT102" s="394"/>
    </row>
    <row r="103" spans="1:46" ht="16" customHeight="1" thickTop="1">
      <c r="A103" s="185"/>
      <c r="B103" s="299" t="s">
        <v>97</v>
      </c>
      <c r="C103" s="300" t="s">
        <v>0</v>
      </c>
      <c r="D103" s="300" t="s">
        <v>1</v>
      </c>
      <c r="E103" s="300" t="s">
        <v>2</v>
      </c>
      <c r="F103" s="300" t="s">
        <v>3</v>
      </c>
      <c r="G103" s="300" t="s">
        <v>4</v>
      </c>
      <c r="H103" s="300" t="s">
        <v>5</v>
      </c>
      <c r="I103" s="300" t="s">
        <v>6</v>
      </c>
      <c r="J103" s="300" t="s">
        <v>7</v>
      </c>
      <c r="K103" s="300" t="s">
        <v>8</v>
      </c>
      <c r="L103" s="300" t="s">
        <v>90</v>
      </c>
      <c r="M103" s="300" t="s">
        <v>102</v>
      </c>
      <c r="N103" s="300" t="s">
        <v>103</v>
      </c>
      <c r="O103" s="300" t="s">
        <v>104</v>
      </c>
      <c r="P103" s="300" t="s">
        <v>106</v>
      </c>
      <c r="Q103" s="300" t="s">
        <v>107</v>
      </c>
      <c r="R103" s="300" t="s">
        <v>108</v>
      </c>
      <c r="S103" s="300" t="s">
        <v>109</v>
      </c>
      <c r="T103" s="300" t="s">
        <v>111</v>
      </c>
      <c r="U103" s="300" t="s">
        <v>116</v>
      </c>
      <c r="V103" s="300" t="s">
        <v>117</v>
      </c>
      <c r="W103" s="300" t="s">
        <v>159</v>
      </c>
      <c r="X103" s="300" t="s">
        <v>178</v>
      </c>
      <c r="Y103" s="300" t="s">
        <v>181</v>
      </c>
      <c r="Z103" s="300" t="s">
        <v>197</v>
      </c>
      <c r="AA103" s="300" t="s">
        <v>199</v>
      </c>
      <c r="AB103" s="300" t="s">
        <v>201</v>
      </c>
      <c r="AC103" s="300" t="s">
        <v>204</v>
      </c>
      <c r="AD103" s="300" t="s">
        <v>206</v>
      </c>
      <c r="AE103" s="300" t="s">
        <v>209</v>
      </c>
      <c r="AF103" s="300" t="s">
        <v>214</v>
      </c>
      <c r="AG103" s="300" t="s">
        <v>222</v>
      </c>
      <c r="AH103" s="300" t="s">
        <v>226</v>
      </c>
      <c r="AI103" s="300" t="s">
        <v>244</v>
      </c>
      <c r="AJ103" s="300" t="s">
        <v>248</v>
      </c>
      <c r="AK103" s="300" t="s">
        <v>266</v>
      </c>
      <c r="AL103" s="300" t="str">
        <f t="shared" ref="AL103:AQ103" si="7">AL8</f>
        <v>4T23</v>
      </c>
      <c r="AM103" s="300" t="str">
        <f t="shared" si="7"/>
        <v>1T24</v>
      </c>
      <c r="AN103" s="300" t="str">
        <f t="shared" si="7"/>
        <v>2T24</v>
      </c>
      <c r="AO103" s="300" t="str">
        <f t="shared" si="7"/>
        <v>3T24</v>
      </c>
      <c r="AP103" s="300" t="str">
        <f t="shared" si="7"/>
        <v>4T24</v>
      </c>
      <c r="AQ103" s="300" t="str">
        <f t="shared" si="7"/>
        <v>1T25</v>
      </c>
      <c r="AR103" s="300" t="str">
        <f t="shared" ref="AR103:AS103" si="8">AR8</f>
        <v>2T25</v>
      </c>
      <c r="AS103" s="300" t="str">
        <f t="shared" si="8"/>
        <v>3T25</v>
      </c>
      <c r="AT103" s="300" t="str">
        <f t="shared" ref="AT103" si="9">AT8</f>
        <v>4T25</v>
      </c>
    </row>
    <row r="104" spans="1:46">
      <c r="A104" s="185"/>
      <c r="B104" s="305" t="s">
        <v>71</v>
      </c>
      <c r="C104" s="302">
        <v>2465714.98343</v>
      </c>
      <c r="D104" s="302">
        <v>15945.88344</v>
      </c>
      <c r="E104" s="302">
        <v>17655.46142</v>
      </c>
      <c r="F104" s="302">
        <v>23306.853929999997</v>
      </c>
      <c r="G104" s="302">
        <v>10028.077660000001</v>
      </c>
      <c r="H104" s="302">
        <v>11954.423709999999</v>
      </c>
      <c r="I104" s="302">
        <v>31110.795290000002</v>
      </c>
      <c r="J104" s="302">
        <v>28700.179809999998</v>
      </c>
      <c r="K104" s="302">
        <v>23577.905029999994</v>
      </c>
      <c r="L104" s="302">
        <v>24667.743749999998</v>
      </c>
      <c r="M104" s="302">
        <v>30186.632249999995</v>
      </c>
      <c r="N104" s="302">
        <v>47642.961989999996</v>
      </c>
      <c r="O104" s="302">
        <v>22422.450380000002</v>
      </c>
      <c r="P104" s="302">
        <v>37467.804330000006</v>
      </c>
      <c r="Q104" s="302">
        <v>35992.467270000001</v>
      </c>
      <c r="R104" s="302">
        <v>197194.75786000001</v>
      </c>
      <c r="S104" s="302">
        <v>125947.24213999999</v>
      </c>
      <c r="T104" s="302">
        <v>143164.78248999998</v>
      </c>
      <c r="U104" s="302">
        <v>215669.18798000002</v>
      </c>
      <c r="V104" s="302">
        <v>297054.87000000005</v>
      </c>
      <c r="W104" s="302">
        <v>225371.64</v>
      </c>
      <c r="X104" s="302">
        <v>697493</v>
      </c>
      <c r="Y104" s="302">
        <v>643901</v>
      </c>
      <c r="Z104" s="302">
        <v>233720</v>
      </c>
      <c r="AA104" s="302">
        <v>172838</v>
      </c>
      <c r="AB104" s="302">
        <v>232391</v>
      </c>
      <c r="AC104" s="302">
        <v>361152</v>
      </c>
      <c r="AD104" s="302">
        <v>428958</v>
      </c>
      <c r="AE104" s="302">
        <v>398878</v>
      </c>
      <c r="AF104" s="302">
        <v>1937056</v>
      </c>
      <c r="AG104" s="302">
        <v>2257110</v>
      </c>
      <c r="AH104" s="302">
        <v>948661</v>
      </c>
      <c r="AI104" s="302">
        <v>940564</v>
      </c>
      <c r="AJ104" s="302">
        <v>1475097</v>
      </c>
      <c r="AK104" s="302">
        <v>1939095</v>
      </c>
      <c r="AL104" s="302">
        <v>2010781</v>
      </c>
      <c r="AM104" s="302">
        <v>1877390</v>
      </c>
      <c r="AN104" s="302">
        <v>1658982.39564</v>
      </c>
      <c r="AO104" s="302">
        <v>2010510.3346299999</v>
      </c>
      <c r="AP104" s="302">
        <v>2918530.1007400001</v>
      </c>
      <c r="AQ104" s="302">
        <v>3698340.8880500267</v>
      </c>
      <c r="AR104" s="302">
        <f>SUM(AR105:AR125)</f>
        <v>3410848.0173699996</v>
      </c>
      <c r="AS104" s="302">
        <f>SUM(AS105:AS125)</f>
        <v>4180839.16188</v>
      </c>
      <c r="AT104" s="302">
        <f>SUM(AT105:AT125)</f>
        <v>5869770.1049799994</v>
      </c>
    </row>
    <row r="105" spans="1:46">
      <c r="A105" s="185"/>
      <c r="B105" s="310" t="s">
        <v>72</v>
      </c>
      <c r="C105" s="304">
        <v>13547.38805</v>
      </c>
      <c r="D105" s="304">
        <v>10586.07271</v>
      </c>
      <c r="E105" s="304">
        <v>11660.075420000001</v>
      </c>
      <c r="F105" s="304">
        <v>3868.6832400000003</v>
      </c>
      <c r="G105" s="304">
        <v>3379.93912</v>
      </c>
      <c r="H105" s="304">
        <v>3212.1969300000001</v>
      </c>
      <c r="I105" s="304">
        <v>3517</v>
      </c>
      <c r="J105" s="304">
        <v>12066.601909999999</v>
      </c>
      <c r="K105" s="304">
        <v>7748.5404799999997</v>
      </c>
      <c r="L105" s="304">
        <v>7598.4919199999995</v>
      </c>
      <c r="M105" s="304">
        <v>4771.0332799999996</v>
      </c>
      <c r="N105" s="304">
        <v>10841.155639999997</v>
      </c>
      <c r="O105" s="304">
        <v>7447.9600499999997</v>
      </c>
      <c r="P105" s="304">
        <v>18156.906620000002</v>
      </c>
      <c r="Q105" s="304">
        <v>9212.4558300000008</v>
      </c>
      <c r="R105" s="304">
        <v>59347</v>
      </c>
      <c r="S105" s="304">
        <v>46209</v>
      </c>
      <c r="T105" s="304">
        <v>44876</v>
      </c>
      <c r="U105" s="304">
        <v>51210</v>
      </c>
      <c r="V105" s="304">
        <v>113603.77</v>
      </c>
      <c r="W105" s="304">
        <v>84434.33</v>
      </c>
      <c r="X105" s="304">
        <v>68181</v>
      </c>
      <c r="Y105" s="304">
        <v>62304</v>
      </c>
      <c r="Z105" s="304">
        <v>44523</v>
      </c>
      <c r="AA105" s="304">
        <v>36115</v>
      </c>
      <c r="AB105" s="304">
        <v>51911</v>
      </c>
      <c r="AC105" s="304">
        <v>95870</v>
      </c>
      <c r="AD105" s="304">
        <v>152861</v>
      </c>
      <c r="AE105" s="304">
        <v>122311</v>
      </c>
      <c r="AF105" s="304">
        <v>101681</v>
      </c>
      <c r="AG105" s="304">
        <v>99977</v>
      </c>
      <c r="AH105" s="304">
        <v>191534</v>
      </c>
      <c r="AI105" s="304">
        <v>228907</v>
      </c>
      <c r="AJ105" s="304">
        <v>217245</v>
      </c>
      <c r="AK105" s="304">
        <v>174686</v>
      </c>
      <c r="AL105" s="304">
        <v>226453</v>
      </c>
      <c r="AM105" s="304">
        <v>188271</v>
      </c>
      <c r="AN105" s="304">
        <v>268000.39564</v>
      </c>
      <c r="AO105" s="304">
        <v>372744.33463</v>
      </c>
      <c r="AP105" s="304">
        <v>985054.54883999994</v>
      </c>
      <c r="AQ105" s="304">
        <v>1082006.7387800273</v>
      </c>
      <c r="AR105" s="304">
        <v>703799</v>
      </c>
      <c r="AS105" s="304">
        <v>1008509.5258099999</v>
      </c>
      <c r="AT105" s="304">
        <v>1760151.7095899996</v>
      </c>
    </row>
    <row r="106" spans="1:46">
      <c r="A106" s="185"/>
      <c r="B106" s="310" t="s">
        <v>207</v>
      </c>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2"/>
      <c r="AB106" s="302"/>
      <c r="AC106" s="302"/>
      <c r="AD106" s="302">
        <v>0</v>
      </c>
      <c r="AE106" s="302">
        <v>0</v>
      </c>
      <c r="AF106" s="302">
        <v>0</v>
      </c>
      <c r="AG106" s="302">
        <v>0</v>
      </c>
      <c r="AH106" s="302">
        <v>0</v>
      </c>
      <c r="AI106" s="302">
        <v>0</v>
      </c>
      <c r="AJ106" s="302">
        <v>0</v>
      </c>
      <c r="AK106" s="302">
        <v>0</v>
      </c>
      <c r="AL106" s="302">
        <v>0</v>
      </c>
      <c r="AM106" s="302">
        <v>0</v>
      </c>
      <c r="AN106" s="304">
        <v>123882</v>
      </c>
      <c r="AO106" s="304">
        <v>682213</v>
      </c>
      <c r="AP106" s="304">
        <v>811910</v>
      </c>
      <c r="AQ106" s="304">
        <v>1344505.6010399999</v>
      </c>
      <c r="AR106" s="304">
        <v>770003.01899000001</v>
      </c>
      <c r="AS106" s="304">
        <v>631684.73609000002</v>
      </c>
      <c r="AT106" s="304">
        <v>964674.58864999993</v>
      </c>
    </row>
    <row r="107" spans="1:46">
      <c r="A107" s="185"/>
      <c r="B107" s="310" t="s">
        <v>74</v>
      </c>
      <c r="C107" s="304">
        <v>2146.2925200000004</v>
      </c>
      <c r="D107" s="304">
        <v>1082.7858899999999</v>
      </c>
      <c r="E107" s="304">
        <v>2028.6275200000002</v>
      </c>
      <c r="F107" s="304">
        <v>3459.8614899999998</v>
      </c>
      <c r="G107" s="304">
        <v>1475.0828600000002</v>
      </c>
      <c r="H107" s="304">
        <v>1374.4658100000001</v>
      </c>
      <c r="I107" s="304">
        <v>2158.4526299999998</v>
      </c>
      <c r="J107" s="304">
        <v>5086.6743499999993</v>
      </c>
      <c r="K107" s="304">
        <v>2659.17274</v>
      </c>
      <c r="L107" s="304">
        <v>1856.9280700000004</v>
      </c>
      <c r="M107" s="304">
        <v>2161.5926999999997</v>
      </c>
      <c r="N107" s="304">
        <v>4752.4209900000005</v>
      </c>
      <c r="O107" s="304">
        <v>1140.4903300000001</v>
      </c>
      <c r="P107" s="304">
        <v>735.50158999999996</v>
      </c>
      <c r="Q107" s="304">
        <v>888.90563999999995</v>
      </c>
      <c r="R107" s="304">
        <v>30616.72725</v>
      </c>
      <c r="S107" s="304">
        <v>11581</v>
      </c>
      <c r="T107" s="304">
        <v>16458</v>
      </c>
      <c r="U107" s="304">
        <v>35297</v>
      </c>
      <c r="V107" s="304">
        <v>58127.89</v>
      </c>
      <c r="W107" s="304">
        <v>19179.45</v>
      </c>
      <c r="X107" s="304">
        <v>32010</v>
      </c>
      <c r="Y107" s="304">
        <v>29575</v>
      </c>
      <c r="Z107" s="304">
        <v>46006</v>
      </c>
      <c r="AA107" s="304">
        <v>11013</v>
      </c>
      <c r="AB107" s="304">
        <v>68267</v>
      </c>
      <c r="AC107" s="304">
        <v>109331</v>
      </c>
      <c r="AD107" s="304">
        <v>112341</v>
      </c>
      <c r="AE107" s="304">
        <v>13511</v>
      </c>
      <c r="AF107" s="304">
        <v>61569</v>
      </c>
      <c r="AG107" s="304">
        <v>56714</v>
      </c>
      <c r="AH107" s="304">
        <v>40959</v>
      </c>
      <c r="AI107" s="304">
        <v>66503</v>
      </c>
      <c r="AJ107" s="304">
        <v>65488</v>
      </c>
      <c r="AK107" s="304">
        <v>54274</v>
      </c>
      <c r="AL107" s="304">
        <v>52496</v>
      </c>
      <c r="AM107" s="304">
        <v>13682</v>
      </c>
      <c r="AN107" s="304">
        <v>44676</v>
      </c>
      <c r="AO107" s="304">
        <v>71357</v>
      </c>
      <c r="AP107" s="304">
        <v>145693.53703000001</v>
      </c>
      <c r="AQ107" s="304">
        <v>100197.83017</v>
      </c>
      <c r="AR107" s="304">
        <v>103218</v>
      </c>
      <c r="AS107" s="304">
        <v>139615.17960000006</v>
      </c>
      <c r="AT107" s="304">
        <v>163149.92074999996</v>
      </c>
    </row>
    <row r="108" spans="1:46">
      <c r="A108" s="185"/>
      <c r="B108" s="310" t="s">
        <v>105</v>
      </c>
      <c r="C108" s="304">
        <v>6590.5839999999998</v>
      </c>
      <c r="D108" s="304">
        <v>4185.8825799999995</v>
      </c>
      <c r="E108" s="304">
        <v>3875.6162199999999</v>
      </c>
      <c r="F108" s="304">
        <v>8210.5988799999996</v>
      </c>
      <c r="G108" s="304">
        <v>5081.6009599999998</v>
      </c>
      <c r="H108" s="304">
        <v>2848.0624399999997</v>
      </c>
      <c r="I108" s="304">
        <v>2773.6265400000002</v>
      </c>
      <c r="J108" s="304">
        <v>2803.3307599999998</v>
      </c>
      <c r="K108" s="304">
        <v>13140.161809999998</v>
      </c>
      <c r="L108" s="304">
        <v>15184.64869</v>
      </c>
      <c r="M108" s="304">
        <v>23226.331199999997</v>
      </c>
      <c r="N108" s="304">
        <v>7124.1461099999997</v>
      </c>
      <c r="O108" s="304">
        <v>8276</v>
      </c>
      <c r="P108" s="304">
        <v>7810.1162800000002</v>
      </c>
      <c r="Q108" s="304">
        <v>8955.5476799999997</v>
      </c>
      <c r="R108" s="304">
        <v>12632.17093</v>
      </c>
      <c r="S108" s="304">
        <v>14254.632730000001</v>
      </c>
      <c r="T108" s="304">
        <v>15582.426559999998</v>
      </c>
      <c r="U108" s="304">
        <v>19132.09045</v>
      </c>
      <c r="V108" s="304">
        <v>17198.18</v>
      </c>
      <c r="W108" s="304">
        <v>15711.17</v>
      </c>
      <c r="X108" s="304">
        <v>26362</v>
      </c>
      <c r="Y108" s="304">
        <v>20537</v>
      </c>
      <c r="Z108" s="304">
        <v>34643</v>
      </c>
      <c r="AA108" s="304">
        <v>31643</v>
      </c>
      <c r="AB108" s="304">
        <v>21463</v>
      </c>
      <c r="AC108" s="304">
        <v>23861</v>
      </c>
      <c r="AD108" s="304">
        <v>23986</v>
      </c>
      <c r="AE108" s="304">
        <v>25024</v>
      </c>
      <c r="AF108" s="304">
        <v>21436</v>
      </c>
      <c r="AG108" s="304">
        <v>25444</v>
      </c>
      <c r="AH108" s="304">
        <v>40832</v>
      </c>
      <c r="AI108" s="304">
        <v>59851</v>
      </c>
      <c r="AJ108" s="304">
        <v>37129</v>
      </c>
      <c r="AK108" s="304">
        <v>41965</v>
      </c>
      <c r="AL108" s="304">
        <v>40604</v>
      </c>
      <c r="AM108" s="304">
        <v>59410</v>
      </c>
      <c r="AN108" s="304">
        <v>57655</v>
      </c>
      <c r="AO108" s="304">
        <v>65799</v>
      </c>
      <c r="AP108" s="304">
        <v>63714.739799999996</v>
      </c>
      <c r="AQ108" s="304">
        <v>125114.10535</v>
      </c>
      <c r="AR108" s="304">
        <v>78908.545079999996</v>
      </c>
      <c r="AS108" s="304">
        <v>90207.521059999985</v>
      </c>
      <c r="AT108" s="304">
        <v>89705.211460000006</v>
      </c>
    </row>
    <row r="109" spans="1:46">
      <c r="A109" s="185"/>
      <c r="B109" s="310" t="s">
        <v>122</v>
      </c>
      <c r="C109" s="304">
        <v>0</v>
      </c>
      <c r="D109" s="304">
        <v>0</v>
      </c>
      <c r="E109" s="304">
        <v>0</v>
      </c>
      <c r="F109" s="304">
        <v>0</v>
      </c>
      <c r="G109" s="304">
        <v>0</v>
      </c>
      <c r="H109" s="304">
        <v>0</v>
      </c>
      <c r="I109" s="304">
        <v>0</v>
      </c>
      <c r="J109" s="304">
        <v>0</v>
      </c>
      <c r="K109" s="304">
        <v>0</v>
      </c>
      <c r="L109" s="304">
        <v>0</v>
      </c>
      <c r="M109" s="304">
        <v>0</v>
      </c>
      <c r="N109" s="304">
        <v>0</v>
      </c>
      <c r="O109" s="304">
        <v>5527</v>
      </c>
      <c r="P109" s="304">
        <v>10731.79984</v>
      </c>
      <c r="Q109" s="304">
        <v>16902.832119999999</v>
      </c>
      <c r="R109" s="304">
        <v>42063.276720000002</v>
      </c>
      <c r="S109" s="304">
        <v>9466.271929999999</v>
      </c>
      <c r="T109" s="304">
        <v>18932.543839999998</v>
      </c>
      <c r="U109" s="304">
        <v>29322.74727</v>
      </c>
      <c r="V109" s="304">
        <v>51052.98</v>
      </c>
      <c r="W109" s="304">
        <v>10939.63</v>
      </c>
      <c r="X109" s="304">
        <v>20992</v>
      </c>
      <c r="Y109" s="304">
        <v>33264</v>
      </c>
      <c r="Z109" s="304">
        <v>51255</v>
      </c>
      <c r="AA109" s="304">
        <v>11974</v>
      </c>
      <c r="AB109" s="304">
        <v>25468</v>
      </c>
      <c r="AC109" s="304">
        <v>35579</v>
      </c>
      <c r="AD109" s="304">
        <v>60709</v>
      </c>
      <c r="AE109" s="304">
        <v>13986</v>
      </c>
      <c r="AF109" s="304">
        <v>29458</v>
      </c>
      <c r="AG109" s="304">
        <v>46883</v>
      </c>
      <c r="AH109" s="304">
        <v>82271</v>
      </c>
      <c r="AI109" s="304">
        <v>22655</v>
      </c>
      <c r="AJ109" s="304">
        <v>43977</v>
      </c>
      <c r="AK109" s="304">
        <v>72782</v>
      </c>
      <c r="AL109" s="304">
        <v>111289</v>
      </c>
      <c r="AM109" s="304">
        <v>28167</v>
      </c>
      <c r="AN109" s="304">
        <v>59343</v>
      </c>
      <c r="AO109" s="304">
        <v>97038</v>
      </c>
      <c r="AP109" s="304">
        <v>128517.2602</v>
      </c>
      <c r="AQ109" s="304">
        <v>0</v>
      </c>
      <c r="AR109" s="304">
        <v>74205.975599999991</v>
      </c>
      <c r="AS109" s="304">
        <v>99506.000459999996</v>
      </c>
      <c r="AT109" s="304">
        <v>189890.29962999999</v>
      </c>
    </row>
    <row r="110" spans="1:46">
      <c r="A110" s="185"/>
      <c r="B110" s="310" t="s">
        <v>124</v>
      </c>
      <c r="C110" s="304">
        <v>2206486.1759299999</v>
      </c>
      <c r="D110" s="304">
        <v>0</v>
      </c>
      <c r="E110" s="304">
        <v>0</v>
      </c>
      <c r="F110" s="304">
        <v>0</v>
      </c>
      <c r="G110" s="304">
        <v>0</v>
      </c>
      <c r="H110" s="304">
        <v>0</v>
      </c>
      <c r="I110" s="304">
        <v>0</v>
      </c>
      <c r="J110" s="304">
        <v>0</v>
      </c>
      <c r="K110" s="304">
        <v>0</v>
      </c>
      <c r="L110" s="304">
        <v>0</v>
      </c>
      <c r="M110" s="304">
        <v>0</v>
      </c>
      <c r="N110" s="304">
        <v>0</v>
      </c>
      <c r="O110" s="304">
        <v>0</v>
      </c>
      <c r="P110" s="304">
        <v>0</v>
      </c>
      <c r="Q110" s="304">
        <v>0</v>
      </c>
      <c r="R110" s="304">
        <v>9590.2181700000001</v>
      </c>
      <c r="S110" s="304">
        <v>11517.396070000001</v>
      </c>
      <c r="T110" s="304">
        <v>11543.26215</v>
      </c>
      <c r="U110" s="304">
        <v>11543.26215</v>
      </c>
      <c r="V110" s="304">
        <v>11868.6</v>
      </c>
      <c r="W110" s="304">
        <v>11882.66</v>
      </c>
      <c r="X110" s="304">
        <v>103821</v>
      </c>
      <c r="Y110" s="304">
        <v>14797</v>
      </c>
      <c r="Z110" s="304">
        <v>15448</v>
      </c>
      <c r="AA110" s="304">
        <v>15447</v>
      </c>
      <c r="AB110" s="304">
        <v>15447</v>
      </c>
      <c r="AC110" s="304">
        <v>15447</v>
      </c>
      <c r="AD110" s="304">
        <v>15447</v>
      </c>
      <c r="AE110" s="304">
        <v>15450</v>
      </c>
      <c r="AF110" s="304">
        <v>15480</v>
      </c>
      <c r="AG110" s="304">
        <v>15518</v>
      </c>
      <c r="AH110" s="304">
        <v>15563</v>
      </c>
      <c r="AI110" s="304">
        <v>15613</v>
      </c>
      <c r="AJ110" s="304">
        <v>15660</v>
      </c>
      <c r="AK110" s="304">
        <v>515697</v>
      </c>
      <c r="AL110" s="304">
        <v>515718</v>
      </c>
      <c r="AM110" s="304">
        <v>515405</v>
      </c>
      <c r="AN110" s="304">
        <v>530049</v>
      </c>
      <c r="AO110" s="304">
        <v>27362</v>
      </c>
      <c r="AP110" s="304">
        <v>30821</v>
      </c>
      <c r="AQ110" s="304">
        <v>68228.00579000001</v>
      </c>
      <c r="AR110" s="304">
        <v>15639.035250000001</v>
      </c>
      <c r="AS110" s="304">
        <v>16467.617289999998</v>
      </c>
      <c r="AT110" s="304">
        <v>16949.300670000001</v>
      </c>
    </row>
    <row r="111" spans="1:46">
      <c r="A111" s="185"/>
      <c r="B111" s="310" t="s">
        <v>125</v>
      </c>
      <c r="C111" s="304">
        <v>227104.28847999999</v>
      </c>
      <c r="D111" s="304">
        <v>-9.8225427791476249E-14</v>
      </c>
      <c r="E111" s="304">
        <v>-9.8225427791476249E-14</v>
      </c>
      <c r="F111" s="304">
        <v>-9.8225427791476249E-14</v>
      </c>
      <c r="G111" s="304">
        <v>0</v>
      </c>
      <c r="H111" s="304">
        <v>0</v>
      </c>
      <c r="I111" s="304">
        <v>0</v>
      </c>
      <c r="J111" s="304">
        <v>0.03</v>
      </c>
      <c r="K111" s="304">
        <v>0.03</v>
      </c>
      <c r="L111" s="304">
        <v>0.03</v>
      </c>
      <c r="M111" s="304">
        <v>0.03</v>
      </c>
      <c r="N111" s="304">
        <v>0.03</v>
      </c>
      <c r="O111" s="304">
        <v>0</v>
      </c>
      <c r="P111" s="304">
        <v>0</v>
      </c>
      <c r="Q111" s="304">
        <v>0</v>
      </c>
      <c r="R111" s="304">
        <v>268.65546000000001</v>
      </c>
      <c r="S111" s="304">
        <v>337.16664000000003</v>
      </c>
      <c r="T111" s="304">
        <v>289.0788</v>
      </c>
      <c r="U111" s="304">
        <v>276.3707</v>
      </c>
      <c r="V111" s="304">
        <v>281.49</v>
      </c>
      <c r="W111" s="304">
        <v>282.92</v>
      </c>
      <c r="X111" s="304">
        <v>1128</v>
      </c>
      <c r="Y111" s="304">
        <v>241</v>
      </c>
      <c r="Z111" s="304">
        <v>234</v>
      </c>
      <c r="AA111" s="304">
        <v>217</v>
      </c>
      <c r="AB111" s="304">
        <v>199</v>
      </c>
      <c r="AC111" s="304">
        <v>196</v>
      </c>
      <c r="AD111" s="304">
        <v>208</v>
      </c>
      <c r="AE111" s="304">
        <v>212</v>
      </c>
      <c r="AF111" s="304">
        <v>186</v>
      </c>
      <c r="AG111" s="304">
        <v>173</v>
      </c>
      <c r="AH111" s="304">
        <v>171</v>
      </c>
      <c r="AI111" s="304">
        <v>157</v>
      </c>
      <c r="AJ111" s="304">
        <v>135</v>
      </c>
      <c r="AK111" s="304">
        <v>2001</v>
      </c>
      <c r="AL111" s="304">
        <v>18219</v>
      </c>
      <c r="AM111" s="304">
        <v>33847</v>
      </c>
      <c r="AN111" s="304">
        <v>50297</v>
      </c>
      <c r="AO111" s="304">
        <v>2003</v>
      </c>
      <c r="AP111" s="304">
        <v>1232</v>
      </c>
      <c r="AQ111" s="304">
        <v>5793.0743500000008</v>
      </c>
      <c r="AR111" s="304">
        <v>16131.72393</v>
      </c>
      <c r="AS111" s="304">
        <v>11778.80049</v>
      </c>
      <c r="AT111" s="304">
        <v>13652.717470000001</v>
      </c>
    </row>
    <row r="112" spans="1:46">
      <c r="A112" s="185"/>
      <c r="B112" s="310" t="s">
        <v>126</v>
      </c>
      <c r="C112" s="146">
        <v>0</v>
      </c>
      <c r="D112" s="146">
        <v>0</v>
      </c>
      <c r="E112" s="146">
        <v>0</v>
      </c>
      <c r="F112" s="146">
        <v>0</v>
      </c>
      <c r="G112" s="146">
        <v>0</v>
      </c>
      <c r="H112" s="146">
        <v>0</v>
      </c>
      <c r="I112" s="146">
        <v>0</v>
      </c>
      <c r="J112" s="146">
        <v>0</v>
      </c>
      <c r="K112" s="146">
        <v>0</v>
      </c>
      <c r="L112" s="146">
        <v>0</v>
      </c>
      <c r="M112" s="146">
        <v>0</v>
      </c>
      <c r="N112" s="146">
        <v>0</v>
      </c>
      <c r="O112" s="146">
        <v>0</v>
      </c>
      <c r="P112" s="146">
        <v>0</v>
      </c>
      <c r="Q112" s="146">
        <v>0</v>
      </c>
      <c r="R112" s="146">
        <v>0</v>
      </c>
      <c r="S112" s="146">
        <v>0</v>
      </c>
      <c r="T112" s="146">
        <v>-31.711740000000002</v>
      </c>
      <c r="U112" s="146">
        <v>-32.478900000000003</v>
      </c>
      <c r="V112" s="146">
        <v>-33.24</v>
      </c>
      <c r="W112" s="146">
        <v>-72.27</v>
      </c>
      <c r="X112" s="146">
        <v>-72</v>
      </c>
      <c r="Y112" s="146">
        <v>-71</v>
      </c>
      <c r="Z112" s="146">
        <v>-69</v>
      </c>
      <c r="AA112" s="146">
        <v>-64</v>
      </c>
      <c r="AB112" s="146">
        <v>-64</v>
      </c>
      <c r="AC112" s="146">
        <v>-63</v>
      </c>
      <c r="AD112" s="146">
        <v>-60</v>
      </c>
      <c r="AE112" s="146">
        <v>-58</v>
      </c>
      <c r="AF112" s="146">
        <v>-56</v>
      </c>
      <c r="AG112" s="146">
        <v>-54</v>
      </c>
      <c r="AH112" s="146">
        <v>-57</v>
      </c>
      <c r="AI112" s="146">
        <v>-50</v>
      </c>
      <c r="AJ112" s="146">
        <v>-48</v>
      </c>
      <c r="AK112" s="146">
        <v>-46</v>
      </c>
      <c r="AL112" s="146">
        <v>-43</v>
      </c>
      <c r="AM112" s="146">
        <v>-63</v>
      </c>
      <c r="AN112" s="146">
        <v>-49</v>
      </c>
      <c r="AO112" s="146">
        <v>-30</v>
      </c>
      <c r="AP112" s="146">
        <v>-22</v>
      </c>
      <c r="AQ112" s="304">
        <v>-19.759990000000002</v>
      </c>
      <c r="AR112" s="304">
        <v>-19.759990000000002</v>
      </c>
      <c r="AS112" s="304">
        <v>-19.759990000000002</v>
      </c>
      <c r="AT112" s="304">
        <v>-19.759990000000002</v>
      </c>
    </row>
    <row r="113" spans="1:46">
      <c r="A113" s="185"/>
      <c r="B113" s="310" t="s">
        <v>127</v>
      </c>
      <c r="C113" s="302">
        <v>0</v>
      </c>
      <c r="D113" s="302">
        <v>0</v>
      </c>
      <c r="E113" s="302">
        <v>0</v>
      </c>
      <c r="F113" s="302">
        <v>0</v>
      </c>
      <c r="G113" s="302">
        <v>0</v>
      </c>
      <c r="H113" s="302">
        <v>0</v>
      </c>
      <c r="I113" s="302">
        <v>0</v>
      </c>
      <c r="J113" s="302">
        <v>0</v>
      </c>
      <c r="K113" s="302">
        <v>0</v>
      </c>
      <c r="L113" s="302">
        <v>0</v>
      </c>
      <c r="M113" s="302">
        <v>0</v>
      </c>
      <c r="N113" s="302">
        <v>0</v>
      </c>
      <c r="O113" s="302">
        <v>0</v>
      </c>
      <c r="P113" s="302">
        <v>0</v>
      </c>
      <c r="Q113" s="302">
        <v>0</v>
      </c>
      <c r="R113" s="302">
        <v>0</v>
      </c>
      <c r="S113" s="302">
        <v>0</v>
      </c>
      <c r="T113" s="302">
        <v>0</v>
      </c>
      <c r="U113" s="302">
        <v>0</v>
      </c>
      <c r="V113" s="302">
        <v>0</v>
      </c>
      <c r="W113" s="302">
        <v>0</v>
      </c>
      <c r="X113" s="302">
        <v>0</v>
      </c>
      <c r="Y113" s="302">
        <v>0</v>
      </c>
      <c r="Z113" s="302">
        <v>0</v>
      </c>
      <c r="AA113" s="302">
        <v>0</v>
      </c>
      <c r="AB113" s="302">
        <v>0</v>
      </c>
      <c r="AC113" s="302">
        <v>0</v>
      </c>
      <c r="AD113" s="302">
        <v>0</v>
      </c>
      <c r="AE113" s="302">
        <v>0</v>
      </c>
      <c r="AF113" s="302">
        <v>0</v>
      </c>
      <c r="AG113" s="302">
        <v>0</v>
      </c>
      <c r="AH113" s="302">
        <v>0</v>
      </c>
      <c r="AI113" s="302">
        <v>0</v>
      </c>
      <c r="AJ113" s="302">
        <v>0</v>
      </c>
      <c r="AK113" s="302">
        <v>0</v>
      </c>
      <c r="AL113" s="302">
        <v>0</v>
      </c>
      <c r="AM113" s="302">
        <v>0</v>
      </c>
      <c r="AN113" s="302">
        <v>0</v>
      </c>
      <c r="AO113" s="302">
        <v>0</v>
      </c>
      <c r="AP113" s="302">
        <v>0</v>
      </c>
      <c r="AQ113" s="302">
        <v>0</v>
      </c>
      <c r="AR113" s="302">
        <v>0</v>
      </c>
      <c r="AS113" s="302">
        <v>0</v>
      </c>
      <c r="AT113" s="302">
        <v>0</v>
      </c>
    </row>
    <row r="114" spans="1:46">
      <c r="A114" s="185"/>
      <c r="B114" s="310" t="s">
        <v>349</v>
      </c>
      <c r="C114" s="311">
        <v>0</v>
      </c>
      <c r="D114" s="311">
        <v>0</v>
      </c>
      <c r="E114" s="311">
        <v>0</v>
      </c>
      <c r="F114" s="311">
        <v>0</v>
      </c>
      <c r="G114" s="311">
        <v>0</v>
      </c>
      <c r="H114" s="311">
        <v>0</v>
      </c>
      <c r="I114" s="311">
        <v>0</v>
      </c>
      <c r="J114" s="311">
        <v>0</v>
      </c>
      <c r="K114" s="311">
        <v>0</v>
      </c>
      <c r="L114" s="311">
        <v>0</v>
      </c>
      <c r="M114" s="311">
        <v>0</v>
      </c>
      <c r="N114" s="311">
        <v>0</v>
      </c>
      <c r="O114" s="311">
        <v>0</v>
      </c>
      <c r="P114" s="311">
        <v>0</v>
      </c>
      <c r="Q114" s="311">
        <v>0</v>
      </c>
      <c r="R114" s="311">
        <v>0</v>
      </c>
      <c r="S114" s="311">
        <v>0</v>
      </c>
      <c r="T114" s="311">
        <v>0</v>
      </c>
      <c r="U114" s="311">
        <v>0</v>
      </c>
      <c r="V114" s="311">
        <v>0</v>
      </c>
      <c r="W114" s="311">
        <v>0</v>
      </c>
      <c r="X114" s="311">
        <v>410000</v>
      </c>
      <c r="Y114" s="311">
        <v>410000</v>
      </c>
      <c r="Z114" s="311">
        <v>0</v>
      </c>
      <c r="AA114" s="311">
        <v>0</v>
      </c>
      <c r="AB114" s="311">
        <v>0</v>
      </c>
      <c r="AC114" s="311">
        <v>0</v>
      </c>
      <c r="AD114" s="311">
        <v>0</v>
      </c>
      <c r="AE114" s="311">
        <v>0</v>
      </c>
      <c r="AF114" s="311">
        <v>1500000</v>
      </c>
      <c r="AG114" s="311">
        <v>1500000</v>
      </c>
      <c r="AH114" s="311">
        <v>0</v>
      </c>
      <c r="AI114" s="311">
        <v>0</v>
      </c>
      <c r="AJ114" s="311">
        <v>750000</v>
      </c>
      <c r="AK114" s="311">
        <v>750000</v>
      </c>
      <c r="AL114" s="311">
        <v>750000</v>
      </c>
      <c r="AM114" s="311">
        <v>750000</v>
      </c>
      <c r="AN114" s="311">
        <v>0</v>
      </c>
      <c r="AO114" s="311">
        <v>250000</v>
      </c>
      <c r="AP114" s="311">
        <v>216667</v>
      </c>
      <c r="AQ114" s="311">
        <v>286725.07676999999</v>
      </c>
      <c r="AR114" s="311">
        <v>287147.95</v>
      </c>
      <c r="AS114" s="311">
        <v>287147.95</v>
      </c>
      <c r="AT114" s="311">
        <v>369095.00787999999</v>
      </c>
    </row>
    <row r="115" spans="1:46">
      <c r="A115" s="185"/>
      <c r="B115" s="310" t="s">
        <v>350</v>
      </c>
      <c r="C115" s="304">
        <v>0</v>
      </c>
      <c r="D115" s="304">
        <v>0</v>
      </c>
      <c r="E115" s="304">
        <v>0</v>
      </c>
      <c r="F115" s="304">
        <v>0</v>
      </c>
      <c r="G115" s="304">
        <v>0</v>
      </c>
      <c r="H115" s="304">
        <v>0</v>
      </c>
      <c r="I115" s="304">
        <v>0</v>
      </c>
      <c r="J115" s="304">
        <v>0</v>
      </c>
      <c r="K115" s="304">
        <v>0</v>
      </c>
      <c r="L115" s="304">
        <v>0</v>
      </c>
      <c r="M115" s="304">
        <v>0</v>
      </c>
      <c r="N115" s="304">
        <v>0</v>
      </c>
      <c r="O115" s="304">
        <v>0</v>
      </c>
      <c r="P115" s="304">
        <v>0</v>
      </c>
      <c r="Q115" s="304">
        <v>0</v>
      </c>
      <c r="R115" s="304">
        <v>0</v>
      </c>
      <c r="S115" s="304">
        <v>0</v>
      </c>
      <c r="T115" s="304">
        <v>10249.578089999999</v>
      </c>
      <c r="U115" s="304">
        <v>44895.033640000001</v>
      </c>
      <c r="V115" s="304">
        <v>13993.87</v>
      </c>
      <c r="W115" s="304">
        <v>46895.85</v>
      </c>
      <c r="X115" s="304">
        <v>16283</v>
      </c>
      <c r="Y115" s="304">
        <v>56561</v>
      </c>
      <c r="Z115" s="304">
        <v>22600</v>
      </c>
      <c r="AA115" s="304">
        <v>48440</v>
      </c>
      <c r="AB115" s="304">
        <v>27857</v>
      </c>
      <c r="AC115" s="304">
        <v>65556</v>
      </c>
      <c r="AD115" s="304">
        <v>38961</v>
      </c>
      <c r="AE115" s="304">
        <v>94676</v>
      </c>
      <c r="AF115" s="304">
        <v>112100</v>
      </c>
      <c r="AG115" s="304">
        <v>281088</v>
      </c>
      <c r="AH115" s="304">
        <v>353608</v>
      </c>
      <c r="AI115" s="304">
        <v>408400</v>
      </c>
      <c r="AJ115" s="304">
        <v>208662</v>
      </c>
      <c r="AK115" s="304">
        <v>249992</v>
      </c>
      <c r="AL115" s="304">
        <v>195127</v>
      </c>
      <c r="AM115" s="304">
        <v>215050</v>
      </c>
      <c r="AN115" s="304">
        <v>313702</v>
      </c>
      <c r="AO115" s="304">
        <v>179825</v>
      </c>
      <c r="AP115" s="304">
        <v>250148</v>
      </c>
      <c r="AQ115" s="304">
        <v>223158.29888999998</v>
      </c>
      <c r="AR115" s="304">
        <v>268483.03444999998</v>
      </c>
      <c r="AS115" s="304">
        <v>260117.32227</v>
      </c>
      <c r="AT115" s="304">
        <v>288571.14985000005</v>
      </c>
    </row>
    <row r="116" spans="1:46">
      <c r="A116" s="185"/>
      <c r="B116" s="310" t="s">
        <v>351</v>
      </c>
      <c r="C116" s="304">
        <v>0</v>
      </c>
      <c r="D116" s="304">
        <v>0</v>
      </c>
      <c r="E116" s="304">
        <v>0</v>
      </c>
      <c r="F116" s="304">
        <v>0</v>
      </c>
      <c r="G116" s="304">
        <v>0</v>
      </c>
      <c r="H116" s="304">
        <v>0</v>
      </c>
      <c r="I116" s="304">
        <v>0</v>
      </c>
      <c r="J116" s="304">
        <v>0</v>
      </c>
      <c r="K116" s="304">
        <v>0</v>
      </c>
      <c r="L116" s="304">
        <v>0</v>
      </c>
      <c r="M116" s="304">
        <v>0</v>
      </c>
      <c r="N116" s="304">
        <v>0</v>
      </c>
      <c r="O116" s="304">
        <v>0</v>
      </c>
      <c r="P116" s="304">
        <v>0</v>
      </c>
      <c r="Q116" s="304">
        <v>0</v>
      </c>
      <c r="R116" s="304">
        <v>0</v>
      </c>
      <c r="S116" s="304">
        <v>2.0999999999999998E-4</v>
      </c>
      <c r="T116" s="304">
        <v>-2405.6968500000003</v>
      </c>
      <c r="U116" s="304">
        <v>-2487.66068</v>
      </c>
      <c r="V116" s="304">
        <v>-4798.3900000000003</v>
      </c>
      <c r="W116" s="304">
        <v>-5520.3</v>
      </c>
      <c r="X116" s="304">
        <v>-13217</v>
      </c>
      <c r="Y116" s="304">
        <v>-14108</v>
      </c>
      <c r="Z116" s="304">
        <v>-10714</v>
      </c>
      <c r="AA116" s="304">
        <v>-11051</v>
      </c>
      <c r="AB116" s="304">
        <v>-10714</v>
      </c>
      <c r="AC116" s="304">
        <v>-10722</v>
      </c>
      <c r="AD116" s="304">
        <v>-10730</v>
      </c>
      <c r="AE116" s="304">
        <v>-13479</v>
      </c>
      <c r="AF116" s="304">
        <v>-13435</v>
      </c>
      <c r="AG116" s="304">
        <v>-27950</v>
      </c>
      <c r="AH116" s="304">
        <v>-26971</v>
      </c>
      <c r="AI116" s="304">
        <v>-27489</v>
      </c>
      <c r="AJ116" s="304">
        <v>-27734</v>
      </c>
      <c r="AK116" s="304">
        <v>-28878</v>
      </c>
      <c r="AL116" s="304">
        <v>-29136</v>
      </c>
      <c r="AM116" s="304">
        <v>-28001</v>
      </c>
      <c r="AN116" s="304">
        <v>-80358</v>
      </c>
      <c r="AO116" s="304">
        <v>-80224</v>
      </c>
      <c r="AP116" s="304">
        <v>-78615</v>
      </c>
      <c r="AQ116" s="304">
        <v>-75966.924729999999</v>
      </c>
      <c r="AR116" s="304">
        <v>-75304.97312000001</v>
      </c>
      <c r="AS116" s="304">
        <v>-74615.923620000001</v>
      </c>
      <c r="AT116" s="304">
        <v>-73950.961469999995</v>
      </c>
    </row>
    <row r="117" spans="1:46">
      <c r="A117" s="185"/>
      <c r="B117" s="310" t="s">
        <v>272</v>
      </c>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c r="AE117" s="304"/>
      <c r="AF117" s="304"/>
      <c r="AG117" s="304"/>
      <c r="AH117" s="304"/>
      <c r="AI117" s="304"/>
      <c r="AJ117" s="304"/>
      <c r="AK117" s="304"/>
      <c r="AL117" s="304"/>
      <c r="AM117" s="304"/>
      <c r="AN117" s="304"/>
      <c r="AO117" s="304"/>
      <c r="AP117" s="304"/>
      <c r="AQ117" s="304">
        <v>127855.77484999999</v>
      </c>
      <c r="AR117" s="304">
        <v>777956</v>
      </c>
      <c r="AS117" s="304">
        <v>1215390.3042000001</v>
      </c>
      <c r="AT117" s="304">
        <v>1666953.7557100002</v>
      </c>
    </row>
    <row r="118" spans="1:46">
      <c r="A118" s="185"/>
      <c r="B118" s="310" t="s">
        <v>354</v>
      </c>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304"/>
      <c r="AF118" s="304"/>
      <c r="AG118" s="304"/>
      <c r="AH118" s="304"/>
      <c r="AI118" s="304"/>
      <c r="AJ118" s="304"/>
      <c r="AK118" s="304"/>
      <c r="AL118" s="304">
        <v>24961</v>
      </c>
      <c r="AM118" s="304">
        <v>25008</v>
      </c>
      <c r="AN118" s="304">
        <v>24857</v>
      </c>
      <c r="AO118" s="304">
        <v>25007</v>
      </c>
      <c r="AP118" s="304">
        <v>24961</v>
      </c>
      <c r="AQ118" s="304">
        <v>24961</v>
      </c>
      <c r="AR118" s="304">
        <v>24961</v>
      </c>
      <c r="AS118" s="304">
        <v>24961</v>
      </c>
      <c r="AT118" s="304">
        <v>24961</v>
      </c>
    </row>
    <row r="119" spans="1:46">
      <c r="A119" s="185"/>
      <c r="B119" s="310" t="s">
        <v>138</v>
      </c>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c r="AE119" s="304"/>
      <c r="AF119" s="304"/>
      <c r="AG119" s="304"/>
      <c r="AH119" s="304"/>
      <c r="AI119" s="304"/>
      <c r="AJ119" s="304"/>
      <c r="AK119" s="304"/>
      <c r="AL119" s="304"/>
      <c r="AM119" s="304"/>
      <c r="AN119" s="304"/>
      <c r="AO119" s="304"/>
      <c r="AP119" s="304"/>
      <c r="AQ119" s="304"/>
      <c r="AR119" s="304">
        <v>0</v>
      </c>
      <c r="AS119" s="304">
        <v>0</v>
      </c>
      <c r="AT119" s="304">
        <v>0</v>
      </c>
    </row>
    <row r="120" spans="1:46">
      <c r="A120" s="185"/>
      <c r="B120" s="310" t="s">
        <v>110</v>
      </c>
      <c r="C120" s="304">
        <v>0</v>
      </c>
      <c r="D120" s="304">
        <v>0</v>
      </c>
      <c r="E120" s="304">
        <v>0</v>
      </c>
      <c r="F120" s="304">
        <v>0</v>
      </c>
      <c r="G120" s="304">
        <v>0</v>
      </c>
      <c r="H120" s="304">
        <v>0</v>
      </c>
      <c r="I120" s="304">
        <v>0</v>
      </c>
      <c r="J120" s="304">
        <v>0</v>
      </c>
      <c r="K120" s="304">
        <v>0</v>
      </c>
      <c r="L120" s="304">
        <v>0</v>
      </c>
      <c r="M120" s="304">
        <v>0</v>
      </c>
      <c r="N120" s="304">
        <v>0</v>
      </c>
      <c r="O120" s="304">
        <v>0</v>
      </c>
      <c r="P120" s="304">
        <v>0</v>
      </c>
      <c r="Q120" s="304">
        <v>0</v>
      </c>
      <c r="R120" s="304">
        <v>0</v>
      </c>
      <c r="S120" s="304">
        <v>0</v>
      </c>
      <c r="T120" s="304">
        <v>17626.301640000001</v>
      </c>
      <c r="U120" s="304">
        <v>16968.823350000002</v>
      </c>
      <c r="V120" s="304">
        <v>23405.01</v>
      </c>
      <c r="W120" s="304">
        <v>29608.49</v>
      </c>
      <c r="X120" s="304">
        <v>27050</v>
      </c>
      <c r="Y120" s="304">
        <v>26666</v>
      </c>
      <c r="Z120" s="304">
        <v>25720</v>
      </c>
      <c r="AA120" s="304">
        <v>25050</v>
      </c>
      <c r="AB120" s="304">
        <v>28521</v>
      </c>
      <c r="AC120" s="304">
        <v>26053</v>
      </c>
      <c r="AD120" s="304">
        <v>35224</v>
      </c>
      <c r="AE120" s="304">
        <v>25251</v>
      </c>
      <c r="AF120" s="304">
        <v>21053</v>
      </c>
      <c r="AG120" s="304">
        <v>30277</v>
      </c>
      <c r="AH120" s="304">
        <v>29328</v>
      </c>
      <c r="AI120" s="304">
        <v>27711</v>
      </c>
      <c r="AJ120" s="304">
        <v>24811</v>
      </c>
      <c r="AK120" s="304">
        <v>24781</v>
      </c>
      <c r="AL120" s="304">
        <v>32137</v>
      </c>
      <c r="AM120" s="304">
        <v>28163</v>
      </c>
      <c r="AN120" s="304">
        <v>156012</v>
      </c>
      <c r="AO120" s="304">
        <v>176296</v>
      </c>
      <c r="AP120" s="304">
        <v>168810</v>
      </c>
      <c r="AQ120" s="304">
        <v>228564.25963999997</v>
      </c>
      <c r="AR120" s="304">
        <v>174314.3383</v>
      </c>
      <c r="AS120" s="304">
        <v>177922.91227999999</v>
      </c>
      <c r="AT120" s="304">
        <v>185890.07699</v>
      </c>
    </row>
    <row r="121" spans="1:46">
      <c r="A121" s="185"/>
      <c r="B121" s="310" t="s">
        <v>176</v>
      </c>
      <c r="C121" s="304">
        <v>0</v>
      </c>
      <c r="D121" s="304">
        <v>0</v>
      </c>
      <c r="E121" s="304">
        <v>0</v>
      </c>
      <c r="F121" s="304">
        <v>0</v>
      </c>
      <c r="G121" s="304">
        <v>0</v>
      </c>
      <c r="H121" s="304">
        <v>0</v>
      </c>
      <c r="I121" s="304">
        <v>0</v>
      </c>
      <c r="J121" s="304">
        <v>0</v>
      </c>
      <c r="K121" s="304">
        <v>0</v>
      </c>
      <c r="L121" s="304">
        <v>0</v>
      </c>
      <c r="M121" s="304">
        <v>0</v>
      </c>
      <c r="N121" s="304">
        <v>0</v>
      </c>
      <c r="O121" s="304">
        <v>0</v>
      </c>
      <c r="P121" s="304">
        <v>0</v>
      </c>
      <c r="Q121" s="304">
        <v>0</v>
      </c>
      <c r="R121" s="304">
        <v>0</v>
      </c>
      <c r="S121" s="304">
        <v>29579.774559999998</v>
      </c>
      <c r="T121" s="304">
        <v>0</v>
      </c>
      <c r="U121" s="304">
        <v>0</v>
      </c>
      <c r="V121" s="304">
        <v>0</v>
      </c>
      <c r="W121" s="304">
        <v>0</v>
      </c>
      <c r="X121" s="304">
        <v>0</v>
      </c>
      <c r="Y121" s="304">
        <v>0</v>
      </c>
      <c r="Z121" s="304">
        <v>0</v>
      </c>
      <c r="AA121" s="304">
        <v>0</v>
      </c>
      <c r="AB121" s="304">
        <v>0</v>
      </c>
      <c r="AC121" s="304">
        <v>0</v>
      </c>
      <c r="AD121" s="304">
        <v>0</v>
      </c>
      <c r="AE121" s="304">
        <v>25091</v>
      </c>
      <c r="AF121" s="304">
        <v>8369</v>
      </c>
      <c r="AG121" s="304">
        <v>152705</v>
      </c>
      <c r="AH121" s="304">
        <v>143301</v>
      </c>
      <c r="AI121" s="304">
        <v>25063</v>
      </c>
      <c r="AJ121" s="304">
        <v>28346</v>
      </c>
      <c r="AK121" s="304">
        <v>10623</v>
      </c>
      <c r="AL121" s="304">
        <v>11738</v>
      </c>
      <c r="AM121" s="304">
        <v>2337</v>
      </c>
      <c r="AN121" s="304">
        <v>0</v>
      </c>
      <c r="AO121" s="304">
        <v>0</v>
      </c>
      <c r="AP121" s="304">
        <v>0</v>
      </c>
      <c r="AQ121" s="304">
        <v>-0.19280000000071595</v>
      </c>
      <c r="AR121" s="304">
        <v>0</v>
      </c>
      <c r="AS121" s="304">
        <v>31978.804880000003</v>
      </c>
      <c r="AT121" s="304">
        <v>42696.710230000004</v>
      </c>
    </row>
    <row r="122" spans="1:46">
      <c r="A122" s="185"/>
      <c r="B122" s="310" t="s">
        <v>120</v>
      </c>
      <c r="C122" s="304">
        <v>0</v>
      </c>
      <c r="D122" s="304">
        <v>0</v>
      </c>
      <c r="E122" s="304">
        <v>0</v>
      </c>
      <c r="F122" s="304">
        <v>0</v>
      </c>
      <c r="G122" s="304">
        <v>0</v>
      </c>
      <c r="H122" s="304">
        <v>0</v>
      </c>
      <c r="I122" s="304">
        <v>0</v>
      </c>
      <c r="J122" s="304">
        <v>0</v>
      </c>
      <c r="K122" s="304">
        <v>0</v>
      </c>
      <c r="L122" s="304">
        <v>0</v>
      </c>
      <c r="M122" s="304">
        <v>0</v>
      </c>
      <c r="N122" s="304">
        <v>0</v>
      </c>
      <c r="O122" s="304">
        <v>0</v>
      </c>
      <c r="P122" s="304">
        <v>0</v>
      </c>
      <c r="Q122" s="304">
        <v>0</v>
      </c>
      <c r="R122" s="304">
        <v>39696.709329999998</v>
      </c>
      <c r="S122" s="304">
        <v>0</v>
      </c>
      <c r="T122" s="304">
        <v>0</v>
      </c>
      <c r="U122" s="304">
        <v>0</v>
      </c>
      <c r="V122" s="304">
        <v>-0.29000000000087311</v>
      </c>
      <c r="W122" s="304">
        <v>-0.29000000000087311</v>
      </c>
      <c r="X122" s="304">
        <v>0</v>
      </c>
      <c r="Y122" s="304">
        <v>0</v>
      </c>
      <c r="Z122" s="304">
        <v>0</v>
      </c>
      <c r="AA122" s="304">
        <v>0</v>
      </c>
      <c r="AB122" s="304">
        <v>0</v>
      </c>
      <c r="AC122" s="304">
        <v>0</v>
      </c>
      <c r="AD122" s="304">
        <v>0</v>
      </c>
      <c r="AE122" s="304">
        <v>76394</v>
      </c>
      <c r="AF122" s="304">
        <v>78357</v>
      </c>
      <c r="AG122" s="304">
        <v>75512</v>
      </c>
      <c r="AH122" s="304">
        <v>77479.59865</v>
      </c>
      <c r="AI122" s="304">
        <v>82067</v>
      </c>
      <c r="AJ122" s="304">
        <v>60363</v>
      </c>
      <c r="AK122" s="304">
        <v>36506</v>
      </c>
      <c r="AL122" s="304">
        <v>19409</v>
      </c>
      <c r="AM122" s="304">
        <v>4860</v>
      </c>
      <c r="AN122" s="304">
        <v>28094</v>
      </c>
      <c r="AO122" s="304">
        <v>64108</v>
      </c>
      <c r="AP122" s="304">
        <v>75289</v>
      </c>
      <c r="AQ122" s="304">
        <v>98992.697979999997</v>
      </c>
      <c r="AR122" s="304">
        <v>109212.12870999999</v>
      </c>
      <c r="AS122" s="304">
        <v>190051.49706999998</v>
      </c>
      <c r="AT122" s="304">
        <v>103939.65015999999</v>
      </c>
    </row>
    <row r="123" spans="1:46">
      <c r="A123" s="185"/>
      <c r="B123" s="310" t="s">
        <v>75</v>
      </c>
      <c r="C123" s="146">
        <v>0</v>
      </c>
      <c r="D123" s="146">
        <v>0</v>
      </c>
      <c r="E123" s="146">
        <v>0</v>
      </c>
      <c r="F123" s="146">
        <v>0</v>
      </c>
      <c r="G123" s="146">
        <v>0</v>
      </c>
      <c r="H123" s="146">
        <v>0</v>
      </c>
      <c r="I123" s="146">
        <v>0</v>
      </c>
      <c r="J123" s="146">
        <v>0</v>
      </c>
      <c r="K123" s="146">
        <v>0</v>
      </c>
      <c r="L123" s="146">
        <v>0</v>
      </c>
      <c r="M123" s="146">
        <v>0</v>
      </c>
      <c r="N123" s="146">
        <v>0</v>
      </c>
      <c r="O123" s="146">
        <v>0</v>
      </c>
      <c r="P123" s="146">
        <v>0</v>
      </c>
      <c r="Q123" s="146">
        <v>0</v>
      </c>
      <c r="R123" s="146">
        <v>0</v>
      </c>
      <c r="S123" s="146">
        <v>0</v>
      </c>
      <c r="T123" s="146">
        <v>0</v>
      </c>
      <c r="U123" s="146">
        <v>0</v>
      </c>
      <c r="V123" s="146">
        <v>0</v>
      </c>
      <c r="W123" s="146">
        <v>0</v>
      </c>
      <c r="X123" s="146">
        <v>0</v>
      </c>
      <c r="Y123" s="146">
        <v>0</v>
      </c>
      <c r="Z123" s="146">
        <v>0</v>
      </c>
      <c r="AA123" s="146">
        <v>0</v>
      </c>
      <c r="AB123" s="146">
        <v>0</v>
      </c>
      <c r="AC123" s="146">
        <v>0</v>
      </c>
      <c r="AD123" s="146">
        <v>0</v>
      </c>
      <c r="AE123" s="146">
        <v>0</v>
      </c>
      <c r="AF123" s="146">
        <v>0</v>
      </c>
      <c r="AG123" s="146">
        <v>0</v>
      </c>
      <c r="AH123" s="146">
        <v>0</v>
      </c>
      <c r="AI123" s="146">
        <v>0</v>
      </c>
      <c r="AJ123" s="146">
        <v>0</v>
      </c>
      <c r="AK123" s="146">
        <v>0</v>
      </c>
      <c r="AL123" s="304">
        <v>0</v>
      </c>
      <c r="AM123" s="304">
        <v>0</v>
      </c>
      <c r="AN123" s="304">
        <v>0</v>
      </c>
      <c r="AO123" s="304">
        <v>0</v>
      </c>
      <c r="AP123" s="304">
        <v>0</v>
      </c>
      <c r="AQ123" s="304">
        <v>1.7000000000000001E-4</v>
      </c>
      <c r="AR123" s="304">
        <v>1.7000000000000001E-4</v>
      </c>
      <c r="AS123" s="304">
        <v>1.7000000000000001E-4</v>
      </c>
      <c r="AT123" s="304">
        <v>1.7000000000000001E-4</v>
      </c>
    </row>
    <row r="124" spans="1:46">
      <c r="A124" s="185"/>
      <c r="B124" s="310" t="s">
        <v>10</v>
      </c>
      <c r="C124" s="304">
        <v>9840.2544500000004</v>
      </c>
      <c r="D124" s="304">
        <v>91.142259999999993</v>
      </c>
      <c r="E124" s="304">
        <v>91.142259999999993</v>
      </c>
      <c r="F124" s="304">
        <v>7767.7103199999992</v>
      </c>
      <c r="G124" s="304">
        <v>91.454719999999995</v>
      </c>
      <c r="H124" s="304">
        <v>4519.6985300000006</v>
      </c>
      <c r="I124" s="304">
        <v>14698.44226</v>
      </c>
      <c r="J124" s="304">
        <v>8743.5427899999995</v>
      </c>
      <c r="K124" s="304">
        <v>30</v>
      </c>
      <c r="L124" s="304">
        <v>27.64507</v>
      </c>
      <c r="M124" s="304">
        <v>27.64507</v>
      </c>
      <c r="N124" s="304">
        <v>24925.20925</v>
      </c>
      <c r="O124" s="304">
        <v>31</v>
      </c>
      <c r="P124" s="304">
        <v>33.479999999999997</v>
      </c>
      <c r="Q124" s="304">
        <v>32.725999999999999</v>
      </c>
      <c r="R124" s="304">
        <v>2980</v>
      </c>
      <c r="S124" s="304">
        <v>3002</v>
      </c>
      <c r="T124" s="304">
        <v>10045</v>
      </c>
      <c r="U124" s="304">
        <v>9544</v>
      </c>
      <c r="V124" s="304">
        <v>12355</v>
      </c>
      <c r="W124" s="304">
        <v>12030</v>
      </c>
      <c r="X124" s="304">
        <v>4955</v>
      </c>
      <c r="Y124" s="304">
        <v>4135</v>
      </c>
      <c r="Z124" s="304">
        <v>4074</v>
      </c>
      <c r="AA124" s="304">
        <v>4054</v>
      </c>
      <c r="AB124" s="304">
        <v>4036</v>
      </c>
      <c r="AC124" s="304">
        <v>44</v>
      </c>
      <c r="AD124" s="304">
        <v>11</v>
      </c>
      <c r="AE124" s="304">
        <v>509</v>
      </c>
      <c r="AF124" s="304">
        <v>858</v>
      </c>
      <c r="AG124" s="304">
        <v>823</v>
      </c>
      <c r="AH124" s="304">
        <v>642.40135000000009</v>
      </c>
      <c r="AI124" s="304">
        <v>31176</v>
      </c>
      <c r="AJ124" s="304">
        <v>51063</v>
      </c>
      <c r="AK124" s="304">
        <v>34712</v>
      </c>
      <c r="AL124" s="304">
        <v>41809</v>
      </c>
      <c r="AM124" s="304">
        <v>41254</v>
      </c>
      <c r="AN124" s="304">
        <v>82822</v>
      </c>
      <c r="AO124" s="304">
        <v>77012</v>
      </c>
      <c r="AP124" s="304">
        <v>94349.014869999999</v>
      </c>
      <c r="AQ124" s="304">
        <v>58225.301789999983</v>
      </c>
      <c r="AR124" s="304">
        <v>82193</v>
      </c>
      <c r="AS124" s="304">
        <v>70135.673819999996</v>
      </c>
      <c r="AT124" s="304">
        <v>63459.727229999997</v>
      </c>
    </row>
    <row r="125" spans="1:46">
      <c r="A125" s="185"/>
      <c r="B125" s="310" t="s">
        <v>76</v>
      </c>
      <c r="C125" s="311">
        <v>0</v>
      </c>
      <c r="D125" s="311">
        <v>0</v>
      </c>
      <c r="E125" s="311">
        <v>0</v>
      </c>
      <c r="F125" s="311">
        <v>0</v>
      </c>
      <c r="G125" s="311">
        <v>0</v>
      </c>
      <c r="H125" s="311">
        <v>0</v>
      </c>
      <c r="I125" s="311">
        <v>7963.2738600000002</v>
      </c>
      <c r="J125" s="311">
        <v>0</v>
      </c>
      <c r="K125" s="311">
        <v>0</v>
      </c>
      <c r="L125" s="311">
        <v>0</v>
      </c>
      <c r="M125" s="311">
        <v>0</v>
      </c>
      <c r="N125" s="311">
        <v>0</v>
      </c>
      <c r="O125" s="311">
        <v>0</v>
      </c>
      <c r="P125" s="311">
        <v>0</v>
      </c>
      <c r="Q125" s="311">
        <v>0</v>
      </c>
      <c r="R125" s="311">
        <v>0</v>
      </c>
      <c r="S125" s="311">
        <v>0</v>
      </c>
      <c r="T125" s="311">
        <v>0</v>
      </c>
      <c r="U125" s="311">
        <v>0</v>
      </c>
      <c r="V125" s="311">
        <v>0</v>
      </c>
      <c r="W125" s="311">
        <v>0</v>
      </c>
      <c r="X125" s="311">
        <v>0</v>
      </c>
      <c r="Y125" s="311">
        <v>0</v>
      </c>
      <c r="Z125" s="311">
        <v>0</v>
      </c>
      <c r="AA125" s="311">
        <v>0</v>
      </c>
      <c r="AB125" s="311">
        <v>0</v>
      </c>
      <c r="AC125" s="311">
        <v>0</v>
      </c>
      <c r="AD125" s="311">
        <v>0</v>
      </c>
      <c r="AE125" s="311">
        <v>0</v>
      </c>
      <c r="AF125" s="311">
        <v>0</v>
      </c>
      <c r="AG125" s="311">
        <v>0</v>
      </c>
      <c r="AH125" s="311">
        <v>0</v>
      </c>
      <c r="AI125" s="311">
        <v>0</v>
      </c>
      <c r="AJ125" s="311">
        <v>0</v>
      </c>
      <c r="AK125" s="311">
        <v>0</v>
      </c>
      <c r="AL125" s="304">
        <v>0</v>
      </c>
      <c r="AM125" s="304">
        <v>0</v>
      </c>
      <c r="AN125" s="304">
        <v>0</v>
      </c>
      <c r="AO125" s="304">
        <v>0</v>
      </c>
      <c r="AP125" s="304">
        <v>0</v>
      </c>
      <c r="AQ125" s="304">
        <v>0</v>
      </c>
      <c r="AR125" s="304">
        <v>0</v>
      </c>
      <c r="AS125" s="304">
        <v>0</v>
      </c>
      <c r="AT125" s="304">
        <v>0</v>
      </c>
    </row>
    <row r="126" spans="1:46">
      <c r="A126" s="185"/>
      <c r="B126" s="312" t="s">
        <v>77</v>
      </c>
      <c r="C126" s="302">
        <v>181572.06183000002</v>
      </c>
      <c r="D126" s="302">
        <v>2111396.4554300001</v>
      </c>
      <c r="E126" s="302">
        <v>2097423.7161500002</v>
      </c>
      <c r="F126" s="302">
        <v>1167513.7350399999</v>
      </c>
      <c r="G126" s="302">
        <v>1188135.6511300001</v>
      </c>
      <c r="H126" s="302">
        <v>1219144.6028400001</v>
      </c>
      <c r="I126" s="302">
        <v>1259035.4387400001</v>
      </c>
      <c r="J126" s="302">
        <v>1516713.0026199999</v>
      </c>
      <c r="K126" s="302">
        <v>1571404.5944399999</v>
      </c>
      <c r="L126" s="302">
        <v>1614492.44829</v>
      </c>
      <c r="M126" s="302">
        <v>1636444.4186</v>
      </c>
      <c r="N126" s="302">
        <v>1622992.2959599998</v>
      </c>
      <c r="O126" s="302">
        <v>1656863.12381</v>
      </c>
      <c r="P126" s="302">
        <v>1804263.66289</v>
      </c>
      <c r="Q126" s="302">
        <v>1837747.463948</v>
      </c>
      <c r="R126" s="302">
        <v>1716774.0813799999</v>
      </c>
      <c r="S126" s="302">
        <v>1839375.9632199998</v>
      </c>
      <c r="T126" s="302">
        <v>2264866.4141299999</v>
      </c>
      <c r="U126" s="302">
        <v>2283858.1992500001</v>
      </c>
      <c r="V126" s="302">
        <v>2930889.67</v>
      </c>
      <c r="W126" s="302">
        <v>2947397.1200000006</v>
      </c>
      <c r="X126" s="302">
        <v>3568517</v>
      </c>
      <c r="Y126" s="302">
        <v>4490513</v>
      </c>
      <c r="Z126" s="302">
        <v>4570371</v>
      </c>
      <c r="AA126" s="302">
        <v>4630161</v>
      </c>
      <c r="AB126" s="302">
        <v>4709636</v>
      </c>
      <c r="AC126" s="302">
        <v>4795400</v>
      </c>
      <c r="AD126" s="302">
        <v>4775508</v>
      </c>
      <c r="AE126" s="302">
        <v>6512064</v>
      </c>
      <c r="AF126" s="302">
        <v>5086973</v>
      </c>
      <c r="AG126" s="302">
        <v>9228479</v>
      </c>
      <c r="AH126" s="302">
        <v>11757780.357790001</v>
      </c>
      <c r="AI126" s="302">
        <v>11882781</v>
      </c>
      <c r="AJ126" s="302">
        <v>11010806</v>
      </c>
      <c r="AK126" s="302">
        <v>11049234</v>
      </c>
      <c r="AL126" s="302">
        <v>11206440</v>
      </c>
      <c r="AM126" s="302">
        <v>12101893</v>
      </c>
      <c r="AN126" s="302">
        <v>19282761.672487311</v>
      </c>
      <c r="AO126" s="302">
        <v>20563435.665370002</v>
      </c>
      <c r="AP126" s="302">
        <v>21300993.536049996</v>
      </c>
      <c r="AQ126" s="302">
        <f>AQ127</f>
        <v>22712578.065960001</v>
      </c>
      <c r="AR126" s="302">
        <f>AR127</f>
        <v>22086408.416200001</v>
      </c>
      <c r="AS126" s="302">
        <f>AS127</f>
        <v>21884445.026519999</v>
      </c>
      <c r="AT126" s="302">
        <f>AT127</f>
        <v>21907859.672109995</v>
      </c>
    </row>
    <row r="127" spans="1:46">
      <c r="A127" s="185"/>
      <c r="B127" s="305" t="s">
        <v>78</v>
      </c>
      <c r="C127" s="302">
        <v>181572.06183000002</v>
      </c>
      <c r="D127" s="302">
        <v>2111396.4554300001</v>
      </c>
      <c r="E127" s="302">
        <v>2097423.7161500002</v>
      </c>
      <c r="F127" s="302">
        <v>1167513.7350399999</v>
      </c>
      <c r="G127" s="302">
        <v>1188135.6511300001</v>
      </c>
      <c r="H127" s="302">
        <v>1219144.6028400001</v>
      </c>
      <c r="I127" s="302">
        <v>1259035.4387400001</v>
      </c>
      <c r="J127" s="302">
        <v>1516713.0026199999</v>
      </c>
      <c r="K127" s="302">
        <v>1571404.5944399999</v>
      </c>
      <c r="L127" s="302">
        <v>1614492.44829</v>
      </c>
      <c r="M127" s="302">
        <v>1636444.4186</v>
      </c>
      <c r="N127" s="302">
        <v>1622992.2959599998</v>
      </c>
      <c r="O127" s="302">
        <v>1656863.12381</v>
      </c>
      <c r="P127" s="302">
        <v>1804263.66289</v>
      </c>
      <c r="Q127" s="302">
        <v>1837747.463948</v>
      </c>
      <c r="R127" s="302">
        <v>1716774.0813799999</v>
      </c>
      <c r="S127" s="302">
        <v>1839375.9632199998</v>
      </c>
      <c r="T127" s="302">
        <v>2264866.4141299999</v>
      </c>
      <c r="U127" s="302">
        <v>2283858.1992500001</v>
      </c>
      <c r="V127" s="302">
        <v>2930889.67</v>
      </c>
      <c r="W127" s="302">
        <v>2947397.1200000006</v>
      </c>
      <c r="X127" s="302">
        <v>3568517</v>
      </c>
      <c r="Y127" s="302">
        <v>4490513</v>
      </c>
      <c r="Z127" s="302">
        <v>4570371</v>
      </c>
      <c r="AA127" s="302">
        <v>4630161</v>
      </c>
      <c r="AB127" s="302">
        <v>4709636</v>
      </c>
      <c r="AC127" s="302">
        <v>4795400</v>
      </c>
      <c r="AD127" s="302">
        <v>4775508</v>
      </c>
      <c r="AE127" s="302">
        <v>6512064</v>
      </c>
      <c r="AF127" s="302">
        <v>5086973</v>
      </c>
      <c r="AG127" s="302">
        <v>9228479</v>
      </c>
      <c r="AH127" s="302">
        <v>11757780.357790001</v>
      </c>
      <c r="AI127" s="302">
        <v>11882781</v>
      </c>
      <c r="AJ127" s="302">
        <v>11010806</v>
      </c>
      <c r="AK127" s="302">
        <v>11049234</v>
      </c>
      <c r="AL127" s="302">
        <v>11206440</v>
      </c>
      <c r="AM127" s="302">
        <v>12101893</v>
      </c>
      <c r="AN127" s="302">
        <v>19282761.672487311</v>
      </c>
      <c r="AO127" s="302">
        <v>20563435.665370002</v>
      </c>
      <c r="AP127" s="302">
        <v>21300993.536049996</v>
      </c>
      <c r="AQ127" s="302">
        <v>22712578.065960001</v>
      </c>
      <c r="AR127" s="302">
        <f>SUM(AR128:AR150)</f>
        <v>22086408.416200001</v>
      </c>
      <c r="AS127" s="302">
        <f>SUM(AS128:AS150)</f>
        <v>21884445.026519999</v>
      </c>
      <c r="AT127" s="302">
        <f>SUM(AT128:AT150)</f>
        <v>21907859.672109995</v>
      </c>
    </row>
    <row r="128" spans="1:46">
      <c r="A128" s="185"/>
      <c r="B128" s="310" t="s">
        <v>72</v>
      </c>
      <c r="C128" s="304">
        <v>0</v>
      </c>
      <c r="D128" s="304">
        <v>0</v>
      </c>
      <c r="E128" s="304">
        <v>0</v>
      </c>
      <c r="F128" s="304">
        <v>3272.9288000000001</v>
      </c>
      <c r="G128" s="304">
        <v>3417.85871</v>
      </c>
      <c r="H128" s="304">
        <v>3445.5688000000005</v>
      </c>
      <c r="I128" s="304">
        <v>3579.7192</v>
      </c>
      <c r="J128" s="304">
        <v>3551.6323200000002</v>
      </c>
      <c r="K128" s="304">
        <v>1590.0776000000001</v>
      </c>
      <c r="L128" s="304">
        <v>1734.27773</v>
      </c>
      <c r="M128" s="304">
        <v>1842</v>
      </c>
      <c r="N128" s="304">
        <v>1968.1007299999999</v>
      </c>
      <c r="O128" s="304">
        <v>2000.29691</v>
      </c>
      <c r="P128" s="304">
        <v>2082.5975900000003</v>
      </c>
      <c r="Q128" s="304">
        <v>2082.5975900000003</v>
      </c>
      <c r="R128" s="304">
        <v>2082.5975900000003</v>
      </c>
      <c r="S128" s="304">
        <v>2082.5975900000003</v>
      </c>
      <c r="T128" s="304">
        <v>150</v>
      </c>
      <c r="U128" s="304">
        <v>5517</v>
      </c>
      <c r="V128" s="304">
        <v>4814.1099999999997</v>
      </c>
      <c r="W128" s="304">
        <v>3708.5</v>
      </c>
      <c r="X128" s="304">
        <v>5907</v>
      </c>
      <c r="Y128" s="304">
        <v>6661</v>
      </c>
      <c r="Z128" s="304">
        <v>2338</v>
      </c>
      <c r="AA128" s="304">
        <v>1558</v>
      </c>
      <c r="AB128" s="304">
        <v>1508</v>
      </c>
      <c r="AC128" s="304">
        <v>54</v>
      </c>
      <c r="AD128" s="304">
        <v>54</v>
      </c>
      <c r="AE128" s="304">
        <v>54</v>
      </c>
      <c r="AF128" s="304">
        <v>11980</v>
      </c>
      <c r="AG128" s="304">
        <v>69181</v>
      </c>
      <c r="AH128" s="304">
        <v>143761</v>
      </c>
      <c r="AI128" s="304">
        <v>135142</v>
      </c>
      <c r="AJ128" s="304">
        <v>180098</v>
      </c>
      <c r="AK128" s="304">
        <v>243859</v>
      </c>
      <c r="AL128" s="304">
        <v>215789</v>
      </c>
      <c r="AM128" s="304">
        <v>107940</v>
      </c>
      <c r="AN128" s="304">
        <v>209841.60436</v>
      </c>
      <c r="AO128" s="304">
        <v>382954.42537000001</v>
      </c>
      <c r="AP128" s="304">
        <v>406479</v>
      </c>
      <c r="AQ128" s="304">
        <v>458996.31584000005</v>
      </c>
      <c r="AR128" s="304">
        <v>371037</v>
      </c>
      <c r="AS128" s="304">
        <v>340508.89637999999</v>
      </c>
      <c r="AT128" s="304">
        <v>323691.67383999994</v>
      </c>
    </row>
    <row r="129" spans="1:46">
      <c r="A129" s="185"/>
      <c r="B129" s="310" t="s">
        <v>207</v>
      </c>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v>0</v>
      </c>
      <c r="AE129" s="304">
        <v>0</v>
      </c>
      <c r="AF129" s="304">
        <v>0</v>
      </c>
      <c r="AG129" s="304">
        <v>0</v>
      </c>
      <c r="AH129" s="304">
        <v>0</v>
      </c>
      <c r="AI129" s="304">
        <v>0</v>
      </c>
      <c r="AJ129" s="304">
        <v>0</v>
      </c>
      <c r="AK129" s="304">
        <v>0</v>
      </c>
      <c r="AL129" s="304">
        <v>0</v>
      </c>
      <c r="AM129" s="304">
        <v>0</v>
      </c>
      <c r="AN129" s="304">
        <v>93059</v>
      </c>
      <c r="AO129" s="304">
        <v>160329</v>
      </c>
      <c r="AP129" s="304">
        <v>73877</v>
      </c>
      <c r="AQ129" s="304">
        <v>436521.86623000004</v>
      </c>
      <c r="AR129" s="304">
        <v>375609.30726999999</v>
      </c>
      <c r="AS129" s="304">
        <v>469233.60944999999</v>
      </c>
      <c r="AT129" s="304">
        <v>1087060.91555</v>
      </c>
    </row>
    <row r="130" spans="1:46">
      <c r="A130" s="185"/>
      <c r="B130" s="310" t="s">
        <v>131</v>
      </c>
      <c r="C130" s="302">
        <v>0</v>
      </c>
      <c r="D130" s="302">
        <v>0</v>
      </c>
      <c r="E130" s="302">
        <v>0</v>
      </c>
      <c r="F130" s="302">
        <v>0</v>
      </c>
      <c r="G130" s="302">
        <v>0</v>
      </c>
      <c r="H130" s="302">
        <v>0</v>
      </c>
      <c r="I130" s="302">
        <v>0</v>
      </c>
      <c r="J130" s="302">
        <v>0</v>
      </c>
      <c r="K130" s="302">
        <v>0</v>
      </c>
      <c r="L130" s="302">
        <v>0</v>
      </c>
      <c r="M130" s="302">
        <v>0</v>
      </c>
      <c r="N130" s="302">
        <v>0</v>
      </c>
      <c r="O130" s="302">
        <v>0</v>
      </c>
      <c r="P130" s="302">
        <v>0</v>
      </c>
      <c r="Q130" s="302">
        <v>0</v>
      </c>
      <c r="R130" s="302">
        <v>0</v>
      </c>
      <c r="S130" s="302">
        <v>0</v>
      </c>
      <c r="T130" s="302">
        <v>0</v>
      </c>
      <c r="U130" s="302">
        <v>0</v>
      </c>
      <c r="V130" s="302">
        <v>0</v>
      </c>
      <c r="W130" s="302">
        <v>0</v>
      </c>
      <c r="X130" s="302">
        <v>0</v>
      </c>
      <c r="Y130" s="302">
        <v>0</v>
      </c>
      <c r="Z130" s="302">
        <v>0</v>
      </c>
      <c r="AA130" s="302">
        <v>0</v>
      </c>
      <c r="AB130" s="302">
        <v>0</v>
      </c>
      <c r="AC130" s="302">
        <v>0</v>
      </c>
      <c r="AD130" s="302">
        <v>0</v>
      </c>
      <c r="AE130" s="302">
        <v>0</v>
      </c>
      <c r="AF130" s="302">
        <v>0</v>
      </c>
      <c r="AG130" s="302">
        <v>0</v>
      </c>
      <c r="AH130" s="302">
        <v>0</v>
      </c>
      <c r="AI130" s="302">
        <v>0</v>
      </c>
      <c r="AJ130" s="302">
        <v>0</v>
      </c>
      <c r="AK130" s="302">
        <v>0</v>
      </c>
      <c r="AL130" s="304">
        <v>0</v>
      </c>
      <c r="AM130" s="304">
        <v>0</v>
      </c>
      <c r="AN130" s="304">
        <v>7043</v>
      </c>
      <c r="AO130" s="304">
        <v>6824</v>
      </c>
      <c r="AP130" s="304">
        <v>367</v>
      </c>
      <c r="AQ130" s="304">
        <v>547.00873999999999</v>
      </c>
      <c r="AR130" s="304">
        <v>0</v>
      </c>
      <c r="AS130" s="304">
        <v>-0.17112000000000194</v>
      </c>
      <c r="AT130" s="304">
        <v>0</v>
      </c>
    </row>
    <row r="131" spans="1:46">
      <c r="A131" s="185"/>
      <c r="B131" s="310" t="s">
        <v>132</v>
      </c>
      <c r="C131" s="304">
        <v>0</v>
      </c>
      <c r="D131" s="304">
        <v>0</v>
      </c>
      <c r="E131" s="304">
        <v>0</v>
      </c>
      <c r="F131" s="304">
        <v>0</v>
      </c>
      <c r="G131" s="304">
        <v>0</v>
      </c>
      <c r="H131" s="304">
        <v>0</v>
      </c>
      <c r="I131" s="304">
        <v>0</v>
      </c>
      <c r="J131" s="304">
        <v>0</v>
      </c>
      <c r="K131" s="304">
        <v>0</v>
      </c>
      <c r="L131" s="304">
        <v>0</v>
      </c>
      <c r="M131" s="304">
        <v>0</v>
      </c>
      <c r="N131" s="304">
        <v>0</v>
      </c>
      <c r="O131" s="304">
        <v>198432</v>
      </c>
      <c r="P131" s="304">
        <v>294028.91580999998</v>
      </c>
      <c r="Q131" s="304">
        <v>291354.24301799998</v>
      </c>
      <c r="R131" s="304">
        <v>0</v>
      </c>
      <c r="S131" s="304">
        <v>0</v>
      </c>
      <c r="T131" s="304">
        <v>0</v>
      </c>
      <c r="U131" s="304">
        <v>0</v>
      </c>
      <c r="V131" s="304">
        <v>-0.38000000000465661</v>
      </c>
      <c r="W131" s="304">
        <v>0.11999999999534339</v>
      </c>
      <c r="X131" s="304">
        <v>0</v>
      </c>
      <c r="Y131" s="304">
        <v>0</v>
      </c>
      <c r="Z131" s="304">
        <v>0</v>
      </c>
      <c r="AA131" s="304">
        <v>0</v>
      </c>
      <c r="AB131" s="304">
        <v>0</v>
      </c>
      <c r="AC131" s="304">
        <v>0</v>
      </c>
      <c r="AD131" s="304">
        <v>0</v>
      </c>
      <c r="AE131" s="304">
        <v>0</v>
      </c>
      <c r="AF131" s="304">
        <v>0</v>
      </c>
      <c r="AG131" s="304">
        <v>0</v>
      </c>
      <c r="AH131" s="304">
        <v>972930</v>
      </c>
      <c r="AI131" s="304">
        <v>865042</v>
      </c>
      <c r="AJ131" s="304">
        <v>829954</v>
      </c>
      <c r="AK131" s="304">
        <v>769107</v>
      </c>
      <c r="AL131" s="304">
        <v>579888</v>
      </c>
      <c r="AM131" s="304">
        <v>450205</v>
      </c>
      <c r="AN131" s="304">
        <v>0</v>
      </c>
      <c r="AO131" s="304">
        <v>0</v>
      </c>
      <c r="AP131" s="304">
        <v>0</v>
      </c>
      <c r="AQ131" s="304">
        <v>8.7130000116303563E-2</v>
      </c>
      <c r="AR131" s="304">
        <v>0</v>
      </c>
      <c r="AS131" s="304">
        <v>0.43567000003531575</v>
      </c>
      <c r="AT131" s="304">
        <v>0</v>
      </c>
    </row>
    <row r="132" spans="1:46">
      <c r="A132" s="185"/>
      <c r="B132" s="310" t="s">
        <v>123</v>
      </c>
      <c r="C132" s="304">
        <v>0</v>
      </c>
      <c r="D132" s="304">
        <v>1956534.6707300001</v>
      </c>
      <c r="E132" s="304">
        <v>1992192.8357300002</v>
      </c>
      <c r="F132" s="304">
        <v>1013705.67909</v>
      </c>
      <c r="G132" s="304">
        <v>999474.56491000019</v>
      </c>
      <c r="H132" s="304">
        <v>985220.38939000003</v>
      </c>
      <c r="I132" s="304">
        <v>976819.46343</v>
      </c>
      <c r="J132" s="304">
        <v>977311.29492000001</v>
      </c>
      <c r="K132" s="304">
        <v>973853.2239199999</v>
      </c>
      <c r="L132" s="304">
        <v>979183.30474000005</v>
      </c>
      <c r="M132" s="304">
        <v>973837.97334000003</v>
      </c>
      <c r="N132" s="304">
        <v>979175.67946000001</v>
      </c>
      <c r="O132" s="304">
        <v>979778</v>
      </c>
      <c r="P132" s="304">
        <v>1000061.36094</v>
      </c>
      <c r="Q132" s="304">
        <v>1005707.89147</v>
      </c>
      <c r="R132" s="304">
        <v>1078704.13839</v>
      </c>
      <c r="S132" s="304">
        <v>1076843.3245899999</v>
      </c>
      <c r="T132" s="304">
        <v>72383.374290000007</v>
      </c>
      <c r="U132" s="304">
        <v>69497.55876</v>
      </c>
      <c r="V132" s="304">
        <v>80290.89</v>
      </c>
      <c r="W132" s="304">
        <v>77391</v>
      </c>
      <c r="X132" s="304">
        <v>72567</v>
      </c>
      <c r="Y132" s="304">
        <v>68705</v>
      </c>
      <c r="Z132" s="304">
        <v>64584</v>
      </c>
      <c r="AA132" s="304">
        <v>60982</v>
      </c>
      <c r="AB132" s="304">
        <v>57120</v>
      </c>
      <c r="AC132" s="304">
        <v>53258</v>
      </c>
      <c r="AD132" s="304">
        <v>49396</v>
      </c>
      <c r="AE132" s="304">
        <v>45543</v>
      </c>
      <c r="AF132" s="304">
        <v>41762</v>
      </c>
      <c r="AG132" s="304">
        <v>37984</v>
      </c>
      <c r="AH132" s="304">
        <v>34202</v>
      </c>
      <c r="AI132" s="304">
        <v>30409</v>
      </c>
      <c r="AJ132" s="304">
        <v>26587</v>
      </c>
      <c r="AK132" s="304">
        <v>22726</v>
      </c>
      <c r="AL132" s="304">
        <v>18826</v>
      </c>
      <c r="AM132" s="304">
        <v>15244</v>
      </c>
      <c r="AN132" s="304">
        <v>91139</v>
      </c>
      <c r="AO132" s="304">
        <v>90481</v>
      </c>
      <c r="AP132" s="304">
        <v>111218</v>
      </c>
      <c r="AQ132" s="304">
        <v>677790.48793000006</v>
      </c>
      <c r="AR132" s="304">
        <v>681701.93900999997</v>
      </c>
      <c r="AS132" s="304">
        <v>762923.57019000011</v>
      </c>
      <c r="AT132" s="304">
        <v>765582.54749000003</v>
      </c>
    </row>
    <row r="133" spans="1:46">
      <c r="A133" s="185"/>
      <c r="B133" s="310" t="s">
        <v>139</v>
      </c>
      <c r="C133" s="304">
        <v>0</v>
      </c>
      <c r="D133" s="304">
        <v>17673.574229999998</v>
      </c>
      <c r="E133" s="304">
        <v>56677.873390000008</v>
      </c>
      <c r="F133" s="304">
        <v>89546.395599999989</v>
      </c>
      <c r="G133" s="304">
        <v>126705.96418000001</v>
      </c>
      <c r="H133" s="304">
        <v>166574.71009000001</v>
      </c>
      <c r="I133" s="304">
        <v>209406.64946000002</v>
      </c>
      <c r="J133" s="304">
        <v>251305.84023</v>
      </c>
      <c r="K133" s="304">
        <v>293808.99582000001</v>
      </c>
      <c r="L133" s="304">
        <v>331251.39923000004</v>
      </c>
      <c r="M133" s="304">
        <v>366652.11960000003</v>
      </c>
      <c r="N133" s="304">
        <v>396925.3995</v>
      </c>
      <c r="O133" s="304">
        <v>425159</v>
      </c>
      <c r="P133" s="304">
        <v>455230.92199</v>
      </c>
      <c r="Q133" s="304">
        <v>486223.73193000001</v>
      </c>
      <c r="R133" s="304">
        <v>516597.93949999998</v>
      </c>
      <c r="S133" s="304">
        <v>547426.04214000003</v>
      </c>
      <c r="T133" s="304">
        <v>4.4999999999999999E-4</v>
      </c>
      <c r="U133" s="304">
        <v>4.4999999999999999E-4</v>
      </c>
      <c r="V133" s="304">
        <v>0</v>
      </c>
      <c r="W133" s="304">
        <v>0</v>
      </c>
      <c r="X133" s="304">
        <v>0</v>
      </c>
      <c r="Y133" s="304">
        <v>0</v>
      </c>
      <c r="Z133" s="304">
        <v>0</v>
      </c>
      <c r="AA133" s="304">
        <v>0</v>
      </c>
      <c r="AB133" s="304">
        <v>0</v>
      </c>
      <c r="AC133" s="304">
        <v>0</v>
      </c>
      <c r="AD133" s="304">
        <v>0</v>
      </c>
      <c r="AE133" s="304">
        <v>0</v>
      </c>
      <c r="AF133" s="304">
        <v>0</v>
      </c>
      <c r="AG133" s="304">
        <v>0</v>
      </c>
      <c r="AH133" s="304">
        <v>0</v>
      </c>
      <c r="AI133" s="304">
        <v>0</v>
      </c>
      <c r="AJ133" s="304">
        <v>0</v>
      </c>
      <c r="AK133" s="304">
        <v>0</v>
      </c>
      <c r="AL133" s="304">
        <v>0</v>
      </c>
      <c r="AM133" s="304">
        <v>0</v>
      </c>
      <c r="AN133" s="304">
        <v>0</v>
      </c>
      <c r="AO133" s="304">
        <v>0</v>
      </c>
      <c r="AP133" s="304">
        <v>0</v>
      </c>
      <c r="AQ133" s="304">
        <v>0</v>
      </c>
      <c r="AR133" s="304">
        <v>0</v>
      </c>
      <c r="AS133" s="304">
        <v>0</v>
      </c>
      <c r="AT133" s="304">
        <v>0</v>
      </c>
    </row>
    <row r="134" spans="1:46">
      <c r="A134" s="185"/>
      <c r="B134" s="310" t="s">
        <v>355</v>
      </c>
      <c r="C134" s="304">
        <v>0</v>
      </c>
      <c r="D134" s="304">
        <v>0</v>
      </c>
      <c r="E134" s="304">
        <v>0</v>
      </c>
      <c r="F134" s="304">
        <v>0</v>
      </c>
      <c r="G134" s="304">
        <v>0</v>
      </c>
      <c r="H134" s="304">
        <v>0</v>
      </c>
      <c r="I134" s="304">
        <v>0</v>
      </c>
      <c r="J134" s="304">
        <v>0</v>
      </c>
      <c r="K134" s="304">
        <v>0</v>
      </c>
      <c r="L134" s="304">
        <v>0</v>
      </c>
      <c r="M134" s="304">
        <v>0</v>
      </c>
      <c r="N134" s="304">
        <v>0</v>
      </c>
      <c r="O134" s="304">
        <v>0</v>
      </c>
      <c r="P134" s="304">
        <v>0</v>
      </c>
      <c r="Q134" s="304">
        <v>0</v>
      </c>
      <c r="R134" s="304">
        <v>-220.19110000000001</v>
      </c>
      <c r="S134" s="304">
        <v>-220.19110000000001</v>
      </c>
      <c r="T134" s="304">
        <v>-173.65105</v>
      </c>
      <c r="U134" s="304">
        <v>-165.19470000000001</v>
      </c>
      <c r="V134" s="304">
        <v>-334.41</v>
      </c>
      <c r="W134" s="304">
        <v>-286.25</v>
      </c>
      <c r="X134" s="304">
        <v>-269</v>
      </c>
      <c r="Y134" s="304">
        <v>-255</v>
      </c>
      <c r="Z134" s="304">
        <v>21</v>
      </c>
      <c r="AA134" s="304">
        <v>-224</v>
      </c>
      <c r="AB134" s="304">
        <v>-204</v>
      </c>
      <c r="AC134" s="304">
        <v>-189</v>
      </c>
      <c r="AD134" s="304">
        <v>-174</v>
      </c>
      <c r="AE134" s="304">
        <v>-161</v>
      </c>
      <c r="AF134" s="304">
        <v>-148</v>
      </c>
      <c r="AG134" s="304">
        <v>-135</v>
      </c>
      <c r="AH134" s="304">
        <v>-122</v>
      </c>
      <c r="AI134" s="304">
        <v>-111</v>
      </c>
      <c r="AJ134" s="304">
        <v>-100</v>
      </c>
      <c r="AK134" s="304">
        <v>-90</v>
      </c>
      <c r="AL134" s="304">
        <v>-79</v>
      </c>
      <c r="AM134" s="304">
        <v>-34</v>
      </c>
      <c r="AN134" s="304">
        <v>-26</v>
      </c>
      <c r="AO134" s="304">
        <v>-31</v>
      </c>
      <c r="AP134" s="304">
        <v>-31</v>
      </c>
      <c r="AQ134" s="304">
        <v>-31.11421</v>
      </c>
      <c r="AR134" s="304">
        <v>-31.11421</v>
      </c>
      <c r="AS134" s="304">
        <v>-31.11421</v>
      </c>
      <c r="AT134" s="304">
        <v>-31.11421</v>
      </c>
    </row>
    <row r="135" spans="1:46">
      <c r="A135" s="185"/>
      <c r="B135" s="310" t="s">
        <v>134</v>
      </c>
      <c r="C135" s="304">
        <v>0</v>
      </c>
      <c r="D135" s="304">
        <v>0</v>
      </c>
      <c r="E135" s="304">
        <v>0</v>
      </c>
      <c r="F135" s="304">
        <v>0</v>
      </c>
      <c r="G135" s="304">
        <v>0</v>
      </c>
      <c r="H135" s="304">
        <v>0</v>
      </c>
      <c r="I135" s="304">
        <v>0</v>
      </c>
      <c r="J135" s="304">
        <v>0</v>
      </c>
      <c r="K135" s="304">
        <v>0</v>
      </c>
      <c r="L135" s="304">
        <v>0</v>
      </c>
      <c r="M135" s="304">
        <v>0</v>
      </c>
      <c r="N135" s="304">
        <v>0</v>
      </c>
      <c r="O135" s="304">
        <v>0</v>
      </c>
      <c r="P135" s="304">
        <v>0</v>
      </c>
      <c r="Q135" s="304">
        <v>0</v>
      </c>
      <c r="R135" s="304">
        <v>0</v>
      </c>
      <c r="S135" s="304">
        <v>0</v>
      </c>
      <c r="T135" s="304">
        <v>0</v>
      </c>
      <c r="U135" s="304">
        <v>0</v>
      </c>
      <c r="V135" s="304">
        <v>0</v>
      </c>
      <c r="W135" s="304">
        <v>0</v>
      </c>
      <c r="X135" s="304">
        <v>0</v>
      </c>
      <c r="Y135" s="304">
        <v>0</v>
      </c>
      <c r="Z135" s="304">
        <v>0</v>
      </c>
      <c r="AA135" s="304">
        <v>0</v>
      </c>
      <c r="AB135" s="304">
        <v>0</v>
      </c>
      <c r="AC135" s="304">
        <v>0</v>
      </c>
      <c r="AD135" s="304">
        <v>0</v>
      </c>
      <c r="AE135" s="304">
        <v>0</v>
      </c>
      <c r="AF135" s="304">
        <v>0</v>
      </c>
      <c r="AG135" s="304">
        <v>0</v>
      </c>
      <c r="AH135" s="304">
        <v>0</v>
      </c>
      <c r="AI135" s="304">
        <v>0</v>
      </c>
      <c r="AJ135" s="304">
        <v>0</v>
      </c>
      <c r="AK135" s="304">
        <v>0</v>
      </c>
      <c r="AL135" s="304">
        <v>0</v>
      </c>
      <c r="AM135" s="304">
        <v>0</v>
      </c>
      <c r="AN135" s="304">
        <v>0</v>
      </c>
      <c r="AO135" s="304">
        <v>0</v>
      </c>
      <c r="AP135" s="304">
        <v>0</v>
      </c>
      <c r="AQ135" s="304">
        <v>0</v>
      </c>
      <c r="AR135" s="304">
        <v>0</v>
      </c>
      <c r="AS135" s="304">
        <v>-51189.089930000002</v>
      </c>
      <c r="AT135" s="304">
        <v>-53039.569380000001</v>
      </c>
    </row>
    <row r="136" spans="1:46">
      <c r="A136" s="185"/>
      <c r="B136" s="310" t="s">
        <v>352</v>
      </c>
      <c r="C136" s="304">
        <v>0</v>
      </c>
      <c r="D136" s="304">
        <v>0</v>
      </c>
      <c r="E136" s="304">
        <v>0</v>
      </c>
      <c r="F136" s="304">
        <v>0</v>
      </c>
      <c r="G136" s="304">
        <v>0</v>
      </c>
      <c r="H136" s="304">
        <v>0</v>
      </c>
      <c r="I136" s="304">
        <v>0</v>
      </c>
      <c r="J136" s="304">
        <v>0</v>
      </c>
      <c r="K136" s="304">
        <v>0</v>
      </c>
      <c r="L136" s="304">
        <v>0</v>
      </c>
      <c r="M136" s="304">
        <v>0</v>
      </c>
      <c r="N136" s="304">
        <v>0</v>
      </c>
      <c r="O136" s="304">
        <v>0</v>
      </c>
      <c r="P136" s="304">
        <v>0</v>
      </c>
      <c r="Q136" s="304">
        <v>0</v>
      </c>
      <c r="R136" s="304">
        <v>0</v>
      </c>
      <c r="S136" s="304">
        <v>0</v>
      </c>
      <c r="T136" s="304">
        <v>2000247.7649999999</v>
      </c>
      <c r="U136" s="304">
        <v>2001935.1767</v>
      </c>
      <c r="V136" s="304">
        <v>2659408.88</v>
      </c>
      <c r="W136" s="304">
        <v>2672554.6800000002</v>
      </c>
      <c r="X136" s="304">
        <v>3316273</v>
      </c>
      <c r="Y136" s="304">
        <v>4282378</v>
      </c>
      <c r="Z136" s="304">
        <v>4359648</v>
      </c>
      <c r="AA136" s="304">
        <v>4428296</v>
      </c>
      <c r="AB136" s="304">
        <v>4481086</v>
      </c>
      <c r="AC136" s="304">
        <v>4562715</v>
      </c>
      <c r="AD136" s="304">
        <v>4656720</v>
      </c>
      <c r="AE136" s="304">
        <v>6240260</v>
      </c>
      <c r="AF136" s="304">
        <v>4832708</v>
      </c>
      <c r="AG136" s="304">
        <v>9027074</v>
      </c>
      <c r="AH136" s="304">
        <v>10487554.357790001</v>
      </c>
      <c r="AI136" s="304">
        <v>10442813</v>
      </c>
      <c r="AJ136" s="304">
        <v>9768639</v>
      </c>
      <c r="AK136" s="304">
        <v>9793742</v>
      </c>
      <c r="AL136" s="304">
        <v>9849031</v>
      </c>
      <c r="AM136" s="304">
        <v>9975425</v>
      </c>
      <c r="AN136" s="304">
        <v>14868223</v>
      </c>
      <c r="AO136" s="304">
        <v>13086821</v>
      </c>
      <c r="AP136" s="304">
        <v>12442015</v>
      </c>
      <c r="AQ136" s="304">
        <v>13449613.321120001</v>
      </c>
      <c r="AR136" s="304">
        <v>13541934.353499999</v>
      </c>
      <c r="AS136" s="304">
        <v>13508582.00657</v>
      </c>
      <c r="AT136" s="304">
        <v>13211868.32158</v>
      </c>
    </row>
    <row r="137" spans="1:46">
      <c r="A137" s="185"/>
      <c r="B137" s="310" t="s">
        <v>210</v>
      </c>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c r="AE137" s="304">
        <v>0</v>
      </c>
      <c r="AF137" s="304">
        <v>0</v>
      </c>
      <c r="AG137" s="304">
        <v>0</v>
      </c>
      <c r="AH137" s="304">
        <v>0</v>
      </c>
      <c r="AI137" s="304">
        <v>0</v>
      </c>
      <c r="AJ137" s="304">
        <v>0</v>
      </c>
      <c r="AK137" s="304">
        <v>0</v>
      </c>
      <c r="AL137" s="304">
        <v>0</v>
      </c>
      <c r="AM137" s="304">
        <v>0</v>
      </c>
      <c r="AN137" s="304">
        <v>0</v>
      </c>
      <c r="AO137" s="304">
        <v>0</v>
      </c>
      <c r="AP137" s="304">
        <v>0</v>
      </c>
      <c r="AQ137" s="304"/>
      <c r="AR137" s="304">
        <v>0</v>
      </c>
      <c r="AS137" s="304">
        <v>0</v>
      </c>
      <c r="AT137" s="304">
        <v>0</v>
      </c>
    </row>
    <row r="138" spans="1:46">
      <c r="A138" s="185"/>
      <c r="B138" s="310" t="s">
        <v>247</v>
      </c>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c r="AE138" s="304"/>
      <c r="AF138" s="304"/>
      <c r="AG138" s="304"/>
      <c r="AH138" s="304"/>
      <c r="AI138" s="304">
        <v>190050</v>
      </c>
      <c r="AJ138" s="304">
        <v>0</v>
      </c>
      <c r="AK138" s="304">
        <v>0</v>
      </c>
      <c r="AL138" s="304">
        <v>0</v>
      </c>
      <c r="AM138" s="304">
        <v>0</v>
      </c>
      <c r="AN138" s="304">
        <v>0</v>
      </c>
      <c r="AO138" s="304">
        <v>0</v>
      </c>
      <c r="AP138" s="304">
        <v>0</v>
      </c>
      <c r="AQ138" s="304">
        <v>0</v>
      </c>
      <c r="AR138" s="304">
        <v>0</v>
      </c>
      <c r="AS138" s="304">
        <v>0</v>
      </c>
      <c r="AT138" s="304">
        <v>0</v>
      </c>
    </row>
    <row r="139" spans="1:46">
      <c r="A139" s="185"/>
      <c r="B139" s="310" t="s">
        <v>136</v>
      </c>
      <c r="C139" s="302">
        <v>0</v>
      </c>
      <c r="D139" s="302">
        <v>0</v>
      </c>
      <c r="E139" s="302">
        <v>0</v>
      </c>
      <c r="F139" s="302">
        <v>0</v>
      </c>
      <c r="G139" s="302">
        <v>0</v>
      </c>
      <c r="H139" s="302">
        <v>0</v>
      </c>
      <c r="I139" s="302">
        <v>0</v>
      </c>
      <c r="J139" s="302">
        <v>0</v>
      </c>
      <c r="K139" s="302">
        <v>0</v>
      </c>
      <c r="L139" s="302">
        <v>0</v>
      </c>
      <c r="M139" s="302">
        <v>0</v>
      </c>
      <c r="N139" s="302">
        <v>0</v>
      </c>
      <c r="O139" s="302">
        <v>0</v>
      </c>
      <c r="P139" s="302">
        <v>0</v>
      </c>
      <c r="Q139" s="302">
        <v>0</v>
      </c>
      <c r="R139" s="302">
        <v>0</v>
      </c>
      <c r="S139" s="302">
        <v>0</v>
      </c>
      <c r="T139" s="302">
        <v>-18817.521940000002</v>
      </c>
      <c r="U139" s="302">
        <v>-18142.339780000002</v>
      </c>
      <c r="V139" s="302">
        <v>-31287.52</v>
      </c>
      <c r="W139" s="302">
        <v>-28622</v>
      </c>
      <c r="X139" s="302">
        <v>-49932</v>
      </c>
      <c r="Y139" s="302">
        <v>-75211</v>
      </c>
      <c r="Z139" s="302">
        <v>-86282</v>
      </c>
      <c r="AA139" s="302">
        <v>-83051</v>
      </c>
      <c r="AB139" s="302">
        <v>-80412</v>
      </c>
      <c r="AC139" s="302">
        <v>-77707</v>
      </c>
      <c r="AD139" s="302">
        <v>-74998</v>
      </c>
      <c r="AE139" s="302">
        <v>-56662</v>
      </c>
      <c r="AF139" s="302">
        <v>-69664</v>
      </c>
      <c r="AG139" s="302">
        <v>-228267</v>
      </c>
      <c r="AH139" s="302">
        <v>-225111</v>
      </c>
      <c r="AI139" s="304">
        <v>-217949</v>
      </c>
      <c r="AJ139" s="304">
        <v>-210984</v>
      </c>
      <c r="AK139" s="304">
        <v>-203057</v>
      </c>
      <c r="AL139" s="304">
        <v>-195919</v>
      </c>
      <c r="AM139" s="304">
        <v>-184293</v>
      </c>
      <c r="AN139" s="304">
        <v>-353173</v>
      </c>
      <c r="AO139" s="304">
        <v>-332222</v>
      </c>
      <c r="AP139" s="304">
        <v>-315917</v>
      </c>
      <c r="AQ139" s="304">
        <v>-303507.91368</v>
      </c>
      <c r="AR139" s="304">
        <v>-290743.49268000002</v>
      </c>
      <c r="AS139" s="304">
        <v>-277467.56666000001</v>
      </c>
      <c r="AT139" s="304">
        <v>-264370.33753999998</v>
      </c>
    </row>
    <row r="140" spans="1:46">
      <c r="A140" s="185"/>
      <c r="B140" s="310" t="s">
        <v>137</v>
      </c>
      <c r="C140" s="302">
        <v>0</v>
      </c>
      <c r="D140" s="302">
        <v>0</v>
      </c>
      <c r="E140" s="302">
        <v>0</v>
      </c>
      <c r="F140" s="302">
        <v>0</v>
      </c>
      <c r="G140" s="302">
        <v>0</v>
      </c>
      <c r="H140" s="302">
        <v>0</v>
      </c>
      <c r="I140" s="302">
        <v>0</v>
      </c>
      <c r="J140" s="302">
        <v>0</v>
      </c>
      <c r="K140" s="302">
        <v>0</v>
      </c>
      <c r="L140" s="302">
        <v>0</v>
      </c>
      <c r="M140" s="302">
        <v>0</v>
      </c>
      <c r="N140" s="302">
        <v>0</v>
      </c>
      <c r="O140" s="302">
        <v>0</v>
      </c>
      <c r="P140" s="302">
        <v>0</v>
      </c>
      <c r="Q140" s="302">
        <v>0</v>
      </c>
      <c r="R140" s="302">
        <v>0</v>
      </c>
      <c r="S140" s="302">
        <v>0</v>
      </c>
      <c r="T140" s="302">
        <v>0</v>
      </c>
      <c r="U140" s="302">
        <v>0</v>
      </c>
      <c r="V140" s="302">
        <v>0</v>
      </c>
      <c r="W140" s="302">
        <v>0</v>
      </c>
      <c r="X140" s="302">
        <v>0</v>
      </c>
      <c r="Y140" s="302">
        <v>0</v>
      </c>
      <c r="Z140" s="302">
        <v>0</v>
      </c>
      <c r="AA140" s="302">
        <v>0</v>
      </c>
      <c r="AB140" s="302">
        <v>0</v>
      </c>
      <c r="AC140" s="302">
        <v>0</v>
      </c>
      <c r="AD140" s="302">
        <v>0</v>
      </c>
      <c r="AE140" s="302">
        <v>0</v>
      </c>
      <c r="AF140" s="302">
        <v>0</v>
      </c>
      <c r="AG140" s="302">
        <v>0</v>
      </c>
      <c r="AH140" s="302">
        <v>0</v>
      </c>
      <c r="AI140" s="304">
        <v>0</v>
      </c>
      <c r="AJ140" s="304">
        <v>0</v>
      </c>
      <c r="AK140" s="304">
        <v>0</v>
      </c>
      <c r="AL140" s="304">
        <v>0</v>
      </c>
      <c r="AM140" s="304">
        <v>0</v>
      </c>
      <c r="AN140" s="304">
        <v>0</v>
      </c>
      <c r="AO140" s="304">
        <v>0</v>
      </c>
      <c r="AP140" s="304">
        <v>0</v>
      </c>
      <c r="AQ140" s="304">
        <v>0</v>
      </c>
      <c r="AR140" s="304">
        <v>0</v>
      </c>
      <c r="AS140" s="304">
        <v>0</v>
      </c>
      <c r="AT140" s="304">
        <v>0</v>
      </c>
    </row>
    <row r="141" spans="1:46">
      <c r="A141" s="185"/>
      <c r="B141" s="310" t="s">
        <v>138</v>
      </c>
      <c r="C141" s="302">
        <v>0</v>
      </c>
      <c r="D141" s="302">
        <v>0</v>
      </c>
      <c r="E141" s="302">
        <v>0</v>
      </c>
      <c r="F141" s="302">
        <v>0</v>
      </c>
      <c r="G141" s="302">
        <v>0</v>
      </c>
      <c r="H141" s="302">
        <v>0</v>
      </c>
      <c r="I141" s="302">
        <v>0</v>
      </c>
      <c r="J141" s="302">
        <v>0</v>
      </c>
      <c r="K141" s="302">
        <v>0</v>
      </c>
      <c r="L141" s="302">
        <v>0</v>
      </c>
      <c r="M141" s="302">
        <v>0</v>
      </c>
      <c r="N141" s="302">
        <v>0</v>
      </c>
      <c r="O141" s="302">
        <v>0</v>
      </c>
      <c r="P141" s="302">
        <v>0</v>
      </c>
      <c r="Q141" s="302">
        <v>0</v>
      </c>
      <c r="R141" s="302">
        <v>0</v>
      </c>
      <c r="S141" s="302">
        <v>0</v>
      </c>
      <c r="T141" s="302">
        <v>0</v>
      </c>
      <c r="U141" s="302">
        <v>0</v>
      </c>
      <c r="V141" s="302">
        <v>0</v>
      </c>
      <c r="W141" s="302">
        <v>0</v>
      </c>
      <c r="X141" s="302">
        <v>0</v>
      </c>
      <c r="Y141" s="302">
        <v>0</v>
      </c>
      <c r="Z141" s="302">
        <v>0</v>
      </c>
      <c r="AA141" s="302">
        <v>0</v>
      </c>
      <c r="AB141" s="302">
        <v>0</v>
      </c>
      <c r="AC141" s="302">
        <v>0</v>
      </c>
      <c r="AD141" s="302">
        <v>0</v>
      </c>
      <c r="AE141" s="302">
        <v>0</v>
      </c>
      <c r="AF141" s="302">
        <v>0</v>
      </c>
      <c r="AG141" s="302">
        <v>0</v>
      </c>
      <c r="AH141" s="302">
        <v>0</v>
      </c>
      <c r="AI141" s="304">
        <v>0</v>
      </c>
      <c r="AJ141" s="304">
        <v>0</v>
      </c>
      <c r="AK141" s="304">
        <v>0</v>
      </c>
      <c r="AL141" s="304">
        <v>0</v>
      </c>
      <c r="AM141" s="304">
        <v>0</v>
      </c>
      <c r="AN141" s="304">
        <v>0</v>
      </c>
      <c r="AO141" s="304">
        <v>0</v>
      </c>
      <c r="AP141" s="304">
        <v>0</v>
      </c>
      <c r="AQ141" s="304">
        <v>-1.7000000000000001E-4</v>
      </c>
      <c r="AR141" s="304">
        <v>-1.7000000000000001E-4</v>
      </c>
      <c r="AS141" s="304">
        <v>-1.7000000000000001E-4</v>
      </c>
      <c r="AT141" s="304">
        <v>-1.7000000000000001E-4</v>
      </c>
    </row>
    <row r="142" spans="1:46">
      <c r="A142" s="185"/>
      <c r="B142" s="310" t="s">
        <v>272</v>
      </c>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302"/>
      <c r="AF142" s="302"/>
      <c r="AG142" s="302"/>
      <c r="AH142" s="302"/>
      <c r="AI142" s="304"/>
      <c r="AJ142" s="304"/>
      <c r="AK142" s="304"/>
      <c r="AL142" s="304"/>
      <c r="AM142" s="304"/>
      <c r="AN142" s="304"/>
      <c r="AO142" s="304">
        <v>2776636</v>
      </c>
      <c r="AP142" s="304">
        <v>2883462</v>
      </c>
      <c r="AQ142" s="304">
        <v>2860109.6726200003</v>
      </c>
      <c r="AR142" s="304">
        <v>2315674</v>
      </c>
      <c r="AS142" s="304">
        <v>1985066.6729900003</v>
      </c>
      <c r="AT142" s="304">
        <v>1640329.3047799997</v>
      </c>
    </row>
    <row r="143" spans="1:46">
      <c r="A143" s="185"/>
      <c r="B143" s="310" t="s">
        <v>176</v>
      </c>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302"/>
      <c r="AE143" s="302"/>
      <c r="AF143" s="302"/>
      <c r="AG143" s="302"/>
      <c r="AH143" s="302"/>
      <c r="AI143" s="304"/>
      <c r="AJ143" s="304"/>
      <c r="AK143" s="304">
        <v>6157</v>
      </c>
      <c r="AL143" s="304">
        <v>0</v>
      </c>
      <c r="AM143" s="304">
        <v>0</v>
      </c>
      <c r="AN143" s="304">
        <v>0</v>
      </c>
      <c r="AO143" s="304">
        <v>0</v>
      </c>
      <c r="AP143" s="304">
        <v>295806.63681</v>
      </c>
      <c r="AQ143" s="304">
        <v>32702.381679999991</v>
      </c>
      <c r="AR143" s="304">
        <v>34619</v>
      </c>
      <c r="AS143" s="304">
        <v>124978.03219</v>
      </c>
      <c r="AT143" s="304">
        <v>121235.81985</v>
      </c>
    </row>
    <row r="144" spans="1:46">
      <c r="A144" s="185"/>
      <c r="B144" s="310" t="s">
        <v>354</v>
      </c>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302"/>
      <c r="AE144" s="302"/>
      <c r="AF144" s="302"/>
      <c r="AG144" s="302"/>
      <c r="AH144" s="302"/>
      <c r="AI144" s="304"/>
      <c r="AJ144" s="304"/>
      <c r="AK144" s="304"/>
      <c r="AL144" s="304">
        <v>291921</v>
      </c>
      <c r="AM144" s="304">
        <v>285874</v>
      </c>
      <c r="AN144" s="304">
        <v>279814.903347313</v>
      </c>
      <c r="AO144" s="304">
        <v>273246.39575495158</v>
      </c>
      <c r="AP144" s="304">
        <v>266960</v>
      </c>
      <c r="AQ144" s="304">
        <v>260912.55443999998</v>
      </c>
      <c r="AR144" s="304">
        <v>254854</v>
      </c>
      <c r="AS144" s="304">
        <v>248285.86074000003</v>
      </c>
      <c r="AT144" s="304">
        <v>241804.32420999999</v>
      </c>
    </row>
    <row r="145" spans="1:46">
      <c r="A145" s="185"/>
      <c r="B145" s="310" t="s">
        <v>110</v>
      </c>
      <c r="C145" s="302">
        <v>0</v>
      </c>
      <c r="D145" s="302">
        <v>0</v>
      </c>
      <c r="E145" s="302">
        <v>0</v>
      </c>
      <c r="F145" s="302">
        <v>0</v>
      </c>
      <c r="G145" s="302">
        <v>0</v>
      </c>
      <c r="H145" s="302">
        <v>0</v>
      </c>
      <c r="I145" s="302">
        <v>0</v>
      </c>
      <c r="J145" s="302">
        <v>0</v>
      </c>
      <c r="K145" s="302">
        <v>0</v>
      </c>
      <c r="L145" s="302">
        <v>0</v>
      </c>
      <c r="M145" s="302">
        <v>0</v>
      </c>
      <c r="N145" s="302">
        <v>0</v>
      </c>
      <c r="O145" s="302">
        <v>0</v>
      </c>
      <c r="P145" s="302">
        <v>0</v>
      </c>
      <c r="Q145" s="302">
        <v>0</v>
      </c>
      <c r="R145" s="302">
        <v>0</v>
      </c>
      <c r="S145" s="302">
        <v>59147</v>
      </c>
      <c r="T145" s="302">
        <v>69918.447379999998</v>
      </c>
      <c r="U145" s="302">
        <v>69642.99781999999</v>
      </c>
      <c r="V145" s="302">
        <v>68230.740000000005</v>
      </c>
      <c r="W145" s="302">
        <v>88828.24</v>
      </c>
      <c r="X145" s="302">
        <v>87167</v>
      </c>
      <c r="Y145" s="302">
        <v>86372</v>
      </c>
      <c r="Z145" s="302">
        <v>42614</v>
      </c>
      <c r="AA145" s="302">
        <v>38831</v>
      </c>
      <c r="AB145" s="302">
        <v>50929</v>
      </c>
      <c r="AC145" s="302">
        <v>47034</v>
      </c>
      <c r="AD145" s="302">
        <v>43540</v>
      </c>
      <c r="AE145" s="302">
        <v>45791</v>
      </c>
      <c r="AF145" s="302">
        <v>51562</v>
      </c>
      <c r="AG145" s="302">
        <v>116837</v>
      </c>
      <c r="AH145" s="302">
        <v>111218</v>
      </c>
      <c r="AI145" s="304">
        <v>104765</v>
      </c>
      <c r="AJ145" s="304">
        <v>95255</v>
      </c>
      <c r="AK145" s="304">
        <v>89499</v>
      </c>
      <c r="AL145" s="304">
        <v>110329</v>
      </c>
      <c r="AM145" s="304">
        <v>114878</v>
      </c>
      <c r="AN145" s="304">
        <v>3851063</v>
      </c>
      <c r="AO145" s="304">
        <v>3720437</v>
      </c>
      <c r="AP145" s="304">
        <v>4613940</v>
      </c>
      <c r="AQ145" s="304">
        <v>4278179.4253899995</v>
      </c>
      <c r="AR145" s="304">
        <v>4173020.8391100001</v>
      </c>
      <c r="AS145" s="304">
        <v>4053712.15069</v>
      </c>
      <c r="AT145" s="304">
        <v>4143601.2022299999</v>
      </c>
    </row>
    <row r="146" spans="1:46">
      <c r="A146" s="185"/>
      <c r="B146" s="310" t="s">
        <v>290</v>
      </c>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302"/>
      <c r="AE146" s="302"/>
      <c r="AF146" s="302"/>
      <c r="AG146" s="302"/>
      <c r="AH146" s="302"/>
      <c r="AI146" s="304"/>
      <c r="AJ146" s="304"/>
      <c r="AK146" s="304"/>
      <c r="AL146" s="304"/>
      <c r="AM146" s="304">
        <v>1003824</v>
      </c>
      <c r="AN146" s="304">
        <v>0</v>
      </c>
      <c r="AO146" s="304">
        <v>0</v>
      </c>
      <c r="AP146" s="304">
        <v>301248</v>
      </c>
      <c r="AQ146" s="304">
        <v>306821.10210000002</v>
      </c>
      <c r="AR146" s="304">
        <v>313220.58437</v>
      </c>
      <c r="AS146" s="304">
        <v>322039.19738999999</v>
      </c>
      <c r="AT146" s="304">
        <v>274775.09807000001</v>
      </c>
    </row>
    <row r="147" spans="1:46">
      <c r="A147" s="185"/>
      <c r="B147" s="310" t="s">
        <v>120</v>
      </c>
      <c r="C147" s="302">
        <v>174759.63468000002</v>
      </c>
      <c r="D147" s="302">
        <v>129195.56564999999</v>
      </c>
      <c r="E147" s="302">
        <v>37328.250210000006</v>
      </c>
      <c r="F147" s="302">
        <v>38052.881289999998</v>
      </c>
      <c r="G147" s="302">
        <v>33549.706639999997</v>
      </c>
      <c r="H147" s="302">
        <v>36426.969339999996</v>
      </c>
      <c r="I147" s="302">
        <v>37972.374159999999</v>
      </c>
      <c r="J147" s="302">
        <v>38948.074629999996</v>
      </c>
      <c r="K147" s="302">
        <v>40773.435460000001</v>
      </c>
      <c r="L147" s="302">
        <v>44706.004419999997</v>
      </c>
      <c r="M147" s="302">
        <v>42686.665139999997</v>
      </c>
      <c r="N147" s="302">
        <v>9515.3340800000005</v>
      </c>
      <c r="O147" s="302">
        <v>9515.3340800000005</v>
      </c>
      <c r="P147" s="302">
        <v>9517.8667899999982</v>
      </c>
      <c r="Q147" s="302">
        <v>9519.4685200000004</v>
      </c>
      <c r="R147" s="302">
        <v>6134.5</v>
      </c>
      <c r="S147" s="302">
        <v>45832</v>
      </c>
      <c r="T147" s="302">
        <v>45818</v>
      </c>
      <c r="U147" s="302">
        <v>45917</v>
      </c>
      <c r="V147" s="302">
        <v>45917.05</v>
      </c>
      <c r="W147" s="302">
        <v>43282.71</v>
      </c>
      <c r="X147" s="302">
        <v>45803</v>
      </c>
      <c r="Y147" s="302">
        <v>45968</v>
      </c>
      <c r="Z147" s="302">
        <v>105629</v>
      </c>
      <c r="AA147" s="302">
        <v>105629</v>
      </c>
      <c r="AB147" s="302">
        <v>105630</v>
      </c>
      <c r="AC147" s="302">
        <v>106114</v>
      </c>
      <c r="AD147" s="302">
        <v>8212</v>
      </c>
      <c r="AE147" s="302">
        <v>140078</v>
      </c>
      <c r="AF147" s="302">
        <v>123623</v>
      </c>
      <c r="AG147" s="302">
        <v>106363</v>
      </c>
      <c r="AH147" s="302">
        <v>89583</v>
      </c>
      <c r="AI147" s="304">
        <v>77622</v>
      </c>
      <c r="AJ147" s="304">
        <v>77688</v>
      </c>
      <c r="AK147" s="304">
        <v>87303</v>
      </c>
      <c r="AL147" s="304">
        <v>79322</v>
      </c>
      <c r="AM147" s="304">
        <v>78934</v>
      </c>
      <c r="AN147" s="304">
        <v>14997</v>
      </c>
      <c r="AO147" s="304">
        <v>9610</v>
      </c>
      <c r="AP147" s="304">
        <v>13224.44808</v>
      </c>
      <c r="AQ147" s="304">
        <v>13049.772730000001</v>
      </c>
      <c r="AR147" s="304">
        <v>70513</v>
      </c>
      <c r="AS147" s="304">
        <v>154089.52163000003</v>
      </c>
      <c r="AT147" s="304">
        <v>172638.94436000002</v>
      </c>
    </row>
    <row r="148" spans="1:46">
      <c r="A148" s="185"/>
      <c r="B148" s="310" t="s">
        <v>79</v>
      </c>
      <c r="C148" s="302">
        <v>6812.4271500000004</v>
      </c>
      <c r="D148" s="302">
        <v>7992.6448200000004</v>
      </c>
      <c r="E148" s="302">
        <v>11224.756820000001</v>
      </c>
      <c r="F148" s="302">
        <v>22935.850260000003</v>
      </c>
      <c r="G148" s="302">
        <v>24987.556690000001</v>
      </c>
      <c r="H148" s="302">
        <v>27476.965219999998</v>
      </c>
      <c r="I148" s="302">
        <v>31257.232489999999</v>
      </c>
      <c r="J148" s="302">
        <v>38545.5</v>
      </c>
      <c r="K148" s="302">
        <v>54328.201119999998</v>
      </c>
      <c r="L148" s="302">
        <v>50566.801650000001</v>
      </c>
      <c r="M148" s="302">
        <v>44375</v>
      </c>
      <c r="N148" s="302">
        <v>35251.738810000003</v>
      </c>
      <c r="O148" s="302">
        <v>41978.492819999999</v>
      </c>
      <c r="P148" s="302">
        <v>43341.999770000002</v>
      </c>
      <c r="Q148" s="302">
        <v>42859.531419999999</v>
      </c>
      <c r="R148" s="302">
        <v>113475.09699999999</v>
      </c>
      <c r="S148" s="302">
        <v>108265</v>
      </c>
      <c r="T148" s="302">
        <v>95340</v>
      </c>
      <c r="U148" s="302">
        <v>109656</v>
      </c>
      <c r="V148" s="302">
        <v>101450.31</v>
      </c>
      <c r="W148" s="302">
        <v>88140.12</v>
      </c>
      <c r="X148" s="302">
        <v>88693</v>
      </c>
      <c r="Y148" s="302">
        <v>75895</v>
      </c>
      <c r="Z148" s="302">
        <v>81819</v>
      </c>
      <c r="AA148" s="302">
        <v>78140</v>
      </c>
      <c r="AB148" s="302">
        <v>93979</v>
      </c>
      <c r="AC148" s="302">
        <v>104121</v>
      </c>
      <c r="AD148" s="302">
        <v>92758</v>
      </c>
      <c r="AE148" s="302">
        <v>97161</v>
      </c>
      <c r="AF148" s="302">
        <v>95150</v>
      </c>
      <c r="AG148" s="302">
        <v>99442</v>
      </c>
      <c r="AH148" s="302">
        <v>143765</v>
      </c>
      <c r="AI148" s="304">
        <v>254998</v>
      </c>
      <c r="AJ148" s="304">
        <v>243669</v>
      </c>
      <c r="AK148" s="304">
        <v>239546</v>
      </c>
      <c r="AL148" s="304">
        <v>256894</v>
      </c>
      <c r="AM148" s="304">
        <v>253457</v>
      </c>
      <c r="AN148" s="304">
        <v>209776</v>
      </c>
      <c r="AO148" s="304">
        <v>235659</v>
      </c>
      <c r="AP148" s="304">
        <v>203566</v>
      </c>
      <c r="AQ148" s="304">
        <v>221250.96747999999</v>
      </c>
      <c r="AR148" s="304">
        <v>229654</v>
      </c>
      <c r="AS148" s="304">
        <v>228897.85819</v>
      </c>
      <c r="AT148" s="304">
        <v>227858.42713</v>
      </c>
    </row>
    <row r="149" spans="1:46">
      <c r="A149" s="185"/>
      <c r="B149" s="310" t="s">
        <v>10</v>
      </c>
      <c r="C149" s="302">
        <v>0</v>
      </c>
      <c r="D149" s="302">
        <v>0</v>
      </c>
      <c r="E149" s="302">
        <v>0</v>
      </c>
      <c r="F149" s="302">
        <v>0</v>
      </c>
      <c r="G149" s="302">
        <v>0</v>
      </c>
      <c r="H149" s="302">
        <v>0</v>
      </c>
      <c r="I149" s="302">
        <v>0</v>
      </c>
      <c r="J149" s="302">
        <v>207050.66052</v>
      </c>
      <c r="K149" s="302">
        <v>207050.66052</v>
      </c>
      <c r="L149" s="302">
        <v>207050.66052</v>
      </c>
      <c r="M149" s="302">
        <v>207050.66052</v>
      </c>
      <c r="N149" s="302">
        <v>200156.04337999999</v>
      </c>
      <c r="O149" s="302">
        <v>0</v>
      </c>
      <c r="P149" s="302">
        <v>0</v>
      </c>
      <c r="Q149" s="302">
        <v>0</v>
      </c>
      <c r="R149" s="302">
        <v>0</v>
      </c>
      <c r="S149" s="302">
        <v>0.19000000000232831</v>
      </c>
      <c r="T149" s="302">
        <v>0</v>
      </c>
      <c r="U149" s="302">
        <v>0</v>
      </c>
      <c r="V149" s="302">
        <v>2400</v>
      </c>
      <c r="W149" s="302">
        <v>2400</v>
      </c>
      <c r="X149" s="302">
        <v>2308</v>
      </c>
      <c r="Y149" s="302">
        <v>0</v>
      </c>
      <c r="Z149" s="302">
        <v>0</v>
      </c>
      <c r="AA149" s="302">
        <v>0</v>
      </c>
      <c r="AB149" s="302">
        <v>0</v>
      </c>
      <c r="AC149" s="302">
        <v>0</v>
      </c>
      <c r="AD149" s="302">
        <v>0</v>
      </c>
      <c r="AE149" s="302">
        <v>0</v>
      </c>
      <c r="AF149" s="302">
        <v>0</v>
      </c>
      <c r="AG149" s="302">
        <v>0</v>
      </c>
      <c r="AH149" s="302">
        <v>0</v>
      </c>
      <c r="AI149" s="304">
        <v>0</v>
      </c>
      <c r="AJ149" s="304">
        <v>0</v>
      </c>
      <c r="AK149" s="304">
        <v>442</v>
      </c>
      <c r="AL149" s="304">
        <v>438</v>
      </c>
      <c r="AM149" s="304">
        <v>439</v>
      </c>
      <c r="AN149" s="304">
        <v>11004.164780000108</v>
      </c>
      <c r="AO149" s="304">
        <v>152691.84424504841</v>
      </c>
      <c r="AP149" s="304">
        <v>4779.4511600000005</v>
      </c>
      <c r="AQ149" s="304">
        <v>19622.130590000012</v>
      </c>
      <c r="AR149" s="304">
        <v>15345</v>
      </c>
      <c r="AS149" s="304">
        <v>14815.156530000002</v>
      </c>
      <c r="AT149" s="304">
        <v>14854.114320000001</v>
      </c>
    </row>
    <row r="150" spans="1:46" s="115" customFormat="1">
      <c r="A150" s="185"/>
      <c r="B150" s="305" t="s">
        <v>80</v>
      </c>
      <c r="C150" s="302">
        <v>0</v>
      </c>
      <c r="D150" s="302">
        <v>0</v>
      </c>
      <c r="E150" s="302">
        <v>0</v>
      </c>
      <c r="F150" s="302">
        <v>0</v>
      </c>
      <c r="G150" s="302">
        <v>0</v>
      </c>
      <c r="H150" s="302">
        <v>0</v>
      </c>
      <c r="I150" s="302">
        <v>0</v>
      </c>
      <c r="J150" s="302">
        <v>0</v>
      </c>
      <c r="K150" s="302">
        <v>0</v>
      </c>
      <c r="L150" s="302">
        <v>0</v>
      </c>
      <c r="M150" s="302">
        <v>0</v>
      </c>
      <c r="N150" s="302">
        <v>0</v>
      </c>
      <c r="O150" s="302">
        <v>0</v>
      </c>
      <c r="P150" s="302">
        <v>0</v>
      </c>
      <c r="Q150" s="302">
        <v>0</v>
      </c>
      <c r="R150" s="302">
        <v>0</v>
      </c>
      <c r="S150" s="302">
        <v>0</v>
      </c>
      <c r="T150" s="302">
        <v>0</v>
      </c>
      <c r="U150" s="302">
        <v>0</v>
      </c>
      <c r="V150" s="302">
        <v>0</v>
      </c>
      <c r="W150" s="302">
        <v>0</v>
      </c>
      <c r="X150" s="302">
        <v>0</v>
      </c>
      <c r="Y150" s="302">
        <v>0</v>
      </c>
      <c r="Z150" s="302">
        <v>0</v>
      </c>
      <c r="AA150" s="302">
        <v>0</v>
      </c>
      <c r="AB150" s="302">
        <v>0</v>
      </c>
      <c r="AC150" s="302">
        <v>0</v>
      </c>
      <c r="AD150" s="302">
        <v>0</v>
      </c>
      <c r="AE150" s="302">
        <v>0</v>
      </c>
      <c r="AF150" s="302">
        <v>0</v>
      </c>
      <c r="AG150" s="302">
        <v>0</v>
      </c>
      <c r="AH150" s="302">
        <v>0</v>
      </c>
      <c r="AI150" s="302">
        <v>0</v>
      </c>
      <c r="AJ150" s="302">
        <v>0</v>
      </c>
      <c r="AK150" s="302">
        <v>0</v>
      </c>
      <c r="AL150" s="302">
        <v>0</v>
      </c>
      <c r="AM150" s="302">
        <v>0</v>
      </c>
      <c r="AN150" s="302">
        <v>0</v>
      </c>
      <c r="AO150" s="302">
        <v>0</v>
      </c>
      <c r="AP150" s="302">
        <v>0</v>
      </c>
      <c r="AQ150" s="302">
        <v>0</v>
      </c>
      <c r="AR150" s="302">
        <v>0</v>
      </c>
      <c r="AS150" s="302">
        <v>0</v>
      </c>
      <c r="AT150" s="302">
        <v>0</v>
      </c>
    </row>
    <row r="151" spans="1:46" s="115" customFormat="1">
      <c r="A151" s="185"/>
      <c r="B151" s="301" t="s">
        <v>81</v>
      </c>
      <c r="C151" s="302">
        <v>1014617.1721300008</v>
      </c>
      <c r="D151" s="302">
        <v>1422725.272510001</v>
      </c>
      <c r="E151" s="302">
        <v>1308795.4573200003</v>
      </c>
      <c r="F151" s="302">
        <v>3741090.8294000011</v>
      </c>
      <c r="G151" s="302">
        <v>3509108.0516800005</v>
      </c>
      <c r="H151" s="302">
        <v>3404387.7568800002</v>
      </c>
      <c r="I151" s="302">
        <v>3385436.5914200004</v>
      </c>
      <c r="J151" s="302">
        <v>4494316.8984099999</v>
      </c>
      <c r="K151" s="302">
        <v>4480614.1894899998</v>
      </c>
      <c r="L151" s="302">
        <v>4444687.5734000001</v>
      </c>
      <c r="M151" s="302">
        <v>4500906.8680400001</v>
      </c>
      <c r="N151" s="302">
        <v>5390442.5048299991</v>
      </c>
      <c r="O151" s="302">
        <v>5429018.1511295801</v>
      </c>
      <c r="P151" s="302">
        <v>5636954.0659599993</v>
      </c>
      <c r="Q151" s="302">
        <v>5814914.8953620009</v>
      </c>
      <c r="R151" s="302">
        <v>6298035.9953199998</v>
      </c>
      <c r="S151" s="302">
        <v>6428842.2300699987</v>
      </c>
      <c r="T151" s="302">
        <v>6437576.0800000001</v>
      </c>
      <c r="U151" s="302">
        <v>6533983.6200000001</v>
      </c>
      <c r="V151" s="302">
        <v>6902431.7300000004</v>
      </c>
      <c r="W151" s="302">
        <v>7160424.7400000002</v>
      </c>
      <c r="X151" s="302">
        <v>7227787</v>
      </c>
      <c r="Y151" s="302">
        <v>7278859</v>
      </c>
      <c r="Z151" s="302">
        <v>7934163</v>
      </c>
      <c r="AA151" s="302">
        <v>8074453</v>
      </c>
      <c r="AB151" s="302">
        <v>8202373</v>
      </c>
      <c r="AC151" s="302">
        <v>8575326</v>
      </c>
      <c r="AD151" s="302">
        <v>9000054</v>
      </c>
      <c r="AE151" s="302">
        <v>9391461</v>
      </c>
      <c r="AF151" s="302">
        <v>13627894</v>
      </c>
      <c r="AG151" s="302">
        <v>13871682</v>
      </c>
      <c r="AH151" s="302">
        <v>13678298.324209999</v>
      </c>
      <c r="AI151" s="302">
        <v>12599444</v>
      </c>
      <c r="AJ151" s="302">
        <v>12965119</v>
      </c>
      <c r="AK151" s="302">
        <v>12943536</v>
      </c>
      <c r="AL151" s="302">
        <v>12355129</v>
      </c>
      <c r="AM151" s="302">
        <v>12326769</v>
      </c>
      <c r="AN151" s="302">
        <v>14970656.336990001</v>
      </c>
      <c r="AO151" s="302">
        <v>15047206.199999999</v>
      </c>
      <c r="AP151" s="302">
        <v>18909488</v>
      </c>
      <c r="AQ151" s="302">
        <v>19137725.189270001</v>
      </c>
      <c r="AR151" s="302">
        <f>SUM(AR152:AR163)</f>
        <v>19495012.337989993</v>
      </c>
      <c r="AS151" s="302">
        <f>SUM(AS152:AS163)</f>
        <v>19852575.302200001</v>
      </c>
      <c r="AT151" s="302">
        <f>SUM(AT152:AT163)</f>
        <v>19822385.379739992</v>
      </c>
    </row>
    <row r="152" spans="1:46">
      <c r="A152" s="185"/>
      <c r="B152" s="313" t="s">
        <v>82</v>
      </c>
      <c r="C152" s="304">
        <v>4707087.7769900002</v>
      </c>
      <c r="D152" s="304">
        <v>4707087.7769900002</v>
      </c>
      <c r="E152" s="304">
        <v>4707087.7942399997</v>
      </c>
      <c r="F152" s="304">
        <v>7007629.3336400008</v>
      </c>
      <c r="G152" s="304">
        <v>7007629.3336400008</v>
      </c>
      <c r="H152" s="304">
        <v>7007629.3336400008</v>
      </c>
      <c r="I152" s="304">
        <v>7007629.3336400008</v>
      </c>
      <c r="J152" s="304">
        <v>8024122</v>
      </c>
      <c r="K152" s="304">
        <v>8025932.7738800002</v>
      </c>
      <c r="L152" s="304">
        <v>8024121.4686799999</v>
      </c>
      <c r="M152" s="304">
        <v>8024121.4686799999</v>
      </c>
      <c r="N152" s="304">
        <v>8822219.3977099992</v>
      </c>
      <c r="O152" s="304">
        <v>8822057.2592099998</v>
      </c>
      <c r="P152" s="304">
        <v>8822057.2592099998</v>
      </c>
      <c r="Q152" s="304">
        <v>8822057.2592099998</v>
      </c>
      <c r="R152" s="304">
        <v>8822057.2592099998</v>
      </c>
      <c r="S152" s="304">
        <v>8822057.2599999998</v>
      </c>
      <c r="T152" s="304">
        <v>8828053.5600000005</v>
      </c>
      <c r="U152" s="304">
        <v>8829296.4900000002</v>
      </c>
      <c r="V152" s="304">
        <v>8834907</v>
      </c>
      <c r="W152" s="304">
        <v>8834907</v>
      </c>
      <c r="X152" s="304">
        <v>8845221</v>
      </c>
      <c r="Y152" s="304">
        <v>8845221</v>
      </c>
      <c r="Z152" s="304">
        <v>8848409</v>
      </c>
      <c r="AA152" s="304">
        <v>8873481</v>
      </c>
      <c r="AB152" s="304">
        <v>8888979</v>
      </c>
      <c r="AC152" s="304">
        <v>8888979</v>
      </c>
      <c r="AD152" s="304">
        <v>8894086</v>
      </c>
      <c r="AE152" s="304">
        <v>9004206</v>
      </c>
      <c r="AF152" s="304">
        <v>13059928</v>
      </c>
      <c r="AG152" s="304">
        <v>13071408</v>
      </c>
      <c r="AH152" s="304">
        <v>13075688</v>
      </c>
      <c r="AI152" s="304">
        <v>13077188</v>
      </c>
      <c r="AJ152" s="304">
        <v>13077188</v>
      </c>
      <c r="AK152" s="304">
        <v>13077188</v>
      </c>
      <c r="AL152" s="304">
        <v>13077188</v>
      </c>
      <c r="AM152" s="304">
        <v>13077188</v>
      </c>
      <c r="AN152" s="304">
        <v>13078740</v>
      </c>
      <c r="AO152" s="304">
        <v>13078740</v>
      </c>
      <c r="AP152" s="304">
        <v>17898826</v>
      </c>
      <c r="AQ152" s="304">
        <v>17898825.951870002</v>
      </c>
      <c r="AR152" s="304">
        <v>17897411.67687</v>
      </c>
      <c r="AS152" s="304">
        <v>17897411.677869998</v>
      </c>
      <c r="AT152" s="304">
        <v>17897411.677869998</v>
      </c>
    </row>
    <row r="153" spans="1:46">
      <c r="A153" s="185"/>
      <c r="B153" s="313" t="s">
        <v>200</v>
      </c>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v>-75073</v>
      </c>
      <c r="AB153" s="304">
        <v>-4810</v>
      </c>
      <c r="AC153" s="304">
        <v>-4810</v>
      </c>
      <c r="AD153" s="304">
        <v>-84642</v>
      </c>
      <c r="AE153" s="304">
        <v>-78599</v>
      </c>
      <c r="AF153" s="304">
        <v>-24795</v>
      </c>
      <c r="AG153" s="304">
        <v>-28444</v>
      </c>
      <c r="AH153" s="304">
        <v>-28444</v>
      </c>
      <c r="AI153" s="304">
        <v>-24075</v>
      </c>
      <c r="AJ153" s="304">
        <v>-18175</v>
      </c>
      <c r="AK153" s="304">
        <v>-17624</v>
      </c>
      <c r="AL153" s="304">
        <v>-17329</v>
      </c>
      <c r="AM153" s="304">
        <v>-12227</v>
      </c>
      <c r="AN153" s="304">
        <v>-8368</v>
      </c>
      <c r="AO153" s="304">
        <v>-7269</v>
      </c>
      <c r="AP153" s="304">
        <v>-7269</v>
      </c>
      <c r="AQ153" s="304">
        <v>-228343.43933000002</v>
      </c>
      <c r="AR153" s="304">
        <v>-219757.26961000002</v>
      </c>
      <c r="AS153" s="304">
        <v>-218704.16462999998</v>
      </c>
      <c r="AT153" s="304">
        <v>-218454.08243000001</v>
      </c>
    </row>
    <row r="154" spans="1:46">
      <c r="A154" s="185"/>
      <c r="B154" s="313" t="s">
        <v>83</v>
      </c>
      <c r="C154" s="304">
        <v>0</v>
      </c>
      <c r="D154" s="304">
        <v>0</v>
      </c>
      <c r="E154" s="304">
        <v>0</v>
      </c>
      <c r="F154" s="304">
        <v>35420.383249999999</v>
      </c>
      <c r="G154" s="304">
        <v>35420.383249999999</v>
      </c>
      <c r="H154" s="304">
        <v>35420.383249999999</v>
      </c>
      <c r="I154" s="304">
        <v>35420.383249999999</v>
      </c>
      <c r="J154" s="304">
        <v>10834</v>
      </c>
      <c r="K154" s="304">
        <v>35027.575250000002</v>
      </c>
      <c r="L154" s="304">
        <v>43144.787620000003</v>
      </c>
      <c r="M154" s="304">
        <v>43285.070140000003</v>
      </c>
      <c r="N154" s="304">
        <v>18144.113440000005</v>
      </c>
      <c r="O154" s="304">
        <v>20258</v>
      </c>
      <c r="P154" s="304">
        <v>20848.939670000003</v>
      </c>
      <c r="Q154" s="304">
        <v>21763.753370000002</v>
      </c>
      <c r="R154" s="304">
        <v>22460.783240000001</v>
      </c>
      <c r="S154" s="304">
        <v>23259</v>
      </c>
      <c r="T154" s="304">
        <v>20494</v>
      </c>
      <c r="U154" s="304">
        <v>21178</v>
      </c>
      <c r="V154" s="304">
        <v>15639.73</v>
      </c>
      <c r="W154" s="304">
        <v>16911</v>
      </c>
      <c r="X154" s="304">
        <v>16235</v>
      </c>
      <c r="Y154" s="304">
        <v>22427</v>
      </c>
      <c r="Z154" s="304">
        <v>25418</v>
      </c>
      <c r="AA154" s="304">
        <v>8173</v>
      </c>
      <c r="AB154" s="304">
        <v>4530</v>
      </c>
      <c r="AC154" s="304">
        <v>14667</v>
      </c>
      <c r="AD154" s="304">
        <v>20208</v>
      </c>
      <c r="AE154" s="304">
        <v>125248</v>
      </c>
      <c r="AF154" s="304">
        <v>140255</v>
      </c>
      <c r="AG154" s="304">
        <v>136514</v>
      </c>
      <c r="AH154" s="304">
        <v>146914</v>
      </c>
      <c r="AI154" s="304">
        <v>156702</v>
      </c>
      <c r="AJ154" s="304">
        <v>177887</v>
      </c>
      <c r="AK154" s="304">
        <v>206294</v>
      </c>
      <c r="AL154" s="304">
        <v>172879</v>
      </c>
      <c r="AM154" s="304">
        <v>186312</v>
      </c>
      <c r="AN154" s="304">
        <v>201418</v>
      </c>
      <c r="AO154" s="304">
        <v>218246.2</v>
      </c>
      <c r="AP154" s="304">
        <v>235074.2</v>
      </c>
      <c r="AQ154" s="304">
        <v>245864.30927999999</v>
      </c>
      <c r="AR154" s="304">
        <v>242460</v>
      </c>
      <c r="AS154" s="304">
        <v>257544.4349900001</v>
      </c>
      <c r="AT154" s="304">
        <v>292844.4143</v>
      </c>
    </row>
    <row r="155" spans="1:46">
      <c r="A155" s="185"/>
      <c r="B155" s="313" t="s">
        <v>85</v>
      </c>
      <c r="C155" s="304">
        <v>350980.31335000001</v>
      </c>
      <c r="D155" s="304">
        <v>350980.31335000001</v>
      </c>
      <c r="E155" s="304">
        <v>350980.31335000001</v>
      </c>
      <c r="F155" s="304">
        <v>0</v>
      </c>
      <c r="G155" s="304">
        <v>-20982.012879999995</v>
      </c>
      <c r="H155" s="304">
        <v>-20982.012879999995</v>
      </c>
      <c r="I155" s="304">
        <v>-20982.012879999995</v>
      </c>
      <c r="J155" s="304">
        <v>0</v>
      </c>
      <c r="K155" s="304">
        <v>-27092.796099999992</v>
      </c>
      <c r="L155" s="304">
        <v>-25281.490900000004</v>
      </c>
      <c r="M155" s="304">
        <v>-25281.490900000004</v>
      </c>
      <c r="N155" s="304">
        <v>4774.7483199999997</v>
      </c>
      <c r="O155" s="304">
        <v>4775</v>
      </c>
      <c r="P155" s="304">
        <v>4775</v>
      </c>
      <c r="Q155" s="304">
        <v>4774.6399300000003</v>
      </c>
      <c r="R155" s="304">
        <v>4774.6399300000003</v>
      </c>
      <c r="S155" s="304">
        <v>4775</v>
      </c>
      <c r="T155" s="304">
        <v>4775</v>
      </c>
      <c r="U155" s="304">
        <v>4775</v>
      </c>
      <c r="V155" s="304">
        <v>0</v>
      </c>
      <c r="W155" s="304">
        <v>0</v>
      </c>
      <c r="X155" s="304">
        <v>0</v>
      </c>
      <c r="Y155" s="304">
        <v>0</v>
      </c>
      <c r="Z155" s="304">
        <v>0</v>
      </c>
      <c r="AA155" s="304">
        <v>0</v>
      </c>
      <c r="AB155" s="304">
        <v>0</v>
      </c>
      <c r="AC155" s="304">
        <v>0</v>
      </c>
      <c r="AD155" s="304">
        <v>0</v>
      </c>
      <c r="AE155" s="304">
        <v>0</v>
      </c>
      <c r="AF155" s="304">
        <v>0</v>
      </c>
      <c r="AG155" s="304">
        <v>0</v>
      </c>
      <c r="AH155" s="304">
        <v>0</v>
      </c>
      <c r="AI155" s="304">
        <v>0</v>
      </c>
      <c r="AJ155" s="304">
        <v>0</v>
      </c>
      <c r="AK155" s="304">
        <v>0</v>
      </c>
      <c r="AL155" s="304">
        <v>0</v>
      </c>
      <c r="AM155" s="304">
        <v>0</v>
      </c>
      <c r="AN155" s="304">
        <v>0</v>
      </c>
      <c r="AO155" s="304">
        <v>0</v>
      </c>
      <c r="AP155" s="304">
        <v>0</v>
      </c>
      <c r="AQ155" s="304">
        <v>0</v>
      </c>
      <c r="AR155" s="304">
        <v>0</v>
      </c>
      <c r="AS155" s="304">
        <v>0</v>
      </c>
      <c r="AT155" s="304">
        <v>24017</v>
      </c>
    </row>
    <row r="156" spans="1:46">
      <c r="A156" s="185"/>
      <c r="B156" s="314" t="s">
        <v>88</v>
      </c>
      <c r="C156" s="304">
        <v>-3877981.7041599997</v>
      </c>
      <c r="D156" s="304">
        <v>-3877981.7041599997</v>
      </c>
      <c r="E156" s="304">
        <v>-3877981.7041599997</v>
      </c>
      <c r="F156" s="304">
        <v>-3562421.7740599997</v>
      </c>
      <c r="G156" s="304">
        <v>-3419086.3948300001</v>
      </c>
      <c r="H156" s="304">
        <v>-3419086.3948300001</v>
      </c>
      <c r="I156" s="304">
        <v>-3419086.3948300001</v>
      </c>
      <c r="J156" s="304">
        <v>-3419782.3948300001</v>
      </c>
      <c r="K156" s="304">
        <v>-3541823.38283</v>
      </c>
      <c r="L156" s="304">
        <v>-3541823.38283</v>
      </c>
      <c r="M156" s="304">
        <v>-3541823.38283</v>
      </c>
      <c r="N156" s="304">
        <v>-3546599.38283</v>
      </c>
      <c r="O156" s="304">
        <v>-3451100.20578042</v>
      </c>
      <c r="P156" s="304">
        <v>-3451099.65864</v>
      </c>
      <c r="Q156" s="304">
        <v>-3451099.5984779997</v>
      </c>
      <c r="R156" s="304">
        <v>-3451102.2364400001</v>
      </c>
      <c r="S156" s="304">
        <v>-2563226.8899300001</v>
      </c>
      <c r="T156" s="304">
        <v>-2565660.2400000002</v>
      </c>
      <c r="U156" s="304">
        <v>-2565662.2599999998</v>
      </c>
      <c r="V156" s="304">
        <v>-2669176.2199999997</v>
      </c>
      <c r="W156" s="304">
        <v>-2068381</v>
      </c>
      <c r="X156" s="304">
        <v>-2068377.98</v>
      </c>
      <c r="Y156" s="304">
        <v>-2068379.98</v>
      </c>
      <c r="Z156" s="304">
        <v>-2211115.98</v>
      </c>
      <c r="AA156" s="304">
        <v>-1203510</v>
      </c>
      <c r="AB156" s="304">
        <v>-1274374</v>
      </c>
      <c r="AC156" s="304">
        <v>-1274374</v>
      </c>
      <c r="AD156" s="304">
        <v>-1631876</v>
      </c>
      <c r="AE156" s="304">
        <v>-464619</v>
      </c>
      <c r="AF156" s="304">
        <v>-520257</v>
      </c>
      <c r="AG156" s="304">
        <v>-518896</v>
      </c>
      <c r="AH156" s="304">
        <v>-722742.67579000001</v>
      </c>
      <c r="AI156" s="304">
        <v>-408280</v>
      </c>
      <c r="AJ156" s="304">
        <v>-476569</v>
      </c>
      <c r="AK156" s="304">
        <v>-505799</v>
      </c>
      <c r="AL156" s="304">
        <v>-515450</v>
      </c>
      <c r="AM156" s="304">
        <v>-356722</v>
      </c>
      <c r="AN156" s="304">
        <v>-418373.77986269759</v>
      </c>
      <c r="AO156" s="304">
        <v>-557461.85787170683</v>
      </c>
      <c r="AP156" s="304">
        <v>-719249.02032315265</v>
      </c>
      <c r="AQ156" s="304">
        <v>-783806.36278000008</v>
      </c>
      <c r="AR156" s="304">
        <v>-481074.22837000544</v>
      </c>
      <c r="AS156" s="304">
        <v>-308989.23376000102</v>
      </c>
      <c r="AT156" s="304">
        <v>-77062.416911317268</v>
      </c>
    </row>
    <row r="157" spans="1:46">
      <c r="A157" s="185"/>
      <c r="B157" s="313" t="s">
        <v>140</v>
      </c>
      <c r="C157" s="304">
        <v>0</v>
      </c>
      <c r="D157" s="304">
        <v>0</v>
      </c>
      <c r="E157" s="304">
        <v>0</v>
      </c>
      <c r="F157" s="304">
        <v>0</v>
      </c>
      <c r="G157" s="304">
        <v>0</v>
      </c>
      <c r="H157" s="304">
        <v>0</v>
      </c>
      <c r="I157" s="304">
        <v>0</v>
      </c>
      <c r="J157" s="304">
        <v>0</v>
      </c>
      <c r="K157" s="304">
        <v>0</v>
      </c>
      <c r="L157" s="304">
        <v>0</v>
      </c>
      <c r="M157" s="304">
        <v>0</v>
      </c>
      <c r="N157" s="304">
        <v>0</v>
      </c>
      <c r="O157" s="304">
        <v>0</v>
      </c>
      <c r="P157" s="304">
        <v>0</v>
      </c>
      <c r="Q157" s="304">
        <v>0</v>
      </c>
      <c r="R157" s="304">
        <v>0</v>
      </c>
      <c r="S157" s="304">
        <v>0</v>
      </c>
      <c r="T157" s="304">
        <v>0</v>
      </c>
      <c r="U157" s="304">
        <v>0</v>
      </c>
      <c r="V157" s="304">
        <v>110725</v>
      </c>
      <c r="W157" s="304">
        <v>110725</v>
      </c>
      <c r="X157" s="304">
        <v>110725</v>
      </c>
      <c r="Y157" s="304">
        <v>110725</v>
      </c>
      <c r="Z157" s="304">
        <v>253071</v>
      </c>
      <c r="AA157" s="304">
        <v>253071</v>
      </c>
      <c r="AB157" s="304">
        <v>253071</v>
      </c>
      <c r="AC157" s="304">
        <v>253071</v>
      </c>
      <c r="AD157" s="304">
        <v>610573</v>
      </c>
      <c r="AE157" s="304">
        <v>610573</v>
      </c>
      <c r="AF157" s="304">
        <v>610573</v>
      </c>
      <c r="AG157" s="304">
        <v>610573</v>
      </c>
      <c r="AH157" s="304">
        <v>814419</v>
      </c>
      <c r="AI157" s="304">
        <v>871361</v>
      </c>
      <c r="AJ157" s="304">
        <v>933751</v>
      </c>
      <c r="AK157" s="304">
        <v>962430</v>
      </c>
      <c r="AL157" s="304">
        <v>971784</v>
      </c>
      <c r="AM157" s="304">
        <v>1025640</v>
      </c>
      <c r="AN157" s="304">
        <v>1083433.3846726976</v>
      </c>
      <c r="AO157" s="304">
        <v>1221421.7025417064</v>
      </c>
      <c r="AP157" s="304">
        <v>1383209.2664631535</v>
      </c>
      <c r="AQ157" s="304">
        <v>1488645.82547</v>
      </c>
      <c r="AR157" s="304">
        <v>1567701</v>
      </c>
      <c r="AS157" s="304">
        <v>1760085.13751</v>
      </c>
      <c r="AT157" s="304">
        <v>1855869.3826813183</v>
      </c>
    </row>
    <row r="158" spans="1:46">
      <c r="A158" s="185"/>
      <c r="B158" s="314" t="s">
        <v>84</v>
      </c>
      <c r="C158" s="304">
        <v>-36861.076030000004</v>
      </c>
      <c r="D158" s="304">
        <v>0</v>
      </c>
      <c r="E158" s="304">
        <v>0</v>
      </c>
      <c r="F158" s="304">
        <v>131004.59534000001</v>
      </c>
      <c r="G158" s="304">
        <v>0</v>
      </c>
      <c r="H158" s="304">
        <v>0</v>
      </c>
      <c r="I158" s="304">
        <v>0</v>
      </c>
      <c r="J158" s="304">
        <v>1879.24702</v>
      </c>
      <c r="K158" s="304">
        <v>0</v>
      </c>
      <c r="L158" s="304">
        <v>0</v>
      </c>
      <c r="M158" s="304">
        <v>0</v>
      </c>
      <c r="N158" s="304">
        <v>-3594.7960000000003</v>
      </c>
      <c r="O158" s="304">
        <v>-3683.10808</v>
      </c>
      <c r="P158" s="304">
        <v>-2391.15569</v>
      </c>
      <c r="Q158" s="304">
        <v>-1021.79309</v>
      </c>
      <c r="R158" s="304">
        <v>11972.204820000001</v>
      </c>
      <c r="S158" s="304">
        <v>12176.8</v>
      </c>
      <c r="T158" s="304">
        <v>4327.5200000000004</v>
      </c>
      <c r="U158" s="304">
        <v>9023.1299999999992</v>
      </c>
      <c r="V158" s="304">
        <v>9541</v>
      </c>
      <c r="W158" s="304">
        <v>86504.76</v>
      </c>
      <c r="X158" s="304">
        <v>58444</v>
      </c>
      <c r="Y158" s="304">
        <v>47767</v>
      </c>
      <c r="Z158" s="304">
        <v>10775</v>
      </c>
      <c r="AA158" s="304">
        <v>15166</v>
      </c>
      <c r="AB158" s="304">
        <v>13715</v>
      </c>
      <c r="AC158" s="304">
        <v>13912</v>
      </c>
      <c r="AD158" s="304">
        <v>18405</v>
      </c>
      <c r="AE158" s="304">
        <v>9858</v>
      </c>
      <c r="AF158" s="304">
        <v>30053</v>
      </c>
      <c r="AG158" s="304">
        <v>30611</v>
      </c>
      <c r="AH158" s="304">
        <v>16690</v>
      </c>
      <c r="AI158" s="304">
        <v>-1296348</v>
      </c>
      <c r="AJ158" s="304">
        <v>-1324180</v>
      </c>
      <c r="AK158" s="304">
        <v>82663</v>
      </c>
      <c r="AL158" s="304">
        <v>63603</v>
      </c>
      <c r="AM158" s="304">
        <v>82703</v>
      </c>
      <c r="AN158" s="304">
        <v>122088</v>
      </c>
      <c r="AO158" s="304">
        <v>79132</v>
      </c>
      <c r="AP158" s="304">
        <v>171052</v>
      </c>
      <c r="AQ158" s="304">
        <v>226322.01405</v>
      </c>
      <c r="AR158" s="304">
        <v>123797</v>
      </c>
      <c r="AS158" s="304">
        <v>113502.99897</v>
      </c>
      <c r="AT158" s="304">
        <v>-9231.5439900000056</v>
      </c>
    </row>
    <row r="159" spans="1:46">
      <c r="A159" s="185"/>
      <c r="B159" s="314" t="s">
        <v>250</v>
      </c>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304"/>
      <c r="AF159" s="304"/>
      <c r="AG159" s="304"/>
      <c r="AH159" s="304"/>
      <c r="AI159" s="304"/>
      <c r="AJ159" s="304"/>
      <c r="AK159" s="304">
        <v>-1369938</v>
      </c>
      <c r="AL159" s="304">
        <v>-1615231</v>
      </c>
      <c r="AM159" s="304">
        <v>-1615231</v>
      </c>
      <c r="AN159" s="304">
        <v>-94159.663010000018</v>
      </c>
      <c r="AO159" s="304">
        <v>-94160</v>
      </c>
      <c r="AP159" s="304">
        <v>-94168.2</v>
      </c>
      <c r="AQ159" s="304">
        <v>-94168.2</v>
      </c>
      <c r="AR159" s="304">
        <v>0</v>
      </c>
      <c r="AS159" s="304">
        <v>0</v>
      </c>
      <c r="AT159" s="304">
        <v>0</v>
      </c>
    </row>
    <row r="160" spans="1:46">
      <c r="A160" s="185"/>
      <c r="B160" s="313" t="s">
        <v>86</v>
      </c>
      <c r="C160" s="304">
        <v>0</v>
      </c>
      <c r="D160" s="304">
        <v>0</v>
      </c>
      <c r="E160" s="304">
        <v>0</v>
      </c>
      <c r="F160" s="304">
        <v>0</v>
      </c>
      <c r="G160" s="304">
        <v>0</v>
      </c>
      <c r="H160" s="304">
        <v>0</v>
      </c>
      <c r="I160" s="304">
        <v>0</v>
      </c>
      <c r="J160" s="304">
        <v>0</v>
      </c>
      <c r="K160" s="304">
        <v>0</v>
      </c>
      <c r="L160" s="304">
        <v>0</v>
      </c>
      <c r="M160" s="304">
        <v>0</v>
      </c>
      <c r="N160" s="304">
        <v>0</v>
      </c>
      <c r="O160" s="304">
        <v>0</v>
      </c>
      <c r="P160" s="304">
        <v>0</v>
      </c>
      <c r="Q160" s="304">
        <v>0</v>
      </c>
      <c r="R160" s="304">
        <v>0</v>
      </c>
      <c r="S160" s="304">
        <v>0</v>
      </c>
      <c r="T160" s="304">
        <v>0</v>
      </c>
      <c r="U160" s="304">
        <v>0</v>
      </c>
      <c r="V160" s="304">
        <v>0</v>
      </c>
      <c r="W160" s="304">
        <v>0</v>
      </c>
      <c r="X160" s="304">
        <v>0</v>
      </c>
      <c r="Y160" s="304">
        <v>0</v>
      </c>
      <c r="Z160" s="304">
        <v>0</v>
      </c>
      <c r="AA160" s="304">
        <v>0</v>
      </c>
      <c r="AB160" s="304">
        <v>0</v>
      </c>
      <c r="AC160" s="304">
        <v>0</v>
      </c>
      <c r="AD160" s="304">
        <v>0</v>
      </c>
      <c r="AE160" s="304">
        <v>0</v>
      </c>
      <c r="AF160" s="304">
        <v>0</v>
      </c>
      <c r="AG160" s="304">
        <v>0</v>
      </c>
      <c r="AH160" s="304">
        <v>0</v>
      </c>
      <c r="AI160" s="304">
        <v>0</v>
      </c>
      <c r="AJ160" s="304">
        <v>0</v>
      </c>
      <c r="AK160" s="304">
        <v>0</v>
      </c>
      <c r="AL160" s="304">
        <v>0</v>
      </c>
      <c r="AM160" s="304">
        <v>0</v>
      </c>
      <c r="AN160" s="304">
        <v>0</v>
      </c>
      <c r="AO160" s="304">
        <v>0</v>
      </c>
      <c r="AP160" s="304">
        <v>0</v>
      </c>
      <c r="AQ160" s="304">
        <v>0</v>
      </c>
      <c r="AR160" s="304">
        <v>0</v>
      </c>
      <c r="AS160" s="304">
        <v>0</v>
      </c>
      <c r="AT160" s="304">
        <v>0</v>
      </c>
    </row>
    <row r="161" spans="1:46">
      <c r="A161" s="185"/>
      <c r="B161" s="313" t="s">
        <v>89</v>
      </c>
      <c r="C161" s="304">
        <v>-128608.13804000001</v>
      </c>
      <c r="D161" s="304">
        <v>242638.88631000015</v>
      </c>
      <c r="E161" s="304">
        <v>128709.05387000005</v>
      </c>
      <c r="F161" s="304">
        <v>129458.29121000002</v>
      </c>
      <c r="G161" s="304">
        <v>-93873.257520000014</v>
      </c>
      <c r="H161" s="304">
        <v>-198593.55232000002</v>
      </c>
      <c r="I161" s="304">
        <v>-217544.71778000004</v>
      </c>
      <c r="J161" s="304">
        <v>-122735.95378</v>
      </c>
      <c r="K161" s="304">
        <v>-11381.84880000002</v>
      </c>
      <c r="L161" s="304">
        <v>-51677.532110000015</v>
      </c>
      <c r="M161" s="304">
        <v>4035.9639300000072</v>
      </c>
      <c r="N161" s="304">
        <v>95498.424190000005</v>
      </c>
      <c r="O161" s="304">
        <v>36711.205780000004</v>
      </c>
      <c r="P161" s="304">
        <v>242763.68140999996</v>
      </c>
      <c r="Q161" s="304">
        <v>418440.63442000002</v>
      </c>
      <c r="R161" s="304">
        <v>887873.34456000011</v>
      </c>
      <c r="S161" s="304">
        <v>129801.05999999998</v>
      </c>
      <c r="T161" s="304">
        <v>145586.23999999999</v>
      </c>
      <c r="U161" s="304">
        <v>235373.25999999995</v>
      </c>
      <c r="V161" s="304">
        <v>600795.22</v>
      </c>
      <c r="W161" s="304">
        <v>179757.97999999998</v>
      </c>
      <c r="X161" s="304">
        <v>265539.98</v>
      </c>
      <c r="Y161" s="304">
        <v>321098.98</v>
      </c>
      <c r="Z161" s="304">
        <v>1007605.98</v>
      </c>
      <c r="AA161" s="304">
        <v>203145</v>
      </c>
      <c r="AB161" s="304">
        <v>321262</v>
      </c>
      <c r="AC161" s="304">
        <v>683881</v>
      </c>
      <c r="AD161" s="304">
        <v>1173300</v>
      </c>
      <c r="AE161" s="304">
        <v>184794</v>
      </c>
      <c r="AF161" s="304">
        <v>332137</v>
      </c>
      <c r="AG161" s="304">
        <v>569916</v>
      </c>
      <c r="AH161" s="304">
        <v>375774</v>
      </c>
      <c r="AI161" s="304">
        <v>222896</v>
      </c>
      <c r="AJ161" s="304">
        <v>595217</v>
      </c>
      <c r="AK161" s="304">
        <v>508322</v>
      </c>
      <c r="AL161" s="304">
        <v>217685</v>
      </c>
      <c r="AM161" s="304">
        <v>-60894</v>
      </c>
      <c r="AN161" s="304">
        <v>1005879.3951900001</v>
      </c>
      <c r="AO161" s="304">
        <v>1108557.1553300004</v>
      </c>
      <c r="AP161" s="304">
        <v>42012.753859999124</v>
      </c>
      <c r="AQ161" s="304">
        <v>384385.09071000008</v>
      </c>
      <c r="AR161" s="304">
        <f>AR53</f>
        <v>364474.15910000034</v>
      </c>
      <c r="AS161" s="304">
        <f>AS53</f>
        <v>351724.45125000074</v>
      </c>
      <c r="AT161" s="304">
        <f>AT53</f>
        <v>56990.948219998987</v>
      </c>
    </row>
    <row r="162" spans="1:46">
      <c r="A162" s="185"/>
      <c r="B162" s="313" t="s">
        <v>87</v>
      </c>
      <c r="C162" s="304">
        <v>2.0000000000000002E-5</v>
      </c>
      <c r="D162" s="304">
        <v>2.0000000000000002E-5</v>
      </c>
      <c r="E162" s="304">
        <v>2.0000000000000002E-5</v>
      </c>
      <c r="F162" s="304">
        <v>2.0000000000000002E-5</v>
      </c>
      <c r="G162" s="304">
        <v>2.0000000000000002E-5</v>
      </c>
      <c r="H162" s="304">
        <v>2.0000000000000002E-5</v>
      </c>
      <c r="I162" s="304">
        <v>2.0000000000000002E-5</v>
      </c>
      <c r="J162" s="304">
        <v>0</v>
      </c>
      <c r="K162" s="304">
        <v>-48.131909999996424</v>
      </c>
      <c r="L162" s="304">
        <v>-3796.2770599999999</v>
      </c>
      <c r="M162" s="304">
        <v>-3430.76098</v>
      </c>
      <c r="N162" s="304">
        <v>0</v>
      </c>
      <c r="O162" s="304">
        <v>0</v>
      </c>
      <c r="P162" s="304">
        <v>0</v>
      </c>
      <c r="Q162" s="304">
        <v>0</v>
      </c>
      <c r="R162" s="304">
        <v>0</v>
      </c>
      <c r="S162" s="304">
        <v>0</v>
      </c>
      <c r="T162" s="304">
        <v>0</v>
      </c>
      <c r="U162" s="304">
        <v>0</v>
      </c>
      <c r="V162" s="304">
        <v>0</v>
      </c>
      <c r="W162" s="304">
        <v>0</v>
      </c>
      <c r="X162" s="304">
        <v>0</v>
      </c>
      <c r="Y162" s="304">
        <v>0</v>
      </c>
      <c r="Z162" s="304">
        <v>0</v>
      </c>
      <c r="AA162" s="304">
        <v>0</v>
      </c>
      <c r="AB162" s="304">
        <v>0</v>
      </c>
      <c r="AC162" s="304">
        <v>0</v>
      </c>
      <c r="AD162" s="304">
        <v>0</v>
      </c>
      <c r="AE162" s="304">
        <v>0</v>
      </c>
      <c r="AF162" s="304">
        <v>0</v>
      </c>
      <c r="AG162" s="304">
        <v>0</v>
      </c>
      <c r="AH162" s="304">
        <v>0</v>
      </c>
      <c r="AI162" s="304">
        <v>0</v>
      </c>
      <c r="AJ162" s="304">
        <v>0</v>
      </c>
      <c r="AK162" s="304">
        <v>0</v>
      </c>
      <c r="AL162" s="304">
        <v>0</v>
      </c>
      <c r="AM162" s="304">
        <v>0</v>
      </c>
      <c r="AN162" s="304">
        <v>0</v>
      </c>
      <c r="AO162" s="304">
        <v>0</v>
      </c>
      <c r="AP162" s="304">
        <v>0</v>
      </c>
      <c r="AQ162" s="304">
        <v>0</v>
      </c>
      <c r="AR162" s="304">
        <v>0</v>
      </c>
      <c r="AS162" s="304">
        <v>0</v>
      </c>
      <c r="AT162" s="304">
        <v>0</v>
      </c>
    </row>
    <row r="163" spans="1:46">
      <c r="A163" s="185"/>
      <c r="B163" s="313" t="s">
        <v>91</v>
      </c>
      <c r="C163" s="304">
        <v>0</v>
      </c>
      <c r="D163" s="304">
        <v>0</v>
      </c>
      <c r="E163" s="304">
        <v>0</v>
      </c>
      <c r="F163" s="304">
        <v>0</v>
      </c>
      <c r="G163" s="304">
        <v>0</v>
      </c>
      <c r="H163" s="304">
        <v>0</v>
      </c>
      <c r="I163" s="304">
        <v>0</v>
      </c>
      <c r="J163" s="304">
        <v>0</v>
      </c>
      <c r="K163" s="304">
        <v>0</v>
      </c>
      <c r="L163" s="304">
        <v>0</v>
      </c>
      <c r="M163" s="304">
        <v>0</v>
      </c>
      <c r="N163" s="304">
        <v>0</v>
      </c>
      <c r="O163" s="304">
        <v>0</v>
      </c>
      <c r="P163" s="304">
        <v>0</v>
      </c>
      <c r="Q163" s="304">
        <v>0</v>
      </c>
      <c r="R163" s="304">
        <v>0</v>
      </c>
      <c r="S163" s="304">
        <v>0</v>
      </c>
      <c r="T163" s="304">
        <v>0</v>
      </c>
      <c r="U163" s="304">
        <v>0</v>
      </c>
      <c r="V163" s="304">
        <v>0</v>
      </c>
      <c r="W163" s="304">
        <v>0</v>
      </c>
      <c r="X163" s="304">
        <v>0</v>
      </c>
      <c r="Y163" s="304">
        <v>0</v>
      </c>
      <c r="Z163" s="304">
        <v>0</v>
      </c>
      <c r="AA163" s="304">
        <v>0</v>
      </c>
      <c r="AB163" s="304">
        <v>0</v>
      </c>
      <c r="AC163" s="304">
        <v>0</v>
      </c>
      <c r="AD163" s="304">
        <v>0</v>
      </c>
      <c r="AE163" s="304">
        <v>0</v>
      </c>
      <c r="AF163" s="304">
        <v>0</v>
      </c>
      <c r="AG163" s="304">
        <v>0</v>
      </c>
      <c r="AH163" s="304">
        <v>0</v>
      </c>
      <c r="AI163" s="304">
        <v>0</v>
      </c>
      <c r="AJ163" s="304">
        <v>0</v>
      </c>
      <c r="AK163" s="304">
        <v>0</v>
      </c>
      <c r="AL163" s="304">
        <v>0</v>
      </c>
      <c r="AM163" s="304">
        <v>0</v>
      </c>
      <c r="AN163" s="304">
        <v>0</v>
      </c>
      <c r="AO163" s="304">
        <v>0</v>
      </c>
      <c r="AP163" s="304">
        <v>0</v>
      </c>
      <c r="AQ163" s="304">
        <v>0</v>
      </c>
      <c r="AR163" s="304">
        <v>0</v>
      </c>
      <c r="AS163" s="304">
        <v>0</v>
      </c>
      <c r="AT163" s="304">
        <v>0</v>
      </c>
    </row>
    <row r="164" spans="1:46" s="115" customFormat="1">
      <c r="A164" s="178"/>
      <c r="B164" s="309" t="s">
        <v>344</v>
      </c>
      <c r="C164" s="316">
        <v>3661904.2173900008</v>
      </c>
      <c r="D164" s="316">
        <v>3550067.6113800011</v>
      </c>
      <c r="E164" s="316">
        <v>3423874.6348900003</v>
      </c>
      <c r="F164" s="316">
        <v>4931911.418370001</v>
      </c>
      <c r="G164" s="316">
        <v>4707271.7804700006</v>
      </c>
      <c r="H164" s="316">
        <v>4635486.7834300008</v>
      </c>
      <c r="I164" s="316">
        <v>4675582.8254500004</v>
      </c>
      <c r="J164" s="316">
        <v>6039730.08084</v>
      </c>
      <c r="K164" s="316">
        <v>6075596.6889599999</v>
      </c>
      <c r="L164" s="316">
        <v>6083847.7654400002</v>
      </c>
      <c r="M164" s="316">
        <v>6167537.9188900003</v>
      </c>
      <c r="N164" s="316">
        <v>7061077.7627799986</v>
      </c>
      <c r="O164" s="316">
        <v>7108303.7253195802</v>
      </c>
      <c r="P164" s="316">
        <v>7478685.5331799993</v>
      </c>
      <c r="Q164" s="316">
        <v>7688654.826580001</v>
      </c>
      <c r="R164" s="316">
        <v>8212004.8345599994</v>
      </c>
      <c r="S164" s="316">
        <v>8394165.4354299977</v>
      </c>
      <c r="T164" s="316">
        <v>8845607.2766200006</v>
      </c>
      <c r="U164" s="316">
        <v>9033511.0072300006</v>
      </c>
      <c r="V164" s="316">
        <v>10130376.27</v>
      </c>
      <c r="W164" s="316">
        <v>10333193.5</v>
      </c>
      <c r="X164" s="316">
        <v>11493797</v>
      </c>
      <c r="Y164" s="316">
        <v>12413273</v>
      </c>
      <c r="Z164" s="316">
        <v>12738254</v>
      </c>
      <c r="AA164" s="316">
        <v>12877452</v>
      </c>
      <c r="AB164" s="316">
        <v>13144400</v>
      </c>
      <c r="AC164" s="316">
        <v>13731878</v>
      </c>
      <c r="AD164" s="316">
        <v>14204520</v>
      </c>
      <c r="AE164" s="316">
        <v>16302403</v>
      </c>
      <c r="AF164" s="316">
        <v>20651923</v>
      </c>
      <c r="AG164" s="316">
        <v>25357271</v>
      </c>
      <c r="AH164" s="316">
        <v>26384739.682</v>
      </c>
      <c r="AI164" s="316">
        <v>25422789</v>
      </c>
      <c r="AJ164" s="316">
        <v>25451022</v>
      </c>
      <c r="AK164" s="316">
        <v>25931865</v>
      </c>
      <c r="AL164" s="316">
        <v>25572350</v>
      </c>
      <c r="AM164" s="316">
        <v>26306052</v>
      </c>
      <c r="AN164" s="316">
        <v>35912400.405117311</v>
      </c>
      <c r="AO164" s="316">
        <v>37621152.200000003</v>
      </c>
      <c r="AP164" s="316">
        <v>43129011.636789992</v>
      </c>
      <c r="AQ164" s="316">
        <v>45548644.143280029</v>
      </c>
      <c r="AR164" s="316">
        <f>AR150+AR151+AR127+AR104</f>
        <v>44992268.771559998</v>
      </c>
      <c r="AS164" s="316">
        <f>AS150+AS151+AS127+AS104</f>
        <v>45917859.490600005</v>
      </c>
      <c r="AT164" s="316">
        <f>AT150+AT151+AT127+AT104</f>
        <v>47600015.15682999</v>
      </c>
    </row>
    <row r="165" spans="1:46">
      <c r="AH165" s="116"/>
      <c r="AI165" s="116"/>
      <c r="AJ165" s="116"/>
      <c r="AK165" s="116"/>
      <c r="AL165" s="116"/>
      <c r="AM165" s="116"/>
      <c r="AN165" s="116"/>
      <c r="AO165" s="116"/>
      <c r="AP165" s="116"/>
      <c r="AQ165" s="116"/>
      <c r="AR165" s="116"/>
      <c r="AS165" s="116"/>
      <c r="AT165" s="116"/>
    </row>
    <row r="168" spans="1:46">
      <c r="AR168" s="116"/>
      <c r="AS168" s="116"/>
      <c r="AT168" s="116"/>
    </row>
  </sheetData>
  <autoFilter ref="A8:W53" xr:uid="{1E57BE63-7600-4DC0-AE65-100CA56465D5}"/>
  <mergeCells count="33">
    <mergeCell ref="O102:R102"/>
    <mergeCell ref="S102:V102"/>
    <mergeCell ref="W102:Z102"/>
    <mergeCell ref="AI62:AL62"/>
    <mergeCell ref="AM62:AP62"/>
    <mergeCell ref="AA62:AD62"/>
    <mergeCell ref="O62:R62"/>
    <mergeCell ref="S62:V62"/>
    <mergeCell ref="C102:F102"/>
    <mergeCell ref="G102:J102"/>
    <mergeCell ref="K102:N102"/>
    <mergeCell ref="K62:N62"/>
    <mergeCell ref="AQ7:AT7"/>
    <mergeCell ref="AI102:AL102"/>
    <mergeCell ref="AM102:AP102"/>
    <mergeCell ref="AE62:AH62"/>
    <mergeCell ref="AA102:AD102"/>
    <mergeCell ref="AE102:AH102"/>
    <mergeCell ref="AM7:AP7"/>
    <mergeCell ref="AI7:AL7"/>
    <mergeCell ref="AQ62:AT62"/>
    <mergeCell ref="AQ102:AT102"/>
    <mergeCell ref="W7:Z7"/>
    <mergeCell ref="C62:F62"/>
    <mergeCell ref="G62:J62"/>
    <mergeCell ref="AA7:AD7"/>
    <mergeCell ref="AE7:AH7"/>
    <mergeCell ref="W62:Z62"/>
    <mergeCell ref="C7:F7"/>
    <mergeCell ref="G7:J7"/>
    <mergeCell ref="K7:N7"/>
    <mergeCell ref="O7:R7"/>
    <mergeCell ref="S7:V7"/>
  </mergeCells>
  <phoneticPr fontId="18" type="noConversion"/>
  <pageMargins left="0.511811024" right="0.511811024" top="0.78740157499999996" bottom="0.78740157499999996" header="0.31496062000000002" footer="0.31496062000000002"/>
  <pageSetup paperSize="9" orientation="portrait" horizontalDpi="300" verticalDpi="300" r:id="rId1"/>
  <customProperties>
    <customPr name="EpmWorksheetKeyString_GUID" r:id="rId2"/>
  </customPropertie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CC4C0"/>
  </sheetPr>
  <dimension ref="A1:AW156"/>
  <sheetViews>
    <sheetView showGridLines="0" zoomScale="80" zoomScaleNormal="80" workbookViewId="0">
      <pane xSplit="2" ySplit="8" topLeftCell="AN149" activePane="bottomRight" state="frozen"/>
      <selection activeCell="AP22" sqref="AP22"/>
      <selection pane="topRight" activeCell="AP22" sqref="AP22"/>
      <selection pane="bottomLeft" activeCell="AP22" sqref="AP22"/>
      <selection pane="bottomRight" activeCell="AT8" sqref="AT8"/>
    </sheetView>
  </sheetViews>
  <sheetFormatPr defaultColWidth="0" defaultRowHeight="14.5" zeroHeight="1"/>
  <cols>
    <col min="1" max="1" width="1.81640625" style="31" customWidth="1"/>
    <col min="2" max="2" width="57.453125" style="31" bestFit="1" customWidth="1"/>
    <col min="3" max="22" width="16.1796875" style="31" bestFit="1" customWidth="1"/>
    <col min="23" max="44" width="16" style="31" customWidth="1"/>
    <col min="45" max="46" width="16.1796875" style="31" customWidth="1"/>
    <col min="47" max="49" width="8.7265625" style="31" customWidth="1"/>
    <col min="50" max="16384" width="8.7265625" style="31" hidden="1"/>
  </cols>
  <sheetData>
    <row r="1" spans="1:46" ht="11.25" customHeight="1"/>
    <row r="2" spans="1:46" ht="11.25" customHeight="1"/>
    <row r="3" spans="1:46" ht="11.25" customHeight="1">
      <c r="Q3" s="115"/>
    </row>
    <row r="4" spans="1:46" ht="11.25" customHeight="1">
      <c r="AQ4" s="116">
        <f>AQ99-AQ152</f>
        <v>0</v>
      </c>
      <c r="AR4" s="116"/>
      <c r="AS4" s="116"/>
      <c r="AT4" s="116"/>
    </row>
    <row r="5" spans="1:46" s="119" customFormat="1" ht="22.5" customHeight="1" thickBot="1">
      <c r="A5" s="178"/>
      <c r="B5" s="236" t="s">
        <v>113</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c r="AP5" s="238"/>
      <c r="AQ5" s="238"/>
      <c r="AR5" s="238"/>
      <c r="AS5" s="238"/>
      <c r="AT5" s="238"/>
    </row>
    <row r="6" spans="1:46" s="182" customFormat="1" ht="22.5" customHeight="1" thickBot="1">
      <c r="A6" s="179"/>
      <c r="B6" s="180" t="s">
        <v>239</v>
      </c>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272"/>
    </row>
    <row r="7" spans="1:46" ht="16" customHeight="1" thickTop="1" thickBot="1">
      <c r="A7" s="178"/>
      <c r="B7" s="27" t="s">
        <v>96</v>
      </c>
      <c r="C7" s="391">
        <v>2015</v>
      </c>
      <c r="D7" s="391"/>
      <c r="E7" s="391"/>
      <c r="F7" s="391"/>
      <c r="G7" s="392">
        <v>2016</v>
      </c>
      <c r="H7" s="391"/>
      <c r="I7" s="391"/>
      <c r="J7" s="391"/>
      <c r="K7" s="392">
        <v>2017</v>
      </c>
      <c r="L7" s="391"/>
      <c r="M7" s="391"/>
      <c r="N7" s="391"/>
      <c r="O7" s="392">
        <v>2018</v>
      </c>
      <c r="P7" s="391"/>
      <c r="Q7" s="391"/>
      <c r="R7" s="391"/>
      <c r="S7" s="392">
        <v>2019</v>
      </c>
      <c r="T7" s="391"/>
      <c r="U7" s="391"/>
      <c r="V7" s="391"/>
      <c r="W7" s="392">
        <v>2020</v>
      </c>
      <c r="X7" s="391"/>
      <c r="Y7" s="391"/>
      <c r="Z7" s="391"/>
      <c r="AA7" s="392">
        <v>2021</v>
      </c>
      <c r="AB7" s="391"/>
      <c r="AC7" s="391"/>
      <c r="AD7" s="391"/>
      <c r="AE7" s="392">
        <v>2022</v>
      </c>
      <c r="AF7" s="391"/>
      <c r="AG7" s="391"/>
      <c r="AH7" s="391"/>
      <c r="AI7" s="392">
        <v>2023</v>
      </c>
      <c r="AJ7" s="391"/>
      <c r="AK7" s="391"/>
      <c r="AL7" s="391"/>
      <c r="AM7" s="392">
        <v>2024</v>
      </c>
      <c r="AN7" s="391"/>
      <c r="AO7" s="391"/>
      <c r="AP7" s="391"/>
      <c r="AQ7" s="395">
        <v>2025</v>
      </c>
      <c r="AR7" s="396"/>
      <c r="AS7" s="396"/>
      <c r="AT7" s="396"/>
    </row>
    <row r="8" spans="1:46" ht="16" customHeight="1" thickTop="1">
      <c r="A8" s="178"/>
      <c r="B8" s="276" t="s">
        <v>97</v>
      </c>
      <c r="C8" s="25" t="s">
        <v>0</v>
      </c>
      <c r="D8" s="25" t="s">
        <v>1</v>
      </c>
      <c r="E8" s="25" t="s">
        <v>2</v>
      </c>
      <c r="F8" s="25" t="s">
        <v>3</v>
      </c>
      <c r="G8" s="25" t="s">
        <v>4</v>
      </c>
      <c r="H8" s="25" t="s">
        <v>5</v>
      </c>
      <c r="I8" s="25" t="s">
        <v>6</v>
      </c>
      <c r="J8" s="25" t="s">
        <v>7</v>
      </c>
      <c r="K8" s="25" t="s">
        <v>8</v>
      </c>
      <c r="L8" s="25" t="s">
        <v>90</v>
      </c>
      <c r="M8" s="25" t="s">
        <v>102</v>
      </c>
      <c r="N8" s="25" t="s">
        <v>103</v>
      </c>
      <c r="O8" s="25" t="s">
        <v>104</v>
      </c>
      <c r="P8" s="25" t="s">
        <v>106</v>
      </c>
      <c r="Q8" s="25" t="s">
        <v>107</v>
      </c>
      <c r="R8" s="25" t="s">
        <v>108</v>
      </c>
      <c r="S8" s="25" t="s">
        <v>109</v>
      </c>
      <c r="T8" s="25" t="s">
        <v>111</v>
      </c>
      <c r="U8" s="25" t="s">
        <v>116</v>
      </c>
      <c r="V8" s="25" t="s">
        <v>117</v>
      </c>
      <c r="W8" s="25" t="s">
        <v>159</v>
      </c>
      <c r="X8" s="25" t="s">
        <v>178</v>
      </c>
      <c r="Y8" s="25" t="s">
        <v>181</v>
      </c>
      <c r="Z8" s="25" t="s">
        <v>197</v>
      </c>
      <c r="AA8" s="25" t="s">
        <v>199</v>
      </c>
      <c r="AB8" s="25" t="s">
        <v>201</v>
      </c>
      <c r="AC8" s="25" t="s">
        <v>204</v>
      </c>
      <c r="AD8" s="25" t="s">
        <v>206</v>
      </c>
      <c r="AE8" s="25" t="s">
        <v>209</v>
      </c>
      <c r="AF8" s="25" t="s">
        <v>214</v>
      </c>
      <c r="AG8" s="25" t="s">
        <v>222</v>
      </c>
      <c r="AH8" s="25" t="s">
        <v>226</v>
      </c>
      <c r="AI8" s="25" t="s">
        <v>244</v>
      </c>
      <c r="AJ8" s="25" t="s">
        <v>248</v>
      </c>
      <c r="AK8" s="25" t="s">
        <v>266</v>
      </c>
      <c r="AL8" s="25" t="s">
        <v>275</v>
      </c>
      <c r="AM8" s="25" t="s">
        <v>287</v>
      </c>
      <c r="AN8" s="25" t="str">
        <f>Consolidado!AN8</f>
        <v>2T24</v>
      </c>
      <c r="AO8" s="25" t="str">
        <f>Consolidado!AO8</f>
        <v>3T24</v>
      </c>
      <c r="AP8" s="25" t="str">
        <f>Consolidado!AP8</f>
        <v>4T24</v>
      </c>
      <c r="AQ8" s="25" t="str">
        <f>Consolidado!AQ8</f>
        <v>1T25</v>
      </c>
      <c r="AR8" s="25" t="s">
        <v>348</v>
      </c>
      <c r="AS8" s="25" t="s">
        <v>440</v>
      </c>
      <c r="AT8" s="25" t="s">
        <v>447</v>
      </c>
    </row>
    <row r="9" spans="1:46">
      <c r="A9" s="189"/>
      <c r="B9" s="123" t="s">
        <v>9</v>
      </c>
      <c r="C9" s="133">
        <v>36311.210050000009</v>
      </c>
      <c r="D9" s="133">
        <v>-9672.7020500000108</v>
      </c>
      <c r="E9" s="133">
        <v>21988.11435</v>
      </c>
      <c r="F9" s="133">
        <v>26770.484330000014</v>
      </c>
      <c r="G9" s="133">
        <v>19758.191879999998</v>
      </c>
      <c r="H9" s="133">
        <v>72763.242639999997</v>
      </c>
      <c r="I9" s="133">
        <v>158134.83042999997</v>
      </c>
      <c r="J9" s="133">
        <v>168879.29341000004</v>
      </c>
      <c r="K9" s="133">
        <v>157573.21235999998</v>
      </c>
      <c r="L9" s="133">
        <v>132881.68086000005</v>
      </c>
      <c r="M9" s="133">
        <v>171596.86372999998</v>
      </c>
      <c r="N9" s="133">
        <v>177864.47096000012</v>
      </c>
      <c r="O9" s="133">
        <v>151664.82722000001</v>
      </c>
      <c r="P9" s="133">
        <v>146490.78035000002</v>
      </c>
      <c r="Q9" s="133">
        <v>138228.19445999997</v>
      </c>
      <c r="R9" s="133">
        <v>200048.28523999994</v>
      </c>
      <c r="S9" s="133">
        <v>179797.05</v>
      </c>
      <c r="T9" s="133">
        <v>166872.79999999999</v>
      </c>
      <c r="U9" s="133">
        <v>185288.84</v>
      </c>
      <c r="V9" s="133">
        <v>363716.27</v>
      </c>
      <c r="W9" s="133">
        <v>343841.55</v>
      </c>
      <c r="X9" s="133">
        <v>166343</v>
      </c>
      <c r="Y9" s="133">
        <v>169635</v>
      </c>
      <c r="Z9" s="133">
        <v>325869</v>
      </c>
      <c r="AA9" s="133">
        <v>310229</v>
      </c>
      <c r="AB9" s="133">
        <v>283787</v>
      </c>
      <c r="AC9" s="133">
        <v>313765</v>
      </c>
      <c r="AD9" s="133">
        <v>281280</v>
      </c>
      <c r="AE9" s="133">
        <v>187758</v>
      </c>
      <c r="AF9" s="133">
        <v>249555</v>
      </c>
      <c r="AG9" s="133">
        <v>336446</v>
      </c>
      <c r="AH9" s="133">
        <v>217746</v>
      </c>
      <c r="AI9" s="133">
        <v>244500</v>
      </c>
      <c r="AJ9" s="133">
        <v>239873</v>
      </c>
      <c r="AK9" s="133">
        <v>195770</v>
      </c>
      <c r="AL9" s="133">
        <v>244124</v>
      </c>
      <c r="AM9" s="133">
        <v>250477</v>
      </c>
      <c r="AN9" s="133">
        <v>198676</v>
      </c>
      <c r="AO9" s="133">
        <v>306430</v>
      </c>
      <c r="AP9" s="133">
        <v>285425</v>
      </c>
      <c r="AQ9" s="133">
        <v>256013.03058999998</v>
      </c>
      <c r="AR9" s="133">
        <v>348360.09567000007</v>
      </c>
      <c r="AS9" s="133">
        <v>421103.19413999992</v>
      </c>
      <c r="AT9" s="133">
        <v>363359.86155000038</v>
      </c>
    </row>
    <row r="10" spans="1:46">
      <c r="A10" s="189"/>
      <c r="B10" s="123" t="s">
        <v>11</v>
      </c>
      <c r="C10" s="133">
        <v>-3358.7869299999998</v>
      </c>
      <c r="D10" s="133">
        <v>894.72494000000006</v>
      </c>
      <c r="E10" s="133">
        <v>-2033.9005699999998</v>
      </c>
      <c r="F10" s="133">
        <v>-2476.2698000000005</v>
      </c>
      <c r="G10" s="133">
        <v>-1832.82053</v>
      </c>
      <c r="H10" s="133">
        <v>-6725.4121299999988</v>
      </c>
      <c r="I10" s="133">
        <v>-15923.011910000003</v>
      </c>
      <c r="J10" s="133">
        <v>-14326.273659999999</v>
      </c>
      <c r="K10" s="133">
        <v>-15991.340969999999</v>
      </c>
      <c r="L10" s="133">
        <v>-13485.19297</v>
      </c>
      <c r="M10" s="133">
        <v>-17414.533220000005</v>
      </c>
      <c r="N10" s="133">
        <v>-18050.926399999982</v>
      </c>
      <c r="O10" s="133">
        <v>-15396.898740000001</v>
      </c>
      <c r="P10" s="133">
        <v>-15425.989439999999</v>
      </c>
      <c r="Q10" s="133">
        <v>-14027.78125</v>
      </c>
      <c r="R10" s="133">
        <v>-20573.507530000003</v>
      </c>
      <c r="S10" s="133">
        <v>-18246.73</v>
      </c>
      <c r="T10" s="133">
        <v>-16917.990000000002</v>
      </c>
      <c r="U10" s="133">
        <v>-18805.13</v>
      </c>
      <c r="V10" s="133">
        <v>-37883.54</v>
      </c>
      <c r="W10" s="133">
        <v>-35000.300000000003</v>
      </c>
      <c r="X10" s="133">
        <v>-16750</v>
      </c>
      <c r="Y10" s="133">
        <v>-17215</v>
      </c>
      <c r="Z10" s="133">
        <v>-33071</v>
      </c>
      <c r="AA10" s="133">
        <v>-31484</v>
      </c>
      <c r="AB10" s="133">
        <v>-28800</v>
      </c>
      <c r="AC10" s="133">
        <v>-40303</v>
      </c>
      <c r="AD10" s="133">
        <v>-27446</v>
      </c>
      <c r="AE10" s="133">
        <v>-18201</v>
      </c>
      <c r="AF10" s="133">
        <v>-24534</v>
      </c>
      <c r="AG10" s="133">
        <v>-33354</v>
      </c>
      <c r="AH10" s="133">
        <v>-21287</v>
      </c>
      <c r="AI10" s="133">
        <v>-23977</v>
      </c>
      <c r="AJ10" s="133">
        <v>-23530</v>
      </c>
      <c r="AK10" s="133">
        <v>-19055</v>
      </c>
      <c r="AL10" s="133">
        <v>-23923</v>
      </c>
      <c r="AM10" s="133">
        <v>-24520</v>
      </c>
      <c r="AN10" s="133">
        <v>-19338</v>
      </c>
      <c r="AO10" s="133">
        <v>-33768</v>
      </c>
      <c r="AP10" s="133">
        <v>-27436</v>
      </c>
      <c r="AQ10" s="133">
        <v>-25091.194729999992</v>
      </c>
      <c r="AR10" s="133">
        <v>-36601.571080000023</v>
      </c>
      <c r="AS10" s="133">
        <v>-51854.938129999966</v>
      </c>
      <c r="AT10" s="133">
        <v>-36042.711620000016</v>
      </c>
    </row>
    <row r="11" spans="1:46">
      <c r="A11" s="189"/>
      <c r="B11" s="123" t="s">
        <v>12</v>
      </c>
      <c r="C11" s="128">
        <v>32952.423120000007</v>
      </c>
      <c r="D11" s="128">
        <v>-8777.9771100000107</v>
      </c>
      <c r="E11" s="128">
        <v>19954.213779999998</v>
      </c>
      <c r="F11" s="128">
        <v>24294.214530000012</v>
      </c>
      <c r="G11" s="128">
        <v>17925.371349999998</v>
      </c>
      <c r="H11" s="128">
        <v>66037.83051</v>
      </c>
      <c r="I11" s="128">
        <v>142211.81851999997</v>
      </c>
      <c r="J11" s="128">
        <v>154553.01975000004</v>
      </c>
      <c r="K11" s="128">
        <v>141581.87138999999</v>
      </c>
      <c r="L11" s="128">
        <v>119396.48789000005</v>
      </c>
      <c r="M11" s="128">
        <v>154182.33050999997</v>
      </c>
      <c r="N11" s="128">
        <v>159813.54456000013</v>
      </c>
      <c r="O11" s="128">
        <v>136267.92848</v>
      </c>
      <c r="P11" s="128">
        <v>131064.79091000001</v>
      </c>
      <c r="Q11" s="128">
        <v>124200.41320999997</v>
      </c>
      <c r="R11" s="128">
        <v>179474.77770999994</v>
      </c>
      <c r="S11" s="128">
        <v>161550.31999999998</v>
      </c>
      <c r="T11" s="128">
        <v>149954.81</v>
      </c>
      <c r="U11" s="128">
        <v>166483.71</v>
      </c>
      <c r="V11" s="128">
        <v>325832.73000000004</v>
      </c>
      <c r="W11" s="128">
        <v>308841.25</v>
      </c>
      <c r="X11" s="128">
        <v>149593</v>
      </c>
      <c r="Y11" s="128">
        <v>152420</v>
      </c>
      <c r="Z11" s="128">
        <v>292798</v>
      </c>
      <c r="AA11" s="128">
        <v>278745</v>
      </c>
      <c r="AB11" s="128">
        <v>254987</v>
      </c>
      <c r="AC11" s="128">
        <v>273462</v>
      </c>
      <c r="AD11" s="128">
        <v>253834</v>
      </c>
      <c r="AE11" s="128">
        <v>169557</v>
      </c>
      <c r="AF11" s="128">
        <v>225021</v>
      </c>
      <c r="AG11" s="128">
        <v>303092</v>
      </c>
      <c r="AH11" s="128">
        <v>196459</v>
      </c>
      <c r="AI11" s="128">
        <v>220523</v>
      </c>
      <c r="AJ11" s="128">
        <v>216343</v>
      </c>
      <c r="AK11" s="128">
        <v>176715</v>
      </c>
      <c r="AL11" s="128">
        <v>220201</v>
      </c>
      <c r="AM11" s="128">
        <v>225957</v>
      </c>
      <c r="AN11" s="128">
        <v>179338</v>
      </c>
      <c r="AO11" s="128">
        <v>272662</v>
      </c>
      <c r="AP11" s="128">
        <v>257989</v>
      </c>
      <c r="AQ11" s="128">
        <v>230921.83585999999</v>
      </c>
      <c r="AR11" s="128">
        <f>SUM(AR9:AR10)</f>
        <v>311758.52459000004</v>
      </c>
      <c r="AS11" s="128">
        <f>SUM(AS9:AS10)</f>
        <v>369248.25600999995</v>
      </c>
      <c r="AT11" s="128">
        <f>SUM(AT9:AT10)</f>
        <v>327317.14993000036</v>
      </c>
    </row>
    <row r="12" spans="1:46">
      <c r="A12" s="134"/>
      <c r="B12" s="127" t="s">
        <v>13</v>
      </c>
      <c r="C12" s="128">
        <v>-14235.307339999999</v>
      </c>
      <c r="D12" s="128">
        <v>-10305.146730000002</v>
      </c>
      <c r="E12" s="128">
        <v>-15469.865429999998</v>
      </c>
      <c r="F12" s="128">
        <v>-16197.456829999999</v>
      </c>
      <c r="G12" s="128">
        <v>-16940.665150000001</v>
      </c>
      <c r="H12" s="128">
        <v>-18673.23605</v>
      </c>
      <c r="I12" s="128">
        <v>-76267.01496</v>
      </c>
      <c r="J12" s="128">
        <v>-92731.024359999981</v>
      </c>
      <c r="K12" s="128">
        <v>-54625</v>
      </c>
      <c r="L12" s="128">
        <v>-45454</v>
      </c>
      <c r="M12" s="128">
        <v>-86202.028480000023</v>
      </c>
      <c r="N12" s="128">
        <v>-88689.324110000016</v>
      </c>
      <c r="O12" s="128">
        <v>-40420.895160000015</v>
      </c>
      <c r="P12" s="128">
        <v>-56441.54985000001</v>
      </c>
      <c r="Q12" s="128">
        <v>-86566.657689999993</v>
      </c>
      <c r="R12" s="128">
        <v>-110582.25234000002</v>
      </c>
      <c r="S12" s="128">
        <v>-45581.74</v>
      </c>
      <c r="T12" s="128">
        <v>-62114.090000000011</v>
      </c>
      <c r="U12" s="128">
        <v>-151211.16</v>
      </c>
      <c r="V12" s="128">
        <v>-257245.43999999997</v>
      </c>
      <c r="W12" s="128">
        <v>-199902.9</v>
      </c>
      <c r="X12" s="128">
        <v>-76565</v>
      </c>
      <c r="Y12" s="128">
        <v>-119099</v>
      </c>
      <c r="Z12" s="128">
        <v>-213582</v>
      </c>
      <c r="AA12" s="128">
        <v>-177432</v>
      </c>
      <c r="AB12" s="128">
        <v>-201933</v>
      </c>
      <c r="AC12" s="128">
        <v>-277339</v>
      </c>
      <c r="AD12" s="128">
        <v>-190185</v>
      </c>
      <c r="AE12" s="128">
        <v>-50448</v>
      </c>
      <c r="AF12" s="128">
        <v>-120451</v>
      </c>
      <c r="AG12" s="128">
        <v>-250048</v>
      </c>
      <c r="AH12" s="128">
        <v>-127892</v>
      </c>
      <c r="AI12" s="128">
        <v>-87475</v>
      </c>
      <c r="AJ12" s="128">
        <v>-115197</v>
      </c>
      <c r="AK12" s="128">
        <v>-138658</v>
      </c>
      <c r="AL12" s="128">
        <v>-149769</v>
      </c>
      <c r="AM12" s="128">
        <v>-106865</v>
      </c>
      <c r="AN12" s="128">
        <v>-68221</v>
      </c>
      <c r="AO12" s="128">
        <v>-194351</v>
      </c>
      <c r="AP12" s="128">
        <v>-209266</v>
      </c>
      <c r="AQ12" s="128">
        <v>-155361.27194999999</v>
      </c>
      <c r="AR12" s="128">
        <f>SUM(AR13:AR24)</f>
        <v>-142801.9075</v>
      </c>
      <c r="AS12" s="128">
        <f>SUM(AS13:AS24)</f>
        <v>-248635.86940000005</v>
      </c>
      <c r="AT12" s="128">
        <f>SUM(AT13:AT24)</f>
        <v>-251460.78914999997</v>
      </c>
    </row>
    <row r="13" spans="1:46">
      <c r="A13" s="118"/>
      <c r="B13" s="130" t="s">
        <v>14</v>
      </c>
      <c r="C13" s="132">
        <v>-2236.8239100000001</v>
      </c>
      <c r="D13" s="132">
        <v>1173.56638</v>
      </c>
      <c r="E13" s="132">
        <v>-366.95372999999972</v>
      </c>
      <c r="F13" s="132">
        <v>-295.8595499999999</v>
      </c>
      <c r="G13" s="132">
        <v>-158.88694000000001</v>
      </c>
      <c r="H13" s="132">
        <v>-838.76416000000017</v>
      </c>
      <c r="I13" s="132">
        <v>-90.864469999999415</v>
      </c>
      <c r="J13" s="132">
        <v>-427.3107100000002</v>
      </c>
      <c r="K13" s="132">
        <v>-453</v>
      </c>
      <c r="L13" s="132">
        <v>-693</v>
      </c>
      <c r="M13" s="132">
        <v>-1616.8103499999997</v>
      </c>
      <c r="N13" s="132">
        <v>-794.37476999999853</v>
      </c>
      <c r="O13" s="132">
        <v>-889.19896999999992</v>
      </c>
      <c r="P13" s="132">
        <v>-3139.9577300000005</v>
      </c>
      <c r="Q13" s="132">
        <v>-5407.7784899999997</v>
      </c>
      <c r="R13" s="132">
        <v>-5444.657220000001</v>
      </c>
      <c r="S13" s="132">
        <v>-4972.58</v>
      </c>
      <c r="T13" s="132">
        <v>-5465.58</v>
      </c>
      <c r="U13" s="132">
        <v>-5675.16</v>
      </c>
      <c r="V13" s="132">
        <v>-8003.77</v>
      </c>
      <c r="W13" s="132">
        <v>-5824.12</v>
      </c>
      <c r="X13" s="132">
        <v>-5652</v>
      </c>
      <c r="Y13" s="132">
        <v>-5202</v>
      </c>
      <c r="Z13" s="132">
        <v>0</v>
      </c>
      <c r="AA13" s="132">
        <v>0</v>
      </c>
      <c r="AB13" s="132">
        <v>0</v>
      </c>
      <c r="AC13" s="132">
        <v>0</v>
      </c>
      <c r="AD13" s="132">
        <v>0</v>
      </c>
      <c r="AE13" s="132">
        <v>0</v>
      </c>
      <c r="AF13" s="132">
        <v>0</v>
      </c>
      <c r="AG13" s="132">
        <v>0</v>
      </c>
      <c r="AH13" s="132">
        <v>0</v>
      </c>
      <c r="AI13" s="132">
        <v>0</v>
      </c>
      <c r="AJ13" s="132">
        <v>0</v>
      </c>
      <c r="AK13" s="132">
        <v>0</v>
      </c>
      <c r="AL13" s="132">
        <v>0</v>
      </c>
      <c r="AM13" s="132">
        <v>0</v>
      </c>
      <c r="AN13" s="132">
        <v>0</v>
      </c>
      <c r="AO13" s="132">
        <v>0</v>
      </c>
      <c r="AP13" s="132">
        <v>0</v>
      </c>
      <c r="AQ13" s="132">
        <v>-7920.4954300000009</v>
      </c>
      <c r="AR13" s="132">
        <v>-6907.133600000001</v>
      </c>
      <c r="AS13" s="132">
        <v>-7337.76116</v>
      </c>
      <c r="AT13" s="132">
        <v>-10602.284230000001</v>
      </c>
    </row>
    <row r="14" spans="1:46">
      <c r="A14" s="118"/>
      <c r="B14" s="130" t="s">
        <v>15</v>
      </c>
      <c r="C14" s="132">
        <v>0</v>
      </c>
      <c r="D14" s="132">
        <v>0</v>
      </c>
      <c r="E14" s="132">
        <v>0</v>
      </c>
      <c r="F14" s="132">
        <v>0</v>
      </c>
      <c r="G14" s="132">
        <v>-97.822199999999995</v>
      </c>
      <c r="H14" s="132">
        <v>-60.872380000000035</v>
      </c>
      <c r="I14" s="132">
        <v>-53324.735170000007</v>
      </c>
      <c r="J14" s="132">
        <v>-54630.912839999975</v>
      </c>
      <c r="K14" s="132">
        <v>-27471</v>
      </c>
      <c r="L14" s="132">
        <v>-19988</v>
      </c>
      <c r="M14" s="132">
        <v>-54682.994850000017</v>
      </c>
      <c r="N14" s="132">
        <v>-60975.400800000032</v>
      </c>
      <c r="O14" s="132">
        <v>-23213.612980000002</v>
      </c>
      <c r="P14" s="132">
        <v>-26393.485400000001</v>
      </c>
      <c r="Q14" s="132">
        <v>-64217.918989999998</v>
      </c>
      <c r="R14" s="132">
        <v>-54275.666190000018</v>
      </c>
      <c r="S14" s="132">
        <v>-14146.78</v>
      </c>
      <c r="T14" s="132">
        <v>-22599.82</v>
      </c>
      <c r="U14" s="132">
        <v>-71661.56</v>
      </c>
      <c r="V14" s="132">
        <v>-109934.69</v>
      </c>
      <c r="W14" s="132">
        <v>-61281.03</v>
      </c>
      <c r="X14" s="132">
        <v>-21442</v>
      </c>
      <c r="Y14" s="132">
        <v>-65132</v>
      </c>
      <c r="Z14" s="132">
        <v>-99587</v>
      </c>
      <c r="AA14" s="132">
        <v>-49920</v>
      </c>
      <c r="AB14" s="132">
        <v>-65674</v>
      </c>
      <c r="AC14" s="132">
        <v>-111711</v>
      </c>
      <c r="AD14" s="132">
        <v>-96258</v>
      </c>
      <c r="AE14" s="132">
        <v>-440</v>
      </c>
      <c r="AF14" s="132">
        <v>-39554</v>
      </c>
      <c r="AG14" s="132">
        <v>-109918</v>
      </c>
      <c r="AH14" s="132">
        <v>-56350</v>
      </c>
      <c r="AI14" s="132">
        <v>-14296</v>
      </c>
      <c r="AJ14" s="132">
        <v>-34297</v>
      </c>
      <c r="AK14" s="132">
        <v>-75587</v>
      </c>
      <c r="AL14" s="132">
        <v>-79494</v>
      </c>
      <c r="AM14" s="132">
        <v>-39146</v>
      </c>
      <c r="AN14" s="132">
        <v>-4130</v>
      </c>
      <c r="AO14" s="132">
        <v>-108615</v>
      </c>
      <c r="AP14" s="132">
        <v>-111987</v>
      </c>
      <c r="AQ14" s="132">
        <v>-44329.359109999998</v>
      </c>
      <c r="AR14" s="132">
        <v>-67949.534920000006</v>
      </c>
      <c r="AS14" s="132">
        <v>-138730.97323000003</v>
      </c>
      <c r="AT14" s="132">
        <v>-127729.21135</v>
      </c>
    </row>
    <row r="15" spans="1:46">
      <c r="A15" s="118"/>
      <c r="B15" s="130" t="s">
        <v>16</v>
      </c>
      <c r="C15" s="132">
        <v>-1268.04024</v>
      </c>
      <c r="D15" s="132">
        <v>-1380.2615699999999</v>
      </c>
      <c r="E15" s="132">
        <v>-1704.2400200000011</v>
      </c>
      <c r="F15" s="132">
        <v>-2672.0875900000001</v>
      </c>
      <c r="G15" s="132">
        <v>-3014.9273599999992</v>
      </c>
      <c r="H15" s="132">
        <v>-3722.9394100000013</v>
      </c>
      <c r="I15" s="132">
        <v>-9816.7363799999985</v>
      </c>
      <c r="J15" s="132">
        <v>-5992.4195899999977</v>
      </c>
      <c r="K15" s="132">
        <v>-3557</v>
      </c>
      <c r="L15" s="132">
        <v>-3427</v>
      </c>
      <c r="M15" s="132">
        <v>-1761.2795000000042</v>
      </c>
      <c r="N15" s="132">
        <v>-1542.0664500000003</v>
      </c>
      <c r="O15" s="132">
        <v>-2317.3899799999999</v>
      </c>
      <c r="P15" s="132">
        <v>-1310.1773900000001</v>
      </c>
      <c r="Q15" s="132">
        <v>-3021.7626799999998</v>
      </c>
      <c r="R15" s="132">
        <v>-6185.9454100000012</v>
      </c>
      <c r="S15" s="132">
        <v>-2076.7600000000002</v>
      </c>
      <c r="T15" s="132">
        <v>-4080.99</v>
      </c>
      <c r="U15" s="132">
        <v>-3003.6</v>
      </c>
      <c r="V15" s="132">
        <v>-5049.9399999999996</v>
      </c>
      <c r="W15" s="132">
        <v>-3394.81</v>
      </c>
      <c r="X15" s="132">
        <v>-4340</v>
      </c>
      <c r="Y15" s="132">
        <v>-3380</v>
      </c>
      <c r="Z15" s="132">
        <v>-3241</v>
      </c>
      <c r="AA15" s="132">
        <v>-3385</v>
      </c>
      <c r="AB15" s="132">
        <v>-5445</v>
      </c>
      <c r="AC15" s="132">
        <v>-10002</v>
      </c>
      <c r="AD15" s="132">
        <v>457</v>
      </c>
      <c r="AE15" s="132">
        <v>-3144</v>
      </c>
      <c r="AF15" s="132">
        <v>-3450</v>
      </c>
      <c r="AG15" s="132">
        <v>-3505</v>
      </c>
      <c r="AH15" s="132">
        <v>-4515</v>
      </c>
      <c r="AI15" s="132">
        <v>-3306</v>
      </c>
      <c r="AJ15" s="132">
        <v>-3520</v>
      </c>
      <c r="AK15" s="132">
        <v>-3064</v>
      </c>
      <c r="AL15" s="132">
        <v>1516</v>
      </c>
      <c r="AM15" s="132">
        <v>-1486</v>
      </c>
      <c r="AN15" s="132">
        <v>-1807</v>
      </c>
      <c r="AO15" s="132">
        <v>-2020</v>
      </c>
      <c r="AP15" s="132">
        <v>-2104</v>
      </c>
      <c r="AQ15" s="132">
        <v>-2654.8885499999997</v>
      </c>
      <c r="AR15" s="132">
        <v>-2575.7585700000009</v>
      </c>
      <c r="AS15" s="132">
        <v>-2384.3186599999999</v>
      </c>
      <c r="AT15" s="132">
        <v>-3564.5209599999998</v>
      </c>
    </row>
    <row r="16" spans="1:46">
      <c r="A16" s="118"/>
      <c r="B16" s="130" t="s">
        <v>17</v>
      </c>
      <c r="C16" s="132">
        <v>-10.231999999999999</v>
      </c>
      <c r="D16" s="132">
        <v>3.323999999999999</v>
      </c>
      <c r="E16" s="132">
        <v>-33.836099999999995</v>
      </c>
      <c r="F16" s="132">
        <v>-451.50492999999994</v>
      </c>
      <c r="G16" s="132">
        <v>-781.02413999999999</v>
      </c>
      <c r="H16" s="132">
        <v>-576.97054000000003</v>
      </c>
      <c r="I16" s="132">
        <v>-1490.5056999999999</v>
      </c>
      <c r="J16" s="132">
        <v>-778.83656000000019</v>
      </c>
      <c r="K16" s="132">
        <v>-6758</v>
      </c>
      <c r="L16" s="132">
        <v>-2306</v>
      </c>
      <c r="M16" s="132">
        <v>-4913.0932600000015</v>
      </c>
      <c r="N16" s="132">
        <v>-2271.6287900000002</v>
      </c>
      <c r="O16" s="132">
        <v>-2705.4685899999999</v>
      </c>
      <c r="P16" s="132">
        <v>-43.847490000000001</v>
      </c>
      <c r="Q16" s="132">
        <v>517.8684300000001</v>
      </c>
      <c r="R16" s="132">
        <v>-19561.095140000001</v>
      </c>
      <c r="S16" s="132">
        <v>-8865.7000000000007</v>
      </c>
      <c r="T16" s="132">
        <v>-9052.6299999999992</v>
      </c>
      <c r="U16" s="132">
        <v>-50457.66</v>
      </c>
      <c r="V16" s="132">
        <v>-47285.96</v>
      </c>
      <c r="W16" s="132">
        <v>-34471.93</v>
      </c>
      <c r="X16" s="132">
        <v>-27842</v>
      </c>
      <c r="Y16" s="132">
        <v>-20014</v>
      </c>
      <c r="Z16" s="132">
        <v>-44344</v>
      </c>
      <c r="AA16" s="132">
        <v>-42148</v>
      </c>
      <c r="AB16" s="132">
        <v>-35455</v>
      </c>
      <c r="AC16" s="132">
        <v>-54132</v>
      </c>
      <c r="AD16" s="132">
        <v>-52512</v>
      </c>
      <c r="AE16" s="132">
        <v>-20030</v>
      </c>
      <c r="AF16" s="132">
        <v>-39952</v>
      </c>
      <c r="AG16" s="132">
        <v>-67914</v>
      </c>
      <c r="AH16" s="132">
        <v>-23067</v>
      </c>
      <c r="AI16" s="132">
        <v>-26771</v>
      </c>
      <c r="AJ16" s="132">
        <v>-26778</v>
      </c>
      <c r="AK16" s="132">
        <v>-20068</v>
      </c>
      <c r="AL16" s="132">
        <v>-27243</v>
      </c>
      <c r="AM16" s="132">
        <v>-26678</v>
      </c>
      <c r="AN16" s="132">
        <v>-20108</v>
      </c>
      <c r="AO16" s="132">
        <v>-33659</v>
      </c>
      <c r="AP16" s="132">
        <v>-32047</v>
      </c>
      <c r="AQ16" s="132">
        <v>-24333.178609999999</v>
      </c>
      <c r="AR16" s="132">
        <v>-29017.92655</v>
      </c>
      <c r="AS16" s="132">
        <v>-44834.661870000004</v>
      </c>
      <c r="AT16" s="132">
        <v>-41427.758510000029</v>
      </c>
    </row>
    <row r="17" spans="1:46">
      <c r="A17" s="118"/>
      <c r="B17" s="130" t="s">
        <v>18</v>
      </c>
      <c r="C17" s="132">
        <v>0</v>
      </c>
      <c r="D17" s="132">
        <v>-215.21875</v>
      </c>
      <c r="E17" s="132">
        <v>-220.03353999999996</v>
      </c>
      <c r="F17" s="132">
        <v>-107.57575000000003</v>
      </c>
      <c r="G17" s="132">
        <v>-130.02023</v>
      </c>
      <c r="H17" s="132">
        <v>2.4099999999975807E-3</v>
      </c>
      <c r="I17" s="132">
        <v>-460.29037999999991</v>
      </c>
      <c r="J17" s="132">
        <v>-13670.40849</v>
      </c>
      <c r="K17" s="132">
        <v>-4795</v>
      </c>
      <c r="L17" s="132">
        <v>-9105</v>
      </c>
      <c r="M17" s="132">
        <v>-10157.342660000009</v>
      </c>
      <c r="N17" s="132">
        <v>-10698.410279999989</v>
      </c>
      <c r="O17" s="132">
        <v>-36.879980000000003</v>
      </c>
      <c r="P17" s="132">
        <v>-13741.16798</v>
      </c>
      <c r="Q17" s="132">
        <v>-3331.7733099999987</v>
      </c>
      <c r="R17" s="132">
        <v>-12171.098600000001</v>
      </c>
      <c r="S17" s="132">
        <v>-23.35</v>
      </c>
      <c r="T17" s="132">
        <v>-6110.76</v>
      </c>
      <c r="U17" s="132">
        <v>-3667.6</v>
      </c>
      <c r="V17" s="132">
        <v>-69558.080000000002</v>
      </c>
      <c r="W17" s="132">
        <v>-79125.97</v>
      </c>
      <c r="X17" s="132">
        <v>-159</v>
      </c>
      <c r="Y17" s="132">
        <v>-7817</v>
      </c>
      <c r="Z17" s="132">
        <v>-31879</v>
      </c>
      <c r="AA17" s="132">
        <v>-52840</v>
      </c>
      <c r="AB17" s="132">
        <v>-64438</v>
      </c>
      <c r="AC17" s="132">
        <v>-72769</v>
      </c>
      <c r="AD17" s="132">
        <v>-9851</v>
      </c>
      <c r="AE17" s="132">
        <v>-1595</v>
      </c>
      <c r="AF17" s="132">
        <v>-1944</v>
      </c>
      <c r="AG17" s="132">
        <v>-1653</v>
      </c>
      <c r="AH17" s="132">
        <v>-1121</v>
      </c>
      <c r="AI17" s="132">
        <v>-1060</v>
      </c>
      <c r="AJ17" s="132">
        <v>-15517</v>
      </c>
      <c r="AK17" s="132">
        <v>-2382</v>
      </c>
      <c r="AL17" s="132">
        <v>-3063</v>
      </c>
      <c r="AM17" s="132">
        <v>-4523</v>
      </c>
      <c r="AN17" s="132">
        <v>-6514</v>
      </c>
      <c r="AO17" s="132">
        <v>-2235</v>
      </c>
      <c r="AP17" s="132">
        <v>-13476</v>
      </c>
      <c r="AQ17" s="132">
        <v>-47107.84405</v>
      </c>
      <c r="AR17" s="132">
        <v>-6253.7476099999985</v>
      </c>
      <c r="AS17" s="132">
        <v>-21934.143730000003</v>
      </c>
      <c r="AT17" s="132">
        <v>-34686.590500000006</v>
      </c>
    </row>
    <row r="18" spans="1:46">
      <c r="A18" s="118"/>
      <c r="B18" s="130" t="s">
        <v>10</v>
      </c>
      <c r="C18" s="132">
        <v>-10720.211189999998</v>
      </c>
      <c r="D18" s="132">
        <v>-9886.5567900000024</v>
      </c>
      <c r="E18" s="132">
        <v>-13144.802039999997</v>
      </c>
      <c r="F18" s="132">
        <v>-12670.42901</v>
      </c>
      <c r="G18" s="132">
        <v>-12757.984280000001</v>
      </c>
      <c r="H18" s="132">
        <v>-13473.69197</v>
      </c>
      <c r="I18" s="132">
        <v>-11083.882860000002</v>
      </c>
      <c r="J18" s="132">
        <v>-17231.136170000005</v>
      </c>
      <c r="K18" s="132">
        <v>-11591</v>
      </c>
      <c r="L18" s="132">
        <v>-9935</v>
      </c>
      <c r="M18" s="132">
        <v>-13070.507859999994</v>
      </c>
      <c r="N18" s="132">
        <v>-12407.443020000001</v>
      </c>
      <c r="O18" s="132">
        <v>-11258.344660000008</v>
      </c>
      <c r="P18" s="132">
        <v>-11812.913860000008</v>
      </c>
      <c r="Q18" s="132">
        <v>-11105.292649999981</v>
      </c>
      <c r="R18" s="132">
        <v>-12943.789779999992</v>
      </c>
      <c r="S18" s="132">
        <v>-15496.569999999996</v>
      </c>
      <c r="T18" s="132">
        <v>-14804.310000000012</v>
      </c>
      <c r="U18" s="132">
        <v>-16745.57999999998</v>
      </c>
      <c r="V18" s="132">
        <v>-17412.999999999964</v>
      </c>
      <c r="W18" s="132">
        <v>-15805.040000000014</v>
      </c>
      <c r="X18" s="132">
        <v>-17130</v>
      </c>
      <c r="Y18" s="132">
        <v>-17554</v>
      </c>
      <c r="Z18" s="132">
        <v>-34531</v>
      </c>
      <c r="AA18" s="132">
        <v>-29139</v>
      </c>
      <c r="AB18" s="132">
        <v>-30921</v>
      </c>
      <c r="AC18" s="132">
        <v>-28725</v>
      </c>
      <c r="AD18" s="132">
        <v>-32021</v>
      </c>
      <c r="AE18" s="132">
        <v>-25239</v>
      </c>
      <c r="AF18" s="132">
        <v>-35551</v>
      </c>
      <c r="AG18" s="132">
        <v>-67058</v>
      </c>
      <c r="AH18" s="132">
        <v>-42839</v>
      </c>
      <c r="AI18" s="132">
        <v>-42042</v>
      </c>
      <c r="AJ18" s="132">
        <v>-35085</v>
      </c>
      <c r="AK18" s="132">
        <v>-37557</v>
      </c>
      <c r="AL18" s="132">
        <v>-41485</v>
      </c>
      <c r="AM18" s="132">
        <v>-35032</v>
      </c>
      <c r="AN18" s="132">
        <v>-35662</v>
      </c>
      <c r="AO18" s="132">
        <v>-47822</v>
      </c>
      <c r="AP18" s="132">
        <v>-49652</v>
      </c>
      <c r="AQ18" s="132">
        <v>-29015.5062</v>
      </c>
      <c r="AR18" s="132">
        <v>-30097.806249999991</v>
      </c>
      <c r="AS18" s="132">
        <v>-33414.010750000009</v>
      </c>
      <c r="AT18" s="132">
        <v>-33450.423599999995</v>
      </c>
    </row>
    <row r="19" spans="1:46">
      <c r="A19" s="118"/>
      <c r="B19" s="130" t="s">
        <v>38</v>
      </c>
      <c r="C19" s="132">
        <v>0</v>
      </c>
      <c r="D19" s="132">
        <v>0</v>
      </c>
      <c r="E19" s="132">
        <v>0</v>
      </c>
      <c r="F19" s="132">
        <v>0</v>
      </c>
      <c r="G19" s="132">
        <v>0</v>
      </c>
      <c r="H19" s="132">
        <v>0</v>
      </c>
      <c r="I19" s="132">
        <v>0</v>
      </c>
      <c r="J19" s="132">
        <v>0</v>
      </c>
      <c r="K19" s="132">
        <v>0</v>
      </c>
      <c r="L19" s="132">
        <v>0</v>
      </c>
      <c r="M19" s="132">
        <v>0</v>
      </c>
      <c r="N19" s="132">
        <v>0</v>
      </c>
      <c r="O19" s="132">
        <v>0</v>
      </c>
      <c r="P19" s="132">
        <v>0</v>
      </c>
      <c r="Q19" s="132">
        <v>0</v>
      </c>
      <c r="R19" s="132">
        <v>0</v>
      </c>
      <c r="S19" s="132">
        <v>0</v>
      </c>
      <c r="T19" s="132">
        <v>0</v>
      </c>
      <c r="U19" s="132">
        <v>0</v>
      </c>
      <c r="V19" s="132">
        <v>0</v>
      </c>
      <c r="W19" s="132">
        <v>0</v>
      </c>
      <c r="X19" s="132">
        <v>0</v>
      </c>
      <c r="Y19" s="132">
        <v>0</v>
      </c>
      <c r="Z19" s="132">
        <v>0</v>
      </c>
      <c r="AA19" s="132">
        <v>0</v>
      </c>
      <c r="AB19" s="132">
        <v>0</v>
      </c>
      <c r="AC19" s="132">
        <v>0</v>
      </c>
      <c r="AD19" s="132">
        <v>0</v>
      </c>
      <c r="AE19" s="132">
        <v>0</v>
      </c>
      <c r="AF19" s="132">
        <v>0</v>
      </c>
      <c r="AG19" s="132">
        <v>0</v>
      </c>
      <c r="AH19" s="132">
        <v>0</v>
      </c>
      <c r="AI19" s="132">
        <v>0</v>
      </c>
      <c r="AJ19" s="132">
        <v>0</v>
      </c>
      <c r="AK19" s="132">
        <v>0</v>
      </c>
      <c r="AL19" s="132">
        <v>0</v>
      </c>
      <c r="AM19" s="132">
        <v>0</v>
      </c>
      <c r="AN19" s="132">
        <v>0</v>
      </c>
      <c r="AO19" s="132">
        <v>0</v>
      </c>
      <c r="AP19" s="132">
        <v>0</v>
      </c>
      <c r="AQ19" s="132">
        <v>0</v>
      </c>
      <c r="AR19" s="132">
        <v>0</v>
      </c>
      <c r="AS19" s="132">
        <v>0</v>
      </c>
      <c r="AT19" s="132">
        <v>0</v>
      </c>
    </row>
    <row r="20" spans="1:46">
      <c r="A20" s="118"/>
      <c r="B20" s="130" t="s">
        <v>39</v>
      </c>
      <c r="C20" s="132">
        <v>0</v>
      </c>
      <c r="D20" s="132">
        <v>0</v>
      </c>
      <c r="E20" s="132">
        <v>0</v>
      </c>
      <c r="F20" s="132">
        <v>0</v>
      </c>
      <c r="G20" s="132">
        <v>0</v>
      </c>
      <c r="H20" s="132">
        <v>0</v>
      </c>
      <c r="I20" s="132">
        <v>0</v>
      </c>
      <c r="J20" s="132">
        <v>0</v>
      </c>
      <c r="K20" s="132">
        <v>0</v>
      </c>
      <c r="L20" s="132">
        <v>0</v>
      </c>
      <c r="M20" s="132">
        <v>0</v>
      </c>
      <c r="N20" s="132">
        <v>0</v>
      </c>
      <c r="O20" s="132">
        <v>0</v>
      </c>
      <c r="P20" s="132">
        <v>0</v>
      </c>
      <c r="Q20" s="132">
        <v>0</v>
      </c>
      <c r="R20" s="132">
        <v>0</v>
      </c>
      <c r="S20" s="132">
        <v>0</v>
      </c>
      <c r="T20" s="132">
        <v>0</v>
      </c>
      <c r="U20" s="132">
        <v>0</v>
      </c>
      <c r="V20" s="132">
        <v>0</v>
      </c>
      <c r="W20" s="132">
        <v>0</v>
      </c>
      <c r="X20" s="132">
        <v>0</v>
      </c>
      <c r="Y20" s="132">
        <v>0</v>
      </c>
      <c r="Z20" s="132">
        <v>0</v>
      </c>
      <c r="AA20" s="132">
        <v>0</v>
      </c>
      <c r="AB20" s="132">
        <v>0</v>
      </c>
      <c r="AC20" s="132">
        <v>0</v>
      </c>
      <c r="AD20" s="132">
        <v>0</v>
      </c>
      <c r="AE20" s="132">
        <v>0</v>
      </c>
      <c r="AF20" s="132">
        <v>0</v>
      </c>
      <c r="AG20" s="132">
        <v>0</v>
      </c>
      <c r="AH20" s="132">
        <v>0</v>
      </c>
      <c r="AI20" s="132">
        <v>0</v>
      </c>
      <c r="AJ20" s="132">
        <v>0</v>
      </c>
      <c r="AK20" s="132">
        <v>0</v>
      </c>
      <c r="AL20" s="132">
        <v>0</v>
      </c>
      <c r="AM20" s="132">
        <v>0</v>
      </c>
      <c r="AN20" s="132">
        <v>0</v>
      </c>
      <c r="AO20" s="132">
        <v>0</v>
      </c>
      <c r="AP20" s="132">
        <v>0</v>
      </c>
      <c r="AQ20" s="132">
        <v>0</v>
      </c>
      <c r="AR20" s="132">
        <v>0</v>
      </c>
      <c r="AS20" s="132">
        <v>0</v>
      </c>
      <c r="AT20" s="132">
        <v>0</v>
      </c>
    </row>
    <row r="21" spans="1:46">
      <c r="A21" s="118"/>
      <c r="B21" s="130" t="s">
        <v>40</v>
      </c>
      <c r="C21" s="132">
        <v>0</v>
      </c>
      <c r="D21" s="132">
        <v>0</v>
      </c>
      <c r="E21" s="132">
        <v>0</v>
      </c>
      <c r="F21" s="132">
        <v>0</v>
      </c>
      <c r="G21" s="132">
        <v>0</v>
      </c>
      <c r="H21" s="132">
        <v>0</v>
      </c>
      <c r="I21" s="132">
        <v>0</v>
      </c>
      <c r="J21" s="132">
        <v>0</v>
      </c>
      <c r="K21" s="132">
        <v>0</v>
      </c>
      <c r="L21" s="132">
        <v>0</v>
      </c>
      <c r="M21" s="132">
        <v>0</v>
      </c>
      <c r="N21" s="132">
        <v>0</v>
      </c>
      <c r="O21" s="132">
        <v>0</v>
      </c>
      <c r="P21" s="132">
        <v>0</v>
      </c>
      <c r="Q21" s="132">
        <v>0</v>
      </c>
      <c r="R21" s="132">
        <v>0</v>
      </c>
      <c r="S21" s="132">
        <v>0</v>
      </c>
      <c r="T21" s="132">
        <v>0</v>
      </c>
      <c r="U21" s="132">
        <v>0</v>
      </c>
      <c r="V21" s="132">
        <v>0</v>
      </c>
      <c r="W21" s="132">
        <v>0</v>
      </c>
      <c r="X21" s="132">
        <v>0</v>
      </c>
      <c r="Y21" s="132">
        <v>0</v>
      </c>
      <c r="Z21" s="132">
        <v>0</v>
      </c>
      <c r="AA21" s="132">
        <v>0</v>
      </c>
      <c r="AB21" s="132">
        <v>0</v>
      </c>
      <c r="AC21" s="132">
        <v>0</v>
      </c>
      <c r="AD21" s="132">
        <v>0</v>
      </c>
      <c r="AE21" s="132">
        <v>0</v>
      </c>
      <c r="AF21" s="132">
        <v>0</v>
      </c>
      <c r="AG21" s="132">
        <v>0</v>
      </c>
      <c r="AH21" s="132">
        <v>0</v>
      </c>
      <c r="AI21" s="132">
        <v>0</v>
      </c>
      <c r="AJ21" s="132">
        <v>0</v>
      </c>
      <c r="AK21" s="132">
        <v>0</v>
      </c>
      <c r="AL21" s="132">
        <v>0</v>
      </c>
      <c r="AM21" s="132">
        <v>0</v>
      </c>
      <c r="AN21" s="132">
        <v>0</v>
      </c>
      <c r="AO21" s="132">
        <v>0</v>
      </c>
      <c r="AP21" s="132">
        <v>0</v>
      </c>
      <c r="AQ21" s="132">
        <v>0</v>
      </c>
      <c r="AR21" s="132">
        <v>0</v>
      </c>
      <c r="AS21" s="132">
        <v>0</v>
      </c>
      <c r="AT21" s="132">
        <v>0</v>
      </c>
    </row>
    <row r="22" spans="1:46">
      <c r="A22" s="118"/>
      <c r="B22" s="130" t="s">
        <v>41</v>
      </c>
      <c r="C22" s="132">
        <v>0</v>
      </c>
      <c r="D22" s="132">
        <v>0</v>
      </c>
      <c r="E22" s="132">
        <v>0</v>
      </c>
      <c r="F22" s="132">
        <v>0</v>
      </c>
      <c r="G22" s="132">
        <v>0</v>
      </c>
      <c r="H22" s="132">
        <v>0</v>
      </c>
      <c r="I22" s="132">
        <v>0</v>
      </c>
      <c r="J22" s="132">
        <v>0</v>
      </c>
      <c r="K22" s="132">
        <v>0</v>
      </c>
      <c r="L22" s="132">
        <v>0</v>
      </c>
      <c r="M22" s="132">
        <v>0</v>
      </c>
      <c r="N22" s="132">
        <v>0</v>
      </c>
      <c r="O22" s="132">
        <v>0</v>
      </c>
      <c r="P22" s="132">
        <v>0</v>
      </c>
      <c r="Q22" s="132">
        <v>0</v>
      </c>
      <c r="R22" s="132">
        <v>0</v>
      </c>
      <c r="S22" s="132">
        <v>0</v>
      </c>
      <c r="T22" s="132">
        <v>0</v>
      </c>
      <c r="U22" s="132">
        <v>0</v>
      </c>
      <c r="V22" s="132">
        <v>0</v>
      </c>
      <c r="W22" s="132">
        <v>0</v>
      </c>
      <c r="X22" s="132">
        <v>0</v>
      </c>
      <c r="Y22" s="132">
        <v>0</v>
      </c>
      <c r="Z22" s="132">
        <v>0</v>
      </c>
      <c r="AA22" s="132">
        <v>0</v>
      </c>
      <c r="AB22" s="132">
        <v>0</v>
      </c>
      <c r="AC22" s="132">
        <v>0</v>
      </c>
      <c r="AD22" s="132">
        <v>0</v>
      </c>
      <c r="AE22" s="132">
        <v>0</v>
      </c>
      <c r="AF22" s="132">
        <v>0</v>
      </c>
      <c r="AG22" s="132">
        <v>0</v>
      </c>
      <c r="AH22" s="132">
        <v>0</v>
      </c>
      <c r="AI22" s="132">
        <v>0</v>
      </c>
      <c r="AJ22" s="132">
        <v>0</v>
      </c>
      <c r="AK22" s="132">
        <v>0</v>
      </c>
      <c r="AL22" s="132">
        <v>0</v>
      </c>
      <c r="AM22" s="132">
        <v>0</v>
      </c>
      <c r="AN22" s="132">
        <v>0</v>
      </c>
      <c r="AO22" s="132">
        <v>0</v>
      </c>
      <c r="AP22" s="132">
        <v>0</v>
      </c>
      <c r="AQ22" s="132">
        <v>0</v>
      </c>
      <c r="AR22" s="132">
        <v>0</v>
      </c>
      <c r="AS22" s="132">
        <v>0</v>
      </c>
      <c r="AT22" s="132">
        <v>0</v>
      </c>
    </row>
    <row r="23" spans="1:46">
      <c r="A23" s="118"/>
      <c r="B23" s="130" t="s">
        <v>42</v>
      </c>
      <c r="C23" s="132">
        <v>0</v>
      </c>
      <c r="D23" s="132">
        <v>0</v>
      </c>
      <c r="E23" s="132">
        <v>0</v>
      </c>
      <c r="F23" s="132">
        <v>0</v>
      </c>
      <c r="G23" s="132">
        <v>0</v>
      </c>
      <c r="H23" s="132">
        <v>0</v>
      </c>
      <c r="I23" s="132">
        <v>0</v>
      </c>
      <c r="J23" s="132">
        <v>0</v>
      </c>
      <c r="K23" s="132">
        <v>0</v>
      </c>
      <c r="L23" s="132">
        <v>0</v>
      </c>
      <c r="M23" s="132">
        <v>0</v>
      </c>
      <c r="N23" s="132">
        <v>0</v>
      </c>
      <c r="O23" s="132">
        <v>0</v>
      </c>
      <c r="P23" s="132">
        <v>0</v>
      </c>
      <c r="Q23" s="132">
        <v>0</v>
      </c>
      <c r="R23" s="132">
        <v>0</v>
      </c>
      <c r="S23" s="132">
        <v>0</v>
      </c>
      <c r="T23" s="132">
        <v>0</v>
      </c>
      <c r="U23" s="132">
        <v>0</v>
      </c>
      <c r="V23" s="132">
        <v>0</v>
      </c>
      <c r="W23" s="132">
        <v>0</v>
      </c>
      <c r="X23" s="132">
        <v>0</v>
      </c>
      <c r="Y23" s="132">
        <v>0</v>
      </c>
      <c r="Z23" s="132">
        <v>0</v>
      </c>
      <c r="AA23" s="132">
        <v>0</v>
      </c>
      <c r="AB23" s="132">
        <v>0</v>
      </c>
      <c r="AC23" s="132">
        <v>0</v>
      </c>
      <c r="AD23" s="132">
        <v>0</v>
      </c>
      <c r="AE23" s="132">
        <v>0</v>
      </c>
      <c r="AF23" s="132">
        <v>0</v>
      </c>
      <c r="AG23" s="132">
        <v>0</v>
      </c>
      <c r="AH23" s="132">
        <v>0</v>
      </c>
      <c r="AI23" s="132">
        <v>0</v>
      </c>
      <c r="AJ23" s="132">
        <v>0</v>
      </c>
      <c r="AK23" s="132">
        <v>0</v>
      </c>
      <c r="AL23" s="132">
        <v>0</v>
      </c>
      <c r="AM23" s="132">
        <v>0</v>
      </c>
      <c r="AN23" s="132">
        <v>0</v>
      </c>
      <c r="AO23" s="132">
        <v>0</v>
      </c>
      <c r="AP23" s="132">
        <v>0</v>
      </c>
      <c r="AQ23" s="132">
        <v>0</v>
      </c>
      <c r="AR23" s="132">
        <v>0</v>
      </c>
      <c r="AS23" s="132">
        <v>0</v>
      </c>
      <c r="AT23" s="132">
        <v>0</v>
      </c>
    </row>
    <row r="24" spans="1:46">
      <c r="A24" s="118"/>
      <c r="B24" s="130" t="s">
        <v>43</v>
      </c>
      <c r="C24" s="132">
        <v>0</v>
      </c>
      <c r="D24" s="132">
        <v>0</v>
      </c>
      <c r="E24" s="132">
        <v>0</v>
      </c>
      <c r="F24" s="132">
        <v>0</v>
      </c>
      <c r="G24" s="132">
        <v>0</v>
      </c>
      <c r="H24" s="132">
        <v>0</v>
      </c>
      <c r="I24" s="132">
        <v>0</v>
      </c>
      <c r="J24" s="132">
        <v>0</v>
      </c>
      <c r="K24" s="132">
        <v>0</v>
      </c>
      <c r="L24" s="132">
        <v>0</v>
      </c>
      <c r="M24" s="132">
        <v>0</v>
      </c>
      <c r="N24" s="132">
        <v>0</v>
      </c>
      <c r="O24" s="132">
        <v>0</v>
      </c>
      <c r="P24" s="132">
        <v>0</v>
      </c>
      <c r="Q24" s="132">
        <v>0</v>
      </c>
      <c r="R24" s="132">
        <v>0</v>
      </c>
      <c r="S24" s="132">
        <v>0</v>
      </c>
      <c r="T24" s="132">
        <v>0</v>
      </c>
      <c r="U24" s="132">
        <v>0</v>
      </c>
      <c r="V24" s="132">
        <v>0</v>
      </c>
      <c r="W24" s="132">
        <v>0</v>
      </c>
      <c r="X24" s="132">
        <v>0</v>
      </c>
      <c r="Y24" s="132">
        <v>0</v>
      </c>
      <c r="Z24" s="132">
        <v>0</v>
      </c>
      <c r="AA24" s="132">
        <v>0</v>
      </c>
      <c r="AB24" s="132">
        <v>0</v>
      </c>
      <c r="AC24" s="132">
        <v>0</v>
      </c>
      <c r="AD24" s="132">
        <v>0</v>
      </c>
      <c r="AE24" s="132">
        <v>0</v>
      </c>
      <c r="AF24" s="132">
        <v>0</v>
      </c>
      <c r="AG24" s="132">
        <v>0</v>
      </c>
      <c r="AH24" s="132">
        <v>0</v>
      </c>
      <c r="AI24" s="132">
        <v>0</v>
      </c>
      <c r="AJ24" s="132">
        <v>0</v>
      </c>
      <c r="AK24" s="132">
        <v>0</v>
      </c>
      <c r="AL24" s="132">
        <v>0</v>
      </c>
      <c r="AM24" s="132">
        <v>0</v>
      </c>
      <c r="AN24" s="132">
        <v>0</v>
      </c>
      <c r="AO24" s="132">
        <v>0</v>
      </c>
      <c r="AP24" s="132">
        <v>0</v>
      </c>
      <c r="AQ24" s="132">
        <v>0</v>
      </c>
      <c r="AR24" s="132">
        <v>0</v>
      </c>
      <c r="AS24" s="132">
        <v>0</v>
      </c>
      <c r="AT24" s="132">
        <v>0</v>
      </c>
    </row>
    <row r="25" spans="1:46">
      <c r="A25" s="134"/>
      <c r="B25" s="127" t="s">
        <v>19</v>
      </c>
      <c r="C25" s="133">
        <v>-2493.92389</v>
      </c>
      <c r="D25" s="133">
        <v>-2396.2893800000006</v>
      </c>
      <c r="E25" s="133">
        <v>-1921.4002499999992</v>
      </c>
      <c r="F25" s="133">
        <v>-5155.2558700000009</v>
      </c>
      <c r="G25" s="133">
        <v>-2805.8184500000002</v>
      </c>
      <c r="H25" s="133">
        <v>-3423.7358400000012</v>
      </c>
      <c r="I25" s="133">
        <v>-3025.6886499999982</v>
      </c>
      <c r="J25" s="133">
        <v>-2346.53577</v>
      </c>
      <c r="K25" s="133">
        <v>-1587.8526300000001</v>
      </c>
      <c r="L25" s="133">
        <v>-2817.0922200000005</v>
      </c>
      <c r="M25" s="133">
        <v>-3893.3112099999994</v>
      </c>
      <c r="N25" s="133">
        <v>-2606.4361499999995</v>
      </c>
      <c r="O25" s="133">
        <v>-2407.6642999999999</v>
      </c>
      <c r="P25" s="133">
        <v>-1917.7086199999999</v>
      </c>
      <c r="Q25" s="133">
        <v>-2723.1319499999986</v>
      </c>
      <c r="R25" s="133">
        <v>-3609.4697000000001</v>
      </c>
      <c r="S25" s="133">
        <v>-2339.64</v>
      </c>
      <c r="T25" s="133">
        <v>-2293.11</v>
      </c>
      <c r="U25" s="133">
        <v>-2898.05</v>
      </c>
      <c r="V25" s="133">
        <v>-2529.7800000000007</v>
      </c>
      <c r="W25" s="133">
        <v>-3122.3599999999997</v>
      </c>
      <c r="X25" s="133">
        <v>-3552</v>
      </c>
      <c r="Y25" s="133">
        <v>-3316</v>
      </c>
      <c r="Z25" s="133">
        <v>-3899</v>
      </c>
      <c r="AA25" s="133">
        <v>-2579</v>
      </c>
      <c r="AB25" s="133">
        <v>-3102</v>
      </c>
      <c r="AC25" s="133">
        <v>-2249</v>
      </c>
      <c r="AD25" s="133">
        <v>-2381</v>
      </c>
      <c r="AE25" s="133">
        <v>-2859</v>
      </c>
      <c r="AF25" s="133">
        <v>-2278</v>
      </c>
      <c r="AG25" s="133">
        <v>-3918</v>
      </c>
      <c r="AH25" s="133">
        <v>-1361</v>
      </c>
      <c r="AI25" s="133">
        <v>-2687</v>
      </c>
      <c r="AJ25" s="133">
        <v>-5655</v>
      </c>
      <c r="AK25" s="133">
        <v>-3258</v>
      </c>
      <c r="AL25" s="133">
        <v>-5756</v>
      </c>
      <c r="AM25" s="133">
        <v>-3895</v>
      </c>
      <c r="AN25" s="133">
        <v>-4070</v>
      </c>
      <c r="AO25" s="133">
        <v>-4493</v>
      </c>
      <c r="AP25" s="133">
        <v>-4943</v>
      </c>
      <c r="AQ25" s="133">
        <v>-3365.5761900000002</v>
      </c>
      <c r="AR25" s="133">
        <f>SUM(AR26:AR31)</f>
        <v>-4721.5119400000003</v>
      </c>
      <c r="AS25" s="133">
        <f>SUM(AS26:AS31)</f>
        <v>-2684.8191100000017</v>
      </c>
      <c r="AT25" s="133">
        <f>SUM(AT26:AT31)</f>
        <v>-5773.9132899999986</v>
      </c>
    </row>
    <row r="26" spans="1:46">
      <c r="A26" s="118"/>
      <c r="B26" s="130" t="s">
        <v>14</v>
      </c>
      <c r="C26" s="132">
        <v>-1456.8325500000001</v>
      </c>
      <c r="D26" s="132">
        <v>-855.92870000000062</v>
      </c>
      <c r="E26" s="132">
        <v>-345.74243999999953</v>
      </c>
      <c r="F26" s="132">
        <v>-1778.5468699999997</v>
      </c>
      <c r="G26" s="132">
        <v>-972.15221000000008</v>
      </c>
      <c r="H26" s="132">
        <v>-845.80459000000008</v>
      </c>
      <c r="I26" s="132">
        <v>-987.52850999999987</v>
      </c>
      <c r="J26" s="132">
        <v>-1048.5844199999997</v>
      </c>
      <c r="K26" s="132">
        <v>577.08282000000008</v>
      </c>
      <c r="L26" s="132">
        <v>-474.2608799999997</v>
      </c>
      <c r="M26" s="132">
        <v>-459.80710000000056</v>
      </c>
      <c r="N26" s="132">
        <v>-7047.6081999999997</v>
      </c>
      <c r="O26" s="132">
        <v>-639.13556000000005</v>
      </c>
      <c r="P26" s="132">
        <v>-207.24710999999999</v>
      </c>
      <c r="Q26" s="132">
        <v>-411.96518000000003</v>
      </c>
      <c r="R26" s="132">
        <v>-932.25023999999974</v>
      </c>
      <c r="S26" s="132">
        <v>86.9</v>
      </c>
      <c r="T26" s="132">
        <v>-499.38</v>
      </c>
      <c r="U26" s="132">
        <v>-421.16</v>
      </c>
      <c r="V26" s="132">
        <v>-678.78</v>
      </c>
      <c r="W26" s="132">
        <v>-545.36</v>
      </c>
      <c r="X26" s="132">
        <v>-575</v>
      </c>
      <c r="Y26" s="132">
        <v>-602</v>
      </c>
      <c r="Z26" s="132">
        <v>-657</v>
      </c>
      <c r="AA26" s="132">
        <v>-618</v>
      </c>
      <c r="AB26" s="132">
        <v>-589</v>
      </c>
      <c r="AC26" s="132">
        <v>-541</v>
      </c>
      <c r="AD26" s="132">
        <v>-994</v>
      </c>
      <c r="AE26" s="132">
        <v>-437</v>
      </c>
      <c r="AF26" s="132">
        <v>-614</v>
      </c>
      <c r="AG26" s="132">
        <v>-1898</v>
      </c>
      <c r="AH26" s="132">
        <v>856</v>
      </c>
      <c r="AI26" s="132">
        <v>-159</v>
      </c>
      <c r="AJ26" s="132">
        <v>-369</v>
      </c>
      <c r="AK26" s="132">
        <v>56</v>
      </c>
      <c r="AL26" s="132">
        <v>390</v>
      </c>
      <c r="AM26" s="132">
        <v>-175</v>
      </c>
      <c r="AN26" s="132">
        <v>-297</v>
      </c>
      <c r="AO26" s="132">
        <v>-469</v>
      </c>
      <c r="AP26" s="132">
        <v>-317</v>
      </c>
      <c r="AQ26" s="132">
        <v>0</v>
      </c>
      <c r="AR26" s="132">
        <v>-965.62970999999982</v>
      </c>
      <c r="AS26" s="132">
        <v>-388.55235000000027</v>
      </c>
      <c r="AT26" s="132">
        <v>-1104.3949400000001</v>
      </c>
    </row>
    <row r="27" spans="1:46">
      <c r="A27" s="118"/>
      <c r="B27" s="130" t="s">
        <v>16</v>
      </c>
      <c r="C27" s="132">
        <v>-903.37501999999995</v>
      </c>
      <c r="D27" s="132">
        <v>-1426.8102600000002</v>
      </c>
      <c r="E27" s="132">
        <v>-1362.1613399999997</v>
      </c>
      <c r="F27" s="132">
        <v>-3215.2838300000008</v>
      </c>
      <c r="G27" s="132">
        <v>-1673.44922</v>
      </c>
      <c r="H27" s="132">
        <v>-2402.2690800000009</v>
      </c>
      <c r="I27" s="132">
        <v>-1784.8383199999985</v>
      </c>
      <c r="J27" s="132">
        <v>-1189.6092200000003</v>
      </c>
      <c r="K27" s="132">
        <v>-1915.6491700000001</v>
      </c>
      <c r="L27" s="132">
        <v>-2397.4599300000004</v>
      </c>
      <c r="M27" s="132">
        <v>-1473.0480199999993</v>
      </c>
      <c r="N27" s="132">
        <v>3863.3035599999998</v>
      </c>
      <c r="O27" s="132">
        <v>-1820.15714</v>
      </c>
      <c r="P27" s="132">
        <v>-1729.9272699999999</v>
      </c>
      <c r="Q27" s="132">
        <v>-2288.6243799999997</v>
      </c>
      <c r="R27" s="132">
        <v>-2852.4415900000008</v>
      </c>
      <c r="S27" s="132">
        <v>-2331.63</v>
      </c>
      <c r="T27" s="132">
        <v>-2279.58</v>
      </c>
      <c r="U27" s="132">
        <v>-2092.52</v>
      </c>
      <c r="V27" s="132">
        <v>-3296.69</v>
      </c>
      <c r="W27" s="132">
        <v>-2194.42</v>
      </c>
      <c r="X27" s="132">
        <v>-2317</v>
      </c>
      <c r="Y27" s="132">
        <v>-2477</v>
      </c>
      <c r="Z27" s="132">
        <v>-3089</v>
      </c>
      <c r="AA27" s="132">
        <v>-1818</v>
      </c>
      <c r="AB27" s="132">
        <v>-1581</v>
      </c>
      <c r="AC27" s="132">
        <v>-1707</v>
      </c>
      <c r="AD27" s="132">
        <v>-2581</v>
      </c>
      <c r="AE27" s="132">
        <v>-1929</v>
      </c>
      <c r="AF27" s="132">
        <v>-1519</v>
      </c>
      <c r="AG27" s="132">
        <v>-2037</v>
      </c>
      <c r="AH27" s="132">
        <v>-2840</v>
      </c>
      <c r="AI27" s="132">
        <v>-2607</v>
      </c>
      <c r="AJ27" s="132">
        <v>-5136</v>
      </c>
      <c r="AK27" s="132">
        <v>-3492</v>
      </c>
      <c r="AL27" s="132">
        <v>-6301</v>
      </c>
      <c r="AM27" s="132">
        <v>-3883</v>
      </c>
      <c r="AN27" s="132">
        <v>-3723</v>
      </c>
      <c r="AO27" s="132">
        <v>-3991</v>
      </c>
      <c r="AP27" s="132">
        <v>-4958</v>
      </c>
      <c r="AQ27" s="132">
        <v>0</v>
      </c>
      <c r="AR27" s="132">
        <v>-5769.7026900000001</v>
      </c>
      <c r="AS27" s="132">
        <v>-3158.8294400000013</v>
      </c>
      <c r="AT27" s="132">
        <v>-4732.4608899999985</v>
      </c>
    </row>
    <row r="28" spans="1:46">
      <c r="A28" s="118"/>
      <c r="B28" s="130" t="s">
        <v>252</v>
      </c>
      <c r="C28" s="132">
        <v>-133.71632000000002</v>
      </c>
      <c r="D28" s="132">
        <v>-113.55042</v>
      </c>
      <c r="E28" s="132">
        <v>-213.49646999999999</v>
      </c>
      <c r="F28" s="132">
        <v>-161.42516999999998</v>
      </c>
      <c r="G28" s="132">
        <v>-160.21701999999999</v>
      </c>
      <c r="H28" s="132">
        <v>-175.66217000000003</v>
      </c>
      <c r="I28" s="132">
        <v>-253.32182000000003</v>
      </c>
      <c r="J28" s="132">
        <v>-108.34212999999994</v>
      </c>
      <c r="K28" s="132">
        <v>-249.28628</v>
      </c>
      <c r="L28" s="132">
        <v>54.628589999999804</v>
      </c>
      <c r="M28" s="132">
        <v>-1960.4560899999997</v>
      </c>
      <c r="N28" s="132">
        <v>577.86849000000007</v>
      </c>
      <c r="O28" s="132">
        <v>51.628400000000013</v>
      </c>
      <c r="P28" s="132">
        <v>19.465759999999985</v>
      </c>
      <c r="Q28" s="132">
        <v>-22.542389999998804</v>
      </c>
      <c r="R28" s="132">
        <v>175.22213000000045</v>
      </c>
      <c r="S28" s="132">
        <v>-94.909999999999769</v>
      </c>
      <c r="T28" s="132">
        <v>485.84999999999997</v>
      </c>
      <c r="U28" s="132">
        <v>-384.37000000000029</v>
      </c>
      <c r="V28" s="132">
        <v>1445.6899999999996</v>
      </c>
      <c r="W28" s="132">
        <v>-490.57999999999959</v>
      </c>
      <c r="X28" s="132">
        <v>-937.00781000000006</v>
      </c>
      <c r="Y28" s="132">
        <v>-237</v>
      </c>
      <c r="Z28" s="132">
        <v>-153</v>
      </c>
      <c r="AA28" s="132">
        <v>-143</v>
      </c>
      <c r="AB28" s="132">
        <v>-932</v>
      </c>
      <c r="AC28" s="132">
        <v>-7149</v>
      </c>
      <c r="AD28" s="132">
        <v>1161</v>
      </c>
      <c r="AE28" s="132">
        <v>-493</v>
      </c>
      <c r="AF28" s="132">
        <v>-145</v>
      </c>
      <c r="AG28" s="132">
        <v>17</v>
      </c>
      <c r="AH28" s="132">
        <v>623</v>
      </c>
      <c r="AI28" s="132">
        <v>79</v>
      </c>
      <c r="AJ28" s="132">
        <v>-150</v>
      </c>
      <c r="AK28" s="132">
        <v>178</v>
      </c>
      <c r="AL28" s="132">
        <v>155</v>
      </c>
      <c r="AM28" s="132">
        <v>163</v>
      </c>
      <c r="AN28" s="132">
        <v>-50</v>
      </c>
      <c r="AO28" s="132">
        <v>-33</v>
      </c>
      <c r="AP28" s="132">
        <v>332</v>
      </c>
      <c r="AQ28" s="132">
        <v>-3365.5761900000002</v>
      </c>
      <c r="AR28" s="132">
        <v>2013.8204600000001</v>
      </c>
      <c r="AS28" s="132">
        <v>862.56268000000011</v>
      </c>
      <c r="AT28" s="132">
        <v>62.942539999999951</v>
      </c>
    </row>
    <row r="29" spans="1:46">
      <c r="A29" s="134"/>
      <c r="B29" s="130" t="s">
        <v>253</v>
      </c>
      <c r="C29" s="132">
        <v>0</v>
      </c>
      <c r="D29" s="132">
        <v>0</v>
      </c>
      <c r="E29" s="132">
        <v>0</v>
      </c>
      <c r="F29" s="132">
        <v>0</v>
      </c>
      <c r="G29" s="132">
        <v>0</v>
      </c>
      <c r="H29" s="132">
        <v>0</v>
      </c>
      <c r="I29" s="132">
        <v>0</v>
      </c>
      <c r="J29" s="132">
        <v>0</v>
      </c>
      <c r="K29" s="132">
        <v>0</v>
      </c>
      <c r="L29" s="132">
        <v>0</v>
      </c>
      <c r="M29" s="132">
        <v>0</v>
      </c>
      <c r="N29" s="132">
        <v>0</v>
      </c>
      <c r="O29" s="132">
        <v>0</v>
      </c>
      <c r="P29" s="132">
        <v>0</v>
      </c>
      <c r="Q29" s="132">
        <v>0</v>
      </c>
      <c r="R29" s="132">
        <v>0</v>
      </c>
      <c r="S29" s="132">
        <v>0</v>
      </c>
      <c r="T29" s="132">
        <v>0</v>
      </c>
      <c r="U29" s="132">
        <v>0</v>
      </c>
      <c r="V29" s="132">
        <v>0</v>
      </c>
      <c r="W29" s="132">
        <v>108</v>
      </c>
      <c r="X29" s="132">
        <v>0</v>
      </c>
      <c r="Y29" s="132">
        <v>0</v>
      </c>
      <c r="Z29" s="132">
        <v>0</v>
      </c>
      <c r="AA29" s="132">
        <v>0</v>
      </c>
      <c r="AB29" s="132">
        <v>0</v>
      </c>
      <c r="AC29" s="132">
        <v>0</v>
      </c>
      <c r="AD29" s="132">
        <v>0</v>
      </c>
      <c r="AE29" s="132">
        <v>0</v>
      </c>
      <c r="AF29" s="132">
        <v>0</v>
      </c>
      <c r="AG29" s="132">
        <v>0</v>
      </c>
      <c r="AH29" s="132">
        <v>0</v>
      </c>
      <c r="AI29" s="132">
        <v>0</v>
      </c>
      <c r="AJ29" s="132">
        <v>0</v>
      </c>
      <c r="AK29" s="132">
        <v>0</v>
      </c>
      <c r="AL29" s="132">
        <v>0</v>
      </c>
      <c r="AM29" s="132">
        <v>0</v>
      </c>
      <c r="AN29" s="132">
        <v>0</v>
      </c>
      <c r="AO29" s="132">
        <v>0</v>
      </c>
      <c r="AP29" s="132">
        <v>0</v>
      </c>
      <c r="AQ29" s="132">
        <v>0</v>
      </c>
      <c r="AR29" s="132">
        <v>0</v>
      </c>
      <c r="AS29" s="132">
        <v>0</v>
      </c>
      <c r="AT29" s="132">
        <v>0</v>
      </c>
    </row>
    <row r="30" spans="1:46">
      <c r="A30" s="134"/>
      <c r="B30" s="130" t="s">
        <v>345</v>
      </c>
      <c r="C30" s="132">
        <v>0</v>
      </c>
      <c r="D30" s="132">
        <v>0</v>
      </c>
      <c r="E30" s="132">
        <v>0</v>
      </c>
      <c r="F30" s="132">
        <v>0</v>
      </c>
      <c r="G30" s="132">
        <v>0</v>
      </c>
      <c r="H30" s="132">
        <v>0</v>
      </c>
      <c r="I30" s="132">
        <v>0</v>
      </c>
      <c r="J30" s="132">
        <v>0</v>
      </c>
      <c r="K30" s="132">
        <v>0</v>
      </c>
      <c r="L30" s="132">
        <v>0</v>
      </c>
      <c r="M30" s="132">
        <v>0</v>
      </c>
      <c r="N30" s="132">
        <v>0</v>
      </c>
      <c r="O30" s="132">
        <v>0</v>
      </c>
      <c r="P30" s="132">
        <v>0</v>
      </c>
      <c r="Q30" s="132">
        <v>0</v>
      </c>
      <c r="R30" s="132">
        <v>0</v>
      </c>
      <c r="S30" s="132">
        <v>0</v>
      </c>
      <c r="T30" s="132">
        <v>0</v>
      </c>
      <c r="U30" s="132">
        <v>0</v>
      </c>
      <c r="V30" s="132">
        <v>0</v>
      </c>
      <c r="W30" s="132">
        <v>0</v>
      </c>
      <c r="X30" s="132">
        <v>0</v>
      </c>
      <c r="Y30" s="132">
        <v>0</v>
      </c>
      <c r="Z30" s="132">
        <v>0</v>
      </c>
      <c r="AA30" s="132">
        <v>0</v>
      </c>
      <c r="AB30" s="132">
        <v>0</v>
      </c>
      <c r="AC30" s="132">
        <v>0</v>
      </c>
      <c r="AD30" s="132">
        <v>0</v>
      </c>
      <c r="AE30" s="132">
        <v>0</v>
      </c>
      <c r="AF30" s="132">
        <v>0</v>
      </c>
      <c r="AG30" s="132">
        <v>0</v>
      </c>
      <c r="AH30" s="132">
        <v>0</v>
      </c>
      <c r="AI30" s="132">
        <v>0</v>
      </c>
      <c r="AJ30" s="132">
        <v>0</v>
      </c>
      <c r="AK30" s="132">
        <v>0</v>
      </c>
      <c r="AL30" s="132">
        <v>0</v>
      </c>
      <c r="AM30" s="132">
        <v>0</v>
      </c>
      <c r="AN30" s="132">
        <v>0</v>
      </c>
      <c r="AO30" s="132">
        <v>0</v>
      </c>
      <c r="AP30" s="132">
        <v>0</v>
      </c>
      <c r="AQ30" s="132">
        <v>0</v>
      </c>
      <c r="AR30" s="132">
        <v>0</v>
      </c>
      <c r="AS30" s="132">
        <v>0</v>
      </c>
      <c r="AT30" s="132">
        <v>0</v>
      </c>
    </row>
    <row r="31" spans="1:46">
      <c r="A31" s="134"/>
      <c r="B31" s="130" t="s">
        <v>255</v>
      </c>
      <c r="C31" s="132">
        <v>0</v>
      </c>
      <c r="D31" s="132">
        <v>0</v>
      </c>
      <c r="E31" s="132">
        <v>0</v>
      </c>
      <c r="F31" s="132">
        <v>0</v>
      </c>
      <c r="G31" s="132">
        <v>0</v>
      </c>
      <c r="H31" s="132">
        <v>0</v>
      </c>
      <c r="I31" s="132">
        <v>0</v>
      </c>
      <c r="J31" s="132">
        <v>0</v>
      </c>
      <c r="K31" s="132">
        <v>0</v>
      </c>
      <c r="L31" s="132">
        <v>0</v>
      </c>
      <c r="M31" s="132">
        <v>0</v>
      </c>
      <c r="N31" s="132">
        <v>0</v>
      </c>
      <c r="O31" s="132">
        <v>0</v>
      </c>
      <c r="P31" s="132">
        <v>0</v>
      </c>
      <c r="Q31" s="132">
        <v>0</v>
      </c>
      <c r="R31" s="132">
        <v>0</v>
      </c>
      <c r="S31" s="132">
        <v>0</v>
      </c>
      <c r="T31" s="132">
        <v>0</v>
      </c>
      <c r="U31" s="132">
        <v>0</v>
      </c>
      <c r="V31" s="132">
        <v>0</v>
      </c>
      <c r="W31" s="132">
        <v>0</v>
      </c>
      <c r="X31" s="132">
        <v>277.00781000000001</v>
      </c>
      <c r="Y31" s="132">
        <v>0</v>
      </c>
      <c r="Z31" s="132">
        <v>0</v>
      </c>
      <c r="AA31" s="132">
        <v>0</v>
      </c>
      <c r="AB31" s="132">
        <v>0</v>
      </c>
      <c r="AC31" s="132">
        <v>7148</v>
      </c>
      <c r="AD31" s="132">
        <v>33</v>
      </c>
      <c r="AE31" s="132">
        <v>0</v>
      </c>
      <c r="AF31" s="132">
        <v>0</v>
      </c>
      <c r="AG31" s="132">
        <v>0</v>
      </c>
      <c r="AH31" s="132">
        <v>0</v>
      </c>
      <c r="AI31" s="132">
        <v>0</v>
      </c>
      <c r="AJ31" s="132">
        <v>0</v>
      </c>
      <c r="AK31" s="132">
        <v>0</v>
      </c>
      <c r="AL31" s="132">
        <v>0</v>
      </c>
      <c r="AM31" s="132">
        <v>0</v>
      </c>
      <c r="AN31" s="132">
        <v>0</v>
      </c>
      <c r="AO31" s="132">
        <v>0</v>
      </c>
      <c r="AP31" s="132">
        <v>0</v>
      </c>
      <c r="AQ31" s="132">
        <v>0</v>
      </c>
      <c r="AR31" s="132">
        <v>0</v>
      </c>
      <c r="AS31" s="132">
        <v>0</v>
      </c>
      <c r="AT31" s="132">
        <v>0</v>
      </c>
    </row>
    <row r="32" spans="1:46">
      <c r="A32" s="189"/>
      <c r="B32" s="123" t="s">
        <v>20</v>
      </c>
      <c r="C32" s="133">
        <v>-11586.514469999998</v>
      </c>
      <c r="D32" s="133">
        <v>-11780.176929999998</v>
      </c>
      <c r="E32" s="133">
        <v>-11955.226980000009</v>
      </c>
      <c r="F32" s="133">
        <v>-12131.622139999999</v>
      </c>
      <c r="G32" s="133">
        <v>-12127.420899999999</v>
      </c>
      <c r="H32" s="133">
        <v>-12100.422570000001</v>
      </c>
      <c r="I32" s="133">
        <v>-12120.9233</v>
      </c>
      <c r="J32" s="133">
        <v>-13133.601949999995</v>
      </c>
      <c r="K32" s="133">
        <v>-12242.37925</v>
      </c>
      <c r="L32" s="133">
        <v>-12241.63003</v>
      </c>
      <c r="M32" s="133">
        <v>-12244.61774000002</v>
      </c>
      <c r="N32" s="133">
        <v>-12275.977070000001</v>
      </c>
      <c r="O32" s="133">
        <v>-12348.002919999999</v>
      </c>
      <c r="P32" s="133">
        <v>-12348.34923</v>
      </c>
      <c r="Q32" s="133">
        <v>-12344.209560000003</v>
      </c>
      <c r="R32" s="133">
        <v>-15455.507519999999</v>
      </c>
      <c r="S32" s="133">
        <v>-15858.650000000001</v>
      </c>
      <c r="T32" s="133">
        <v>-15861.250000000002</v>
      </c>
      <c r="U32" s="133">
        <v>-15864.18</v>
      </c>
      <c r="V32" s="133">
        <v>-16057.17</v>
      </c>
      <c r="W32" s="133">
        <v>-15827.19</v>
      </c>
      <c r="X32" s="133">
        <v>-15845</v>
      </c>
      <c r="Y32" s="133">
        <v>-15867</v>
      </c>
      <c r="Z32" s="133">
        <v>-15636</v>
      </c>
      <c r="AA32" s="133">
        <v>-21130</v>
      </c>
      <c r="AB32" s="133">
        <v>-21140</v>
      </c>
      <c r="AC32" s="133">
        <v>-21151</v>
      </c>
      <c r="AD32" s="133">
        <v>-21302</v>
      </c>
      <c r="AE32" s="133">
        <v>-21551</v>
      </c>
      <c r="AF32" s="133">
        <v>-21618</v>
      </c>
      <c r="AG32" s="133">
        <v>-21576</v>
      </c>
      <c r="AH32" s="133">
        <v>-19968</v>
      </c>
      <c r="AI32" s="133">
        <v>-16764</v>
      </c>
      <c r="AJ32" s="133">
        <v>-15175</v>
      </c>
      <c r="AK32" s="133">
        <v>-16359</v>
      </c>
      <c r="AL32" s="133">
        <v>-16247</v>
      </c>
      <c r="AM32" s="133">
        <v>-16088</v>
      </c>
      <c r="AN32" s="133">
        <v>-16173</v>
      </c>
      <c r="AO32" s="133">
        <v>-16221</v>
      </c>
      <c r="AP32" s="133">
        <v>-16893</v>
      </c>
      <c r="AQ32" s="133">
        <v>-20296.596289999998</v>
      </c>
      <c r="AR32" s="133">
        <f>SUM(AR33:AR34)</f>
        <v>-24409.601859999999</v>
      </c>
      <c r="AS32" s="133">
        <f>SUM(AS33:AS34)</f>
        <v>-27677.942850000007</v>
      </c>
      <c r="AT32" s="133">
        <f>SUM(AT33:AT34)</f>
        <v>-30863.740159999998</v>
      </c>
    </row>
    <row r="33" spans="1:46">
      <c r="A33" s="118"/>
      <c r="B33" s="130" t="s">
        <v>21</v>
      </c>
      <c r="C33" s="132">
        <v>-11562.729239999999</v>
      </c>
      <c r="D33" s="132">
        <v>-11756.391699999998</v>
      </c>
      <c r="E33" s="132">
        <v>-11931.392250000008</v>
      </c>
      <c r="F33" s="132">
        <v>-12106.383399999999</v>
      </c>
      <c r="G33" s="132">
        <v>-12101.58829</v>
      </c>
      <c r="H33" s="132">
        <v>-12074.20794</v>
      </c>
      <c r="I33" s="132">
        <v>-12091.944800000001</v>
      </c>
      <c r="J33" s="132">
        <v>-13104.623449999996</v>
      </c>
      <c r="K33" s="132">
        <v>-12242</v>
      </c>
      <c r="L33" s="132">
        <v>-12240</v>
      </c>
      <c r="M33" s="132">
        <v>-12239.036550000019</v>
      </c>
      <c r="N33" s="132">
        <v>-12269.172710000001</v>
      </c>
      <c r="O33" s="132">
        <v>-12333.41383</v>
      </c>
      <c r="P33" s="132">
        <v>-12333.7601</v>
      </c>
      <c r="Q33" s="132">
        <v>-12333.325200000003</v>
      </c>
      <c r="R33" s="132">
        <v>-15443.470829999998</v>
      </c>
      <c r="S33" s="132">
        <v>-15579.7</v>
      </c>
      <c r="T33" s="132">
        <v>-16509.400000000001</v>
      </c>
      <c r="U33" s="132">
        <v>-15849.83</v>
      </c>
      <c r="V33" s="132">
        <v>-15646.04</v>
      </c>
      <c r="W33" s="132">
        <v>-15822.83</v>
      </c>
      <c r="X33" s="132">
        <v>-15835</v>
      </c>
      <c r="Y33" s="132">
        <v>-15856</v>
      </c>
      <c r="Z33" s="132">
        <v>-15620</v>
      </c>
      <c r="AA33" s="132">
        <v>-21107</v>
      </c>
      <c r="AB33" s="132">
        <v>-21116</v>
      </c>
      <c r="AC33" s="132">
        <v>-21097</v>
      </c>
      <c r="AD33" s="132">
        <v>-21248</v>
      </c>
      <c r="AE33" s="132">
        <v>-21497</v>
      </c>
      <c r="AF33" s="132">
        <v>-21564</v>
      </c>
      <c r="AG33" s="132">
        <v>-21522</v>
      </c>
      <c r="AH33" s="132">
        <v>-19980</v>
      </c>
      <c r="AI33" s="132">
        <v>-16721</v>
      </c>
      <c r="AJ33" s="132">
        <v>-15124</v>
      </c>
      <c r="AK33" s="132">
        <v>-16326</v>
      </c>
      <c r="AL33" s="132">
        <v>-16206</v>
      </c>
      <c r="AM33" s="132">
        <v>-16051</v>
      </c>
      <c r="AN33" s="132">
        <v>-16137</v>
      </c>
      <c r="AO33" s="132">
        <v>-16182</v>
      </c>
      <c r="AP33" s="132">
        <v>-16855</v>
      </c>
      <c r="AQ33" s="132">
        <v>-20261.886979999999</v>
      </c>
      <c r="AR33" s="132">
        <v>-24374.892949999998</v>
      </c>
      <c r="AS33" s="132">
        <v>-27637.963250000008</v>
      </c>
      <c r="AT33" s="132">
        <v>-30826.509189999997</v>
      </c>
    </row>
    <row r="34" spans="1:46">
      <c r="A34" s="118"/>
      <c r="B34" s="130" t="s">
        <v>22</v>
      </c>
      <c r="C34" s="132">
        <v>-23.785229999999995</v>
      </c>
      <c r="D34" s="132">
        <v>-23.785230000000002</v>
      </c>
      <c r="E34" s="132">
        <v>-23.834730000000008</v>
      </c>
      <c r="F34" s="132">
        <v>-25.238739999999993</v>
      </c>
      <c r="G34" s="132">
        <v>-25.832609999999999</v>
      </c>
      <c r="H34" s="132">
        <v>-26.214630000000003</v>
      </c>
      <c r="I34" s="132">
        <v>-28.978500000000007</v>
      </c>
      <c r="J34" s="132">
        <v>-28.978499999999993</v>
      </c>
      <c r="K34" s="132">
        <v>-0.37924999999999998</v>
      </c>
      <c r="L34" s="132">
        <v>-1.6300300000000001</v>
      </c>
      <c r="M34" s="132">
        <v>-5.5811899999999994</v>
      </c>
      <c r="N34" s="132">
        <v>-6.8043600000000009</v>
      </c>
      <c r="O34" s="132">
        <v>-14.589090000000001</v>
      </c>
      <c r="P34" s="132">
        <v>-14.589129999999997</v>
      </c>
      <c r="Q34" s="132">
        <v>-10.884359999999999</v>
      </c>
      <c r="R34" s="132">
        <v>-12.036690000000004</v>
      </c>
      <c r="S34" s="132">
        <v>-278.95</v>
      </c>
      <c r="T34" s="132">
        <v>648.15</v>
      </c>
      <c r="U34" s="132">
        <v>-14.35</v>
      </c>
      <c r="V34" s="132">
        <v>-411.13</v>
      </c>
      <c r="W34" s="132">
        <v>-4.3600000000000003</v>
      </c>
      <c r="X34" s="132">
        <v>-10</v>
      </c>
      <c r="Y34" s="132">
        <v>-11</v>
      </c>
      <c r="Z34" s="132">
        <v>-16</v>
      </c>
      <c r="AA34" s="132">
        <v>-23</v>
      </c>
      <c r="AB34" s="132">
        <v>-24</v>
      </c>
      <c r="AC34" s="132">
        <v>-54</v>
      </c>
      <c r="AD34" s="132">
        <v>-54</v>
      </c>
      <c r="AE34" s="132">
        <v>-54</v>
      </c>
      <c r="AF34" s="132">
        <v>-54</v>
      </c>
      <c r="AG34" s="132">
        <v>-54</v>
      </c>
      <c r="AH34" s="132">
        <v>12</v>
      </c>
      <c r="AI34" s="132">
        <v>-43</v>
      </c>
      <c r="AJ34" s="132">
        <v>-51</v>
      </c>
      <c r="AK34" s="132">
        <v>-33</v>
      </c>
      <c r="AL34" s="132">
        <v>-41</v>
      </c>
      <c r="AM34" s="132">
        <v>-37</v>
      </c>
      <c r="AN34" s="132">
        <v>-36</v>
      </c>
      <c r="AO34" s="132">
        <v>-39</v>
      </c>
      <c r="AP34" s="132">
        <v>-38</v>
      </c>
      <c r="AQ34" s="132">
        <v>-34.709309999999995</v>
      </c>
      <c r="AR34" s="132">
        <v>-34.708909999999996</v>
      </c>
      <c r="AS34" s="132">
        <v>-39.979600000000019</v>
      </c>
      <c r="AT34" s="132">
        <v>-37.230969999999999</v>
      </c>
    </row>
    <row r="35" spans="1:46">
      <c r="A35" s="134"/>
      <c r="B35" s="127" t="s">
        <v>23</v>
      </c>
      <c r="C35" s="133">
        <v>-26541.293580000001</v>
      </c>
      <c r="D35" s="133">
        <v>-48041.142640000013</v>
      </c>
      <c r="E35" s="133">
        <v>-48363.460189999983</v>
      </c>
      <c r="F35" s="133">
        <v>-43392.643689999997</v>
      </c>
      <c r="G35" s="133">
        <v>-39668.289359999995</v>
      </c>
      <c r="H35" s="133">
        <v>-44522.885270000013</v>
      </c>
      <c r="I35" s="133">
        <v>-40542.123729999985</v>
      </c>
      <c r="J35" s="133">
        <v>-38056.842249999994</v>
      </c>
      <c r="K35" s="133">
        <v>-49156.650029999997</v>
      </c>
      <c r="L35" s="133">
        <v>-29636.936379999996</v>
      </c>
      <c r="M35" s="133">
        <v>-33713.82329</v>
      </c>
      <c r="N35" s="133">
        <v>-32779.761810000004</v>
      </c>
      <c r="O35" s="133">
        <v>-23576.966520000002</v>
      </c>
      <c r="P35" s="133">
        <v>-12856.891050000006</v>
      </c>
      <c r="Q35" s="133">
        <v>-12313.162059999995</v>
      </c>
      <c r="R35" s="133">
        <v>-3472.9410600000047</v>
      </c>
      <c r="S35" s="133">
        <v>-19789.969999999998</v>
      </c>
      <c r="T35" s="133">
        <v>-21167.659999999996</v>
      </c>
      <c r="U35" s="133">
        <v>-169.84000000000378</v>
      </c>
      <c r="V35" s="133">
        <v>-55996.97</v>
      </c>
      <c r="W35" s="133">
        <v>-8236.1999999999989</v>
      </c>
      <c r="X35" s="133">
        <v>-9650</v>
      </c>
      <c r="Y35" s="133">
        <v>-5513</v>
      </c>
      <c r="Z35" s="133">
        <v>-5156</v>
      </c>
      <c r="AA35" s="133">
        <v>-4002</v>
      </c>
      <c r="AB35" s="133">
        <v>-6976</v>
      </c>
      <c r="AC35" s="133">
        <v>-3002</v>
      </c>
      <c r="AD35" s="133">
        <v>-8181</v>
      </c>
      <c r="AE35" s="133">
        <v>-17356</v>
      </c>
      <c r="AF35" s="133">
        <v>-20184</v>
      </c>
      <c r="AG35" s="133">
        <v>-19778</v>
      </c>
      <c r="AH35" s="133">
        <v>-19705</v>
      </c>
      <c r="AI35" s="133">
        <v>-19892</v>
      </c>
      <c r="AJ35" s="133">
        <v>-17561</v>
      </c>
      <c r="AK35" s="133">
        <v>-17314</v>
      </c>
      <c r="AL35" s="133">
        <v>-12511</v>
      </c>
      <c r="AM35" s="133">
        <v>-8952</v>
      </c>
      <c r="AN35" s="133">
        <v>-2654</v>
      </c>
      <c r="AO35" s="133">
        <v>-24278</v>
      </c>
      <c r="AP35" s="133">
        <v>-9626</v>
      </c>
      <c r="AQ35" s="133">
        <v>-17296.749170000003</v>
      </c>
      <c r="AR35" s="133">
        <f>SUM(AR36,AR42)</f>
        <v>-14622.761769999994</v>
      </c>
      <c r="AS35" s="133">
        <f>SUM(AS36,AS42)</f>
        <v>39242.821410000004</v>
      </c>
      <c r="AT35" s="133">
        <f>SUM(AT36,AT42)</f>
        <v>28296.80066999999</v>
      </c>
    </row>
    <row r="36" spans="1:46">
      <c r="A36" s="190"/>
      <c r="B36" s="137" t="s">
        <v>24</v>
      </c>
      <c r="C36" s="133">
        <v>581.50328000000002</v>
      </c>
      <c r="D36" s="133">
        <v>457.58286999999996</v>
      </c>
      <c r="E36" s="133">
        <v>607.94991000000016</v>
      </c>
      <c r="F36" s="133">
        <v>160.66092999999989</v>
      </c>
      <c r="G36" s="133">
        <v>210.09553</v>
      </c>
      <c r="H36" s="133">
        <v>708.26843000000008</v>
      </c>
      <c r="I36" s="133">
        <v>2055.1913100000002</v>
      </c>
      <c r="J36" s="133">
        <v>4290.0880699999989</v>
      </c>
      <c r="K36" s="133">
        <v>2725.4836100000002</v>
      </c>
      <c r="L36" s="133">
        <v>3975.2629900000002</v>
      </c>
      <c r="M36" s="133">
        <v>3844.1144499999987</v>
      </c>
      <c r="N36" s="133">
        <v>-438.04512000000011</v>
      </c>
      <c r="O36" s="133">
        <v>2602.3957399999999</v>
      </c>
      <c r="P36" s="133">
        <v>3261.4418499999997</v>
      </c>
      <c r="Q36" s="133">
        <v>3703.0876600000001</v>
      </c>
      <c r="R36" s="133">
        <v>10538.543109999999</v>
      </c>
      <c r="S36" s="133">
        <v>11505.95</v>
      </c>
      <c r="T36" s="133">
        <v>8555.7999999999993</v>
      </c>
      <c r="U36" s="133">
        <v>30541.449999999997</v>
      </c>
      <c r="V36" s="133">
        <v>-1891.9399999999996</v>
      </c>
      <c r="W36" s="133">
        <v>3045.17</v>
      </c>
      <c r="X36" s="133">
        <v>3131</v>
      </c>
      <c r="Y36" s="133">
        <v>1836</v>
      </c>
      <c r="Z36" s="133">
        <v>1971</v>
      </c>
      <c r="AA36" s="133">
        <v>2802</v>
      </c>
      <c r="AB36" s="133">
        <v>3715</v>
      </c>
      <c r="AC36" s="133">
        <v>9991</v>
      </c>
      <c r="AD36" s="133">
        <v>9501</v>
      </c>
      <c r="AE36" s="133">
        <v>6178</v>
      </c>
      <c r="AF36" s="133">
        <v>8463</v>
      </c>
      <c r="AG36" s="133">
        <v>9259</v>
      </c>
      <c r="AH36" s="133">
        <v>8029</v>
      </c>
      <c r="AI36" s="133">
        <v>6447</v>
      </c>
      <c r="AJ36" s="133">
        <v>6820</v>
      </c>
      <c r="AK36" s="133">
        <v>9236</v>
      </c>
      <c r="AL36" s="133">
        <v>6147</v>
      </c>
      <c r="AM36" s="133">
        <v>7010</v>
      </c>
      <c r="AN36" s="133">
        <v>3203</v>
      </c>
      <c r="AO36" s="133">
        <v>6859</v>
      </c>
      <c r="AP36" s="133">
        <v>4889</v>
      </c>
      <c r="AQ36" s="133">
        <v>8676.3849300000002</v>
      </c>
      <c r="AR36" s="133">
        <f>SUM(AR37:AR41)</f>
        <v>8908.0015500000009</v>
      </c>
      <c r="AS36" s="133">
        <f>SUM(AS37:AS41)</f>
        <v>64484.557429999993</v>
      </c>
      <c r="AT36" s="133">
        <f>SUM(AT37:AT41)</f>
        <v>47510.084880000002</v>
      </c>
    </row>
    <row r="37" spans="1:46">
      <c r="A37" s="191"/>
      <c r="B37" s="138" t="s">
        <v>346</v>
      </c>
      <c r="C37" s="132">
        <v>0</v>
      </c>
      <c r="D37" s="132">
        <v>0</v>
      </c>
      <c r="E37" s="132">
        <v>0.66830000000000001</v>
      </c>
      <c r="F37" s="132">
        <v>46.079509999999999</v>
      </c>
      <c r="G37" s="132">
        <v>68.373509999999996</v>
      </c>
      <c r="H37" s="132">
        <v>7.1515799999999956</v>
      </c>
      <c r="I37" s="132">
        <v>8.8269200000000012</v>
      </c>
      <c r="J37" s="132">
        <v>27.370050000000006</v>
      </c>
      <c r="K37" s="132">
        <v>-917.81996000000004</v>
      </c>
      <c r="L37" s="132">
        <v>917.81996000000004</v>
      </c>
      <c r="M37" s="132">
        <v>0</v>
      </c>
      <c r="N37" s="132">
        <v>-1737.1189199999999</v>
      </c>
      <c r="O37" s="132">
        <v>420.38797</v>
      </c>
      <c r="P37" s="132">
        <v>81.304010000000005</v>
      </c>
      <c r="Q37" s="132">
        <v>9.4957800000000283</v>
      </c>
      <c r="R37" s="132">
        <v>816.27314000000001</v>
      </c>
      <c r="S37" s="132">
        <v>0.87</v>
      </c>
      <c r="T37" s="132">
        <v>5.91</v>
      </c>
      <c r="U37" s="132">
        <v>92.91</v>
      </c>
      <c r="V37" s="132">
        <v>252.38</v>
      </c>
      <c r="W37" s="132">
        <v>117.23</v>
      </c>
      <c r="X37" s="132">
        <v>12</v>
      </c>
      <c r="Y37" s="132">
        <v>0</v>
      </c>
      <c r="Z37" s="132">
        <v>2</v>
      </c>
      <c r="AA37" s="132">
        <v>0</v>
      </c>
      <c r="AB37" s="132">
        <v>0</v>
      </c>
      <c r="AC37" s="132">
        <v>27</v>
      </c>
      <c r="AD37" s="132">
        <v>9</v>
      </c>
      <c r="AE37" s="132">
        <v>43</v>
      </c>
      <c r="AF37" s="132">
        <v>0</v>
      </c>
      <c r="AG37" s="132">
        <v>1</v>
      </c>
      <c r="AH37" s="132">
        <v>25</v>
      </c>
      <c r="AI37" s="132">
        <v>12</v>
      </c>
      <c r="AJ37" s="132">
        <v>39</v>
      </c>
      <c r="AK37" s="132">
        <v>2</v>
      </c>
      <c r="AL37" s="132">
        <v>1</v>
      </c>
      <c r="AM37" s="132">
        <v>8</v>
      </c>
      <c r="AN37" s="132">
        <v>61</v>
      </c>
      <c r="AO37" s="132">
        <v>1</v>
      </c>
      <c r="AP37" s="132">
        <v>18</v>
      </c>
      <c r="AQ37" s="132">
        <v>323.99298999999996</v>
      </c>
      <c r="AR37" s="132">
        <v>2.2031200000000126</v>
      </c>
      <c r="AS37" s="132">
        <v>51050.203759999997</v>
      </c>
      <c r="AT37" s="132">
        <v>37449.53992000001</v>
      </c>
    </row>
    <row r="38" spans="1:46">
      <c r="A38" s="191"/>
      <c r="B38" s="138" t="s">
        <v>26</v>
      </c>
      <c r="C38" s="132">
        <v>567.98482999999999</v>
      </c>
      <c r="D38" s="132">
        <v>457.49950999999999</v>
      </c>
      <c r="E38" s="132">
        <v>517.63522000000012</v>
      </c>
      <c r="F38" s="132">
        <v>59.088139999999839</v>
      </c>
      <c r="G38" s="132">
        <v>154.12576999999999</v>
      </c>
      <c r="H38" s="132">
        <v>573.61526000000003</v>
      </c>
      <c r="I38" s="132">
        <v>837.22403999999995</v>
      </c>
      <c r="J38" s="132">
        <v>3180.2720699999991</v>
      </c>
      <c r="K38" s="132">
        <v>3779.81059</v>
      </c>
      <c r="L38" s="132">
        <v>2861.7092700000003</v>
      </c>
      <c r="M38" s="132">
        <v>3512.8813199999986</v>
      </c>
      <c r="N38" s="132">
        <v>1857.2541099999999</v>
      </c>
      <c r="O38" s="132">
        <v>1772.6145300000001</v>
      </c>
      <c r="P38" s="132">
        <v>2619.8200199999997</v>
      </c>
      <c r="Q38" s="132">
        <v>3578.35817</v>
      </c>
      <c r="R38" s="132">
        <v>5600.9640300000001</v>
      </c>
      <c r="S38" s="132">
        <v>5831.68</v>
      </c>
      <c r="T38" s="132">
        <v>6830.06</v>
      </c>
      <c r="U38" s="132">
        <v>9100.65</v>
      </c>
      <c r="V38" s="132">
        <v>3727.86</v>
      </c>
      <c r="W38" s="132">
        <v>2449.21</v>
      </c>
      <c r="X38" s="132">
        <v>2458</v>
      </c>
      <c r="Y38" s="132">
        <v>1761</v>
      </c>
      <c r="Z38" s="132">
        <v>1668</v>
      </c>
      <c r="AA38" s="132">
        <v>2235</v>
      </c>
      <c r="AB38" s="132">
        <v>3240</v>
      </c>
      <c r="AC38" s="132">
        <v>3831</v>
      </c>
      <c r="AD38" s="132">
        <v>5238</v>
      </c>
      <c r="AE38" s="132">
        <v>3492</v>
      </c>
      <c r="AF38" s="132">
        <v>2013</v>
      </c>
      <c r="AG38" s="132">
        <v>4714</v>
      </c>
      <c r="AH38" s="132">
        <v>3091</v>
      </c>
      <c r="AI38" s="132">
        <v>1887</v>
      </c>
      <c r="AJ38" s="132">
        <v>1767</v>
      </c>
      <c r="AK38" s="132">
        <v>4755</v>
      </c>
      <c r="AL38" s="132">
        <v>1139</v>
      </c>
      <c r="AM38" s="132">
        <v>1916</v>
      </c>
      <c r="AN38" s="132">
        <v>2522</v>
      </c>
      <c r="AO38" s="132">
        <v>3788</v>
      </c>
      <c r="AP38" s="132">
        <v>4855</v>
      </c>
      <c r="AQ38" s="132">
        <v>7936.9955599999994</v>
      </c>
      <c r="AR38" s="132">
        <v>8752.4714600000007</v>
      </c>
      <c r="AS38" s="132">
        <v>13215.451059999999</v>
      </c>
      <c r="AT38" s="132">
        <v>10006.348109999995</v>
      </c>
    </row>
    <row r="39" spans="1:46">
      <c r="A39" s="191"/>
      <c r="B39" s="138" t="s">
        <v>347</v>
      </c>
      <c r="C39" s="132">
        <v>0</v>
      </c>
      <c r="D39" s="132">
        <v>0</v>
      </c>
      <c r="E39" s="132">
        <v>0</v>
      </c>
      <c r="F39" s="132">
        <v>0</v>
      </c>
      <c r="G39" s="132">
        <v>0</v>
      </c>
      <c r="H39" s="132">
        <v>0</v>
      </c>
      <c r="I39" s="132">
        <v>0</v>
      </c>
      <c r="J39" s="132">
        <v>0</v>
      </c>
      <c r="K39" s="132">
        <v>4.0937999999999999</v>
      </c>
      <c r="L39" s="132">
        <v>-0.45086000000000004</v>
      </c>
      <c r="M39" s="132">
        <v>1.6100700000000008</v>
      </c>
      <c r="N39" s="132">
        <v>-5.2530100000000006</v>
      </c>
      <c r="O39" s="132">
        <v>16.401990000000001</v>
      </c>
      <c r="P39" s="132">
        <v>96.978269999999995</v>
      </c>
      <c r="Q39" s="132">
        <v>0</v>
      </c>
      <c r="R39" s="132">
        <v>22.404030000000013</v>
      </c>
      <c r="S39" s="132">
        <v>30.04</v>
      </c>
      <c r="T39" s="132">
        <v>26.46</v>
      </c>
      <c r="U39" s="132">
        <v>10.61</v>
      </c>
      <c r="V39" s="132">
        <v>56.53</v>
      </c>
      <c r="W39" s="132">
        <v>91.95</v>
      </c>
      <c r="X39" s="132">
        <v>564</v>
      </c>
      <c r="Y39" s="132">
        <v>3</v>
      </c>
      <c r="Z39" s="132">
        <v>35</v>
      </c>
      <c r="AA39" s="132">
        <v>36</v>
      </c>
      <c r="AB39" s="132">
        <v>408</v>
      </c>
      <c r="AC39" s="132">
        <v>174</v>
      </c>
      <c r="AD39" s="132">
        <v>5</v>
      </c>
      <c r="AE39" s="132">
        <v>521</v>
      </c>
      <c r="AF39" s="132">
        <v>408</v>
      </c>
      <c r="AG39" s="132">
        <v>97</v>
      </c>
      <c r="AH39" s="132">
        <v>87</v>
      </c>
      <c r="AI39" s="132">
        <v>137</v>
      </c>
      <c r="AJ39" s="132">
        <v>443</v>
      </c>
      <c r="AK39" s="132">
        <v>33</v>
      </c>
      <c r="AL39" s="132">
        <v>52</v>
      </c>
      <c r="AM39" s="132">
        <v>13</v>
      </c>
      <c r="AN39" s="132">
        <v>108</v>
      </c>
      <c r="AO39" s="132">
        <v>2883</v>
      </c>
      <c r="AP39" s="132">
        <v>2</v>
      </c>
      <c r="AQ39" s="132">
        <v>138.74485999999999</v>
      </c>
      <c r="AR39" s="132">
        <v>2.4226200000000233</v>
      </c>
      <c r="AS39" s="132">
        <v>150.42388999999997</v>
      </c>
      <c r="AT39" s="132">
        <v>58.672380000000032</v>
      </c>
    </row>
    <row r="40" spans="1:46">
      <c r="A40" s="191"/>
      <c r="B40" s="138" t="s">
        <v>28</v>
      </c>
      <c r="C40" s="132">
        <v>0</v>
      </c>
      <c r="D40" s="132">
        <v>0</v>
      </c>
      <c r="E40" s="132">
        <v>0</v>
      </c>
      <c r="F40" s="132">
        <v>0</v>
      </c>
      <c r="G40" s="132">
        <v>0</v>
      </c>
      <c r="H40" s="132">
        <v>0</v>
      </c>
      <c r="I40" s="132">
        <v>0</v>
      </c>
      <c r="J40" s="132">
        <v>0</v>
      </c>
      <c r="K40" s="132">
        <v>0</v>
      </c>
      <c r="L40" s="132">
        <v>0</v>
      </c>
      <c r="M40" s="132">
        <v>0</v>
      </c>
      <c r="N40" s="132">
        <v>0</v>
      </c>
      <c r="O40" s="132">
        <v>0</v>
      </c>
      <c r="P40" s="132">
        <v>0</v>
      </c>
      <c r="Q40" s="132">
        <v>0</v>
      </c>
      <c r="R40" s="132">
        <v>0</v>
      </c>
      <c r="S40" s="132">
        <v>0</v>
      </c>
      <c r="T40" s="132">
        <v>0</v>
      </c>
      <c r="U40" s="132">
        <v>0</v>
      </c>
      <c r="V40" s="132">
        <v>0</v>
      </c>
      <c r="W40" s="132">
        <v>10897</v>
      </c>
      <c r="X40" s="132">
        <v>0</v>
      </c>
      <c r="Y40" s="132">
        <v>0</v>
      </c>
      <c r="Z40" s="132">
        <v>0</v>
      </c>
      <c r="AA40" s="132">
        <v>0</v>
      </c>
      <c r="AB40" s="132">
        <v>0</v>
      </c>
      <c r="AC40" s="132">
        <v>0</v>
      </c>
      <c r="AD40" s="132">
        <v>0</v>
      </c>
      <c r="AE40" s="132">
        <v>0</v>
      </c>
      <c r="AF40" s="132">
        <v>0</v>
      </c>
      <c r="AG40" s="132">
        <v>0</v>
      </c>
      <c r="AH40" s="132">
        <v>0</v>
      </c>
      <c r="AI40" s="132">
        <v>0</v>
      </c>
      <c r="AJ40" s="132">
        <v>0</v>
      </c>
      <c r="AK40" s="132">
        <v>0</v>
      </c>
      <c r="AL40" s="132">
        <v>0</v>
      </c>
      <c r="AM40" s="132">
        <v>0</v>
      </c>
      <c r="AN40" s="132">
        <v>0</v>
      </c>
      <c r="AO40" s="132">
        <v>0</v>
      </c>
      <c r="AP40" s="132">
        <v>0</v>
      </c>
      <c r="AQ40" s="132">
        <v>0</v>
      </c>
      <c r="AR40" s="132">
        <v>0</v>
      </c>
      <c r="AS40" s="132">
        <v>0</v>
      </c>
      <c r="AT40" s="132">
        <v>0</v>
      </c>
    </row>
    <row r="41" spans="1:46">
      <c r="A41" s="191"/>
      <c r="B41" s="138" t="s">
        <v>10</v>
      </c>
      <c r="C41" s="132">
        <v>13.518450000000001</v>
      </c>
      <c r="D41" s="132">
        <v>8.3359999999997214E-2</v>
      </c>
      <c r="E41" s="132">
        <v>89.646389999999982</v>
      </c>
      <c r="F41" s="132">
        <v>55.493280000000041</v>
      </c>
      <c r="G41" s="132">
        <v>-12.40375</v>
      </c>
      <c r="H41" s="132">
        <v>127.50159000000002</v>
      </c>
      <c r="I41" s="132">
        <v>1209.1403500000001</v>
      </c>
      <c r="J41" s="132">
        <v>1082.4459499999998</v>
      </c>
      <c r="K41" s="132">
        <v>-140.60082000000003</v>
      </c>
      <c r="L41" s="132">
        <v>196.18462000000011</v>
      </c>
      <c r="M41" s="132">
        <v>329.62306000000001</v>
      </c>
      <c r="N41" s="132">
        <v>-552.92730000000006</v>
      </c>
      <c r="O41" s="132">
        <v>392.99124999999998</v>
      </c>
      <c r="P41" s="132">
        <v>463.33954999999997</v>
      </c>
      <c r="Q41" s="132">
        <v>115.23371000000002</v>
      </c>
      <c r="R41" s="132">
        <v>4098.9019099999996</v>
      </c>
      <c r="S41" s="132">
        <v>5643.36</v>
      </c>
      <c r="T41" s="132">
        <v>1693.37</v>
      </c>
      <c r="U41" s="132">
        <v>21337.279999999999</v>
      </c>
      <c r="V41" s="132">
        <v>-5928.71</v>
      </c>
      <c r="W41" s="132">
        <v>-10510.22</v>
      </c>
      <c r="X41" s="132">
        <v>97</v>
      </c>
      <c r="Y41" s="132">
        <v>72</v>
      </c>
      <c r="Z41" s="132">
        <v>266</v>
      </c>
      <c r="AA41" s="132">
        <v>531</v>
      </c>
      <c r="AB41" s="132">
        <v>67</v>
      </c>
      <c r="AC41" s="132">
        <v>5959</v>
      </c>
      <c r="AD41" s="132">
        <v>4249</v>
      </c>
      <c r="AE41" s="132">
        <v>2122</v>
      </c>
      <c r="AF41" s="132">
        <v>6042</v>
      </c>
      <c r="AG41" s="132">
        <v>4447</v>
      </c>
      <c r="AH41" s="132">
        <v>4826</v>
      </c>
      <c r="AI41" s="132">
        <v>4411</v>
      </c>
      <c r="AJ41" s="132">
        <v>4571</v>
      </c>
      <c r="AK41" s="132">
        <v>4446</v>
      </c>
      <c r="AL41" s="132">
        <v>4955</v>
      </c>
      <c r="AM41" s="132">
        <v>5073</v>
      </c>
      <c r="AN41" s="132">
        <v>512</v>
      </c>
      <c r="AO41" s="132">
        <v>187</v>
      </c>
      <c r="AP41" s="132">
        <v>14</v>
      </c>
      <c r="AQ41" s="132">
        <v>276.65152</v>
      </c>
      <c r="AR41" s="132">
        <v>150.90434999999991</v>
      </c>
      <c r="AS41" s="132">
        <v>68.478720000000123</v>
      </c>
      <c r="AT41" s="132">
        <v>-4.4755300000000489</v>
      </c>
    </row>
    <row r="42" spans="1:46">
      <c r="A42" s="190"/>
      <c r="B42" s="137" t="s">
        <v>30</v>
      </c>
      <c r="C42" s="133">
        <v>-27122.796860000002</v>
      </c>
      <c r="D42" s="133">
        <v>-48498.725510000011</v>
      </c>
      <c r="E42" s="133">
        <v>-48971.410099999986</v>
      </c>
      <c r="F42" s="133">
        <v>-43553.304619999995</v>
      </c>
      <c r="G42" s="133">
        <v>-39878.384889999994</v>
      </c>
      <c r="H42" s="133">
        <v>-45231.153700000017</v>
      </c>
      <c r="I42" s="133">
        <v>-42597.315039999987</v>
      </c>
      <c r="J42" s="133">
        <v>-42346.930319999992</v>
      </c>
      <c r="K42" s="133">
        <v>-51882.13364</v>
      </c>
      <c r="L42" s="133">
        <v>-33612.199369999995</v>
      </c>
      <c r="M42" s="133">
        <v>-37557.937740000001</v>
      </c>
      <c r="N42" s="133">
        <v>-32341.716690000001</v>
      </c>
      <c r="O42" s="133">
        <v>-26179.362260000002</v>
      </c>
      <c r="P42" s="133">
        <v>-16118.332900000005</v>
      </c>
      <c r="Q42" s="133">
        <v>-16016.249719999996</v>
      </c>
      <c r="R42" s="133">
        <v>-14011.484170000003</v>
      </c>
      <c r="S42" s="133">
        <v>-31295.919999999998</v>
      </c>
      <c r="T42" s="133">
        <v>-29723.459999999995</v>
      </c>
      <c r="U42" s="133">
        <v>-30711.29</v>
      </c>
      <c r="V42" s="133">
        <v>-54105.03</v>
      </c>
      <c r="W42" s="133">
        <v>-11281.369999999999</v>
      </c>
      <c r="X42" s="133">
        <v>-12781</v>
      </c>
      <c r="Y42" s="133">
        <v>-7349</v>
      </c>
      <c r="Z42" s="133">
        <v>-7127</v>
      </c>
      <c r="AA42" s="133">
        <v>-6804</v>
      </c>
      <c r="AB42" s="133">
        <v>-10691</v>
      </c>
      <c r="AC42" s="133">
        <v>-12993</v>
      </c>
      <c r="AD42" s="133">
        <v>-17682</v>
      </c>
      <c r="AE42" s="133">
        <v>-23534</v>
      </c>
      <c r="AF42" s="133">
        <v>-28647</v>
      </c>
      <c r="AG42" s="133">
        <v>-29037</v>
      </c>
      <c r="AH42" s="133">
        <v>-27734</v>
      </c>
      <c r="AI42" s="133">
        <v>-26339</v>
      </c>
      <c r="AJ42" s="133">
        <v>-24381</v>
      </c>
      <c r="AK42" s="133">
        <v>-26550</v>
      </c>
      <c r="AL42" s="133">
        <v>-18658</v>
      </c>
      <c r="AM42" s="133">
        <v>-15962</v>
      </c>
      <c r="AN42" s="133">
        <v>-5857</v>
      </c>
      <c r="AO42" s="133">
        <v>-31137</v>
      </c>
      <c r="AP42" s="133">
        <v>-14515</v>
      </c>
      <c r="AQ42" s="133">
        <v>-25973.134100000003</v>
      </c>
      <c r="AR42" s="133">
        <f>SUM(AR43:AR45)</f>
        <v>-23530.763319999995</v>
      </c>
      <c r="AS42" s="133">
        <f>SUM(AS43:AS45)</f>
        <v>-25241.736019999993</v>
      </c>
      <c r="AT42" s="133">
        <f>SUM(AT43:AT45)</f>
        <v>-19213.284210000013</v>
      </c>
    </row>
    <row r="43" spans="1:46">
      <c r="A43" s="191"/>
      <c r="B43" s="138" t="s">
        <v>346</v>
      </c>
      <c r="C43" s="132">
        <v>0</v>
      </c>
      <c r="D43" s="132">
        <v>-0.19549</v>
      </c>
      <c r="E43" s="132">
        <v>-0.48815000000000003</v>
      </c>
      <c r="F43" s="132">
        <v>-84.255380000000002</v>
      </c>
      <c r="G43" s="132">
        <v>-109.8306</v>
      </c>
      <c r="H43" s="132">
        <v>0</v>
      </c>
      <c r="I43" s="132">
        <v>-0.23920999999999992</v>
      </c>
      <c r="J43" s="132">
        <v>-941.16012999999998</v>
      </c>
      <c r="K43" s="132">
        <v>0</v>
      </c>
      <c r="L43" s="132">
        <v>-1549.51413</v>
      </c>
      <c r="M43" s="132">
        <v>-656.36628000000019</v>
      </c>
      <c r="N43" s="132">
        <v>1134.3872800000004</v>
      </c>
      <c r="O43" s="132">
        <v>-291.30720000000002</v>
      </c>
      <c r="P43" s="132">
        <v>-351.17536999999993</v>
      </c>
      <c r="Q43" s="132">
        <v>-334.88749000000013</v>
      </c>
      <c r="R43" s="132">
        <v>-574.97370000000001</v>
      </c>
      <c r="S43" s="132">
        <v>-567.27</v>
      </c>
      <c r="T43" s="132">
        <v>-166.65</v>
      </c>
      <c r="U43" s="132">
        <v>-3.31</v>
      </c>
      <c r="V43" s="132">
        <v>-162.31</v>
      </c>
      <c r="W43" s="132">
        <v>-66.45</v>
      </c>
      <c r="X43" s="132">
        <v>-6</v>
      </c>
      <c r="Y43" s="132">
        <v>0</v>
      </c>
      <c r="Z43" s="132">
        <v>0</v>
      </c>
      <c r="AA43" s="132">
        <v>0</v>
      </c>
      <c r="AB43" s="132">
        <v>-1</v>
      </c>
      <c r="AC43" s="132">
        <v>0</v>
      </c>
      <c r="AD43" s="132">
        <v>-19</v>
      </c>
      <c r="AE43" s="132">
        <v>-14</v>
      </c>
      <c r="AF43" s="132">
        <v>0</v>
      </c>
      <c r="AG43" s="132">
        <v>-17</v>
      </c>
      <c r="AH43" s="132">
        <v>-34</v>
      </c>
      <c r="AI43" s="132">
        <v>-1</v>
      </c>
      <c r="AJ43" s="132">
        <v>0</v>
      </c>
      <c r="AK43" s="132">
        <v>-2</v>
      </c>
      <c r="AL43" s="132">
        <v>-476</v>
      </c>
      <c r="AM43" s="132">
        <v>0</v>
      </c>
      <c r="AN43" s="132">
        <v>10937</v>
      </c>
      <c r="AO43" s="132">
        <v>-10944</v>
      </c>
      <c r="AP43" s="132">
        <v>0</v>
      </c>
      <c r="AQ43" s="132">
        <v>-4027.3713700000003</v>
      </c>
      <c r="AR43" s="132">
        <v>-3808.52799</v>
      </c>
      <c r="AS43" s="132">
        <v>-1749.17119</v>
      </c>
      <c r="AT43" s="132">
        <v>-1864.3892999999989</v>
      </c>
    </row>
    <row r="44" spans="1:46">
      <c r="A44" s="191"/>
      <c r="B44" s="138" t="s">
        <v>31</v>
      </c>
      <c r="C44" s="132">
        <v>-26926.797780000001</v>
      </c>
      <c r="D44" s="132">
        <v>-41334.916490000011</v>
      </c>
      <c r="E44" s="132">
        <v>-37502.326309999989</v>
      </c>
      <c r="F44" s="132">
        <v>-37458.79548999999</v>
      </c>
      <c r="G44" s="132">
        <v>-37933.817579999995</v>
      </c>
      <c r="H44" s="132">
        <v>-40405.851350000019</v>
      </c>
      <c r="I44" s="132">
        <v>-41034.829699999987</v>
      </c>
      <c r="J44" s="132">
        <v>-40149.747149999996</v>
      </c>
      <c r="K44" s="132">
        <v>-37023.325579999997</v>
      </c>
      <c r="L44" s="132">
        <v>-31981.241959999992</v>
      </c>
      <c r="M44" s="132">
        <v>-30024.155859999999</v>
      </c>
      <c r="N44" s="132">
        <v>-20067.276959999999</v>
      </c>
      <c r="O44" s="132">
        <v>-15368.290210000001</v>
      </c>
      <c r="P44" s="132">
        <v>-15379.009749999999</v>
      </c>
      <c r="Q44" s="132">
        <v>-15259.001139999998</v>
      </c>
      <c r="R44" s="132">
        <v>-13367.136219999999</v>
      </c>
      <c r="S44" s="132">
        <v>-6221.2</v>
      </c>
      <c r="T44" s="132">
        <v>-6116.65</v>
      </c>
      <c r="U44" s="132">
        <v>-7546.37</v>
      </c>
      <c r="V44" s="132">
        <v>-39576.589999999997</v>
      </c>
      <c r="W44" s="132">
        <v>851.47</v>
      </c>
      <c r="X44" s="132">
        <v>-198</v>
      </c>
      <c r="Y44" s="132">
        <v>-200</v>
      </c>
      <c r="Z44" s="132">
        <v>-200</v>
      </c>
      <c r="AA44" s="132">
        <v>-196</v>
      </c>
      <c r="AB44" s="132">
        <v>-198</v>
      </c>
      <c r="AC44" s="132">
        <v>-200</v>
      </c>
      <c r="AD44" s="132">
        <v>-200</v>
      </c>
      <c r="AE44" s="132">
        <v>-196</v>
      </c>
      <c r="AF44" s="132">
        <v>-198</v>
      </c>
      <c r="AG44" s="132">
        <v>-200</v>
      </c>
      <c r="AH44" s="132">
        <v>-158</v>
      </c>
      <c r="AI44" s="132">
        <v>-153</v>
      </c>
      <c r="AJ44" s="132">
        <v>-155</v>
      </c>
      <c r="AK44" s="132">
        <v>-163</v>
      </c>
      <c r="AL44" s="132">
        <v>-633</v>
      </c>
      <c r="AM44" s="132">
        <v>-746</v>
      </c>
      <c r="AN44" s="132">
        <v>-223</v>
      </c>
      <c r="AO44" s="132">
        <v>-228</v>
      </c>
      <c r="AP44" s="132">
        <v>-181</v>
      </c>
      <c r="AQ44" s="132">
        <v>-4006.8098300000001</v>
      </c>
      <c r="AR44" s="132">
        <v>-4632.4589499999984</v>
      </c>
      <c r="AS44" s="132">
        <v>-3317.6262800000022</v>
      </c>
      <c r="AT44" s="132">
        <v>-3114.3632400000006</v>
      </c>
    </row>
    <row r="45" spans="1:46">
      <c r="A45" s="191"/>
      <c r="B45" s="138" t="s">
        <v>10</v>
      </c>
      <c r="C45" s="132">
        <v>-195.99908000000002</v>
      </c>
      <c r="D45" s="132">
        <v>-7163.6135299999996</v>
      </c>
      <c r="E45" s="132">
        <v>-11468.59564</v>
      </c>
      <c r="F45" s="132">
        <v>-6010.2537499999999</v>
      </c>
      <c r="G45" s="132">
        <v>-1834.7367099999999</v>
      </c>
      <c r="H45" s="132">
        <v>-4825.3023499999981</v>
      </c>
      <c r="I45" s="132">
        <v>-1562.2461300000023</v>
      </c>
      <c r="J45" s="132">
        <v>-1256.02304</v>
      </c>
      <c r="K45" s="132">
        <v>-14858.808060000001</v>
      </c>
      <c r="L45" s="132">
        <v>-81.443279999999021</v>
      </c>
      <c r="M45" s="132">
        <v>-6877.4156000000003</v>
      </c>
      <c r="N45" s="132">
        <v>-13408.827010000001</v>
      </c>
      <c r="O45" s="132">
        <v>-10519.76485</v>
      </c>
      <c r="P45" s="132">
        <v>-388.1477800000057</v>
      </c>
      <c r="Q45" s="132">
        <v>-422.36108999999755</v>
      </c>
      <c r="R45" s="132">
        <v>-69.374250000004395</v>
      </c>
      <c r="S45" s="132">
        <v>-24507.449999999997</v>
      </c>
      <c r="T45" s="132">
        <v>-23440.159999999996</v>
      </c>
      <c r="U45" s="132">
        <v>-23161.61</v>
      </c>
      <c r="V45" s="132">
        <v>-14366.130000000003</v>
      </c>
      <c r="W45" s="132">
        <v>-12066.39</v>
      </c>
      <c r="X45" s="132">
        <v>-12577</v>
      </c>
      <c r="Y45" s="132">
        <v>-7149</v>
      </c>
      <c r="Z45" s="132">
        <v>-6927</v>
      </c>
      <c r="AA45" s="132">
        <v>-6608</v>
      </c>
      <c r="AB45" s="132">
        <v>-10492</v>
      </c>
      <c r="AC45" s="132">
        <v>-12793</v>
      </c>
      <c r="AD45" s="132">
        <v>-17463</v>
      </c>
      <c r="AE45" s="132">
        <v>-23324</v>
      </c>
      <c r="AF45" s="132">
        <v>-28449</v>
      </c>
      <c r="AG45" s="132">
        <v>-28820</v>
      </c>
      <c r="AH45" s="132">
        <v>-27542</v>
      </c>
      <c r="AI45" s="132">
        <v>-26185</v>
      </c>
      <c r="AJ45" s="132">
        <v>-24226</v>
      </c>
      <c r="AK45" s="132">
        <v>-26385</v>
      </c>
      <c r="AL45" s="132">
        <v>-17549</v>
      </c>
      <c r="AM45" s="132">
        <v>-15216</v>
      </c>
      <c r="AN45" s="132">
        <v>-16571</v>
      </c>
      <c r="AO45" s="132">
        <v>-19965</v>
      </c>
      <c r="AP45" s="132">
        <v>-14334</v>
      </c>
      <c r="AQ45" s="132">
        <v>-17938.952900000004</v>
      </c>
      <c r="AR45" s="132">
        <v>-15089.776379999996</v>
      </c>
      <c r="AS45" s="132">
        <v>-20174.938549999992</v>
      </c>
      <c r="AT45" s="132">
        <v>-14234.531670000011</v>
      </c>
    </row>
    <row r="46" spans="1:46">
      <c r="A46" s="189"/>
      <c r="B46" s="123" t="s">
        <v>32</v>
      </c>
      <c r="C46" s="133">
        <v>8334.8685100000021</v>
      </c>
      <c r="D46" s="133">
        <v>0</v>
      </c>
      <c r="E46" s="133">
        <v>0.12533999999868684</v>
      </c>
      <c r="F46" s="133">
        <v>0</v>
      </c>
      <c r="G46" s="133">
        <v>-2.6692499999999981</v>
      </c>
      <c r="H46" s="133">
        <v>-5.1877700000000004</v>
      </c>
      <c r="I46" s="133">
        <v>-0.57441999999999993</v>
      </c>
      <c r="J46" s="133">
        <v>-26889.77058</v>
      </c>
      <c r="K46" s="133">
        <v>0.31274999999999997</v>
      </c>
      <c r="L46" s="133">
        <v>-10.38997</v>
      </c>
      <c r="M46" s="133">
        <v>-2.200420000000002</v>
      </c>
      <c r="N46" s="133">
        <v>467.55455999999998</v>
      </c>
      <c r="O46" s="133">
        <v>-29.258470000000003</v>
      </c>
      <c r="P46" s="133">
        <v>-21.167330000000003</v>
      </c>
      <c r="Q46" s="133">
        <v>120.76678000000001</v>
      </c>
      <c r="R46" s="133">
        <v>-722.55404999999996</v>
      </c>
      <c r="S46" s="133">
        <v>85.6</v>
      </c>
      <c r="T46" s="133">
        <v>275.04000000000002</v>
      </c>
      <c r="U46" s="133">
        <v>-35.46</v>
      </c>
      <c r="V46" s="133">
        <v>-4078.34</v>
      </c>
      <c r="W46" s="133">
        <v>-73</v>
      </c>
      <c r="X46" s="133">
        <v>-1633</v>
      </c>
      <c r="Y46" s="133">
        <v>-762</v>
      </c>
      <c r="Z46" s="133">
        <v>3095</v>
      </c>
      <c r="AA46" s="133">
        <v>2328</v>
      </c>
      <c r="AB46" s="133">
        <v>-123</v>
      </c>
      <c r="AC46" s="133">
        <v>-100</v>
      </c>
      <c r="AD46" s="133">
        <v>5635</v>
      </c>
      <c r="AE46" s="133">
        <v>-21</v>
      </c>
      <c r="AF46" s="133">
        <v>26481</v>
      </c>
      <c r="AG46" s="133">
        <v>-60</v>
      </c>
      <c r="AH46" s="133">
        <v>-76</v>
      </c>
      <c r="AI46" s="133">
        <v>20</v>
      </c>
      <c r="AJ46" s="133">
        <v>-84</v>
      </c>
      <c r="AK46" s="133">
        <v>-111</v>
      </c>
      <c r="AL46" s="133">
        <v>265</v>
      </c>
      <c r="AM46" s="133">
        <v>-55</v>
      </c>
      <c r="AN46" s="133">
        <v>-5</v>
      </c>
      <c r="AO46" s="133">
        <v>-62</v>
      </c>
      <c r="AP46" s="133">
        <v>-77</v>
      </c>
      <c r="AQ46" s="133">
        <v>-55.836920000000013</v>
      </c>
      <c r="AR46" s="133">
        <v>-24.716969999999982</v>
      </c>
      <c r="AS46" s="133">
        <v>44083.230859999996</v>
      </c>
      <c r="AT46" s="133">
        <v>-1122.4909299999999</v>
      </c>
    </row>
    <row r="47" spans="1:46">
      <c r="A47" s="189"/>
      <c r="B47" s="123" t="s">
        <v>44</v>
      </c>
      <c r="C47" s="133">
        <v>0</v>
      </c>
      <c r="D47" s="133">
        <v>0</v>
      </c>
      <c r="E47" s="133">
        <v>0</v>
      </c>
      <c r="F47" s="133">
        <v>0</v>
      </c>
      <c r="G47" s="133">
        <v>0</v>
      </c>
      <c r="H47" s="133">
        <v>0</v>
      </c>
      <c r="I47" s="133">
        <v>0</v>
      </c>
      <c r="J47" s="133">
        <v>0</v>
      </c>
      <c r="K47" s="133">
        <v>0</v>
      </c>
      <c r="L47" s="133">
        <v>0</v>
      </c>
      <c r="M47" s="133">
        <v>0</v>
      </c>
      <c r="N47" s="133">
        <v>0</v>
      </c>
      <c r="O47" s="133">
        <v>0</v>
      </c>
      <c r="P47" s="133">
        <v>0</v>
      </c>
      <c r="Q47" s="133">
        <v>0</v>
      </c>
      <c r="R47" s="133">
        <v>0</v>
      </c>
      <c r="S47" s="133">
        <v>0</v>
      </c>
      <c r="T47" s="133">
        <v>0</v>
      </c>
      <c r="U47" s="133">
        <v>0</v>
      </c>
      <c r="V47" s="133">
        <v>0</v>
      </c>
      <c r="W47" s="133">
        <v>115</v>
      </c>
      <c r="X47" s="133">
        <v>0</v>
      </c>
      <c r="Y47" s="133">
        <v>0</v>
      </c>
      <c r="Z47" s="133">
        <v>0</v>
      </c>
      <c r="AA47" s="133">
        <v>0</v>
      </c>
      <c r="AB47" s="133">
        <v>0</v>
      </c>
      <c r="AC47" s="133">
        <v>0</v>
      </c>
      <c r="AD47" s="133">
        <v>0</v>
      </c>
      <c r="AE47" s="133">
        <v>0</v>
      </c>
      <c r="AF47" s="133">
        <v>0</v>
      </c>
      <c r="AG47" s="133">
        <v>0</v>
      </c>
      <c r="AH47" s="133">
        <v>0</v>
      </c>
      <c r="AI47" s="133">
        <v>0</v>
      </c>
      <c r="AJ47" s="133">
        <v>0</v>
      </c>
      <c r="AK47" s="133">
        <v>0</v>
      </c>
      <c r="AL47" s="133">
        <v>0</v>
      </c>
      <c r="AM47" s="133">
        <v>0</v>
      </c>
      <c r="AN47" s="133">
        <v>0</v>
      </c>
      <c r="AO47" s="133">
        <v>0</v>
      </c>
      <c r="AP47" s="133">
        <v>0</v>
      </c>
      <c r="AQ47" s="133">
        <v>0</v>
      </c>
      <c r="AR47" s="133">
        <v>0</v>
      </c>
      <c r="AS47" s="133">
        <v>0</v>
      </c>
      <c r="AT47" s="133">
        <v>0</v>
      </c>
    </row>
    <row r="48" spans="1:46">
      <c r="A48" s="189"/>
      <c r="B48" s="123" t="s">
        <v>33</v>
      </c>
      <c r="C48" s="133">
        <v>-13569.747649999988</v>
      </c>
      <c r="D48" s="133">
        <v>-81300.732790000038</v>
      </c>
      <c r="E48" s="133">
        <v>-57755.61372999999</v>
      </c>
      <c r="F48" s="133">
        <v>-52582.763999999981</v>
      </c>
      <c r="G48" s="133">
        <v>-53619.491759999997</v>
      </c>
      <c r="H48" s="133">
        <v>-12687.636990000017</v>
      </c>
      <c r="I48" s="133">
        <v>10255.493459999987</v>
      </c>
      <c r="J48" s="133">
        <v>-18604.755159999939</v>
      </c>
      <c r="K48" s="133">
        <v>23970.302229999998</v>
      </c>
      <c r="L48" s="133">
        <v>29236.439290000046</v>
      </c>
      <c r="M48" s="133">
        <v>18126.349369999931</v>
      </c>
      <c r="N48" s="133">
        <v>23929.599980000112</v>
      </c>
      <c r="O48" s="133">
        <v>57485.141109999982</v>
      </c>
      <c r="P48" s="133">
        <v>47479.124829999993</v>
      </c>
      <c r="Q48" s="133">
        <v>10374.018729999983</v>
      </c>
      <c r="R48" s="133">
        <v>45632.053039999912</v>
      </c>
      <c r="S48" s="133">
        <v>78065.919999999984</v>
      </c>
      <c r="T48" s="133">
        <v>48793.739999999991</v>
      </c>
      <c r="U48" s="133">
        <v>-3694.980000000015</v>
      </c>
      <c r="V48" s="133">
        <v>-10074.969999999932</v>
      </c>
      <c r="W48" s="133">
        <v>81794.600000000006</v>
      </c>
      <c r="X48" s="133">
        <v>42348</v>
      </c>
      <c r="Y48" s="133">
        <v>7863</v>
      </c>
      <c r="Z48" s="133">
        <v>57620</v>
      </c>
      <c r="AA48" s="133">
        <v>75930</v>
      </c>
      <c r="AB48" s="133">
        <v>21713</v>
      </c>
      <c r="AC48" s="133">
        <v>-30379</v>
      </c>
      <c r="AD48" s="133">
        <v>37420</v>
      </c>
      <c r="AE48" s="133">
        <v>77322</v>
      </c>
      <c r="AF48" s="133">
        <v>86971</v>
      </c>
      <c r="AG48" s="133">
        <v>7712</v>
      </c>
      <c r="AH48" s="133">
        <v>27457</v>
      </c>
      <c r="AI48" s="133">
        <v>93725</v>
      </c>
      <c r="AJ48" s="133">
        <v>62671</v>
      </c>
      <c r="AK48" s="133">
        <v>1015</v>
      </c>
      <c r="AL48" s="133">
        <v>36183</v>
      </c>
      <c r="AM48" s="133">
        <v>90102</v>
      </c>
      <c r="AN48" s="133">
        <v>88215</v>
      </c>
      <c r="AO48" s="133">
        <v>33257</v>
      </c>
      <c r="AP48" s="133">
        <v>17184</v>
      </c>
      <c r="AQ48" s="133">
        <v>34545.805339999984</v>
      </c>
      <c r="AR48" s="133">
        <f>SUM(AR11,AR12,AR25,AR46,AR47,AR32,AR35)</f>
        <v>125178.02455000005</v>
      </c>
      <c r="AS48" s="133">
        <f>SUM(AS11,AS12,AS25,AS46,AS47,AS32,AS35)</f>
        <v>173575.67691999991</v>
      </c>
      <c r="AT48" s="133">
        <f>SUM(AT11,AT12,AT25,AT46,AT47,AT32,AT35)</f>
        <v>66393.01707000038</v>
      </c>
    </row>
    <row r="49" spans="1:46">
      <c r="A49" s="189"/>
      <c r="B49" s="123" t="s">
        <v>34</v>
      </c>
      <c r="C49" s="133">
        <v>0</v>
      </c>
      <c r="D49" s="133">
        <v>0</v>
      </c>
      <c r="E49" s="133">
        <v>0</v>
      </c>
      <c r="F49" s="133">
        <v>0</v>
      </c>
      <c r="G49" s="133">
        <v>0</v>
      </c>
      <c r="H49" s="133">
        <v>0</v>
      </c>
      <c r="I49" s="133">
        <v>0</v>
      </c>
      <c r="J49" s="133">
        <v>0</v>
      </c>
      <c r="K49" s="133">
        <v>-5035.2255700000005</v>
      </c>
      <c r="L49" s="133">
        <v>-6750.032009999999</v>
      </c>
      <c r="M49" s="133">
        <v>-4039.4066400000011</v>
      </c>
      <c r="N49" s="133">
        <v>7642</v>
      </c>
      <c r="O49" s="133">
        <v>-4224.3540400000002</v>
      </c>
      <c r="P49" s="133">
        <v>-1680.9126500000002</v>
      </c>
      <c r="Q49" s="133">
        <v>-736.89909999999963</v>
      </c>
      <c r="R49" s="133">
        <v>-1815.0546100000029</v>
      </c>
      <c r="S49" s="133">
        <v>-4284.1899999999987</v>
      </c>
      <c r="T49" s="133">
        <v>-2521.4400000000005</v>
      </c>
      <c r="U49" s="133">
        <v>612.57000000000005</v>
      </c>
      <c r="V49" s="133">
        <v>956.14</v>
      </c>
      <c r="W49" s="133">
        <v>-9955.27</v>
      </c>
      <c r="X49" s="133">
        <v>-1576</v>
      </c>
      <c r="Y49" s="133">
        <v>1415</v>
      </c>
      <c r="Z49" s="133">
        <v>2359</v>
      </c>
      <c r="AA49" s="133">
        <v>-4140</v>
      </c>
      <c r="AB49" s="133">
        <v>-76</v>
      </c>
      <c r="AC49" s="133">
        <v>2331</v>
      </c>
      <c r="AD49" s="133">
        <v>-2038</v>
      </c>
      <c r="AE49" s="133">
        <v>-4248</v>
      </c>
      <c r="AF49" s="133">
        <v>-4893</v>
      </c>
      <c r="AG49" s="133">
        <v>-113</v>
      </c>
      <c r="AH49" s="133">
        <v>-1392</v>
      </c>
      <c r="AI49" s="133">
        <v>-5279</v>
      </c>
      <c r="AJ49" s="133">
        <v>-3762</v>
      </c>
      <c r="AK49" s="133">
        <v>269</v>
      </c>
      <c r="AL49" s="133">
        <v>-1950</v>
      </c>
      <c r="AM49" s="133">
        <v>-4822</v>
      </c>
      <c r="AN49" s="133">
        <v>-5152</v>
      </c>
      <c r="AO49" s="133">
        <v>-2084</v>
      </c>
      <c r="AP49" s="133">
        <v>-788</v>
      </c>
      <c r="AQ49" s="133">
        <v>-2613.5779900000002</v>
      </c>
      <c r="AR49" s="133">
        <v>-15563.237239999997</v>
      </c>
      <c r="AS49" s="133">
        <v>-26406.276800000011</v>
      </c>
      <c r="AT49" s="133">
        <v>-6396.3522799999846</v>
      </c>
    </row>
    <row r="50" spans="1:46">
      <c r="A50" s="189"/>
      <c r="B50" s="123" t="s">
        <v>35</v>
      </c>
      <c r="C50" s="133">
        <v>4615.0559399999993</v>
      </c>
      <c r="D50" s="133">
        <v>27639.082300000005</v>
      </c>
      <c r="E50" s="133">
        <v>19629.02112999999</v>
      </c>
      <c r="F50" s="133">
        <v>17863.157890000017</v>
      </c>
      <c r="G50" s="133">
        <v>18198.890500000001</v>
      </c>
      <c r="H50" s="133">
        <v>4313.4203599999964</v>
      </c>
      <c r="I50" s="133">
        <v>-3486.8677899999966</v>
      </c>
      <c r="J50" s="133">
        <v>6325.9567499999976</v>
      </c>
      <c r="K50" s="133">
        <v>-3108.5617999999999</v>
      </c>
      <c r="L50" s="133">
        <v>-3184.2370700000006</v>
      </c>
      <c r="M50" s="133">
        <v>-2117.7877799999987</v>
      </c>
      <c r="N50" s="133">
        <v>-3742</v>
      </c>
      <c r="O50" s="133">
        <v>-6229.0259900000001</v>
      </c>
      <c r="P50" s="133">
        <v>-7487.1439499999997</v>
      </c>
      <c r="Q50" s="133">
        <v>-2126.0445999999997</v>
      </c>
      <c r="R50" s="133">
        <v>-5349.21659</v>
      </c>
      <c r="S50" s="133">
        <v>-10392.27</v>
      </c>
      <c r="T50" s="133">
        <v>-6839.35</v>
      </c>
      <c r="U50" s="133">
        <v>-1351.16</v>
      </c>
      <c r="V50" s="133">
        <v>24.87</v>
      </c>
      <c r="W50" s="133">
        <v>-10835.52</v>
      </c>
      <c r="X50" s="133">
        <v>-5853</v>
      </c>
      <c r="Y50" s="133">
        <v>-2418</v>
      </c>
      <c r="Z50" s="133">
        <v>-2377</v>
      </c>
      <c r="AA50" s="133">
        <v>-10217</v>
      </c>
      <c r="AB50" s="133">
        <v>-1908</v>
      </c>
      <c r="AC50" s="133">
        <v>-798</v>
      </c>
      <c r="AD50" s="133">
        <v>-5009</v>
      </c>
      <c r="AE50" s="133">
        <v>-10190</v>
      </c>
      <c r="AF50" s="133">
        <v>-9827</v>
      </c>
      <c r="AG50" s="133">
        <v>-1865</v>
      </c>
      <c r="AH50" s="133">
        <v>-3823</v>
      </c>
      <c r="AI50" s="133">
        <v>-11765</v>
      </c>
      <c r="AJ50" s="133">
        <v>-8033</v>
      </c>
      <c r="AK50" s="133">
        <v>-1077</v>
      </c>
      <c r="AL50" s="133">
        <v>-4408</v>
      </c>
      <c r="AM50" s="133">
        <v>-12258</v>
      </c>
      <c r="AN50" s="133">
        <v>-9860</v>
      </c>
      <c r="AO50" s="133">
        <v>-2964</v>
      </c>
      <c r="AP50" s="133">
        <v>-1238</v>
      </c>
      <c r="AQ50" s="133">
        <v>-4064.1287900000002</v>
      </c>
      <c r="AR50" s="133">
        <v>-4367.9262699999999</v>
      </c>
      <c r="AS50" s="133">
        <v>-3257.0196500000002</v>
      </c>
      <c r="AT50" s="133">
        <v>-2482.8220099999999</v>
      </c>
    </row>
    <row r="51" spans="1:46">
      <c r="A51" s="189"/>
      <c r="B51" s="123" t="s">
        <v>45</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0</v>
      </c>
      <c r="Z51" s="133">
        <v>0</v>
      </c>
      <c r="AA51" s="133">
        <v>0</v>
      </c>
      <c r="AB51" s="133">
        <v>0</v>
      </c>
      <c r="AC51" s="133">
        <v>0</v>
      </c>
      <c r="AD51" s="133">
        <v>0</v>
      </c>
      <c r="AE51" s="133">
        <v>0</v>
      </c>
      <c r="AF51" s="133">
        <v>0</v>
      </c>
      <c r="AG51" s="133">
        <v>0</v>
      </c>
      <c r="AH51" s="133">
        <v>0</v>
      </c>
      <c r="AI51" s="133">
        <v>0</v>
      </c>
      <c r="AJ51" s="133">
        <v>0</v>
      </c>
      <c r="AK51" s="133">
        <v>0</v>
      </c>
      <c r="AL51" s="133">
        <v>0</v>
      </c>
      <c r="AM51" s="133">
        <v>0</v>
      </c>
      <c r="AN51" s="133">
        <v>0</v>
      </c>
      <c r="AO51" s="133">
        <v>0</v>
      </c>
      <c r="AP51" s="133">
        <v>0</v>
      </c>
      <c r="AQ51" s="133">
        <v>0</v>
      </c>
      <c r="AR51" s="133">
        <v>0</v>
      </c>
      <c r="AS51" s="133">
        <v>0</v>
      </c>
      <c r="AT51" s="133">
        <v>0</v>
      </c>
    </row>
    <row r="52" spans="1:46">
      <c r="A52" s="189"/>
      <c r="B52" s="123" t="s">
        <v>46</v>
      </c>
      <c r="C52" s="133">
        <v>-8954.6917099999882</v>
      </c>
      <c r="D52" s="133">
        <v>-53661.650490000029</v>
      </c>
      <c r="E52" s="133">
        <v>-38126.592600000004</v>
      </c>
      <c r="F52" s="133">
        <v>-34719.606109999964</v>
      </c>
      <c r="G52" s="133">
        <v>-35420.601259999996</v>
      </c>
      <c r="H52" s="133">
        <v>-8374.2166300000208</v>
      </c>
      <c r="I52" s="133">
        <v>6768.6256699999904</v>
      </c>
      <c r="J52" s="133">
        <v>-12278.798409999941</v>
      </c>
      <c r="K52" s="133">
        <v>15826.514859999999</v>
      </c>
      <c r="L52" s="133">
        <v>19302.170210000048</v>
      </c>
      <c r="M52" s="133">
        <v>11969.154949999931</v>
      </c>
      <c r="N52" s="133">
        <v>27829.599980000112</v>
      </c>
      <c r="O52" s="133">
        <v>47031.761079999982</v>
      </c>
      <c r="P52" s="133">
        <v>38311.068229999997</v>
      </c>
      <c r="Q52" s="133">
        <v>7511.0750299999836</v>
      </c>
      <c r="R52" s="133">
        <v>38467.781839999909</v>
      </c>
      <c r="S52" s="133">
        <v>63389.459999999977</v>
      </c>
      <c r="T52" s="133">
        <v>39432.94999999999</v>
      </c>
      <c r="U52" s="133">
        <v>-4433.5700000000152</v>
      </c>
      <c r="V52" s="133">
        <v>-9093.9599999999318</v>
      </c>
      <c r="W52" s="133">
        <v>61003.81</v>
      </c>
      <c r="X52" s="133">
        <v>34919</v>
      </c>
      <c r="Y52" s="133">
        <v>6860</v>
      </c>
      <c r="Z52" s="133">
        <v>57602</v>
      </c>
      <c r="AA52" s="133">
        <v>61573</v>
      </c>
      <c r="AB52" s="133">
        <v>19729</v>
      </c>
      <c r="AC52" s="133">
        <v>-28846</v>
      </c>
      <c r="AD52" s="133">
        <v>30373</v>
      </c>
      <c r="AE52" s="133">
        <v>62884</v>
      </c>
      <c r="AF52" s="133">
        <v>72251</v>
      </c>
      <c r="AG52" s="133">
        <v>5734</v>
      </c>
      <c r="AH52" s="133">
        <v>22242</v>
      </c>
      <c r="AI52" s="133">
        <v>76682</v>
      </c>
      <c r="AJ52" s="133">
        <v>50877</v>
      </c>
      <c r="AK52" s="133">
        <v>207</v>
      </c>
      <c r="AL52" s="133">
        <v>29825</v>
      </c>
      <c r="AM52" s="133">
        <v>73022</v>
      </c>
      <c r="AN52" s="133">
        <v>73203</v>
      </c>
      <c r="AO52" s="133">
        <v>28209</v>
      </c>
      <c r="AP52" s="133">
        <v>15158</v>
      </c>
      <c r="AQ52" s="133">
        <v>27868.098559999984</v>
      </c>
      <c r="AR52" s="133">
        <f>SUM(AR48,AR49,AR50)-AR51</f>
        <v>105246.86104000005</v>
      </c>
      <c r="AS52" s="133">
        <f>SUM(AS48,AS49,AS50)-AS51</f>
        <v>143912.38046999989</v>
      </c>
      <c r="AT52" s="133">
        <f>SUM(AT48,AT49,AT50)-AT51</f>
        <v>57513.842780000399</v>
      </c>
    </row>
    <row r="53" spans="1:46">
      <c r="A53" s="189"/>
      <c r="B53" s="139" t="s">
        <v>47</v>
      </c>
      <c r="C53" s="141">
        <v>-8954.6917099999882</v>
      </c>
      <c r="D53" s="141">
        <v>-53661.650490000029</v>
      </c>
      <c r="E53" s="141">
        <v>-38126.592600000004</v>
      </c>
      <c r="F53" s="141">
        <v>-34719.606109999964</v>
      </c>
      <c r="G53" s="141">
        <v>-35420.601259999996</v>
      </c>
      <c r="H53" s="141">
        <v>-8374.2166300000208</v>
      </c>
      <c r="I53" s="141">
        <v>6768.6256699999904</v>
      </c>
      <c r="J53" s="141">
        <v>-12278.798409999941</v>
      </c>
      <c r="K53" s="141">
        <v>15826.514859999999</v>
      </c>
      <c r="L53" s="141">
        <v>19302.170210000048</v>
      </c>
      <c r="M53" s="141">
        <v>11969.154949999931</v>
      </c>
      <c r="N53" s="141">
        <v>27829.599980000112</v>
      </c>
      <c r="O53" s="141">
        <v>47031.761079999982</v>
      </c>
      <c r="P53" s="141">
        <v>38311.068229999997</v>
      </c>
      <c r="Q53" s="141">
        <v>7511.0750299999836</v>
      </c>
      <c r="R53" s="141">
        <v>38467.781839999909</v>
      </c>
      <c r="S53" s="141">
        <v>63389.459999999977</v>
      </c>
      <c r="T53" s="141">
        <v>39432.94999999999</v>
      </c>
      <c r="U53" s="141">
        <v>-4433.5700000000152</v>
      </c>
      <c r="V53" s="141">
        <v>-9093.9599999999318</v>
      </c>
      <c r="W53" s="141">
        <v>61003.81</v>
      </c>
      <c r="X53" s="141">
        <v>34919</v>
      </c>
      <c r="Y53" s="141">
        <v>6860</v>
      </c>
      <c r="Z53" s="141">
        <v>57602</v>
      </c>
      <c r="AA53" s="141">
        <v>61573</v>
      </c>
      <c r="AB53" s="141">
        <v>19729</v>
      </c>
      <c r="AC53" s="141">
        <v>-28846</v>
      </c>
      <c r="AD53" s="141">
        <v>30373</v>
      </c>
      <c r="AE53" s="141">
        <v>62884</v>
      </c>
      <c r="AF53" s="141">
        <v>72251</v>
      </c>
      <c r="AG53" s="141">
        <v>5734</v>
      </c>
      <c r="AH53" s="141">
        <v>22242</v>
      </c>
      <c r="AI53" s="141">
        <v>76682</v>
      </c>
      <c r="AJ53" s="141">
        <v>50877</v>
      </c>
      <c r="AK53" s="141">
        <v>207</v>
      </c>
      <c r="AL53" s="141">
        <v>29825</v>
      </c>
      <c r="AM53" s="141">
        <v>73022</v>
      </c>
      <c r="AN53" s="141">
        <v>73203</v>
      </c>
      <c r="AO53" s="141">
        <v>28209</v>
      </c>
      <c r="AP53" s="141">
        <v>15158</v>
      </c>
      <c r="AQ53" s="141">
        <v>27868.098559999984</v>
      </c>
      <c r="AR53" s="141">
        <f>SUM(AR48,AR49,AR50)</f>
        <v>105246.86104000005</v>
      </c>
      <c r="AS53" s="141">
        <f>SUM(AS48,AS49,AS50)</f>
        <v>143912.38046999989</v>
      </c>
      <c r="AT53" s="141">
        <f>SUM(AT48,AT49,AT50)</f>
        <v>57513.842780000399</v>
      </c>
    </row>
    <row r="54" spans="1:46" ht="9" customHeight="1">
      <c r="A54" s="122"/>
      <c r="B54" s="123"/>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v>0</v>
      </c>
      <c r="AB54" s="186">
        <v>0</v>
      </c>
      <c r="AC54" s="186">
        <v>0</v>
      </c>
      <c r="AD54" s="186">
        <v>0</v>
      </c>
      <c r="AE54" s="186">
        <v>0</v>
      </c>
      <c r="AF54" s="186">
        <v>0</v>
      </c>
      <c r="AG54" s="186">
        <v>0</v>
      </c>
      <c r="AH54" s="186">
        <v>0</v>
      </c>
      <c r="AI54" s="186">
        <v>0</v>
      </c>
      <c r="AJ54" s="186">
        <v>0</v>
      </c>
      <c r="AK54" s="186">
        <v>0</v>
      </c>
      <c r="AL54" s="186">
        <v>0</v>
      </c>
      <c r="AM54" s="186">
        <v>0</v>
      </c>
      <c r="AN54" s="186">
        <v>0</v>
      </c>
      <c r="AO54" s="186">
        <v>0</v>
      </c>
      <c r="AP54" s="186">
        <v>0</v>
      </c>
      <c r="AQ54" s="186">
        <v>0</v>
      </c>
      <c r="AR54" s="186"/>
      <c r="AS54" s="186"/>
      <c r="AT54" s="186"/>
    </row>
    <row r="55" spans="1:46">
      <c r="A55" s="122"/>
      <c r="B55" s="143" t="s">
        <v>189</v>
      </c>
      <c r="C55" s="187"/>
      <c r="D55" s="187"/>
      <c r="E55" s="187"/>
      <c r="F55" s="187"/>
      <c r="G55" s="187"/>
      <c r="H55" s="187"/>
      <c r="I55" s="187"/>
      <c r="J55" s="187"/>
      <c r="K55" s="187"/>
      <c r="L55" s="187"/>
      <c r="M55" s="187"/>
      <c r="N55" s="187"/>
      <c r="O55" s="187">
        <v>93410.110549999983</v>
      </c>
      <c r="P55" s="187">
        <v>72684.365109999999</v>
      </c>
      <c r="Q55" s="187">
        <v>35031.39034999998</v>
      </c>
      <c r="R55" s="187">
        <v>64560.501619999908</v>
      </c>
      <c r="S55" s="187">
        <v>113714.53999999998</v>
      </c>
      <c r="T55" s="187">
        <v>85822.65</v>
      </c>
      <c r="U55" s="187">
        <v>12339.039999999988</v>
      </c>
      <c r="V55" s="187">
        <v>61979.170000000071</v>
      </c>
      <c r="W55" s="187">
        <v>105857.99</v>
      </c>
      <c r="X55" s="187">
        <v>67843</v>
      </c>
      <c r="Y55" s="187">
        <v>29243</v>
      </c>
      <c r="Z55" s="187">
        <v>78412</v>
      </c>
      <c r="AA55" s="187">
        <v>101062</v>
      </c>
      <c r="AB55" s="187">
        <v>49829</v>
      </c>
      <c r="AC55" s="187">
        <v>-6226</v>
      </c>
      <c r="AD55" s="187">
        <v>66903</v>
      </c>
      <c r="AE55" s="187">
        <v>116229</v>
      </c>
      <c r="AF55" s="187">
        <v>128773</v>
      </c>
      <c r="AG55" s="187">
        <v>49066</v>
      </c>
      <c r="AH55" s="187">
        <v>67130</v>
      </c>
      <c r="AI55" s="187">
        <v>130382</v>
      </c>
      <c r="AJ55" s="187">
        <v>95408</v>
      </c>
      <c r="AK55" s="187">
        <v>34688</v>
      </c>
      <c r="AL55" s="187">
        <v>64941</v>
      </c>
      <c r="AM55" s="187">
        <v>115142</v>
      </c>
      <c r="AN55" s="187">
        <v>107042</v>
      </c>
      <c r="AO55" s="187">
        <v>73756</v>
      </c>
      <c r="AP55" s="187">
        <v>43703</v>
      </c>
      <c r="AQ55" s="187">
        <v>72139.150799999989</v>
      </c>
      <c r="AR55" s="187">
        <v>164210.38818000001</v>
      </c>
      <c r="AS55" s="187">
        <v>162010.79835999996</v>
      </c>
      <c r="AT55" s="187">
        <v>68959.956560000021</v>
      </c>
    </row>
    <row r="56" spans="1:46" ht="16.5">
      <c r="A56" s="122"/>
      <c r="B56" s="139" t="s">
        <v>439</v>
      </c>
      <c r="C56" s="141"/>
      <c r="D56" s="141"/>
      <c r="E56" s="141"/>
      <c r="F56" s="141"/>
      <c r="G56" s="141"/>
      <c r="H56" s="141"/>
      <c r="I56" s="141"/>
      <c r="J56" s="141"/>
      <c r="K56" s="141"/>
      <c r="L56" s="141"/>
      <c r="M56" s="141"/>
      <c r="N56" s="141"/>
      <c r="O56" s="141">
        <v>93410.110549999983</v>
      </c>
      <c r="P56" s="141">
        <v>72684.365109999999</v>
      </c>
      <c r="Q56" s="141">
        <v>35031.39034999998</v>
      </c>
      <c r="R56" s="141">
        <v>64560.501619999908</v>
      </c>
      <c r="S56" s="141">
        <v>113714.53999999998</v>
      </c>
      <c r="T56" s="141">
        <v>85822.65</v>
      </c>
      <c r="U56" s="141">
        <v>12339.039999999988</v>
      </c>
      <c r="V56" s="141">
        <v>61979.170000000071</v>
      </c>
      <c r="W56" s="141">
        <v>105857.99</v>
      </c>
      <c r="X56" s="141">
        <v>67565.992190000004</v>
      </c>
      <c r="Y56" s="141">
        <v>29243</v>
      </c>
      <c r="Z56" s="141">
        <v>78412</v>
      </c>
      <c r="AA56" s="141">
        <v>101062</v>
      </c>
      <c r="AB56" s="141">
        <v>49829</v>
      </c>
      <c r="AC56" s="141">
        <v>-13374</v>
      </c>
      <c r="AD56" s="141">
        <v>66870</v>
      </c>
      <c r="AE56" s="141">
        <v>116229</v>
      </c>
      <c r="AF56" s="141">
        <v>128773</v>
      </c>
      <c r="AG56" s="141">
        <v>49066</v>
      </c>
      <c r="AH56" s="141">
        <v>67130</v>
      </c>
      <c r="AI56" s="141">
        <v>130382</v>
      </c>
      <c r="AJ56" s="141">
        <v>95408</v>
      </c>
      <c r="AK56" s="141">
        <v>34688</v>
      </c>
      <c r="AL56" s="141">
        <v>64941</v>
      </c>
      <c r="AM56" s="141">
        <v>115142</v>
      </c>
      <c r="AN56" s="141">
        <v>107042</v>
      </c>
      <c r="AO56" s="141">
        <v>73756</v>
      </c>
      <c r="AP56" s="141">
        <v>43703</v>
      </c>
      <c r="AQ56" s="141">
        <v>72139.150799999989</v>
      </c>
      <c r="AR56" s="141">
        <f>AR55</f>
        <v>164210.38818000001</v>
      </c>
      <c r="AS56" s="141">
        <f>AS55</f>
        <v>162010.79835999996</v>
      </c>
      <c r="AT56" s="141">
        <f>AT55</f>
        <v>68959.956560000021</v>
      </c>
    </row>
    <row r="57" spans="1:46">
      <c r="B57" s="145" t="s">
        <v>190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spans="1:46">
      <c r="B58" s="145" t="s">
        <v>191</v>
      </c>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c r="A59" s="122"/>
      <c r="B59" s="145" t="s">
        <v>192</v>
      </c>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c r="A60" s="122"/>
      <c r="B60" s="88"/>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spans="1:46" ht="15" thickBot="1">
      <c r="A61" s="122"/>
      <c r="B61" s="88"/>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row>
    <row r="62" spans="1:46" ht="16" customHeight="1" thickTop="1" thickBot="1">
      <c r="A62" s="185"/>
      <c r="B62" s="27" t="s">
        <v>94</v>
      </c>
      <c r="C62" s="391">
        <v>2015</v>
      </c>
      <c r="D62" s="391"/>
      <c r="E62" s="391"/>
      <c r="F62" s="391"/>
      <c r="G62" s="392">
        <v>2016</v>
      </c>
      <c r="H62" s="391"/>
      <c r="I62" s="391"/>
      <c r="J62" s="391"/>
      <c r="K62" s="392">
        <v>2017</v>
      </c>
      <c r="L62" s="391"/>
      <c r="M62" s="391"/>
      <c r="N62" s="391"/>
      <c r="O62" s="392">
        <v>2018</v>
      </c>
      <c r="P62" s="391"/>
      <c r="Q62" s="391"/>
      <c r="R62" s="391"/>
      <c r="S62" s="392">
        <v>2019</v>
      </c>
      <c r="T62" s="391"/>
      <c r="U62" s="391"/>
      <c r="V62" s="391"/>
      <c r="W62" s="392">
        <v>2020</v>
      </c>
      <c r="X62" s="391"/>
      <c r="Y62" s="391"/>
      <c r="Z62" s="391"/>
      <c r="AA62" s="392">
        <v>2021</v>
      </c>
      <c r="AB62" s="391"/>
      <c r="AC62" s="391"/>
      <c r="AD62" s="391"/>
      <c r="AE62" s="392">
        <v>2022</v>
      </c>
      <c r="AF62" s="391"/>
      <c r="AG62" s="391"/>
      <c r="AH62" s="391"/>
      <c r="AI62" s="392">
        <v>2023</v>
      </c>
      <c r="AJ62" s="391"/>
      <c r="AK62" s="391"/>
      <c r="AL62" s="391"/>
      <c r="AM62" s="392">
        <v>2024</v>
      </c>
      <c r="AN62" s="391"/>
      <c r="AO62" s="391"/>
      <c r="AP62" s="391"/>
      <c r="AQ62" s="393">
        <v>2025</v>
      </c>
      <c r="AR62" s="394"/>
      <c r="AS62" s="394"/>
      <c r="AT62" s="394"/>
    </row>
    <row r="63" spans="1:46" ht="16" customHeight="1" thickTop="1">
      <c r="A63" s="185"/>
      <c r="B63" s="28" t="s">
        <v>97</v>
      </c>
      <c r="C63" s="29" t="s">
        <v>0</v>
      </c>
      <c r="D63" s="29" t="s">
        <v>1</v>
      </c>
      <c r="E63" s="29" t="s">
        <v>2</v>
      </c>
      <c r="F63" s="29" t="s">
        <v>3</v>
      </c>
      <c r="G63" s="29" t="s">
        <v>4</v>
      </c>
      <c r="H63" s="29" t="s">
        <v>5</v>
      </c>
      <c r="I63" s="29" t="s">
        <v>6</v>
      </c>
      <c r="J63" s="29" t="s">
        <v>7</v>
      </c>
      <c r="K63" s="29" t="s">
        <v>8</v>
      </c>
      <c r="L63" s="29" t="s">
        <v>90</v>
      </c>
      <c r="M63" s="29" t="s">
        <v>102</v>
      </c>
      <c r="N63" s="29" t="s">
        <v>103</v>
      </c>
      <c r="O63" s="29" t="s">
        <v>104</v>
      </c>
      <c r="P63" s="29" t="s">
        <v>106</v>
      </c>
      <c r="Q63" s="29" t="s">
        <v>107</v>
      </c>
      <c r="R63" s="29" t="s">
        <v>108</v>
      </c>
      <c r="S63" s="29" t="s">
        <v>109</v>
      </c>
      <c r="T63" s="29" t="s">
        <v>111</v>
      </c>
      <c r="U63" s="29" t="s">
        <v>116</v>
      </c>
      <c r="V63" s="29" t="s">
        <v>117</v>
      </c>
      <c r="W63" s="29" t="s">
        <v>159</v>
      </c>
      <c r="X63" s="29" t="s">
        <v>178</v>
      </c>
      <c r="Y63" s="29" t="s">
        <v>181</v>
      </c>
      <c r="Z63" s="29" t="s">
        <v>197</v>
      </c>
      <c r="AA63" s="29" t="s">
        <v>199</v>
      </c>
      <c r="AB63" s="29" t="s">
        <v>201</v>
      </c>
      <c r="AC63" s="29" t="s">
        <v>204</v>
      </c>
      <c r="AD63" s="29" t="s">
        <v>206</v>
      </c>
      <c r="AE63" s="29" t="s">
        <v>209</v>
      </c>
      <c r="AF63" s="29" t="s">
        <v>214</v>
      </c>
      <c r="AG63" s="29" t="s">
        <v>222</v>
      </c>
      <c r="AH63" s="29" t="s">
        <v>226</v>
      </c>
      <c r="AI63" s="29" t="s">
        <v>244</v>
      </c>
      <c r="AJ63" s="29" t="s">
        <v>248</v>
      </c>
      <c r="AK63" s="29" t="s">
        <v>266</v>
      </c>
      <c r="AL63" s="29" t="str">
        <f t="shared" ref="AL63:AR63" si="0">AL8</f>
        <v>4T23</v>
      </c>
      <c r="AM63" s="29" t="str">
        <f t="shared" si="0"/>
        <v>1T24</v>
      </c>
      <c r="AN63" s="29" t="str">
        <f t="shared" si="0"/>
        <v>2T24</v>
      </c>
      <c r="AO63" s="29" t="str">
        <f t="shared" si="0"/>
        <v>3T24</v>
      </c>
      <c r="AP63" s="29" t="str">
        <f t="shared" si="0"/>
        <v>4T24</v>
      </c>
      <c r="AQ63" s="29" t="str">
        <f t="shared" si="0"/>
        <v>1T25</v>
      </c>
      <c r="AR63" s="29" t="str">
        <f t="shared" si="0"/>
        <v>2T25</v>
      </c>
      <c r="AS63" s="29" t="str">
        <f t="shared" ref="AS63:AT63" si="1">AS8</f>
        <v>3T25</v>
      </c>
      <c r="AT63" s="29" t="str">
        <f t="shared" si="1"/>
        <v>4T25</v>
      </c>
    </row>
    <row r="64" spans="1:46">
      <c r="A64" s="192"/>
      <c r="B64" s="148" t="s">
        <v>48</v>
      </c>
      <c r="C64" s="149">
        <v>79629.212960000004</v>
      </c>
      <c r="D64" s="149">
        <v>43446.505149999997</v>
      </c>
      <c r="E64" s="149">
        <v>79876.576120000012</v>
      </c>
      <c r="F64" s="149">
        <v>69771.86828000001</v>
      </c>
      <c r="G64" s="149">
        <v>82767.074809999991</v>
      </c>
      <c r="H64" s="149">
        <v>88313.662430000011</v>
      </c>
      <c r="I64" s="149">
        <v>186116.58484</v>
      </c>
      <c r="J64" s="149">
        <v>194122.99202000003</v>
      </c>
      <c r="K64" s="149">
        <v>148014.61957000001</v>
      </c>
      <c r="L64" s="149">
        <v>181514.91425</v>
      </c>
      <c r="M64" s="149">
        <v>219518.02870999998</v>
      </c>
      <c r="N64" s="149">
        <v>163146.58411000003</v>
      </c>
      <c r="O64" s="149">
        <v>192011.67915000004</v>
      </c>
      <c r="P64" s="149">
        <v>276742.14224999998</v>
      </c>
      <c r="Q64" s="149">
        <v>298703.56627999997</v>
      </c>
      <c r="R64" s="149">
        <v>489950.12766999996</v>
      </c>
      <c r="S64" s="149">
        <v>514107.80183999997</v>
      </c>
      <c r="T64" s="149">
        <v>543133.93937000004</v>
      </c>
      <c r="U64" s="149">
        <v>737566.09603999997</v>
      </c>
      <c r="V64" s="149">
        <v>445876.47122000001</v>
      </c>
      <c r="W64" s="149">
        <v>537466.86</v>
      </c>
      <c r="X64" s="149">
        <v>482860</v>
      </c>
      <c r="Y64" s="149">
        <v>474176</v>
      </c>
      <c r="Z64" s="149">
        <v>626057</v>
      </c>
      <c r="AA64" s="149">
        <v>574777</v>
      </c>
      <c r="AB64" s="149">
        <v>451958</v>
      </c>
      <c r="AC64" s="149">
        <v>444655</v>
      </c>
      <c r="AD64" s="149">
        <v>394333</v>
      </c>
      <c r="AE64" s="149">
        <v>298266</v>
      </c>
      <c r="AF64" s="149">
        <v>407211</v>
      </c>
      <c r="AG64" s="149">
        <v>505059</v>
      </c>
      <c r="AH64" s="149">
        <v>403545</v>
      </c>
      <c r="AI64" s="149">
        <v>295850</v>
      </c>
      <c r="AJ64" s="149">
        <v>328780</v>
      </c>
      <c r="AK64" s="149">
        <v>406724</v>
      </c>
      <c r="AL64" s="149">
        <v>295274</v>
      </c>
      <c r="AM64" s="149">
        <v>262234</v>
      </c>
      <c r="AN64" s="149">
        <v>311521</v>
      </c>
      <c r="AO64" s="149">
        <v>381552</v>
      </c>
      <c r="AP64" s="149">
        <v>496562</v>
      </c>
      <c r="AQ64" s="149">
        <v>422069.02369999996</v>
      </c>
      <c r="AR64" s="149">
        <f>SUM(AR65:AR79)</f>
        <v>572333.39601000014</v>
      </c>
      <c r="AS64" s="149">
        <f>SUM(AS65:AS79)</f>
        <v>811302.26146000018</v>
      </c>
      <c r="AT64" s="149">
        <f>SUM(AT65:AT79)</f>
        <v>617160.01692000008</v>
      </c>
    </row>
    <row r="65" spans="1:46">
      <c r="A65" s="192"/>
      <c r="B65" s="151" t="s">
        <v>49</v>
      </c>
      <c r="C65" s="152">
        <v>37509.415000000001</v>
      </c>
      <c r="D65" s="152">
        <v>1539.7252800000001</v>
      </c>
      <c r="E65" s="152">
        <v>18126.252710000001</v>
      </c>
      <c r="F65" s="152">
        <v>404.47866000000147</v>
      </c>
      <c r="G65" s="152">
        <v>18136.4349</v>
      </c>
      <c r="H65" s="152">
        <v>17457.386620000005</v>
      </c>
      <c r="I65" s="152">
        <v>50547.972059999993</v>
      </c>
      <c r="J65" s="152">
        <v>63276.271170000007</v>
      </c>
      <c r="K65" s="152">
        <v>53131.587160000003</v>
      </c>
      <c r="L65" s="152">
        <v>82247.054919999995</v>
      </c>
      <c r="M65" s="152">
        <v>73580.268017960392</v>
      </c>
      <c r="N65" s="152">
        <v>15373.52097</v>
      </c>
      <c r="O65" s="152">
        <v>65127.97825</v>
      </c>
      <c r="P65" s="152">
        <v>132264.10930000001</v>
      </c>
      <c r="Q65" s="152">
        <v>154003.04014</v>
      </c>
      <c r="R65" s="152">
        <v>304409.67290000001</v>
      </c>
      <c r="S65" s="152">
        <v>307875.69844000001</v>
      </c>
      <c r="T65" s="152">
        <v>305247.67381999997</v>
      </c>
      <c r="U65" s="152">
        <v>370540.73119000002</v>
      </c>
      <c r="V65" s="152">
        <v>130544</v>
      </c>
      <c r="W65" s="152">
        <v>174272.58</v>
      </c>
      <c r="X65" s="152">
        <v>294443</v>
      </c>
      <c r="Y65" s="152">
        <v>302811</v>
      </c>
      <c r="Z65" s="152">
        <v>315892</v>
      </c>
      <c r="AA65" s="152">
        <v>368286</v>
      </c>
      <c r="AB65" s="152">
        <v>268308</v>
      </c>
      <c r="AC65" s="152">
        <v>227990</v>
      </c>
      <c r="AD65" s="152">
        <v>181785</v>
      </c>
      <c r="AE65" s="152">
        <v>31529</v>
      </c>
      <c r="AF65" s="152">
        <v>32794</v>
      </c>
      <c r="AG65" s="152">
        <v>172709</v>
      </c>
      <c r="AH65" s="152">
        <v>66172</v>
      </c>
      <c r="AI65" s="152">
        <v>42209</v>
      </c>
      <c r="AJ65" s="152">
        <v>63889</v>
      </c>
      <c r="AK65" s="152">
        <v>208167</v>
      </c>
      <c r="AL65" s="152">
        <v>63095</v>
      </c>
      <c r="AM65" s="152">
        <v>59539</v>
      </c>
      <c r="AN65" s="152">
        <v>80509</v>
      </c>
      <c r="AO65" s="152">
        <v>92657</v>
      </c>
      <c r="AP65" s="152">
        <v>248726</v>
      </c>
      <c r="AQ65" s="152">
        <v>183303.43896999999</v>
      </c>
      <c r="AR65" s="152">
        <v>220946.93149000002</v>
      </c>
      <c r="AS65" s="152">
        <v>274796.67086000001</v>
      </c>
      <c r="AT65" s="152">
        <v>211729.41563</v>
      </c>
    </row>
    <row r="66" spans="1:46">
      <c r="A66" s="192"/>
      <c r="B66" s="151" t="s">
        <v>118</v>
      </c>
      <c r="C66" s="149">
        <v>0</v>
      </c>
      <c r="D66" s="152">
        <v>0</v>
      </c>
      <c r="E66" s="152">
        <v>0</v>
      </c>
      <c r="F66" s="152">
        <v>0</v>
      </c>
      <c r="G66" s="152">
        <v>0</v>
      </c>
      <c r="H66" s="152">
        <v>0</v>
      </c>
      <c r="I66" s="152">
        <v>0</v>
      </c>
      <c r="J66" s="152">
        <v>0</v>
      </c>
      <c r="K66" s="152">
        <v>0</v>
      </c>
      <c r="L66" s="152">
        <v>0</v>
      </c>
      <c r="M66" s="152">
        <v>0</v>
      </c>
      <c r="N66" s="152">
        <v>0</v>
      </c>
      <c r="O66" s="152">
        <v>15382.278329999999</v>
      </c>
      <c r="P66" s="152">
        <v>23264.836449999999</v>
      </c>
      <c r="Q66" s="152">
        <v>28848.659940000001</v>
      </c>
      <c r="R66" s="152">
        <v>50271.583960000004</v>
      </c>
      <c r="S66" s="152">
        <v>69837.50609000001</v>
      </c>
      <c r="T66" s="152">
        <v>92493.536219999995</v>
      </c>
      <c r="U66" s="152">
        <v>226470.61742</v>
      </c>
      <c r="V66" s="152">
        <v>68080</v>
      </c>
      <c r="W66" s="152">
        <v>142734.99</v>
      </c>
      <c r="X66" s="152">
        <v>52045</v>
      </c>
      <c r="Y66" s="152">
        <v>37997</v>
      </c>
      <c r="Z66" s="152">
        <v>97048</v>
      </c>
      <c r="AA66" s="152">
        <v>106740</v>
      </c>
      <c r="AB66" s="152">
        <v>81151</v>
      </c>
      <c r="AC66" s="152">
        <v>36599</v>
      </c>
      <c r="AD66" s="152">
        <v>36997</v>
      </c>
      <c r="AE66" s="152">
        <v>74818</v>
      </c>
      <c r="AF66" s="152">
        <v>85759</v>
      </c>
      <c r="AG66" s="152">
        <v>38825</v>
      </c>
      <c r="AH66" s="152">
        <v>78888</v>
      </c>
      <c r="AI66" s="152">
        <v>40173</v>
      </c>
      <c r="AJ66" s="152">
        <v>41506</v>
      </c>
      <c r="AK66" s="152">
        <v>11726</v>
      </c>
      <c r="AL66" s="152">
        <v>13316</v>
      </c>
      <c r="AM66" s="152">
        <v>41909</v>
      </c>
      <c r="AN66" s="152">
        <v>37743</v>
      </c>
      <c r="AO66" s="152">
        <v>68217</v>
      </c>
      <c r="AP66" s="152">
        <v>65003</v>
      </c>
      <c r="AQ66" s="152">
        <v>52857.67409</v>
      </c>
      <c r="AR66" s="152">
        <v>80207.457779999997</v>
      </c>
      <c r="AS66" s="152">
        <v>146281.10359000001</v>
      </c>
      <c r="AT66" s="152">
        <v>71164.507580000005</v>
      </c>
    </row>
    <row r="67" spans="1:46">
      <c r="A67" s="192"/>
      <c r="B67" s="151" t="s">
        <v>98</v>
      </c>
      <c r="C67" s="149">
        <v>0</v>
      </c>
      <c r="D67" s="152">
        <v>0</v>
      </c>
      <c r="E67" s="152">
        <v>0</v>
      </c>
      <c r="F67" s="152">
        <v>0</v>
      </c>
      <c r="G67" s="152">
        <v>0</v>
      </c>
      <c r="H67" s="152">
        <v>0</v>
      </c>
      <c r="I67" s="152">
        <v>0</v>
      </c>
      <c r="J67" s="152">
        <v>0</v>
      </c>
      <c r="K67" s="152">
        <v>0</v>
      </c>
      <c r="L67" s="152">
        <v>0</v>
      </c>
      <c r="M67" s="152">
        <v>0</v>
      </c>
      <c r="N67" s="152">
        <v>0</v>
      </c>
      <c r="O67" s="152">
        <v>69959.41154999999</v>
      </c>
      <c r="P67" s="152">
        <v>82388.718519999995</v>
      </c>
      <c r="Q67" s="152">
        <v>77706.780969999993</v>
      </c>
      <c r="R67" s="152">
        <v>76948.406990000003</v>
      </c>
      <c r="S67" s="152">
        <v>85934.482690000004</v>
      </c>
      <c r="T67" s="152">
        <v>89748.93637000001</v>
      </c>
      <c r="U67" s="152">
        <v>86309.145980000001</v>
      </c>
      <c r="V67" s="152">
        <v>189751</v>
      </c>
      <c r="W67" s="152">
        <v>115382.06</v>
      </c>
      <c r="X67" s="152">
        <v>66790</v>
      </c>
      <c r="Y67" s="152">
        <v>65640</v>
      </c>
      <c r="Z67" s="152">
        <v>174857</v>
      </c>
      <c r="AA67" s="152">
        <v>55161</v>
      </c>
      <c r="AB67" s="152">
        <v>62961</v>
      </c>
      <c r="AC67" s="152">
        <v>138299</v>
      </c>
      <c r="AD67" s="152">
        <v>130796</v>
      </c>
      <c r="AE67" s="152">
        <v>77347</v>
      </c>
      <c r="AF67" s="152">
        <v>134103</v>
      </c>
      <c r="AG67" s="152">
        <v>143020</v>
      </c>
      <c r="AH67" s="152">
        <v>116446</v>
      </c>
      <c r="AI67" s="152">
        <v>82695</v>
      </c>
      <c r="AJ67" s="152">
        <v>105451</v>
      </c>
      <c r="AK67" s="152">
        <v>102815</v>
      </c>
      <c r="AL67" s="152">
        <v>152513</v>
      </c>
      <c r="AM67" s="152">
        <v>111168</v>
      </c>
      <c r="AN67" s="152">
        <v>116600</v>
      </c>
      <c r="AO67" s="152">
        <v>148478</v>
      </c>
      <c r="AP67" s="152">
        <v>107710</v>
      </c>
      <c r="AQ67" s="152">
        <v>126540.91012999999</v>
      </c>
      <c r="AR67" s="152">
        <v>200134.39127000002</v>
      </c>
      <c r="AS67" s="152">
        <v>257310.30986000001</v>
      </c>
      <c r="AT67" s="152">
        <v>171377.06068</v>
      </c>
    </row>
    <row r="68" spans="1:46">
      <c r="A68" s="192"/>
      <c r="B68" s="151" t="s">
        <v>207</v>
      </c>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v>0</v>
      </c>
      <c r="AE68" s="149">
        <v>0</v>
      </c>
      <c r="AF68" s="149">
        <v>0</v>
      </c>
      <c r="AG68" s="149">
        <v>0</v>
      </c>
      <c r="AH68" s="149">
        <v>0</v>
      </c>
      <c r="AI68" s="149">
        <v>0</v>
      </c>
      <c r="AJ68" s="149">
        <v>0</v>
      </c>
      <c r="AK68" s="149">
        <v>0</v>
      </c>
      <c r="AL68" s="149">
        <v>0</v>
      </c>
      <c r="AM68" s="149">
        <v>0</v>
      </c>
      <c r="AN68" s="149">
        <v>0</v>
      </c>
      <c r="AO68" s="149">
        <v>0</v>
      </c>
      <c r="AP68" s="149">
        <v>0</v>
      </c>
      <c r="AQ68" s="149">
        <v>0</v>
      </c>
      <c r="AR68" s="149">
        <v>0</v>
      </c>
      <c r="AS68" s="149">
        <v>0</v>
      </c>
      <c r="AT68" s="149">
        <v>0</v>
      </c>
    </row>
    <row r="69" spans="1:46">
      <c r="A69" s="192"/>
      <c r="B69" s="151" t="s">
        <v>52</v>
      </c>
      <c r="C69" s="152">
        <v>4515.6745300000002</v>
      </c>
      <c r="D69" s="152">
        <v>5258.5652599999994</v>
      </c>
      <c r="E69" s="152">
        <v>13308.926989999998</v>
      </c>
      <c r="F69" s="152">
        <v>26099.007450000001</v>
      </c>
      <c r="G69" s="152">
        <v>25378.554629999999</v>
      </c>
      <c r="H69" s="152">
        <v>26652.40278</v>
      </c>
      <c r="I69" s="152">
        <v>25828.708869999999</v>
      </c>
      <c r="J69" s="152">
        <v>26472.073069999995</v>
      </c>
      <c r="K69" s="152">
        <v>27523.308239999998</v>
      </c>
      <c r="L69" s="152">
        <v>27314.148679999998</v>
      </c>
      <c r="M69" s="152">
        <v>27374.79293</v>
      </c>
      <c r="N69" s="152">
        <v>30493.53774</v>
      </c>
      <c r="O69" s="152">
        <v>20781.43938</v>
      </c>
      <c r="P69" s="152">
        <v>21896.403309999998</v>
      </c>
      <c r="Q69" s="152">
        <v>22429.320480000002</v>
      </c>
      <c r="R69" s="152">
        <v>24989.404070000001</v>
      </c>
      <c r="S69" s="152">
        <v>25049.596679999999</v>
      </c>
      <c r="T69" s="152">
        <v>24824.797750000002</v>
      </c>
      <c r="U69" s="152">
        <v>24646.58252</v>
      </c>
      <c r="V69" s="152">
        <v>10375.040000000001</v>
      </c>
      <c r="W69" s="152">
        <v>17097.310000000001</v>
      </c>
      <c r="X69" s="152">
        <v>20133</v>
      </c>
      <c r="Y69" s="152">
        <v>20717</v>
      </c>
      <c r="Z69" s="152">
        <v>21036</v>
      </c>
      <c r="AA69" s="152">
        <v>29106</v>
      </c>
      <c r="AB69" s="152">
        <v>24235</v>
      </c>
      <c r="AC69" s="152">
        <v>14377</v>
      </c>
      <c r="AD69" s="152">
        <v>27024</v>
      </c>
      <c r="AE69" s="152">
        <v>29089</v>
      </c>
      <c r="AF69" s="152">
        <v>30143</v>
      </c>
      <c r="AG69" s="152">
        <v>32630</v>
      </c>
      <c r="AH69" s="152">
        <v>35032</v>
      </c>
      <c r="AI69" s="152">
        <v>38145</v>
      </c>
      <c r="AJ69" s="152">
        <v>41189</v>
      </c>
      <c r="AK69" s="152">
        <v>44403</v>
      </c>
      <c r="AL69" s="152">
        <v>43595</v>
      </c>
      <c r="AM69" s="152">
        <v>44842</v>
      </c>
      <c r="AN69" s="152">
        <v>45026</v>
      </c>
      <c r="AO69" s="152">
        <v>46528</v>
      </c>
      <c r="AP69" s="152">
        <v>48695</v>
      </c>
      <c r="AQ69" s="152">
        <v>47600.114649999996</v>
      </c>
      <c r="AR69" s="152">
        <v>48316.849169999994</v>
      </c>
      <c r="AS69" s="152">
        <v>50102.864939999999</v>
      </c>
      <c r="AT69" s="152">
        <v>51624.599740000005</v>
      </c>
    </row>
    <row r="70" spans="1:46">
      <c r="A70" s="192"/>
      <c r="B70" s="151" t="s">
        <v>50</v>
      </c>
      <c r="C70" s="152">
        <v>12306.02117</v>
      </c>
      <c r="D70" s="152">
        <v>12016.326499999999</v>
      </c>
      <c r="E70" s="152">
        <v>12340.051670000001</v>
      </c>
      <c r="F70" s="152">
        <v>11222.075880000002</v>
      </c>
      <c r="G70" s="152">
        <v>10537.917999999998</v>
      </c>
      <c r="H70" s="152">
        <v>18861.168430000002</v>
      </c>
      <c r="I70" s="152">
        <v>84704.668399999995</v>
      </c>
      <c r="J70" s="152">
        <v>77673.235000000015</v>
      </c>
      <c r="K70" s="152">
        <v>65999.347239999988</v>
      </c>
      <c r="L70" s="152">
        <v>71088.929810000001</v>
      </c>
      <c r="M70" s="152">
        <v>88986.414430000004</v>
      </c>
      <c r="N70" s="152">
        <v>104010.5</v>
      </c>
      <c r="O70" s="152">
        <v>4354.1886200000154</v>
      </c>
      <c r="P70" s="152">
        <v>4464.7365099999997</v>
      </c>
      <c r="Q70" s="152">
        <v>2718.0945499999998</v>
      </c>
      <c r="R70" s="152">
        <v>6778.6339099999996</v>
      </c>
      <c r="S70" s="152">
        <v>7006.9639699999998</v>
      </c>
      <c r="T70" s="152">
        <v>7289.6683300000004</v>
      </c>
      <c r="U70" s="152">
        <v>7227.21137</v>
      </c>
      <c r="V70" s="152">
        <v>21874.86</v>
      </c>
      <c r="W70" s="152">
        <v>51585.35</v>
      </c>
      <c r="X70" s="152">
        <v>7427</v>
      </c>
      <c r="Y70" s="152">
        <v>7834</v>
      </c>
      <c r="Z70" s="152">
        <v>-9954</v>
      </c>
      <c r="AA70" s="152">
        <v>-9004</v>
      </c>
      <c r="AB70" s="152">
        <v>-9160</v>
      </c>
      <c r="AC70" s="152">
        <v>-10577</v>
      </c>
      <c r="AD70" s="152">
        <v>-10555</v>
      </c>
      <c r="AE70" s="152">
        <v>66098</v>
      </c>
      <c r="AF70" s="152">
        <v>68042</v>
      </c>
      <c r="AG70" s="152">
        <v>66652</v>
      </c>
      <c r="AH70" s="152">
        <v>61803</v>
      </c>
      <c r="AI70" s="152">
        <v>67054</v>
      </c>
      <c r="AJ70" s="152">
        <v>45666</v>
      </c>
      <c r="AK70" s="152">
        <v>22207</v>
      </c>
      <c r="AL70" s="152">
        <v>7726</v>
      </c>
      <c r="AM70" s="152">
        <v>-4495</v>
      </c>
      <c r="AN70" s="152">
        <v>-2595</v>
      </c>
      <c r="AO70" s="152">
        <v>-1403</v>
      </c>
      <c r="AP70" s="152">
        <v>2106</v>
      </c>
      <c r="AQ70" s="152">
        <v>598.09130000000005</v>
      </c>
      <c r="AR70" s="152">
        <v>3130.513669999998</v>
      </c>
      <c r="AS70" s="152">
        <v>9558.7137499999935</v>
      </c>
      <c r="AT70" s="152">
        <v>24027.994449999995</v>
      </c>
    </row>
    <row r="71" spans="1:46">
      <c r="A71" s="192"/>
      <c r="B71" s="151" t="s">
        <v>55</v>
      </c>
      <c r="C71" s="152">
        <v>25298.10226</v>
      </c>
      <c r="D71" s="152">
        <v>24631.88811</v>
      </c>
      <c r="E71" s="152">
        <v>36101.344750000004</v>
      </c>
      <c r="F71" s="152">
        <v>32046.306290000004</v>
      </c>
      <c r="G71" s="152">
        <v>28714.167280000001</v>
      </c>
      <c r="H71" s="152">
        <v>25342.704600000001</v>
      </c>
      <c r="I71" s="152">
        <v>25035.235509999999</v>
      </c>
      <c r="J71" s="152">
        <v>2353.4127800000001</v>
      </c>
      <c r="K71" s="152">
        <v>1360.3769299999999</v>
      </c>
      <c r="L71" s="152">
        <v>864.78084000000013</v>
      </c>
      <c r="M71" s="152">
        <v>2816.1465999999996</v>
      </c>
      <c r="N71" s="152">
        <v>1976.68577</v>
      </c>
      <c r="O71" s="152">
        <v>1158.3523300000002</v>
      </c>
      <c r="P71" s="152">
        <v>769.94557999999995</v>
      </c>
      <c r="Q71" s="152">
        <v>1581.06359</v>
      </c>
      <c r="R71" s="152">
        <v>5876.11816</v>
      </c>
      <c r="S71" s="152">
        <v>5462.2173300000004</v>
      </c>
      <c r="T71" s="152">
        <v>4629.0694100000001</v>
      </c>
      <c r="U71" s="152">
        <v>1637.4245900000001</v>
      </c>
      <c r="V71" s="152">
        <v>108.21</v>
      </c>
      <c r="W71" s="152">
        <v>8565.2800000000007</v>
      </c>
      <c r="X71" s="152">
        <v>7360</v>
      </c>
      <c r="Y71" s="152">
        <v>4985</v>
      </c>
      <c r="Z71" s="152">
        <v>3363</v>
      </c>
      <c r="AA71" s="152">
        <v>2066</v>
      </c>
      <c r="AB71" s="152">
        <v>382</v>
      </c>
      <c r="AC71" s="152">
        <v>8470</v>
      </c>
      <c r="AD71" s="152">
        <v>6731</v>
      </c>
      <c r="AE71" s="152">
        <v>6221</v>
      </c>
      <c r="AF71" s="152">
        <v>7608</v>
      </c>
      <c r="AG71" s="152">
        <v>3773</v>
      </c>
      <c r="AH71" s="152">
        <v>1838</v>
      </c>
      <c r="AI71" s="152">
        <v>1822</v>
      </c>
      <c r="AJ71" s="152">
        <v>6755</v>
      </c>
      <c r="AK71" s="152">
        <v>2993</v>
      </c>
      <c r="AL71" s="152">
        <v>906</v>
      </c>
      <c r="AM71" s="152">
        <v>-576</v>
      </c>
      <c r="AN71" s="152">
        <v>14480</v>
      </c>
      <c r="AO71" s="152">
        <v>10056</v>
      </c>
      <c r="AP71" s="152">
        <v>6861</v>
      </c>
      <c r="AQ71" s="152">
        <v>4462.96101</v>
      </c>
      <c r="AR71" s="152">
        <v>2070.5048700000002</v>
      </c>
      <c r="AS71" s="152">
        <v>-1958.5439900000001</v>
      </c>
      <c r="AT71" s="152">
        <v>10346.54542</v>
      </c>
    </row>
    <row r="72" spans="1:46">
      <c r="A72" s="192"/>
      <c r="B72" s="151" t="s">
        <v>119</v>
      </c>
      <c r="C72" s="152">
        <v>0</v>
      </c>
      <c r="D72" s="152">
        <v>0</v>
      </c>
      <c r="E72" s="152">
        <v>0</v>
      </c>
      <c r="F72" s="152">
        <v>0</v>
      </c>
      <c r="G72" s="152">
        <v>0</v>
      </c>
      <c r="H72" s="152">
        <v>0</v>
      </c>
      <c r="I72" s="152">
        <v>0</v>
      </c>
      <c r="J72" s="152">
        <v>0</v>
      </c>
      <c r="K72" s="152">
        <v>0</v>
      </c>
      <c r="L72" s="152">
        <v>0</v>
      </c>
      <c r="M72" s="152">
        <v>0</v>
      </c>
      <c r="N72" s="152">
        <v>0</v>
      </c>
      <c r="O72" s="152">
        <v>15248.03069</v>
      </c>
      <c r="P72" s="152">
        <v>11693.39258</v>
      </c>
      <c r="Q72" s="152">
        <v>11416.606609999999</v>
      </c>
      <c r="R72" s="152">
        <v>20676.307679999998</v>
      </c>
      <c r="S72" s="152">
        <v>12837.975420000001</v>
      </c>
      <c r="T72" s="152">
        <v>18796.896250000002</v>
      </c>
      <c r="U72" s="152">
        <v>20631.02175</v>
      </c>
      <c r="V72" s="152">
        <v>25040</v>
      </c>
      <c r="W72" s="152">
        <v>27725.93</v>
      </c>
      <c r="X72" s="152">
        <v>34559</v>
      </c>
      <c r="Y72" s="152">
        <v>34089</v>
      </c>
      <c r="Z72" s="152">
        <v>18869</v>
      </c>
      <c r="AA72" s="152">
        <v>18838</v>
      </c>
      <c r="AB72" s="152">
        <v>20630</v>
      </c>
      <c r="AC72" s="152">
        <v>24133</v>
      </c>
      <c r="AD72" s="152">
        <v>18317</v>
      </c>
      <c r="AE72" s="152">
        <v>13061</v>
      </c>
      <c r="AF72" s="152">
        <v>48656</v>
      </c>
      <c r="AG72" s="152">
        <v>47328</v>
      </c>
      <c r="AH72" s="152">
        <v>43215</v>
      </c>
      <c r="AI72" s="152">
        <v>23603</v>
      </c>
      <c r="AJ72" s="152">
        <v>18010</v>
      </c>
      <c r="AK72" s="152">
        <v>14179</v>
      </c>
      <c r="AL72" s="152">
        <v>13980</v>
      </c>
      <c r="AM72" s="152">
        <v>6960</v>
      </c>
      <c r="AN72" s="152">
        <v>14406</v>
      </c>
      <c r="AO72" s="152">
        <v>16793</v>
      </c>
      <c r="AP72" s="152">
        <v>17229</v>
      </c>
      <c r="AQ72" s="152">
        <v>5896.9828799999996</v>
      </c>
      <c r="AR72" s="152">
        <v>17287.115860000002</v>
      </c>
      <c r="AS72" s="152">
        <v>27183.510610000005</v>
      </c>
      <c r="AT72" s="152">
        <v>51975.105960000008</v>
      </c>
    </row>
    <row r="73" spans="1:46">
      <c r="A73" s="192"/>
      <c r="B73" s="151" t="s">
        <v>51</v>
      </c>
      <c r="C73" s="152">
        <v>0</v>
      </c>
      <c r="D73" s="152">
        <v>0</v>
      </c>
      <c r="E73" s="152">
        <v>0</v>
      </c>
      <c r="F73" s="152">
        <v>0</v>
      </c>
      <c r="G73" s="152">
        <v>0</v>
      </c>
      <c r="H73" s="152">
        <v>0</v>
      </c>
      <c r="I73" s="152">
        <v>0</v>
      </c>
      <c r="J73" s="152">
        <v>0</v>
      </c>
      <c r="K73" s="152">
        <v>0</v>
      </c>
      <c r="L73" s="152">
        <v>0</v>
      </c>
      <c r="M73" s="152">
        <v>0</v>
      </c>
      <c r="N73" s="152">
        <v>0</v>
      </c>
      <c r="O73" s="152">
        <v>0</v>
      </c>
      <c r="P73" s="152">
        <v>0</v>
      </c>
      <c r="Q73" s="152">
        <v>0</v>
      </c>
      <c r="R73" s="152">
        <v>0</v>
      </c>
      <c r="S73" s="152">
        <v>0</v>
      </c>
      <c r="T73" s="152">
        <v>0</v>
      </c>
      <c r="U73" s="152">
        <v>0</v>
      </c>
      <c r="V73" s="152">
        <v>0</v>
      </c>
      <c r="W73" s="152">
        <v>0</v>
      </c>
      <c r="X73" s="152">
        <v>0</v>
      </c>
      <c r="Y73" s="152">
        <v>0</v>
      </c>
      <c r="Z73" s="152">
        <v>0</v>
      </c>
      <c r="AA73" s="152">
        <v>0</v>
      </c>
      <c r="AB73" s="152">
        <v>0</v>
      </c>
      <c r="AC73" s="152">
        <v>0</v>
      </c>
      <c r="AD73" s="152">
        <v>0</v>
      </c>
      <c r="AE73" s="152">
        <v>0</v>
      </c>
      <c r="AF73" s="152">
        <v>0</v>
      </c>
      <c r="AG73" s="152">
        <v>0</v>
      </c>
      <c r="AH73" s="152">
        <v>0</v>
      </c>
      <c r="AI73" s="152">
        <v>0</v>
      </c>
      <c r="AJ73" s="152">
        <v>0</v>
      </c>
      <c r="AK73" s="152">
        <v>0</v>
      </c>
      <c r="AL73" s="152">
        <v>0</v>
      </c>
      <c r="AM73" s="152">
        <v>0</v>
      </c>
      <c r="AN73" s="152">
        <v>0</v>
      </c>
      <c r="AO73" s="152">
        <v>0</v>
      </c>
      <c r="AP73" s="152">
        <v>0</v>
      </c>
      <c r="AQ73" s="152">
        <v>0</v>
      </c>
      <c r="AR73" s="152">
        <v>0</v>
      </c>
      <c r="AS73" s="152">
        <v>0</v>
      </c>
      <c r="AT73" s="152">
        <v>0</v>
      </c>
    </row>
    <row r="74" spans="1:46">
      <c r="A74" s="192"/>
      <c r="B74" s="151" t="s">
        <v>54</v>
      </c>
      <c r="C74" s="152">
        <v>0</v>
      </c>
      <c r="D74" s="152">
        <v>0</v>
      </c>
      <c r="E74" s="152">
        <v>0</v>
      </c>
      <c r="F74" s="152">
        <v>0</v>
      </c>
      <c r="G74" s="152">
        <v>0</v>
      </c>
      <c r="H74" s="152">
        <v>0</v>
      </c>
      <c r="I74" s="152">
        <v>0</v>
      </c>
      <c r="J74" s="152">
        <v>0</v>
      </c>
      <c r="K74" s="152">
        <v>0</v>
      </c>
      <c r="L74" s="152">
        <v>0</v>
      </c>
      <c r="M74" s="152">
        <v>0</v>
      </c>
      <c r="N74" s="152">
        <v>0</v>
      </c>
      <c r="O74" s="152">
        <v>0</v>
      </c>
      <c r="P74" s="152">
        <v>0</v>
      </c>
      <c r="Q74" s="152">
        <v>0</v>
      </c>
      <c r="R74" s="152">
        <v>0</v>
      </c>
      <c r="S74" s="152">
        <v>0</v>
      </c>
      <c r="T74" s="152">
        <v>0</v>
      </c>
      <c r="U74" s="152">
        <v>0</v>
      </c>
      <c r="V74" s="152">
        <v>0</v>
      </c>
      <c r="W74" s="152">
        <v>0</v>
      </c>
      <c r="X74" s="152">
        <v>0</v>
      </c>
      <c r="Y74" s="152">
        <v>0</v>
      </c>
      <c r="Z74" s="152">
        <v>0</v>
      </c>
      <c r="AA74" s="152">
        <v>0</v>
      </c>
      <c r="AB74" s="152">
        <v>0</v>
      </c>
      <c r="AC74" s="152">
        <v>0</v>
      </c>
      <c r="AD74" s="152">
        <v>0</v>
      </c>
      <c r="AE74" s="152">
        <v>0</v>
      </c>
      <c r="AF74" s="152">
        <v>0</v>
      </c>
      <c r="AG74" s="152">
        <v>0</v>
      </c>
      <c r="AH74" s="152">
        <v>0</v>
      </c>
      <c r="AI74" s="152">
        <v>0</v>
      </c>
      <c r="AJ74" s="152">
        <v>0</v>
      </c>
      <c r="AK74" s="152">
        <v>0</v>
      </c>
      <c r="AL74" s="152">
        <v>0</v>
      </c>
      <c r="AM74" s="152">
        <v>0</v>
      </c>
      <c r="AN74" s="152">
        <v>0</v>
      </c>
      <c r="AO74" s="152">
        <v>0</v>
      </c>
      <c r="AP74" s="152">
        <v>0</v>
      </c>
      <c r="AQ74" s="152">
        <v>-1.0000000000000001E-5</v>
      </c>
      <c r="AR74" s="152">
        <v>-1.0000000000000001E-5</v>
      </c>
      <c r="AS74" s="152">
        <v>-1.0000000000000001E-5</v>
      </c>
      <c r="AT74" s="152">
        <v>-1.0000000000000001E-5</v>
      </c>
    </row>
    <row r="75" spans="1:46">
      <c r="A75" s="192"/>
      <c r="B75" s="151" t="s">
        <v>120</v>
      </c>
      <c r="C75" s="152">
        <v>0</v>
      </c>
      <c r="D75" s="152">
        <v>0</v>
      </c>
      <c r="E75" s="152">
        <v>0</v>
      </c>
      <c r="F75" s="152">
        <v>0</v>
      </c>
      <c r="G75" s="152">
        <v>0</v>
      </c>
      <c r="H75" s="152">
        <v>0</v>
      </c>
      <c r="I75" s="152">
        <v>0</v>
      </c>
      <c r="J75" s="152">
        <v>0</v>
      </c>
      <c r="K75" s="152">
        <v>0</v>
      </c>
      <c r="L75" s="152">
        <v>0</v>
      </c>
      <c r="M75" s="152">
        <v>0</v>
      </c>
      <c r="N75" s="152">
        <v>0</v>
      </c>
      <c r="O75" s="152">
        <v>0</v>
      </c>
      <c r="P75" s="152">
        <v>0</v>
      </c>
      <c r="Q75" s="152">
        <v>0</v>
      </c>
      <c r="R75" s="152">
        <v>0</v>
      </c>
      <c r="S75" s="152">
        <v>0</v>
      </c>
      <c r="T75" s="152">
        <v>0</v>
      </c>
      <c r="U75" s="152">
        <v>0</v>
      </c>
      <c r="V75" s="152">
        <v>0</v>
      </c>
      <c r="W75" s="152">
        <v>0</v>
      </c>
      <c r="X75" s="152">
        <v>0</v>
      </c>
      <c r="Y75" s="152">
        <v>0</v>
      </c>
      <c r="Z75" s="152">
        <v>4843</v>
      </c>
      <c r="AA75" s="152">
        <v>3481</v>
      </c>
      <c r="AB75" s="152">
        <v>3348</v>
      </c>
      <c r="AC75" s="152">
        <v>5262</v>
      </c>
      <c r="AD75" s="152">
        <v>3135</v>
      </c>
      <c r="AE75" s="152">
        <v>0</v>
      </c>
      <c r="AF75" s="152">
        <v>3</v>
      </c>
      <c r="AG75" s="152">
        <v>18</v>
      </c>
      <c r="AH75" s="152">
        <v>43</v>
      </c>
      <c r="AI75" s="152">
        <v>46</v>
      </c>
      <c r="AJ75" s="152">
        <v>6210</v>
      </c>
      <c r="AK75" s="152">
        <v>18</v>
      </c>
      <c r="AL75" s="152">
        <v>22</v>
      </c>
      <c r="AM75" s="152">
        <v>2764</v>
      </c>
      <c r="AN75" s="152">
        <v>5276</v>
      </c>
      <c r="AO75" s="152">
        <v>150</v>
      </c>
      <c r="AP75" s="152">
        <v>157</v>
      </c>
      <c r="AQ75" s="152">
        <v>733.12000999999998</v>
      </c>
      <c r="AR75" s="152">
        <v>163.90124000000003</v>
      </c>
      <c r="AS75" s="152">
        <v>47951.901180000001</v>
      </c>
      <c r="AT75" s="152">
        <v>14810.83992</v>
      </c>
    </row>
    <row r="76" spans="1:46">
      <c r="A76" s="192"/>
      <c r="B76" s="151" t="s">
        <v>56</v>
      </c>
      <c r="C76" s="152">
        <v>0</v>
      </c>
      <c r="D76" s="152">
        <v>0</v>
      </c>
      <c r="E76" s="152">
        <v>0</v>
      </c>
      <c r="F76" s="152">
        <v>0</v>
      </c>
      <c r="G76" s="152">
        <v>0</v>
      </c>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row>
    <row r="77" spans="1:46">
      <c r="A77" s="192"/>
      <c r="B77" s="151" t="s">
        <v>224</v>
      </c>
      <c r="C77" s="149">
        <v>0</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c r="X77" s="149">
        <v>0</v>
      </c>
      <c r="Y77" s="149">
        <v>0</v>
      </c>
      <c r="Z77" s="149">
        <v>0</v>
      </c>
      <c r="AA77" s="149">
        <v>0</v>
      </c>
      <c r="AB77" s="149">
        <v>0</v>
      </c>
      <c r="AC77" s="149">
        <v>0</v>
      </c>
      <c r="AD77" s="149">
        <v>0</v>
      </c>
      <c r="AE77" s="152">
        <v>0</v>
      </c>
      <c r="AF77" s="152">
        <v>0</v>
      </c>
      <c r="AG77" s="152">
        <v>0</v>
      </c>
      <c r="AH77" s="152">
        <v>4</v>
      </c>
      <c r="AI77" s="152">
        <v>0</v>
      </c>
      <c r="AJ77" s="152">
        <v>0</v>
      </c>
      <c r="AK77" s="152">
        <v>94</v>
      </c>
      <c r="AL77" s="152">
        <v>0</v>
      </c>
      <c r="AM77" s="152">
        <v>0</v>
      </c>
      <c r="AN77" s="152">
        <v>0</v>
      </c>
      <c r="AO77" s="152">
        <v>0</v>
      </c>
      <c r="AP77" s="152">
        <v>0</v>
      </c>
      <c r="AQ77" s="152">
        <v>-1.0000000000000001E-5</v>
      </c>
      <c r="AR77" s="152">
        <v>-1.0000000000000001E-5</v>
      </c>
      <c r="AS77" s="152">
        <v>-1.0000000000000001E-5</v>
      </c>
      <c r="AT77" s="152">
        <v>-1.0000000000000001E-5</v>
      </c>
    </row>
    <row r="78" spans="1:46">
      <c r="A78" s="192"/>
      <c r="B78" s="151" t="s">
        <v>53</v>
      </c>
      <c r="C78" s="152">
        <v>0</v>
      </c>
      <c r="D78" s="152">
        <v>0</v>
      </c>
      <c r="E78" s="152">
        <v>0</v>
      </c>
      <c r="F78" s="152">
        <v>0</v>
      </c>
      <c r="G78" s="152">
        <v>0</v>
      </c>
      <c r="H78" s="152">
        <v>0</v>
      </c>
      <c r="I78" s="152">
        <v>0</v>
      </c>
      <c r="J78" s="152">
        <v>24348</v>
      </c>
      <c r="K78" s="152">
        <v>0</v>
      </c>
      <c r="L78" s="152">
        <v>0</v>
      </c>
      <c r="M78" s="152">
        <v>26760.406732039599</v>
      </c>
      <c r="N78" s="152">
        <v>11292.33963</v>
      </c>
      <c r="O78" s="152">
        <v>0</v>
      </c>
      <c r="P78" s="152">
        <v>0</v>
      </c>
      <c r="Q78" s="152">
        <v>0</v>
      </c>
      <c r="R78" s="152">
        <v>0</v>
      </c>
      <c r="S78" s="152">
        <v>103.36122</v>
      </c>
      <c r="T78" s="152">
        <v>103.36122</v>
      </c>
      <c r="U78" s="152">
        <v>103.36122</v>
      </c>
      <c r="V78" s="152">
        <v>103.36122</v>
      </c>
      <c r="W78" s="152">
        <v>103.36</v>
      </c>
      <c r="X78" s="152">
        <v>103</v>
      </c>
      <c r="Y78" s="152">
        <v>103</v>
      </c>
      <c r="Z78" s="152">
        <v>103</v>
      </c>
      <c r="AA78" s="152">
        <v>103</v>
      </c>
      <c r="AB78" s="152">
        <v>103</v>
      </c>
      <c r="AC78" s="152">
        <v>102</v>
      </c>
      <c r="AD78" s="152">
        <v>103</v>
      </c>
      <c r="AE78" s="152">
        <v>103</v>
      </c>
      <c r="AF78" s="152">
        <v>103</v>
      </c>
      <c r="AG78" s="152">
        <v>104</v>
      </c>
      <c r="AH78" s="152">
        <v>104</v>
      </c>
      <c r="AI78" s="152">
        <v>103</v>
      </c>
      <c r="AJ78" s="152">
        <v>104</v>
      </c>
      <c r="AK78" s="152">
        <v>122</v>
      </c>
      <c r="AL78" s="152">
        <v>121</v>
      </c>
      <c r="AM78" s="152">
        <v>123</v>
      </c>
      <c r="AN78" s="152">
        <v>76</v>
      </c>
      <c r="AO78" s="152">
        <v>76</v>
      </c>
      <c r="AP78" s="152">
        <v>75</v>
      </c>
      <c r="AQ78" s="152">
        <v>75.730679999999992</v>
      </c>
      <c r="AR78" s="152">
        <v>75.730679999999992</v>
      </c>
      <c r="AS78" s="152">
        <v>75.730679999999992</v>
      </c>
      <c r="AT78" s="152">
        <v>10103.947560000001</v>
      </c>
    </row>
    <row r="79" spans="1:46">
      <c r="A79" s="192"/>
      <c r="B79" s="151" t="s">
        <v>57</v>
      </c>
      <c r="C79" s="152">
        <v>0</v>
      </c>
      <c r="D79" s="152">
        <v>0</v>
      </c>
      <c r="E79" s="152">
        <v>0</v>
      </c>
      <c r="F79" s="152">
        <v>0</v>
      </c>
      <c r="G79" s="152">
        <v>0</v>
      </c>
      <c r="H79" s="152">
        <v>0</v>
      </c>
      <c r="I79" s="152">
        <v>0</v>
      </c>
      <c r="J79" s="152">
        <v>0</v>
      </c>
      <c r="K79" s="152">
        <v>0</v>
      </c>
      <c r="L79" s="152">
        <v>0</v>
      </c>
      <c r="M79" s="152">
        <v>0</v>
      </c>
      <c r="N79" s="152">
        <v>0</v>
      </c>
      <c r="O79" s="152">
        <v>0</v>
      </c>
      <c r="P79" s="152">
        <v>0</v>
      </c>
      <c r="Q79" s="152">
        <v>0</v>
      </c>
      <c r="R79" s="152">
        <v>0</v>
      </c>
      <c r="S79" s="152">
        <v>0</v>
      </c>
      <c r="T79" s="152">
        <v>0</v>
      </c>
      <c r="U79" s="152">
        <v>0</v>
      </c>
      <c r="V79" s="152">
        <v>0</v>
      </c>
      <c r="W79" s="152">
        <v>0</v>
      </c>
      <c r="X79" s="152">
        <v>0</v>
      </c>
      <c r="Y79" s="152">
        <v>0</v>
      </c>
      <c r="Z79" s="152">
        <v>0</v>
      </c>
      <c r="AA79" s="152">
        <v>0</v>
      </c>
      <c r="AB79" s="152">
        <v>0</v>
      </c>
      <c r="AC79" s="152">
        <v>0</v>
      </c>
      <c r="AD79" s="152">
        <v>0</v>
      </c>
      <c r="AE79" s="152">
        <v>0</v>
      </c>
      <c r="AF79" s="152">
        <v>0</v>
      </c>
      <c r="AG79" s="152">
        <v>0</v>
      </c>
      <c r="AH79" s="152">
        <v>0</v>
      </c>
      <c r="AI79" s="152">
        <v>0</v>
      </c>
      <c r="AJ79" s="152">
        <v>0</v>
      </c>
      <c r="AK79" s="152">
        <v>0</v>
      </c>
      <c r="AL79" s="152">
        <v>0</v>
      </c>
      <c r="AM79" s="152">
        <v>0</v>
      </c>
      <c r="AN79" s="152">
        <v>0</v>
      </c>
      <c r="AO79" s="152">
        <v>0</v>
      </c>
      <c r="AP79" s="152">
        <v>0</v>
      </c>
      <c r="AQ79" s="152">
        <v>0</v>
      </c>
      <c r="AR79" s="152">
        <v>0</v>
      </c>
      <c r="AS79" s="152">
        <v>0</v>
      </c>
      <c r="AT79" s="152">
        <v>0</v>
      </c>
    </row>
    <row r="80" spans="1:46">
      <c r="A80" s="193"/>
      <c r="B80" s="154" t="s">
        <v>58</v>
      </c>
      <c r="C80" s="149">
        <v>1309176.6643300001</v>
      </c>
      <c r="D80" s="149">
        <v>1317504.6320400001</v>
      </c>
      <c r="E80" s="149">
        <v>1341722.0349400002</v>
      </c>
      <c r="F80" s="149">
        <v>1392069.5028300001</v>
      </c>
      <c r="G80" s="149">
        <v>1377886.7671800004</v>
      </c>
      <c r="H80" s="149">
        <v>1411357.2921199999</v>
      </c>
      <c r="I80" s="149">
        <v>1396213.3088600002</v>
      </c>
      <c r="J80" s="149">
        <v>1349830.5985799998</v>
      </c>
      <c r="K80" s="149">
        <v>1397182.9039799995</v>
      </c>
      <c r="L80" s="149">
        <v>1395597.5690499998</v>
      </c>
      <c r="M80" s="149">
        <v>1311245.0995299998</v>
      </c>
      <c r="N80" s="149">
        <v>1296694.40068</v>
      </c>
      <c r="O80" s="149">
        <v>1295200.7423800002</v>
      </c>
      <c r="P80" s="149">
        <v>1279182.4401700001</v>
      </c>
      <c r="Q80" s="149">
        <v>1273126.76385</v>
      </c>
      <c r="R80" s="149">
        <v>1719281.6384000001</v>
      </c>
      <c r="S80" s="149">
        <v>1710986.52871</v>
      </c>
      <c r="T80" s="149">
        <v>1699839.29054</v>
      </c>
      <c r="U80" s="149">
        <v>1553686.0637999997</v>
      </c>
      <c r="V80" s="149">
        <v>1573494.3800000001</v>
      </c>
      <c r="W80" s="149">
        <v>1580120.76</v>
      </c>
      <c r="X80" s="149">
        <v>1640386</v>
      </c>
      <c r="Y80" s="149">
        <v>1639056</v>
      </c>
      <c r="Z80" s="149">
        <v>1628756</v>
      </c>
      <c r="AA80" s="149">
        <v>1628201</v>
      </c>
      <c r="AB80" s="149">
        <v>1580452</v>
      </c>
      <c r="AC80" s="149">
        <v>1602476</v>
      </c>
      <c r="AD80" s="149">
        <v>1690006</v>
      </c>
      <c r="AE80" s="149">
        <v>1822495</v>
      </c>
      <c r="AF80" s="149">
        <v>1861407</v>
      </c>
      <c r="AG80" s="149">
        <v>1880554</v>
      </c>
      <c r="AH80" s="149">
        <v>1930639</v>
      </c>
      <c r="AI80" s="149">
        <v>1956027</v>
      </c>
      <c r="AJ80" s="149">
        <v>2011955</v>
      </c>
      <c r="AK80" s="149">
        <v>2089627</v>
      </c>
      <c r="AL80" s="149">
        <v>2150045</v>
      </c>
      <c r="AM80" s="149">
        <v>2203766</v>
      </c>
      <c r="AN80" s="149">
        <v>2221341</v>
      </c>
      <c r="AO80" s="149">
        <v>2255251</v>
      </c>
      <c r="AP80" s="149">
        <v>2297898</v>
      </c>
      <c r="AQ80" s="149">
        <v>2305193.7695900002</v>
      </c>
      <c r="AR80" s="149">
        <f>AR81+AR94</f>
        <v>2296415.90117</v>
      </c>
      <c r="AS80" s="149">
        <f>AS81+AS94</f>
        <v>2299155.4001299995</v>
      </c>
      <c r="AT80" s="149">
        <f>AT81+AT94</f>
        <v>2282838.0463</v>
      </c>
    </row>
    <row r="81" spans="1:46">
      <c r="A81" s="192"/>
      <c r="B81" s="148" t="s">
        <v>59</v>
      </c>
      <c r="C81" s="149">
        <v>71939.962629999995</v>
      </c>
      <c r="D81" s="149">
        <v>66175.83137</v>
      </c>
      <c r="E81" s="149">
        <v>88724.238370000006</v>
      </c>
      <c r="F81" s="149">
        <v>130371.92540000001</v>
      </c>
      <c r="G81" s="149">
        <v>118358.11874000001</v>
      </c>
      <c r="H81" s="149">
        <v>162092.95549999998</v>
      </c>
      <c r="I81" s="149">
        <v>153381.85722000001</v>
      </c>
      <c r="J81" s="149">
        <v>115766.40957</v>
      </c>
      <c r="K81" s="149">
        <v>173658.98176</v>
      </c>
      <c r="L81" s="149">
        <v>182420.57879</v>
      </c>
      <c r="M81" s="149">
        <v>107845.94612000001</v>
      </c>
      <c r="N81" s="149">
        <v>103153.6228</v>
      </c>
      <c r="O81" s="149">
        <v>103331.41820999999</v>
      </c>
      <c r="P81" s="149">
        <v>96850.552230000001</v>
      </c>
      <c r="Q81" s="149">
        <v>101747.06722</v>
      </c>
      <c r="R81" s="149">
        <v>239298.48316999999</v>
      </c>
      <c r="S81" s="149">
        <v>235247.56002999999</v>
      </c>
      <c r="T81" s="149">
        <v>231180.27374999999</v>
      </c>
      <c r="U81" s="149">
        <v>98280.958519999986</v>
      </c>
      <c r="V81" s="149">
        <v>62097.99</v>
      </c>
      <c r="W81" s="149">
        <v>80695.180000000008</v>
      </c>
      <c r="X81" s="149">
        <v>78345</v>
      </c>
      <c r="Y81" s="149">
        <v>78834</v>
      </c>
      <c r="Z81" s="149">
        <v>78555</v>
      </c>
      <c r="AA81" s="149">
        <v>146183</v>
      </c>
      <c r="AB81" s="149">
        <v>75936</v>
      </c>
      <c r="AC81" s="149">
        <v>77419</v>
      </c>
      <c r="AD81" s="149">
        <v>154769</v>
      </c>
      <c r="AE81" s="149">
        <v>209229</v>
      </c>
      <c r="AF81" s="149">
        <v>130311</v>
      </c>
      <c r="AG81" s="149">
        <v>114268</v>
      </c>
      <c r="AH81" s="149">
        <v>97563</v>
      </c>
      <c r="AI81" s="149">
        <v>69393</v>
      </c>
      <c r="AJ81" s="149">
        <v>55995</v>
      </c>
      <c r="AK81" s="149">
        <v>56892</v>
      </c>
      <c r="AL81" s="149">
        <v>53473</v>
      </c>
      <c r="AM81" s="149">
        <v>40047</v>
      </c>
      <c r="AN81" s="149">
        <v>25597</v>
      </c>
      <c r="AO81" s="149">
        <v>22941</v>
      </c>
      <c r="AP81" s="149">
        <v>26176</v>
      </c>
      <c r="AQ81" s="149">
        <v>23230.24566</v>
      </c>
      <c r="AR81" s="149">
        <f>SUM(AR82:AR93)</f>
        <v>20558.8534</v>
      </c>
      <c r="AS81" s="149">
        <f>SUM(AS82:AS93)</f>
        <v>19481.63392</v>
      </c>
      <c r="AT81" s="149">
        <f>SUM(AT82:AT93)</f>
        <v>20565.305810000002</v>
      </c>
    </row>
    <row r="82" spans="1:46">
      <c r="A82" s="192"/>
      <c r="B82" s="151" t="s">
        <v>118</v>
      </c>
      <c r="C82" s="149">
        <v>0</v>
      </c>
      <c r="D82" s="149">
        <v>0</v>
      </c>
      <c r="E82" s="149">
        <v>0</v>
      </c>
      <c r="F82" s="149">
        <v>0</v>
      </c>
      <c r="G82" s="149">
        <v>0</v>
      </c>
      <c r="H82" s="149">
        <v>0</v>
      </c>
      <c r="I82" s="149">
        <v>0</v>
      </c>
      <c r="J82" s="149">
        <v>0</v>
      </c>
      <c r="K82" s="149">
        <v>0</v>
      </c>
      <c r="L82" s="149">
        <v>0</v>
      </c>
      <c r="M82" s="149">
        <v>0</v>
      </c>
      <c r="N82" s="149">
        <v>0</v>
      </c>
      <c r="O82" s="149">
        <v>0</v>
      </c>
      <c r="P82" s="149">
        <v>0</v>
      </c>
      <c r="Q82" s="149">
        <v>0</v>
      </c>
      <c r="R82" s="149">
        <v>0</v>
      </c>
      <c r="S82" s="149">
        <v>0</v>
      </c>
      <c r="T82" s="149">
        <v>0</v>
      </c>
      <c r="U82" s="149">
        <v>0</v>
      </c>
      <c r="V82" s="152">
        <v>0</v>
      </c>
      <c r="W82" s="152">
        <v>0</v>
      </c>
      <c r="X82" s="152">
        <v>0</v>
      </c>
      <c r="Y82" s="152">
        <v>0</v>
      </c>
      <c r="Z82" s="152">
        <v>0</v>
      </c>
      <c r="AA82" s="152">
        <v>74319</v>
      </c>
      <c r="AB82" s="152">
        <v>3455</v>
      </c>
      <c r="AC82" s="152">
        <v>3455</v>
      </c>
      <c r="AD82" s="152">
        <v>83394</v>
      </c>
      <c r="AE82" s="152">
        <v>77351</v>
      </c>
      <c r="AF82" s="152">
        <v>23547</v>
      </c>
      <c r="AG82" s="152">
        <v>24908</v>
      </c>
      <c r="AH82" s="152">
        <v>24908</v>
      </c>
      <c r="AI82" s="152">
        <v>20539</v>
      </c>
      <c r="AJ82" s="152">
        <v>14639</v>
      </c>
      <c r="AK82" s="152">
        <v>14088</v>
      </c>
      <c r="AL82" s="152">
        <v>13793</v>
      </c>
      <c r="AM82" s="152">
        <v>8690</v>
      </c>
      <c r="AN82" s="152">
        <v>4832</v>
      </c>
      <c r="AO82" s="152">
        <v>3733</v>
      </c>
      <c r="AP82" s="152">
        <v>3733</v>
      </c>
      <c r="AQ82" s="152">
        <v>2600.14392</v>
      </c>
      <c r="AR82" s="152">
        <v>1.0000000000000001E-5</v>
      </c>
      <c r="AS82" s="152">
        <v>0</v>
      </c>
      <c r="AT82" s="152">
        <v>1.0000000000000001E-5</v>
      </c>
    </row>
    <row r="83" spans="1:46">
      <c r="A83" s="192"/>
      <c r="B83" s="151" t="s">
        <v>98</v>
      </c>
      <c r="C83" s="149">
        <v>0</v>
      </c>
      <c r="D83" s="149">
        <v>0</v>
      </c>
      <c r="E83" s="149">
        <v>0</v>
      </c>
      <c r="F83" s="149">
        <v>0</v>
      </c>
      <c r="G83" s="149">
        <v>0</v>
      </c>
      <c r="H83" s="149">
        <v>0</v>
      </c>
      <c r="I83" s="149">
        <v>0</v>
      </c>
      <c r="J83" s="149">
        <v>0</v>
      </c>
      <c r="K83" s="149">
        <v>0</v>
      </c>
      <c r="L83" s="149">
        <v>0</v>
      </c>
      <c r="M83" s="149">
        <v>0</v>
      </c>
      <c r="N83" s="149">
        <v>0</v>
      </c>
      <c r="O83" s="149">
        <v>0</v>
      </c>
      <c r="P83" s="149">
        <v>0</v>
      </c>
      <c r="Q83" s="149">
        <v>0</v>
      </c>
      <c r="R83" s="149">
        <v>0</v>
      </c>
      <c r="S83" s="149">
        <v>0</v>
      </c>
      <c r="T83" s="149">
        <v>0</v>
      </c>
      <c r="U83" s="149">
        <v>0</v>
      </c>
      <c r="V83" s="152">
        <v>0</v>
      </c>
      <c r="W83" s="152">
        <v>0</v>
      </c>
      <c r="X83" s="152">
        <v>0</v>
      </c>
      <c r="Y83" s="152">
        <v>0</v>
      </c>
      <c r="Z83" s="152">
        <v>0</v>
      </c>
      <c r="AA83" s="152">
        <v>0</v>
      </c>
      <c r="AB83" s="152">
        <v>0</v>
      </c>
      <c r="AC83" s="152">
        <v>0</v>
      </c>
      <c r="AD83" s="152">
        <v>0</v>
      </c>
      <c r="AE83" s="152">
        <v>0</v>
      </c>
      <c r="AF83" s="152">
        <v>0</v>
      </c>
      <c r="AG83" s="152">
        <v>0</v>
      </c>
      <c r="AH83" s="152">
        <v>0</v>
      </c>
      <c r="AI83" s="152">
        <v>0</v>
      </c>
      <c r="AJ83" s="152">
        <v>0</v>
      </c>
      <c r="AK83" s="152">
        <v>0</v>
      </c>
      <c r="AL83" s="152">
        <v>0</v>
      </c>
      <c r="AM83" s="152">
        <v>0</v>
      </c>
      <c r="AN83" s="152">
        <v>0</v>
      </c>
      <c r="AO83" s="152">
        <v>0</v>
      </c>
      <c r="AP83" s="152">
        <v>0</v>
      </c>
      <c r="AQ83" s="152">
        <v>0</v>
      </c>
      <c r="AR83" s="152">
        <v>0</v>
      </c>
      <c r="AS83" s="152">
        <v>0</v>
      </c>
      <c r="AT83" s="152">
        <v>0</v>
      </c>
    </row>
    <row r="84" spans="1:46">
      <c r="A84" s="192"/>
      <c r="B84" s="151" t="s">
        <v>207</v>
      </c>
      <c r="C84" s="149"/>
      <c r="D84" s="149"/>
      <c r="E84" s="149"/>
      <c r="F84" s="149"/>
      <c r="G84" s="149"/>
      <c r="H84" s="149"/>
      <c r="I84" s="149"/>
      <c r="J84" s="149"/>
      <c r="K84" s="149"/>
      <c r="L84" s="149"/>
      <c r="M84" s="149"/>
      <c r="N84" s="149"/>
      <c r="O84" s="149"/>
      <c r="P84" s="149"/>
      <c r="Q84" s="149"/>
      <c r="R84" s="149"/>
      <c r="S84" s="149"/>
      <c r="T84" s="149"/>
      <c r="U84" s="149"/>
      <c r="V84" s="152"/>
      <c r="W84" s="152"/>
      <c r="X84" s="152"/>
      <c r="Y84" s="152"/>
      <c r="Z84" s="152"/>
      <c r="AA84" s="152"/>
      <c r="AB84" s="152"/>
      <c r="AC84" s="152"/>
      <c r="AD84" s="152">
        <v>0</v>
      </c>
      <c r="AE84" s="152">
        <v>0</v>
      </c>
      <c r="AF84" s="152">
        <v>0</v>
      </c>
      <c r="AG84" s="152">
        <v>0</v>
      </c>
      <c r="AH84" s="152">
        <v>0</v>
      </c>
      <c r="AI84" s="152">
        <v>0</v>
      </c>
      <c r="AJ84" s="152">
        <v>0</v>
      </c>
      <c r="AK84" s="152">
        <v>0</v>
      </c>
      <c r="AL84" s="152">
        <v>0</v>
      </c>
      <c r="AM84" s="152">
        <v>0</v>
      </c>
      <c r="AN84" s="152">
        <v>0</v>
      </c>
      <c r="AO84" s="152">
        <v>0</v>
      </c>
      <c r="AP84" s="152">
        <v>0</v>
      </c>
      <c r="AQ84" s="152">
        <v>0</v>
      </c>
      <c r="AR84" s="152">
        <v>0</v>
      </c>
      <c r="AS84" s="152">
        <v>0</v>
      </c>
      <c r="AT84" s="152">
        <v>0</v>
      </c>
    </row>
    <row r="85" spans="1:46">
      <c r="A85" s="192"/>
      <c r="B85" s="151" t="s">
        <v>50</v>
      </c>
      <c r="C85" s="155">
        <v>51748.214200000002</v>
      </c>
      <c r="D85" s="155">
        <v>18345.000640000002</v>
      </c>
      <c r="E85" s="155">
        <v>21264.386510000004</v>
      </c>
      <c r="F85" s="155">
        <v>45048.915650000003</v>
      </c>
      <c r="G85" s="155">
        <v>14836.218489999999</v>
      </c>
      <c r="H85" s="155">
        <v>54257.634890000001</v>
      </c>
      <c r="I85" s="155">
        <v>36984.510470000001</v>
      </c>
      <c r="J85" s="155">
        <v>5092</v>
      </c>
      <c r="K85" s="155">
        <v>4331.0627999999997</v>
      </c>
      <c r="L85" s="155">
        <v>4667.1515599999993</v>
      </c>
      <c r="M85" s="155">
        <v>5582.1232</v>
      </c>
      <c r="N85" s="155">
        <v>4633</v>
      </c>
      <c r="O85" s="155">
        <v>0</v>
      </c>
      <c r="P85" s="155">
        <v>0</v>
      </c>
      <c r="Q85" s="155">
        <v>0</v>
      </c>
      <c r="R85" s="155">
        <v>0</v>
      </c>
      <c r="S85" s="155">
        <v>0</v>
      </c>
      <c r="T85" s="155">
        <v>0</v>
      </c>
      <c r="U85" s="155">
        <v>0</v>
      </c>
      <c r="V85" s="155">
        <v>0</v>
      </c>
      <c r="W85" s="155">
        <v>51</v>
      </c>
      <c r="X85" s="155">
        <v>69</v>
      </c>
      <c r="Y85" s="155">
        <v>89</v>
      </c>
      <c r="Z85" s="155">
        <v>3</v>
      </c>
      <c r="AA85" s="155">
        <v>44</v>
      </c>
      <c r="AB85" s="155">
        <v>79</v>
      </c>
      <c r="AC85" s="155">
        <v>13</v>
      </c>
      <c r="AD85" s="155">
        <v>10</v>
      </c>
      <c r="AE85" s="155">
        <v>68046</v>
      </c>
      <c r="AF85" s="155">
        <v>49834</v>
      </c>
      <c r="AG85" s="155">
        <v>32223</v>
      </c>
      <c r="AH85" s="155">
        <v>15104</v>
      </c>
      <c r="AI85" s="155">
        <v>799</v>
      </c>
      <c r="AJ85" s="155">
        <v>787</v>
      </c>
      <c r="AK85" s="155">
        <v>443</v>
      </c>
      <c r="AL85" s="155">
        <v>204</v>
      </c>
      <c r="AM85" s="155">
        <v>1096</v>
      </c>
      <c r="AN85" s="155">
        <v>1165</v>
      </c>
      <c r="AO85" s="155">
        <v>347</v>
      </c>
      <c r="AP85" s="155">
        <v>385</v>
      </c>
      <c r="AQ85" s="155">
        <v>0</v>
      </c>
      <c r="AR85" s="155">
        <v>0</v>
      </c>
      <c r="AS85" s="155">
        <v>0</v>
      </c>
      <c r="AT85" s="155">
        <v>0</v>
      </c>
    </row>
    <row r="86" spans="1:46">
      <c r="A86" s="192"/>
      <c r="B86" s="151" t="s">
        <v>63</v>
      </c>
      <c r="C86" s="155">
        <v>0</v>
      </c>
      <c r="D86" s="155">
        <v>0</v>
      </c>
      <c r="E86" s="155">
        <v>0</v>
      </c>
      <c r="F86" s="155">
        <v>0</v>
      </c>
      <c r="G86" s="155">
        <v>0</v>
      </c>
      <c r="H86" s="155">
        <v>0</v>
      </c>
      <c r="I86" s="155">
        <v>0</v>
      </c>
      <c r="J86" s="155">
        <v>0</v>
      </c>
      <c r="K86" s="155">
        <v>0</v>
      </c>
      <c r="L86" s="155">
        <v>0</v>
      </c>
      <c r="M86" s="155">
        <v>0</v>
      </c>
      <c r="N86" s="155">
        <v>0</v>
      </c>
      <c r="O86" s="155">
        <v>0</v>
      </c>
      <c r="P86" s="155">
        <v>0</v>
      </c>
      <c r="Q86" s="155">
        <v>0</v>
      </c>
      <c r="R86" s="155">
        <v>0</v>
      </c>
      <c r="S86" s="155">
        <v>0</v>
      </c>
      <c r="T86" s="155">
        <v>0</v>
      </c>
      <c r="U86" s="155">
        <v>0</v>
      </c>
      <c r="V86" s="155">
        <v>86.87</v>
      </c>
      <c r="W86" s="155">
        <v>86.87</v>
      </c>
      <c r="X86" s="155">
        <v>0</v>
      </c>
      <c r="Y86" s="155">
        <v>0</v>
      </c>
      <c r="Z86" s="155">
        <v>0</v>
      </c>
      <c r="AA86" s="155">
        <v>0</v>
      </c>
      <c r="AB86" s="155">
        <v>0</v>
      </c>
      <c r="AC86" s="155">
        <v>0</v>
      </c>
      <c r="AD86" s="155">
        <v>0</v>
      </c>
      <c r="AE86" s="155">
        <v>0</v>
      </c>
      <c r="AF86" s="155">
        <v>0</v>
      </c>
      <c r="AG86" s="155">
        <v>0</v>
      </c>
      <c r="AH86" s="155">
        <v>0</v>
      </c>
      <c r="AI86" s="155">
        <v>0</v>
      </c>
      <c r="AJ86" s="155">
        <v>0</v>
      </c>
      <c r="AK86" s="155">
        <v>0</v>
      </c>
      <c r="AL86" s="155">
        <v>0</v>
      </c>
      <c r="AM86" s="155">
        <v>0</v>
      </c>
      <c r="AN86" s="155">
        <v>0</v>
      </c>
      <c r="AO86" s="155">
        <v>0</v>
      </c>
      <c r="AP86" s="155">
        <v>0</v>
      </c>
      <c r="AQ86" s="155">
        <v>1.0000000000000001E-5</v>
      </c>
      <c r="AR86" s="155">
        <v>1.0000000000000001E-5</v>
      </c>
      <c r="AS86" s="155">
        <v>1.0000000000000001E-5</v>
      </c>
      <c r="AT86" s="155">
        <v>1.0000000000000001E-5</v>
      </c>
    </row>
    <row r="87" spans="1:46">
      <c r="A87" s="192"/>
      <c r="B87" s="151" t="s">
        <v>119</v>
      </c>
      <c r="C87" s="149">
        <v>0</v>
      </c>
      <c r="D87" s="149">
        <v>0</v>
      </c>
      <c r="E87" s="149">
        <v>0</v>
      </c>
      <c r="F87" s="149">
        <v>0</v>
      </c>
      <c r="G87" s="149">
        <v>0</v>
      </c>
      <c r="H87" s="149">
        <v>0</v>
      </c>
      <c r="I87" s="149">
        <v>0</v>
      </c>
      <c r="J87" s="149">
        <v>0</v>
      </c>
      <c r="K87" s="149">
        <v>0</v>
      </c>
      <c r="L87" s="149">
        <v>0</v>
      </c>
      <c r="M87" s="149">
        <v>0</v>
      </c>
      <c r="N87" s="149">
        <v>0</v>
      </c>
      <c r="O87" s="149">
        <v>0</v>
      </c>
      <c r="P87" s="149">
        <v>0</v>
      </c>
      <c r="Q87" s="149">
        <v>0</v>
      </c>
      <c r="R87" s="149">
        <v>0</v>
      </c>
      <c r="S87" s="149">
        <v>0</v>
      </c>
      <c r="T87" s="149">
        <v>0</v>
      </c>
      <c r="U87" s="149">
        <v>0</v>
      </c>
      <c r="V87" s="152">
        <v>0</v>
      </c>
      <c r="W87" s="152">
        <v>0</v>
      </c>
      <c r="X87" s="152">
        <v>0</v>
      </c>
      <c r="Y87" s="152">
        <v>0</v>
      </c>
      <c r="Z87" s="152">
        <v>0</v>
      </c>
      <c r="AA87" s="152">
        <v>1068</v>
      </c>
      <c r="AB87" s="152">
        <v>1406</v>
      </c>
      <c r="AC87" s="152">
        <v>1398</v>
      </c>
      <c r="AD87" s="152">
        <v>1476</v>
      </c>
      <c r="AE87" s="152">
        <v>1932</v>
      </c>
      <c r="AF87" s="152">
        <v>1997</v>
      </c>
      <c r="AG87" s="152">
        <v>2201</v>
      </c>
      <c r="AH87" s="152">
        <v>2249</v>
      </c>
      <c r="AI87" s="152">
        <v>2311</v>
      </c>
      <c r="AJ87" s="152">
        <v>2311</v>
      </c>
      <c r="AK87" s="152">
        <v>2311</v>
      </c>
      <c r="AL87" s="152">
        <v>2276</v>
      </c>
      <c r="AM87" s="152">
        <v>2276</v>
      </c>
      <c r="AN87" s="152">
        <v>3212</v>
      </c>
      <c r="AO87" s="152">
        <v>3212</v>
      </c>
      <c r="AP87" s="152">
        <v>5425</v>
      </c>
      <c r="AQ87" s="152">
        <v>5432.6327699999993</v>
      </c>
      <c r="AR87" s="152">
        <v>5745.3135500000008</v>
      </c>
      <c r="AS87" s="152">
        <v>4566.9969199999996</v>
      </c>
      <c r="AT87" s="152">
        <v>4406.3256000000001</v>
      </c>
    </row>
    <row r="88" spans="1:46">
      <c r="A88" s="192"/>
      <c r="B88" s="151" t="s">
        <v>61</v>
      </c>
      <c r="C88" s="155">
        <v>0</v>
      </c>
      <c r="D88" s="155">
        <v>0</v>
      </c>
      <c r="E88" s="155">
        <v>0</v>
      </c>
      <c r="F88" s="155">
        <v>0</v>
      </c>
      <c r="G88" s="155">
        <v>0</v>
      </c>
      <c r="H88" s="155">
        <v>0</v>
      </c>
      <c r="I88" s="155">
        <v>12048.89393</v>
      </c>
      <c r="J88" s="155">
        <v>0</v>
      </c>
      <c r="K88" s="155">
        <v>61762.071189999995</v>
      </c>
      <c r="L88" s="155">
        <v>73371.816529999996</v>
      </c>
      <c r="M88" s="155">
        <v>0</v>
      </c>
      <c r="N88" s="155">
        <v>2.0999999999999998E-4</v>
      </c>
      <c r="O88" s="155">
        <v>6689.2691500000001</v>
      </c>
      <c r="P88" s="155">
        <v>7692.0056100000002</v>
      </c>
      <c r="Q88" s="155">
        <v>14231.229579999999</v>
      </c>
      <c r="R88" s="155">
        <v>26842.046489999997</v>
      </c>
      <c r="S88" s="155">
        <v>28584.037059999999</v>
      </c>
      <c r="T88" s="155">
        <v>29748.753350000003</v>
      </c>
      <c r="U88" s="155">
        <v>39952.118479999997</v>
      </c>
      <c r="V88" s="155">
        <v>177.7</v>
      </c>
      <c r="W88" s="155">
        <v>177.7</v>
      </c>
      <c r="X88" s="155">
        <v>121</v>
      </c>
      <c r="Y88" s="155">
        <v>121</v>
      </c>
      <c r="Z88" s="155">
        <v>121</v>
      </c>
      <c r="AA88" s="155">
        <v>121</v>
      </c>
      <c r="AB88" s="155">
        <v>121</v>
      </c>
      <c r="AC88" s="155">
        <v>121</v>
      </c>
      <c r="AD88" s="155">
        <v>121</v>
      </c>
      <c r="AE88" s="155">
        <v>121</v>
      </c>
      <c r="AF88" s="155">
        <v>121</v>
      </c>
      <c r="AG88" s="155">
        <v>121</v>
      </c>
      <c r="AH88" s="155">
        <v>121</v>
      </c>
      <c r="AI88" s="155">
        <v>121</v>
      </c>
      <c r="AJ88" s="155">
        <v>121</v>
      </c>
      <c r="AK88" s="155">
        <v>121</v>
      </c>
      <c r="AL88" s="155">
        <v>121</v>
      </c>
      <c r="AM88" s="155">
        <v>121</v>
      </c>
      <c r="AN88" s="155">
        <v>121</v>
      </c>
      <c r="AO88" s="155">
        <v>121</v>
      </c>
      <c r="AP88" s="155">
        <v>121</v>
      </c>
      <c r="AQ88" s="155">
        <v>120.69253999999999</v>
      </c>
      <c r="AR88" s="155">
        <v>0</v>
      </c>
      <c r="AS88" s="155">
        <v>0</v>
      </c>
      <c r="AT88" s="155">
        <v>0</v>
      </c>
    </row>
    <row r="89" spans="1:46">
      <c r="A89" s="192"/>
      <c r="B89" s="151" t="s">
        <v>120</v>
      </c>
      <c r="C89" s="152">
        <v>0</v>
      </c>
      <c r="D89" s="152">
        <v>0</v>
      </c>
      <c r="E89" s="152">
        <v>0</v>
      </c>
      <c r="F89" s="152">
        <v>0</v>
      </c>
      <c r="G89" s="152">
        <v>0</v>
      </c>
      <c r="H89" s="152">
        <v>0</v>
      </c>
      <c r="I89" s="152">
        <v>0</v>
      </c>
      <c r="J89" s="152">
        <v>0</v>
      </c>
      <c r="K89" s="152">
        <v>0</v>
      </c>
      <c r="L89" s="152">
        <v>0</v>
      </c>
      <c r="M89" s="152">
        <v>0</v>
      </c>
      <c r="N89" s="152">
        <v>0</v>
      </c>
      <c r="O89" s="152">
        <v>4350.5524599999999</v>
      </c>
      <c r="P89" s="152">
        <v>4354.0939699999999</v>
      </c>
      <c r="Q89" s="152">
        <v>4837.4295899999997</v>
      </c>
      <c r="R89" s="152">
        <v>148323.10240999999</v>
      </c>
      <c r="S89" s="152">
        <v>152922.45538999999</v>
      </c>
      <c r="T89" s="152">
        <v>154529.80528</v>
      </c>
      <c r="U89" s="152">
        <v>12778.28615</v>
      </c>
      <c r="V89" s="152">
        <v>16258</v>
      </c>
      <c r="W89" s="152">
        <v>12870.53</v>
      </c>
      <c r="X89" s="152">
        <v>14277</v>
      </c>
      <c r="Y89" s="152">
        <v>14943</v>
      </c>
      <c r="Z89" s="152">
        <v>14905</v>
      </c>
      <c r="AA89" s="152">
        <v>15101</v>
      </c>
      <c r="AB89" s="152">
        <v>15031</v>
      </c>
      <c r="AC89" s="152">
        <v>15165</v>
      </c>
      <c r="AD89" s="152">
        <v>15288</v>
      </c>
      <c r="AE89" s="152">
        <v>15267</v>
      </c>
      <c r="AF89" s="152">
        <v>15369</v>
      </c>
      <c r="AG89" s="152">
        <v>15553</v>
      </c>
      <c r="AH89" s="152">
        <v>15716</v>
      </c>
      <c r="AI89" s="152">
        <v>15771</v>
      </c>
      <c r="AJ89" s="152">
        <v>15831</v>
      </c>
      <c r="AK89" s="152">
        <v>16478</v>
      </c>
      <c r="AL89" s="152">
        <v>15814</v>
      </c>
      <c r="AM89" s="152">
        <v>16636</v>
      </c>
      <c r="AN89" s="152">
        <v>12678</v>
      </c>
      <c r="AO89" s="152">
        <v>12681</v>
      </c>
      <c r="AP89" s="152">
        <v>12681</v>
      </c>
      <c r="AQ89" s="152">
        <v>12681.328</v>
      </c>
      <c r="AR89" s="152">
        <v>12681.328</v>
      </c>
      <c r="AS89" s="152">
        <v>12681.328</v>
      </c>
      <c r="AT89" s="152">
        <v>12681.328</v>
      </c>
    </row>
    <row r="90" spans="1:46">
      <c r="A90" s="192"/>
      <c r="B90" s="151" t="s">
        <v>62</v>
      </c>
      <c r="C90" s="155">
        <v>20191.74843</v>
      </c>
      <c r="D90" s="155">
        <v>47830.830729999994</v>
      </c>
      <c r="E90" s="155">
        <v>67459.851859999995</v>
      </c>
      <c r="F90" s="155">
        <v>85323.009749999997</v>
      </c>
      <c r="G90" s="155">
        <v>103521.90025000001</v>
      </c>
      <c r="H90" s="155">
        <v>107835.32061</v>
      </c>
      <c r="I90" s="155">
        <v>104348.45282000002</v>
      </c>
      <c r="J90" s="155">
        <v>110674.40957</v>
      </c>
      <c r="K90" s="155">
        <v>107565.84776999999</v>
      </c>
      <c r="L90" s="155">
        <v>104381.6107</v>
      </c>
      <c r="M90" s="155">
        <v>102263.82292000001</v>
      </c>
      <c r="N90" s="155">
        <v>98520.622589999999</v>
      </c>
      <c r="O90" s="155">
        <v>92291.59659999999</v>
      </c>
      <c r="P90" s="155">
        <v>84804.452650000007</v>
      </c>
      <c r="Q90" s="155">
        <v>82678.408049999998</v>
      </c>
      <c r="R90" s="155">
        <v>64133.334269999992</v>
      </c>
      <c r="S90" s="155">
        <v>53741.067580000003</v>
      </c>
      <c r="T90" s="155">
        <v>46901.715119999993</v>
      </c>
      <c r="U90" s="155">
        <v>45550.553889999996</v>
      </c>
      <c r="V90" s="155">
        <v>45575.42</v>
      </c>
      <c r="W90" s="155">
        <v>67509.08</v>
      </c>
      <c r="X90" s="155">
        <v>63878</v>
      </c>
      <c r="Y90" s="155">
        <v>63681</v>
      </c>
      <c r="Z90" s="155">
        <v>63526</v>
      </c>
      <c r="AA90" s="155">
        <v>55530</v>
      </c>
      <c r="AB90" s="155">
        <v>55844</v>
      </c>
      <c r="AC90" s="155">
        <v>57267</v>
      </c>
      <c r="AD90" s="155">
        <v>54480</v>
      </c>
      <c r="AE90" s="155">
        <v>46512</v>
      </c>
      <c r="AF90" s="155">
        <v>39443</v>
      </c>
      <c r="AG90" s="155">
        <v>39263</v>
      </c>
      <c r="AH90" s="155">
        <v>39466</v>
      </c>
      <c r="AI90" s="155">
        <v>29852</v>
      </c>
      <c r="AJ90" s="155">
        <v>22306</v>
      </c>
      <c r="AK90" s="155">
        <v>23451</v>
      </c>
      <c r="AL90" s="155">
        <v>21265</v>
      </c>
      <c r="AM90" s="155">
        <v>11228</v>
      </c>
      <c r="AN90" s="155">
        <v>3589</v>
      </c>
      <c r="AO90" s="155">
        <v>2847</v>
      </c>
      <c r="AP90" s="155">
        <v>3831</v>
      </c>
      <c r="AQ90" s="155">
        <v>1988.0503600000002</v>
      </c>
      <c r="AR90" s="155">
        <v>1504.35349</v>
      </c>
      <c r="AS90" s="155">
        <v>1647.7411500000001</v>
      </c>
      <c r="AT90" s="155">
        <v>2701.6277300000002</v>
      </c>
    </row>
    <row r="91" spans="1:46">
      <c r="A91" s="192"/>
      <c r="B91" s="151" t="s">
        <v>93</v>
      </c>
      <c r="C91" s="149">
        <v>0</v>
      </c>
      <c r="D91" s="149">
        <v>0</v>
      </c>
      <c r="E91" s="149">
        <v>0</v>
      </c>
      <c r="F91" s="149">
        <v>0</v>
      </c>
      <c r="G91" s="149">
        <v>0</v>
      </c>
      <c r="H91" s="149">
        <v>0</v>
      </c>
      <c r="I91" s="149">
        <v>0</v>
      </c>
      <c r="J91" s="149">
        <v>0</v>
      </c>
      <c r="K91" s="149">
        <v>0</v>
      </c>
      <c r="L91" s="149">
        <v>0</v>
      </c>
      <c r="M91" s="149">
        <v>0</v>
      </c>
      <c r="N91" s="149">
        <v>0</v>
      </c>
      <c r="O91" s="149">
        <v>0</v>
      </c>
      <c r="P91" s="149">
        <v>0</v>
      </c>
      <c r="Q91" s="149">
        <v>0</v>
      </c>
      <c r="R91" s="149">
        <v>0</v>
      </c>
      <c r="S91" s="149">
        <v>0</v>
      </c>
      <c r="T91" s="149">
        <v>0</v>
      </c>
      <c r="U91" s="149">
        <v>0</v>
      </c>
      <c r="V91" s="152">
        <v>0</v>
      </c>
      <c r="W91" s="152">
        <v>0</v>
      </c>
      <c r="X91" s="152">
        <v>0</v>
      </c>
      <c r="Y91" s="152">
        <v>0</v>
      </c>
      <c r="Z91" s="152">
        <v>0</v>
      </c>
      <c r="AA91" s="152">
        <v>0</v>
      </c>
      <c r="AB91" s="152">
        <v>0</v>
      </c>
      <c r="AC91" s="152">
        <v>0</v>
      </c>
      <c r="AD91" s="152">
        <v>0</v>
      </c>
      <c r="AE91" s="152">
        <v>0</v>
      </c>
      <c r="AF91" s="152">
        <v>0</v>
      </c>
      <c r="AG91" s="152">
        <v>0</v>
      </c>
      <c r="AH91" s="152">
        <v>0</v>
      </c>
      <c r="AI91" s="152">
        <v>0</v>
      </c>
      <c r="AJ91" s="152">
        <v>0</v>
      </c>
      <c r="AK91" s="152">
        <v>0</v>
      </c>
      <c r="AL91" s="152">
        <v>0</v>
      </c>
      <c r="AM91" s="152">
        <v>0</v>
      </c>
      <c r="AN91" s="152">
        <v>0</v>
      </c>
      <c r="AO91" s="152">
        <v>0</v>
      </c>
      <c r="AP91" s="152">
        <v>0</v>
      </c>
      <c r="AQ91" s="152">
        <v>0</v>
      </c>
      <c r="AR91" s="152">
        <v>0</v>
      </c>
      <c r="AS91" s="152">
        <v>0</v>
      </c>
      <c r="AT91" s="152">
        <v>0</v>
      </c>
    </row>
    <row r="92" spans="1:46">
      <c r="A92" s="192"/>
      <c r="B92" s="151" t="s">
        <v>53</v>
      </c>
      <c r="C92" s="155">
        <v>0</v>
      </c>
      <c r="D92" s="155">
        <v>0</v>
      </c>
      <c r="E92" s="155">
        <v>0</v>
      </c>
      <c r="F92" s="155">
        <v>0</v>
      </c>
      <c r="G92" s="155">
        <v>0</v>
      </c>
      <c r="H92" s="155">
        <v>0</v>
      </c>
      <c r="I92" s="155">
        <v>0</v>
      </c>
      <c r="J92" s="155">
        <v>0</v>
      </c>
      <c r="K92" s="155">
        <v>0</v>
      </c>
      <c r="L92" s="155">
        <v>0</v>
      </c>
      <c r="M92" s="155">
        <v>0</v>
      </c>
      <c r="N92" s="155">
        <v>0</v>
      </c>
      <c r="O92" s="155">
        <v>0</v>
      </c>
      <c r="P92" s="155">
        <v>0</v>
      </c>
      <c r="Q92" s="155">
        <v>0</v>
      </c>
      <c r="R92" s="155">
        <v>0</v>
      </c>
      <c r="S92" s="155">
        <v>0</v>
      </c>
      <c r="T92" s="155">
        <v>0</v>
      </c>
      <c r="U92" s="155">
        <v>0</v>
      </c>
      <c r="V92" s="155">
        <v>0</v>
      </c>
      <c r="W92" s="155">
        <v>0</v>
      </c>
      <c r="X92" s="155">
        <v>0</v>
      </c>
      <c r="Y92" s="155">
        <v>0</v>
      </c>
      <c r="Z92" s="155">
        <v>0</v>
      </c>
      <c r="AA92" s="155">
        <v>0</v>
      </c>
      <c r="AB92" s="155">
        <v>0</v>
      </c>
      <c r="AC92" s="155">
        <v>0</v>
      </c>
      <c r="AD92" s="155">
        <v>0</v>
      </c>
      <c r="AE92" s="155">
        <v>0</v>
      </c>
      <c r="AF92" s="155">
        <v>0</v>
      </c>
      <c r="AG92" s="155">
        <v>-1</v>
      </c>
      <c r="AH92" s="155">
        <v>-1</v>
      </c>
      <c r="AI92" s="155">
        <v>0</v>
      </c>
      <c r="AJ92" s="155">
        <v>0</v>
      </c>
      <c r="AK92" s="155">
        <v>0</v>
      </c>
      <c r="AL92" s="155">
        <v>0</v>
      </c>
      <c r="AM92" s="155">
        <v>0</v>
      </c>
      <c r="AN92" s="155">
        <v>0</v>
      </c>
      <c r="AO92" s="155">
        <v>0</v>
      </c>
      <c r="AP92" s="155">
        <v>0</v>
      </c>
      <c r="AQ92" s="155">
        <v>407.39805999999999</v>
      </c>
      <c r="AR92" s="155">
        <v>627.85834</v>
      </c>
      <c r="AS92" s="155">
        <v>585.56783999999993</v>
      </c>
      <c r="AT92" s="155">
        <v>776.02445999999998</v>
      </c>
    </row>
    <row r="93" spans="1:46">
      <c r="A93" s="192"/>
      <c r="B93" s="151" t="s">
        <v>60</v>
      </c>
      <c r="C93" s="149">
        <v>0</v>
      </c>
      <c r="D93" s="149">
        <v>0</v>
      </c>
      <c r="E93" s="149">
        <v>0</v>
      </c>
      <c r="F93" s="149">
        <v>0</v>
      </c>
      <c r="G93" s="149">
        <v>0</v>
      </c>
      <c r="H93" s="149">
        <v>0</v>
      </c>
      <c r="I93" s="149">
        <v>0</v>
      </c>
      <c r="J93" s="149">
        <v>0</v>
      </c>
      <c r="K93" s="149">
        <v>0</v>
      </c>
      <c r="L93" s="149">
        <v>0</v>
      </c>
      <c r="M93" s="149">
        <v>0</v>
      </c>
      <c r="N93" s="149">
        <v>0</v>
      </c>
      <c r="O93" s="149">
        <v>0</v>
      </c>
      <c r="P93" s="149">
        <v>0</v>
      </c>
      <c r="Q93" s="149">
        <v>0</v>
      </c>
      <c r="R93" s="149">
        <v>0</v>
      </c>
      <c r="S93" s="149">
        <v>0</v>
      </c>
      <c r="T93" s="149">
        <v>0</v>
      </c>
      <c r="U93" s="149">
        <v>0</v>
      </c>
      <c r="V93" s="152">
        <v>0</v>
      </c>
      <c r="W93" s="152">
        <v>0</v>
      </c>
      <c r="X93" s="152">
        <v>0</v>
      </c>
      <c r="Y93" s="152">
        <v>0</v>
      </c>
      <c r="Z93" s="152">
        <v>0</v>
      </c>
      <c r="AA93" s="152">
        <v>0</v>
      </c>
      <c r="AB93" s="152">
        <v>0</v>
      </c>
      <c r="AC93" s="152">
        <v>0</v>
      </c>
      <c r="AD93" s="152">
        <v>0</v>
      </c>
      <c r="AE93" s="152">
        <v>0</v>
      </c>
      <c r="AF93" s="152">
        <v>0</v>
      </c>
      <c r="AG93" s="152">
        <v>0</v>
      </c>
      <c r="AH93" s="152">
        <v>0</v>
      </c>
      <c r="AI93" s="152">
        <v>0</v>
      </c>
      <c r="AJ93" s="152">
        <v>0</v>
      </c>
      <c r="AK93" s="152">
        <v>0</v>
      </c>
      <c r="AL93" s="152">
        <v>0</v>
      </c>
      <c r="AM93" s="152">
        <v>0</v>
      </c>
      <c r="AN93" s="152">
        <v>0</v>
      </c>
      <c r="AO93" s="152">
        <v>0</v>
      </c>
      <c r="AP93" s="152">
        <v>0</v>
      </c>
      <c r="AQ93" s="152">
        <v>0</v>
      </c>
      <c r="AR93" s="152">
        <v>0</v>
      </c>
      <c r="AS93" s="152">
        <v>0</v>
      </c>
      <c r="AT93" s="152">
        <v>0</v>
      </c>
    </row>
    <row r="94" spans="1:46">
      <c r="A94" s="193"/>
      <c r="B94" s="154" t="s">
        <v>64</v>
      </c>
      <c r="C94" s="149">
        <v>1237236.7017000001</v>
      </c>
      <c r="D94" s="149">
        <v>1251328.80067</v>
      </c>
      <c r="E94" s="149">
        <v>1252997.7965700002</v>
      </c>
      <c r="F94" s="149">
        <v>1261697.5774300001</v>
      </c>
      <c r="G94" s="149">
        <v>1259528.6484400004</v>
      </c>
      <c r="H94" s="149">
        <v>1249264.33662</v>
      </c>
      <c r="I94" s="149">
        <v>1242831.4516400001</v>
      </c>
      <c r="J94" s="149">
        <v>1234064.1890099999</v>
      </c>
      <c r="K94" s="149">
        <v>1223523.9222199996</v>
      </c>
      <c r="L94" s="149">
        <v>1213176.9902599999</v>
      </c>
      <c r="M94" s="149">
        <v>1203399.1534099998</v>
      </c>
      <c r="N94" s="149">
        <v>1193540.77788</v>
      </c>
      <c r="O94" s="149">
        <v>1191869.3241700002</v>
      </c>
      <c r="P94" s="149">
        <v>1182331.88794</v>
      </c>
      <c r="Q94" s="149">
        <v>1171379.6966299999</v>
      </c>
      <c r="R94" s="149">
        <v>1479983.1552300001</v>
      </c>
      <c r="S94" s="149">
        <v>1475738.9686799999</v>
      </c>
      <c r="T94" s="149">
        <v>1468659.01679</v>
      </c>
      <c r="U94" s="149">
        <v>1455405.1052799998</v>
      </c>
      <c r="V94" s="149">
        <v>1511396.3900000001</v>
      </c>
      <c r="W94" s="149">
        <v>1499425.58</v>
      </c>
      <c r="X94" s="149">
        <v>1562041</v>
      </c>
      <c r="Y94" s="149">
        <v>1560222</v>
      </c>
      <c r="Z94" s="149">
        <v>1550201</v>
      </c>
      <c r="AA94" s="149">
        <v>1482018</v>
      </c>
      <c r="AB94" s="149">
        <v>1504516</v>
      </c>
      <c r="AC94" s="149">
        <v>1525057</v>
      </c>
      <c r="AD94" s="149">
        <v>1535237</v>
      </c>
      <c r="AE94" s="149">
        <v>1613266</v>
      </c>
      <c r="AF94" s="149">
        <v>1731096</v>
      </c>
      <c r="AG94" s="149">
        <v>1766286</v>
      </c>
      <c r="AH94" s="149">
        <v>1833076</v>
      </c>
      <c r="AI94" s="149">
        <v>1886634</v>
      </c>
      <c r="AJ94" s="149">
        <v>1955960</v>
      </c>
      <c r="AK94" s="149">
        <v>2032735</v>
      </c>
      <c r="AL94" s="149">
        <v>2096572</v>
      </c>
      <c r="AM94" s="149">
        <v>2163719</v>
      </c>
      <c r="AN94" s="149">
        <v>2195744</v>
      </c>
      <c r="AO94" s="149">
        <v>2232310</v>
      </c>
      <c r="AP94" s="149">
        <v>2271722</v>
      </c>
      <c r="AQ94" s="149">
        <v>2281963.5239300001</v>
      </c>
      <c r="AR94" s="149">
        <f>SUM(AR95:AR98)</f>
        <v>2275857.0477700001</v>
      </c>
      <c r="AS94" s="149">
        <f>SUM(AS95:AS98)</f>
        <v>2279673.7662099996</v>
      </c>
      <c r="AT94" s="149">
        <f>SUM(AT95:AT98)</f>
        <v>2262272.7404900002</v>
      </c>
    </row>
    <row r="95" spans="1:46">
      <c r="A95" s="194"/>
      <c r="B95" s="158" t="s">
        <v>65</v>
      </c>
      <c r="C95" s="152">
        <v>0</v>
      </c>
      <c r="D95" s="152">
        <v>0</v>
      </c>
      <c r="E95" s="152">
        <v>0</v>
      </c>
      <c r="F95" s="152">
        <v>0</v>
      </c>
      <c r="G95" s="152">
        <v>0</v>
      </c>
      <c r="H95" s="152">
        <v>0</v>
      </c>
      <c r="I95" s="152">
        <v>0</v>
      </c>
      <c r="J95" s="152">
        <v>0</v>
      </c>
      <c r="K95" s="152">
        <v>0</v>
      </c>
      <c r="L95" s="152">
        <v>0</v>
      </c>
      <c r="M95" s="152">
        <v>0</v>
      </c>
      <c r="N95" s="152">
        <v>0</v>
      </c>
      <c r="O95" s="152">
        <v>0</v>
      </c>
      <c r="P95" s="152">
        <v>0</v>
      </c>
      <c r="Q95" s="152">
        <v>0</v>
      </c>
      <c r="R95" s="152">
        <v>0</v>
      </c>
      <c r="S95" s="152">
        <v>0</v>
      </c>
      <c r="T95" s="152">
        <v>0</v>
      </c>
      <c r="U95" s="152">
        <v>0</v>
      </c>
      <c r="V95" s="152">
        <v>0</v>
      </c>
      <c r="W95" s="152">
        <v>0</v>
      </c>
      <c r="X95" s="152">
        <v>0</v>
      </c>
      <c r="Y95" s="152">
        <v>0</v>
      </c>
      <c r="Z95" s="152">
        <v>0</v>
      </c>
      <c r="AA95" s="152">
        <v>0</v>
      </c>
      <c r="AB95" s="152">
        <v>0</v>
      </c>
      <c r="AC95" s="152">
        <v>0</v>
      </c>
      <c r="AD95" s="152">
        <v>0</v>
      </c>
      <c r="AE95" s="152">
        <v>0</v>
      </c>
      <c r="AF95" s="152">
        <v>28</v>
      </c>
      <c r="AG95" s="152">
        <v>461</v>
      </c>
      <c r="AH95" s="152">
        <v>0</v>
      </c>
      <c r="AI95" s="152">
        <v>0</v>
      </c>
      <c r="AJ95" s="152">
        <v>0</v>
      </c>
      <c r="AK95" s="152">
        <v>0</v>
      </c>
      <c r="AL95" s="152">
        <v>0</v>
      </c>
      <c r="AM95" s="152">
        <v>0</v>
      </c>
      <c r="AN95" s="152">
        <v>0</v>
      </c>
      <c r="AO95" s="152">
        <v>0</v>
      </c>
      <c r="AP95" s="152">
        <v>0</v>
      </c>
      <c r="AQ95" s="152">
        <v>0</v>
      </c>
      <c r="AR95" s="152">
        <v>0</v>
      </c>
      <c r="AS95" s="152">
        <v>0</v>
      </c>
      <c r="AT95" s="152">
        <v>0</v>
      </c>
    </row>
    <row r="96" spans="1:46">
      <c r="A96" s="194"/>
      <c r="B96" s="158" t="s">
        <v>66</v>
      </c>
      <c r="C96" s="152">
        <v>1232140.15121</v>
      </c>
      <c r="D96" s="152">
        <v>1246287.1159399999</v>
      </c>
      <c r="E96" s="152">
        <v>1248044.7192700002</v>
      </c>
      <c r="F96" s="152">
        <v>1256852.6179500001</v>
      </c>
      <c r="G96" s="152">
        <v>1254761.8334000004</v>
      </c>
      <c r="H96" s="152">
        <v>1244585.94979</v>
      </c>
      <c r="I96" s="152">
        <v>1238165.4980400002</v>
      </c>
      <c r="J96" s="152">
        <v>1229482.8634899999</v>
      </c>
      <c r="K96" s="152">
        <v>1219035.3579199996</v>
      </c>
      <c r="L96" s="152">
        <v>1208766.3673599998</v>
      </c>
      <c r="M96" s="152">
        <v>1199084.9966899997</v>
      </c>
      <c r="N96" s="152">
        <v>1189287.8100099999</v>
      </c>
      <c r="O96" s="152">
        <v>1187714.6471600002</v>
      </c>
      <c r="P96" s="152">
        <v>1178275.50177</v>
      </c>
      <c r="Q96" s="152">
        <v>1167417.31247</v>
      </c>
      <c r="R96" s="152">
        <v>1476091.0134400001</v>
      </c>
      <c r="S96" s="152">
        <v>1462043.66353</v>
      </c>
      <c r="T96" s="152">
        <v>1455450.9299300001</v>
      </c>
      <c r="U96" s="152">
        <v>1451780.6826199999</v>
      </c>
      <c r="V96" s="152">
        <v>1507863.58</v>
      </c>
      <c r="W96" s="152">
        <v>1495988.37</v>
      </c>
      <c r="X96" s="152">
        <v>1558699</v>
      </c>
      <c r="Y96" s="152">
        <v>1556943</v>
      </c>
      <c r="Z96" s="152">
        <v>1549286</v>
      </c>
      <c r="AA96" s="152">
        <v>1481128</v>
      </c>
      <c r="AB96" s="152">
        <v>1503650</v>
      </c>
      <c r="AC96" s="152">
        <v>1524212</v>
      </c>
      <c r="AD96" s="152">
        <v>1534412</v>
      </c>
      <c r="AE96" s="152">
        <v>1612461</v>
      </c>
      <c r="AF96" s="152">
        <v>1730282</v>
      </c>
      <c r="AG96" s="152">
        <v>1765059</v>
      </c>
      <c r="AH96" s="152">
        <v>1832329</v>
      </c>
      <c r="AI96" s="152">
        <v>1885905</v>
      </c>
      <c r="AJ96" s="152">
        <v>1955249</v>
      </c>
      <c r="AK96" s="152">
        <v>2032041</v>
      </c>
      <c r="AL96" s="152">
        <v>2095895</v>
      </c>
      <c r="AM96" s="152">
        <v>2163059</v>
      </c>
      <c r="AN96" s="152">
        <v>2195100</v>
      </c>
      <c r="AO96" s="152">
        <v>2231682</v>
      </c>
      <c r="AP96" s="152">
        <v>2271110</v>
      </c>
      <c r="AQ96" s="152">
        <v>2281367.0761700002</v>
      </c>
      <c r="AR96" s="152">
        <v>2275149.3697500001</v>
      </c>
      <c r="AS96" s="152">
        <v>2274200.9740999998</v>
      </c>
      <c r="AT96" s="152">
        <v>2257587.0613900004</v>
      </c>
    </row>
    <row r="97" spans="1:46">
      <c r="A97" s="194"/>
      <c r="B97" s="158" t="s">
        <v>67</v>
      </c>
      <c r="C97" s="152">
        <v>5096.5504899999996</v>
      </c>
      <c r="D97" s="152">
        <v>5041.6847299999999</v>
      </c>
      <c r="E97" s="152">
        <v>4953.0772999999999</v>
      </c>
      <c r="F97" s="152">
        <v>4844.9594799999995</v>
      </c>
      <c r="G97" s="152">
        <v>4766.8150400000004</v>
      </c>
      <c r="H97" s="152">
        <v>4678.3868300000004</v>
      </c>
      <c r="I97" s="152">
        <v>4665.9536000000007</v>
      </c>
      <c r="J97" s="152">
        <v>4581.3255200000003</v>
      </c>
      <c r="K97" s="152">
        <v>4488.5643000000009</v>
      </c>
      <c r="L97" s="152">
        <v>4410.6229000000012</v>
      </c>
      <c r="M97" s="152">
        <v>4314.15672</v>
      </c>
      <c r="N97" s="152">
        <v>4252.9678700000004</v>
      </c>
      <c r="O97" s="152">
        <v>4154.6770099999994</v>
      </c>
      <c r="P97" s="152">
        <v>4056.3861699999998</v>
      </c>
      <c r="Q97" s="152">
        <v>3962.3841600000001</v>
      </c>
      <c r="R97" s="152">
        <v>3892.1417900000001</v>
      </c>
      <c r="S97" s="152">
        <v>13695.30515</v>
      </c>
      <c r="T97" s="152">
        <v>13208.086859999999</v>
      </c>
      <c r="U97" s="152">
        <v>3624.4226600000002</v>
      </c>
      <c r="V97" s="152">
        <v>3532.81</v>
      </c>
      <c r="W97" s="152">
        <v>3437.21</v>
      </c>
      <c r="X97" s="152">
        <v>3342</v>
      </c>
      <c r="Y97" s="152">
        <v>3279</v>
      </c>
      <c r="Z97" s="152">
        <v>915</v>
      </c>
      <c r="AA97" s="152">
        <v>890</v>
      </c>
      <c r="AB97" s="152">
        <v>866</v>
      </c>
      <c r="AC97" s="152">
        <v>845</v>
      </c>
      <c r="AD97" s="152">
        <v>825</v>
      </c>
      <c r="AE97" s="152">
        <v>805</v>
      </c>
      <c r="AF97" s="152">
        <v>786</v>
      </c>
      <c r="AG97" s="152">
        <v>766</v>
      </c>
      <c r="AH97" s="152">
        <v>747</v>
      </c>
      <c r="AI97" s="152">
        <v>729</v>
      </c>
      <c r="AJ97" s="152">
        <v>711</v>
      </c>
      <c r="AK97" s="152">
        <v>694</v>
      </c>
      <c r="AL97" s="152">
        <v>677</v>
      </c>
      <c r="AM97" s="152">
        <v>660</v>
      </c>
      <c r="AN97" s="152">
        <v>644</v>
      </c>
      <c r="AO97" s="152">
        <v>628</v>
      </c>
      <c r="AP97" s="152">
        <v>612</v>
      </c>
      <c r="AQ97" s="152">
        <v>596.44776000000002</v>
      </c>
      <c r="AR97" s="152">
        <v>707.67802000000006</v>
      </c>
      <c r="AS97" s="152">
        <v>5472.7921100000003</v>
      </c>
      <c r="AT97" s="152">
        <v>4685.6790999999994</v>
      </c>
    </row>
    <row r="98" spans="1:46">
      <c r="A98" s="195"/>
      <c r="B98" s="163" t="s">
        <v>68</v>
      </c>
      <c r="C98" s="152">
        <v>0</v>
      </c>
      <c r="D98" s="152">
        <v>0</v>
      </c>
      <c r="E98" s="152">
        <v>0</v>
      </c>
      <c r="F98" s="152">
        <v>0</v>
      </c>
      <c r="G98" s="152">
        <v>0</v>
      </c>
      <c r="H98" s="152">
        <v>0</v>
      </c>
      <c r="I98" s="152">
        <v>0</v>
      </c>
      <c r="J98" s="152">
        <v>0</v>
      </c>
      <c r="K98" s="152">
        <v>0</v>
      </c>
      <c r="L98" s="152">
        <v>0</v>
      </c>
      <c r="M98" s="152">
        <v>0</v>
      </c>
      <c r="N98" s="152">
        <v>0</v>
      </c>
      <c r="O98" s="152">
        <v>0</v>
      </c>
      <c r="P98" s="152">
        <v>0</v>
      </c>
      <c r="Q98" s="152">
        <v>0</v>
      </c>
      <c r="R98" s="152">
        <v>0</v>
      </c>
      <c r="S98" s="152">
        <v>0</v>
      </c>
      <c r="T98" s="152">
        <v>0</v>
      </c>
      <c r="U98" s="152">
        <v>0</v>
      </c>
      <c r="V98" s="152">
        <v>0</v>
      </c>
      <c r="W98" s="152">
        <v>0</v>
      </c>
      <c r="X98" s="152">
        <v>0</v>
      </c>
      <c r="Y98" s="152">
        <v>0</v>
      </c>
      <c r="Z98" s="152">
        <v>0</v>
      </c>
      <c r="AA98" s="152">
        <v>0</v>
      </c>
      <c r="AB98" s="152">
        <v>0</v>
      </c>
      <c r="AC98" s="152">
        <v>0</v>
      </c>
      <c r="AD98" s="152">
        <v>0</v>
      </c>
      <c r="AE98" s="152">
        <v>0</v>
      </c>
      <c r="AF98" s="152">
        <v>0</v>
      </c>
      <c r="AG98" s="152">
        <v>0</v>
      </c>
      <c r="AH98" s="152">
        <v>0</v>
      </c>
      <c r="AI98" s="152">
        <v>0</v>
      </c>
      <c r="AJ98" s="152">
        <v>0</v>
      </c>
      <c r="AK98" s="152">
        <v>0</v>
      </c>
      <c r="AL98" s="152">
        <v>0</v>
      </c>
      <c r="AM98" s="152">
        <v>0</v>
      </c>
      <c r="AN98" s="152">
        <v>0</v>
      </c>
      <c r="AO98" s="152">
        <v>0</v>
      </c>
      <c r="AP98" s="152">
        <v>0</v>
      </c>
      <c r="AQ98" s="152">
        <v>0</v>
      </c>
      <c r="AR98" s="152">
        <v>0</v>
      </c>
      <c r="AS98" s="152">
        <v>0</v>
      </c>
      <c r="AT98" s="152">
        <v>0</v>
      </c>
    </row>
    <row r="99" spans="1:46">
      <c r="A99" s="193"/>
      <c r="B99" s="161" t="s">
        <v>69</v>
      </c>
      <c r="C99" s="317">
        <v>1388805.87729</v>
      </c>
      <c r="D99" s="317">
        <v>1360951.1371900002</v>
      </c>
      <c r="E99" s="317">
        <v>1421598.6110600003</v>
      </c>
      <c r="F99" s="317">
        <v>1461841.3711100002</v>
      </c>
      <c r="G99" s="317">
        <v>1460653.8419900003</v>
      </c>
      <c r="H99" s="317">
        <v>1499670.9545499999</v>
      </c>
      <c r="I99" s="317">
        <v>1582329.8937000001</v>
      </c>
      <c r="J99" s="317">
        <v>1543953.5905999998</v>
      </c>
      <c r="K99" s="317">
        <v>1545197.5235499996</v>
      </c>
      <c r="L99" s="317">
        <v>1577112.4832999997</v>
      </c>
      <c r="M99" s="317">
        <v>1530763.1282399998</v>
      </c>
      <c r="N99" s="317">
        <v>1459840.9847899999</v>
      </c>
      <c r="O99" s="317">
        <v>1487212.4215300002</v>
      </c>
      <c r="P99" s="317">
        <v>1555924.5824200001</v>
      </c>
      <c r="Q99" s="317">
        <v>1571830.3301299999</v>
      </c>
      <c r="R99" s="317">
        <v>2209231.7660699999</v>
      </c>
      <c r="S99" s="317">
        <v>2225094.3305500001</v>
      </c>
      <c r="T99" s="317">
        <v>2242973.2299100002</v>
      </c>
      <c r="U99" s="317">
        <v>2291252.1598399999</v>
      </c>
      <c r="V99" s="317">
        <v>2019370.8512200001</v>
      </c>
      <c r="W99" s="317">
        <v>2117587.62</v>
      </c>
      <c r="X99" s="317">
        <v>2123246</v>
      </c>
      <c r="Y99" s="317">
        <v>2113232</v>
      </c>
      <c r="Z99" s="317">
        <v>2254812</v>
      </c>
      <c r="AA99" s="317">
        <v>2202978</v>
      </c>
      <c r="AB99" s="317">
        <v>2032410</v>
      </c>
      <c r="AC99" s="317">
        <v>2047131</v>
      </c>
      <c r="AD99" s="317">
        <v>2084339</v>
      </c>
      <c r="AE99" s="317">
        <v>2120761</v>
      </c>
      <c r="AF99" s="317">
        <v>2268618</v>
      </c>
      <c r="AG99" s="317">
        <v>2385613</v>
      </c>
      <c r="AH99" s="317">
        <v>2334184</v>
      </c>
      <c r="AI99" s="317">
        <v>2251877</v>
      </c>
      <c r="AJ99" s="317">
        <v>2340735</v>
      </c>
      <c r="AK99" s="317">
        <v>2496351</v>
      </c>
      <c r="AL99" s="317">
        <v>2445319</v>
      </c>
      <c r="AM99" s="317">
        <v>2466000</v>
      </c>
      <c r="AN99" s="317">
        <v>2532862</v>
      </c>
      <c r="AO99" s="317">
        <v>2636803</v>
      </c>
      <c r="AP99" s="317">
        <v>2794460</v>
      </c>
      <c r="AQ99" s="317">
        <v>2727262.7932899999</v>
      </c>
      <c r="AR99" s="317">
        <f>AR80+AR64</f>
        <v>2868749.2971800002</v>
      </c>
      <c r="AS99" s="317">
        <f>AS80+AS64</f>
        <v>3110457.6615899997</v>
      </c>
      <c r="AT99" s="317">
        <f>AT80+AT64</f>
        <v>2899998.0632199999</v>
      </c>
    </row>
    <row r="100" spans="1:46" ht="15" thickBot="1"/>
    <row r="101" spans="1:46" ht="16" customHeight="1" thickTop="1" thickBot="1">
      <c r="A101" s="185"/>
      <c r="B101" s="27" t="s">
        <v>95</v>
      </c>
      <c r="C101" s="391">
        <v>2015</v>
      </c>
      <c r="D101" s="391"/>
      <c r="E101" s="391"/>
      <c r="F101" s="391"/>
      <c r="G101" s="392">
        <v>2016</v>
      </c>
      <c r="H101" s="391"/>
      <c r="I101" s="391"/>
      <c r="J101" s="391"/>
      <c r="K101" s="392">
        <v>2017</v>
      </c>
      <c r="L101" s="391"/>
      <c r="M101" s="391"/>
      <c r="N101" s="391"/>
      <c r="O101" s="392">
        <v>2018</v>
      </c>
      <c r="P101" s="391"/>
      <c r="Q101" s="391"/>
      <c r="R101" s="391"/>
      <c r="S101" s="392">
        <v>2019</v>
      </c>
      <c r="T101" s="391"/>
      <c r="U101" s="391"/>
      <c r="V101" s="391"/>
      <c r="W101" s="392">
        <v>2020</v>
      </c>
      <c r="X101" s="391"/>
      <c r="Y101" s="391"/>
      <c r="Z101" s="391"/>
      <c r="AA101" s="392">
        <v>2021</v>
      </c>
      <c r="AB101" s="391"/>
      <c r="AC101" s="391"/>
      <c r="AD101" s="391"/>
      <c r="AE101" s="392">
        <v>2022</v>
      </c>
      <c r="AF101" s="391"/>
      <c r="AG101" s="391"/>
      <c r="AH101" s="391"/>
      <c r="AI101" s="392">
        <v>2023</v>
      </c>
      <c r="AJ101" s="391"/>
      <c r="AK101" s="391"/>
      <c r="AL101" s="391"/>
      <c r="AM101" s="392">
        <v>2024</v>
      </c>
      <c r="AN101" s="391"/>
      <c r="AO101" s="391"/>
      <c r="AP101" s="391"/>
      <c r="AQ101" s="393">
        <v>2025</v>
      </c>
      <c r="AR101" s="394"/>
      <c r="AS101" s="394"/>
      <c r="AT101" s="394"/>
    </row>
    <row r="102" spans="1:46" ht="16" customHeight="1" thickTop="1">
      <c r="A102" s="185"/>
      <c r="B102" s="28" t="s">
        <v>97</v>
      </c>
      <c r="C102" s="29" t="s">
        <v>0</v>
      </c>
      <c r="D102" s="29" t="s">
        <v>1</v>
      </c>
      <c r="E102" s="29" t="s">
        <v>2</v>
      </c>
      <c r="F102" s="29" t="s">
        <v>3</v>
      </c>
      <c r="G102" s="29" t="s">
        <v>4</v>
      </c>
      <c r="H102" s="29" t="s">
        <v>5</v>
      </c>
      <c r="I102" s="29" t="s">
        <v>6</v>
      </c>
      <c r="J102" s="29" t="s">
        <v>7</v>
      </c>
      <c r="K102" s="29" t="s">
        <v>8</v>
      </c>
      <c r="L102" s="29" t="s">
        <v>90</v>
      </c>
      <c r="M102" s="29" t="s">
        <v>102</v>
      </c>
      <c r="N102" s="29" t="s">
        <v>103</v>
      </c>
      <c r="O102" s="29" t="s">
        <v>104</v>
      </c>
      <c r="P102" s="29" t="s">
        <v>106</v>
      </c>
      <c r="Q102" s="29" t="s">
        <v>107</v>
      </c>
      <c r="R102" s="29" t="s">
        <v>108</v>
      </c>
      <c r="S102" s="29" t="s">
        <v>109</v>
      </c>
      <c r="T102" s="29" t="s">
        <v>111</v>
      </c>
      <c r="U102" s="29" t="s">
        <v>116</v>
      </c>
      <c r="V102" s="29" t="s">
        <v>117</v>
      </c>
      <c r="W102" s="29" t="s">
        <v>159</v>
      </c>
      <c r="X102" s="29" t="s">
        <v>178</v>
      </c>
      <c r="Y102" s="29" t="s">
        <v>181</v>
      </c>
      <c r="Z102" s="29" t="s">
        <v>197</v>
      </c>
      <c r="AA102" s="29" t="s">
        <v>199</v>
      </c>
      <c r="AB102" s="29" t="s">
        <v>201</v>
      </c>
      <c r="AC102" s="29" t="s">
        <v>204</v>
      </c>
      <c r="AD102" s="29" t="s">
        <v>206</v>
      </c>
      <c r="AE102" s="29" t="s">
        <v>209</v>
      </c>
      <c r="AF102" s="29" t="s">
        <v>214</v>
      </c>
      <c r="AG102" s="29" t="s">
        <v>222</v>
      </c>
      <c r="AH102" s="29" t="s">
        <v>226</v>
      </c>
      <c r="AI102" s="29" t="s">
        <v>244</v>
      </c>
      <c r="AJ102" s="29" t="s">
        <v>248</v>
      </c>
      <c r="AK102" s="29" t="s">
        <v>266</v>
      </c>
      <c r="AL102" s="29" t="str">
        <f t="shared" ref="AL102:AQ102" si="2">AL8</f>
        <v>4T23</v>
      </c>
      <c r="AM102" s="29" t="str">
        <f t="shared" si="2"/>
        <v>1T24</v>
      </c>
      <c r="AN102" s="29" t="str">
        <f t="shared" si="2"/>
        <v>2T24</v>
      </c>
      <c r="AO102" s="29" t="str">
        <f t="shared" si="2"/>
        <v>3T24</v>
      </c>
      <c r="AP102" s="29" t="str">
        <f t="shared" si="2"/>
        <v>4T24</v>
      </c>
      <c r="AQ102" s="29" t="str">
        <f t="shared" si="2"/>
        <v>1T25</v>
      </c>
      <c r="AR102" s="29" t="str">
        <f>AR8</f>
        <v>2T25</v>
      </c>
      <c r="AS102" s="29" t="str">
        <f>AS8</f>
        <v>3T25</v>
      </c>
      <c r="AT102" s="29" t="str">
        <f>AT8</f>
        <v>4T25</v>
      </c>
    </row>
    <row r="103" spans="1:46">
      <c r="A103" s="193"/>
      <c r="B103" s="154" t="s">
        <v>71</v>
      </c>
      <c r="C103" s="149">
        <v>923287.69065</v>
      </c>
      <c r="D103" s="149">
        <v>948405.79681000009</v>
      </c>
      <c r="E103" s="149">
        <v>721451.7588500001</v>
      </c>
      <c r="F103" s="149">
        <v>745431.65778000013</v>
      </c>
      <c r="G103" s="149">
        <v>783561.30774999992</v>
      </c>
      <c r="H103" s="149">
        <v>824711.0557400001</v>
      </c>
      <c r="I103" s="149">
        <v>899195.75598999998</v>
      </c>
      <c r="J103" s="149">
        <v>920265.56822000002</v>
      </c>
      <c r="K103" s="149">
        <v>159405.24434999999</v>
      </c>
      <c r="L103" s="149">
        <v>138324.96729</v>
      </c>
      <c r="M103" s="149">
        <v>139216.86254999999</v>
      </c>
      <c r="N103" s="149">
        <v>111762.19434</v>
      </c>
      <c r="O103" s="149">
        <v>358374.06457000005</v>
      </c>
      <c r="P103" s="149">
        <v>430457.15479</v>
      </c>
      <c r="Q103" s="149">
        <v>439579.35139999999</v>
      </c>
      <c r="R103" s="149">
        <v>169915.12828</v>
      </c>
      <c r="S103" s="149">
        <v>105916.85347999999</v>
      </c>
      <c r="T103" s="149">
        <v>154291.84492999999</v>
      </c>
      <c r="U103" s="149">
        <v>203845.31899</v>
      </c>
      <c r="V103" s="149">
        <v>201189.95</v>
      </c>
      <c r="W103" s="149">
        <v>235836.71000000002</v>
      </c>
      <c r="X103" s="149">
        <v>213346</v>
      </c>
      <c r="Y103" s="149">
        <v>278357</v>
      </c>
      <c r="Z103" s="149">
        <v>330657</v>
      </c>
      <c r="AA103" s="149">
        <v>212846</v>
      </c>
      <c r="AB103" s="149">
        <v>238659</v>
      </c>
      <c r="AC103" s="149">
        <v>279442</v>
      </c>
      <c r="AD103" s="149">
        <v>315645</v>
      </c>
      <c r="AE103" s="149">
        <v>282683</v>
      </c>
      <c r="AF103" s="149">
        <v>297768</v>
      </c>
      <c r="AG103" s="149">
        <v>409285</v>
      </c>
      <c r="AH103" s="149">
        <v>449625</v>
      </c>
      <c r="AI103" s="149">
        <v>279168</v>
      </c>
      <c r="AJ103" s="149">
        <v>419220</v>
      </c>
      <c r="AK103" s="149">
        <v>489772</v>
      </c>
      <c r="AL103" s="149">
        <v>420995</v>
      </c>
      <c r="AM103" s="149">
        <v>349989</v>
      </c>
      <c r="AN103" s="149">
        <v>443816.99737</v>
      </c>
      <c r="AO103" s="149">
        <v>623730.26341999997</v>
      </c>
      <c r="AP103" s="149">
        <v>508443.51199999999</v>
      </c>
      <c r="AQ103" s="149">
        <v>404652.37578</v>
      </c>
      <c r="AR103" s="149">
        <f>SUM(AR104:AR121)</f>
        <v>553186.47795999993</v>
      </c>
      <c r="AS103" s="149">
        <f>SUM(AS104:AS121)</f>
        <v>800122.96331000002</v>
      </c>
      <c r="AT103" s="149">
        <f>SUM(AT104:AT121)</f>
        <v>768789.33843999985</v>
      </c>
    </row>
    <row r="104" spans="1:46">
      <c r="A104" s="193"/>
      <c r="B104" s="163" t="s">
        <v>72</v>
      </c>
      <c r="C104" s="152">
        <v>29232.923160000002</v>
      </c>
      <c r="D104" s="152">
        <v>19913.285480000002</v>
      </c>
      <c r="E104" s="152">
        <v>23328.597729999998</v>
      </c>
      <c r="F104" s="152">
        <v>15780.413330000001</v>
      </c>
      <c r="G104" s="152">
        <v>13384.364820000001</v>
      </c>
      <c r="H104" s="152">
        <v>14264.18973</v>
      </c>
      <c r="I104" s="152">
        <v>19151.763279999999</v>
      </c>
      <c r="J104" s="152">
        <v>21075.43087</v>
      </c>
      <c r="K104" s="152">
        <v>56355.381990000002</v>
      </c>
      <c r="L104" s="152">
        <v>69572.443880000006</v>
      </c>
      <c r="M104" s="152">
        <v>61278.642689999993</v>
      </c>
      <c r="N104" s="152">
        <v>57246</v>
      </c>
      <c r="O104" s="152">
        <v>48490.330909999997</v>
      </c>
      <c r="P104" s="152">
        <v>62407.774709999998</v>
      </c>
      <c r="Q104" s="152">
        <v>61622.371049999994</v>
      </c>
      <c r="R104" s="152">
        <v>69661.755309999993</v>
      </c>
      <c r="S104" s="152">
        <v>71937.087379999997</v>
      </c>
      <c r="T104" s="152">
        <v>81613.984319999989</v>
      </c>
      <c r="U104" s="152">
        <v>65786.526389999999</v>
      </c>
      <c r="V104" s="152">
        <v>148342.45000000001</v>
      </c>
      <c r="W104" s="152">
        <v>127695.83</v>
      </c>
      <c r="X104" s="152">
        <v>133284</v>
      </c>
      <c r="Y104" s="152">
        <v>112830</v>
      </c>
      <c r="Z104" s="152">
        <v>106726</v>
      </c>
      <c r="AA104" s="152">
        <v>46456</v>
      </c>
      <c r="AB104" s="152">
        <v>43162</v>
      </c>
      <c r="AC104" s="152">
        <v>57130</v>
      </c>
      <c r="AD104" s="152">
        <v>52247</v>
      </c>
      <c r="AE104" s="152">
        <v>50342</v>
      </c>
      <c r="AF104" s="152">
        <v>43933</v>
      </c>
      <c r="AG104" s="152">
        <v>71835</v>
      </c>
      <c r="AH104" s="152">
        <v>56518</v>
      </c>
      <c r="AI104" s="152">
        <v>35057</v>
      </c>
      <c r="AJ104" s="152">
        <v>76823</v>
      </c>
      <c r="AK104" s="152">
        <v>54056</v>
      </c>
      <c r="AL104" s="152">
        <v>49310</v>
      </c>
      <c r="AM104" s="152">
        <v>46708</v>
      </c>
      <c r="AN104" s="152">
        <v>65748</v>
      </c>
      <c r="AO104" s="152">
        <v>48056</v>
      </c>
      <c r="AP104" s="152">
        <v>51632</v>
      </c>
      <c r="AQ104" s="152">
        <v>51918.76066</v>
      </c>
      <c r="AR104" s="152">
        <v>78769.657699999982</v>
      </c>
      <c r="AS104" s="152">
        <v>90188.040999999997</v>
      </c>
      <c r="AT104" s="152">
        <v>130446.49206</v>
      </c>
    </row>
    <row r="105" spans="1:46">
      <c r="A105" s="193"/>
      <c r="B105" s="163" t="s">
        <v>207</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v>0</v>
      </c>
      <c r="AE105" s="152">
        <v>0</v>
      </c>
      <c r="AF105" s="152">
        <v>0</v>
      </c>
      <c r="AG105" s="152">
        <v>0</v>
      </c>
      <c r="AH105" s="152">
        <v>0</v>
      </c>
      <c r="AI105" s="152">
        <v>0</v>
      </c>
      <c r="AJ105" s="152">
        <v>0</v>
      </c>
      <c r="AK105" s="152">
        <v>0</v>
      </c>
      <c r="AL105" s="152">
        <v>0</v>
      </c>
      <c r="AM105" s="152">
        <v>0</v>
      </c>
      <c r="AN105" s="152">
        <v>0</v>
      </c>
      <c r="AO105" s="152">
        <v>0</v>
      </c>
      <c r="AP105" s="152">
        <v>0</v>
      </c>
      <c r="AQ105" s="152">
        <v>0</v>
      </c>
      <c r="AR105" s="152">
        <v>0</v>
      </c>
      <c r="AS105" s="152">
        <v>0</v>
      </c>
      <c r="AT105" s="152">
        <v>0</v>
      </c>
    </row>
    <row r="106" spans="1:46">
      <c r="A106" s="193"/>
      <c r="B106" s="163" t="s">
        <v>74</v>
      </c>
      <c r="C106" s="152">
        <v>2286.1817200000005</v>
      </c>
      <c r="D106" s="152">
        <v>463.14566000000002</v>
      </c>
      <c r="E106" s="152">
        <v>772.31358999999975</v>
      </c>
      <c r="F106" s="152">
        <v>1560.7204699999998</v>
      </c>
      <c r="G106" s="152">
        <v>885.39429000000007</v>
      </c>
      <c r="H106" s="152">
        <v>5960.8129500000014</v>
      </c>
      <c r="I106" s="152">
        <v>2679.2981600000003</v>
      </c>
      <c r="J106" s="152">
        <v>2271.9671099999996</v>
      </c>
      <c r="K106" s="152">
        <v>8706.1044800000018</v>
      </c>
      <c r="L106" s="152">
        <v>13568.58016</v>
      </c>
      <c r="M106" s="152">
        <v>18263.672310000009</v>
      </c>
      <c r="N106" s="152">
        <v>11770</v>
      </c>
      <c r="O106" s="152">
        <v>7743.3743400000003</v>
      </c>
      <c r="P106" s="152">
        <v>7586.7080400000004</v>
      </c>
      <c r="Q106" s="152">
        <v>8697.7103200000001</v>
      </c>
      <c r="R106" s="152">
        <v>18924.023359999999</v>
      </c>
      <c r="S106" s="152">
        <v>9193.3610900000003</v>
      </c>
      <c r="T106" s="152">
        <v>10125.31263</v>
      </c>
      <c r="U106" s="152">
        <v>12280.143830000001</v>
      </c>
      <c r="V106" s="152">
        <v>10455.16</v>
      </c>
      <c r="W106" s="152">
        <v>17595.580000000002</v>
      </c>
      <c r="X106" s="152">
        <v>23545</v>
      </c>
      <c r="Y106" s="152">
        <v>20037</v>
      </c>
      <c r="Z106" s="152">
        <v>19032</v>
      </c>
      <c r="AA106" s="152">
        <v>6892</v>
      </c>
      <c r="AB106" s="152">
        <v>6839</v>
      </c>
      <c r="AC106" s="152">
        <v>4605</v>
      </c>
      <c r="AD106" s="152">
        <v>6628</v>
      </c>
      <c r="AE106" s="152">
        <v>4456</v>
      </c>
      <c r="AF106" s="152">
        <v>15628</v>
      </c>
      <c r="AG106" s="152">
        <v>11667</v>
      </c>
      <c r="AH106" s="152">
        <v>14468</v>
      </c>
      <c r="AI106" s="152">
        <v>7701</v>
      </c>
      <c r="AJ106" s="152">
        <v>9842</v>
      </c>
      <c r="AK106" s="152">
        <v>9551</v>
      </c>
      <c r="AL106" s="152">
        <v>14742</v>
      </c>
      <c r="AM106" s="152">
        <v>12463</v>
      </c>
      <c r="AN106" s="152">
        <v>11958</v>
      </c>
      <c r="AO106" s="152">
        <v>16274</v>
      </c>
      <c r="AP106" s="152">
        <v>17450</v>
      </c>
      <c r="AQ106" s="152">
        <v>11049.53139</v>
      </c>
      <c r="AR106" s="152">
        <v>28050.119180000002</v>
      </c>
      <c r="AS106" s="152">
        <v>58444.518579999996</v>
      </c>
      <c r="AT106" s="152">
        <v>61083.61417999999</v>
      </c>
    </row>
    <row r="107" spans="1:46">
      <c r="A107" s="193"/>
      <c r="B107" s="163" t="s">
        <v>105</v>
      </c>
      <c r="C107" s="152">
        <v>1626.72702</v>
      </c>
      <c r="D107" s="152">
        <v>997.64149999999995</v>
      </c>
      <c r="E107" s="152">
        <v>983.93717000000015</v>
      </c>
      <c r="F107" s="152">
        <v>1293.2883400000001</v>
      </c>
      <c r="G107" s="152">
        <v>1960.8028700000002</v>
      </c>
      <c r="H107" s="152">
        <v>1004.2263999999999</v>
      </c>
      <c r="I107" s="152">
        <v>879.63116000000002</v>
      </c>
      <c r="J107" s="152">
        <v>826.35451999999987</v>
      </c>
      <c r="K107" s="152">
        <v>544.13459</v>
      </c>
      <c r="L107" s="152">
        <v>591.95507000000009</v>
      </c>
      <c r="M107" s="152">
        <v>745.28986999999995</v>
      </c>
      <c r="N107" s="152">
        <v>323</v>
      </c>
      <c r="O107" s="152">
        <v>566.05534</v>
      </c>
      <c r="P107" s="152">
        <v>1994.7358200000003</v>
      </c>
      <c r="Q107" s="152">
        <v>1811.9852999999998</v>
      </c>
      <c r="R107" s="152">
        <v>1107.9503099999999</v>
      </c>
      <c r="S107" s="152">
        <v>1254.9103700000001</v>
      </c>
      <c r="T107" s="152">
        <v>1838.2297700000001</v>
      </c>
      <c r="U107" s="152">
        <v>1847.3339500000002</v>
      </c>
      <c r="V107" s="152">
        <v>1702.75</v>
      </c>
      <c r="W107" s="152">
        <v>1961.24</v>
      </c>
      <c r="X107" s="152">
        <v>2268</v>
      </c>
      <c r="Y107" s="152">
        <v>2500</v>
      </c>
      <c r="Z107" s="152">
        <v>2065</v>
      </c>
      <c r="AA107" s="152">
        <v>1995</v>
      </c>
      <c r="AB107" s="152">
        <v>1980</v>
      </c>
      <c r="AC107" s="152">
        <v>2230</v>
      </c>
      <c r="AD107" s="152">
        <v>1431</v>
      </c>
      <c r="AE107" s="152">
        <v>2656</v>
      </c>
      <c r="AF107" s="152">
        <v>3836</v>
      </c>
      <c r="AG107" s="152">
        <v>6065</v>
      </c>
      <c r="AH107" s="152">
        <v>7628</v>
      </c>
      <c r="AI107" s="152">
        <v>5274</v>
      </c>
      <c r="AJ107" s="152">
        <v>6592</v>
      </c>
      <c r="AK107" s="152">
        <v>9059</v>
      </c>
      <c r="AL107" s="152">
        <v>9793</v>
      </c>
      <c r="AM107" s="152">
        <v>5712</v>
      </c>
      <c r="AN107" s="152">
        <v>8474</v>
      </c>
      <c r="AO107" s="152">
        <v>11576</v>
      </c>
      <c r="AP107" s="152">
        <v>12730</v>
      </c>
      <c r="AQ107" s="152">
        <v>6424.0569100000002</v>
      </c>
      <c r="AR107" s="152">
        <v>4199.4514999999992</v>
      </c>
      <c r="AS107" s="152">
        <v>4277.7531600000002</v>
      </c>
      <c r="AT107" s="152">
        <v>3549.2236699999994</v>
      </c>
    </row>
    <row r="108" spans="1:46">
      <c r="A108" s="193"/>
      <c r="B108" s="163" t="s">
        <v>122</v>
      </c>
      <c r="C108" s="149">
        <v>0</v>
      </c>
      <c r="D108" s="149">
        <v>0</v>
      </c>
      <c r="E108" s="149">
        <v>0</v>
      </c>
      <c r="F108" s="149">
        <v>0</v>
      </c>
      <c r="G108" s="149">
        <v>0</v>
      </c>
      <c r="H108" s="149">
        <v>0</v>
      </c>
      <c r="I108" s="149">
        <v>0</v>
      </c>
      <c r="J108" s="149">
        <v>0</v>
      </c>
      <c r="K108" s="149">
        <v>0</v>
      </c>
      <c r="L108" s="149">
        <v>0</v>
      </c>
      <c r="M108" s="149">
        <v>0</v>
      </c>
      <c r="N108" s="149">
        <v>0</v>
      </c>
      <c r="O108" s="149">
        <v>123.23363999999999</v>
      </c>
      <c r="P108" s="149">
        <v>239.28860999999998</v>
      </c>
      <c r="Q108" s="149">
        <v>1903.5298700000001</v>
      </c>
      <c r="R108" s="149">
        <v>3290.7693399999998</v>
      </c>
      <c r="S108" s="149">
        <v>713.56736999999998</v>
      </c>
      <c r="T108" s="149">
        <v>1427.1347000000001</v>
      </c>
      <c r="U108" s="149">
        <v>2163.8650699999998</v>
      </c>
      <c r="V108" s="149">
        <v>4291.75</v>
      </c>
      <c r="W108" s="149">
        <v>937.88</v>
      </c>
      <c r="X108" s="149">
        <v>1674</v>
      </c>
      <c r="Y108" s="149">
        <v>2446</v>
      </c>
      <c r="Z108" s="149">
        <v>4097</v>
      </c>
      <c r="AA108" s="149">
        <v>1053</v>
      </c>
      <c r="AB108" s="149">
        <v>2086</v>
      </c>
      <c r="AC108" s="149">
        <v>2297</v>
      </c>
      <c r="AD108" s="149">
        <v>3543</v>
      </c>
      <c r="AE108" s="149">
        <v>0</v>
      </c>
      <c r="AF108" s="149">
        <v>0</v>
      </c>
      <c r="AG108" s="149">
        <v>0</v>
      </c>
      <c r="AH108" s="149">
        <v>0</v>
      </c>
      <c r="AI108" s="149">
        <v>0</v>
      </c>
      <c r="AJ108" s="149">
        <v>0</v>
      </c>
      <c r="AK108" s="149">
        <v>0</v>
      </c>
      <c r="AL108" s="149">
        <v>0</v>
      </c>
      <c r="AM108" s="149">
        <v>0</v>
      </c>
      <c r="AN108" s="149">
        <v>0</v>
      </c>
      <c r="AO108" s="149">
        <v>0</v>
      </c>
      <c r="AP108" s="149">
        <v>0</v>
      </c>
      <c r="AQ108" s="149">
        <v>0</v>
      </c>
      <c r="AR108" s="152">
        <v>3180.87961</v>
      </c>
      <c r="AS108" s="152">
        <v>3532.9885299999996</v>
      </c>
      <c r="AT108" s="152">
        <v>6662.8109899999999</v>
      </c>
    </row>
    <row r="109" spans="1:46">
      <c r="A109" s="193"/>
      <c r="B109" s="163" t="s">
        <v>124</v>
      </c>
      <c r="C109" s="152">
        <v>813288.88777999999</v>
      </c>
      <c r="D109" s="152">
        <v>831260.86597000004</v>
      </c>
      <c r="E109" s="152">
        <v>614116.25247000006</v>
      </c>
      <c r="F109" s="152">
        <v>614116.25247000006</v>
      </c>
      <c r="G109" s="152">
        <v>620151.12978999992</v>
      </c>
      <c r="H109" s="152">
        <v>667824.28568000009</v>
      </c>
      <c r="I109" s="152">
        <v>669859.64656999998</v>
      </c>
      <c r="J109" s="152">
        <v>649389.82969000004</v>
      </c>
      <c r="K109" s="152">
        <v>70769.576319999993</v>
      </c>
      <c r="L109" s="152">
        <v>41682.194280000003</v>
      </c>
      <c r="M109" s="152">
        <v>45112.843119999998</v>
      </c>
      <c r="N109" s="152">
        <v>15554.85644</v>
      </c>
      <c r="O109" s="152">
        <v>390004.61056</v>
      </c>
      <c r="P109" s="152">
        <v>390319.38987000001</v>
      </c>
      <c r="Q109" s="152">
        <v>390849.82006</v>
      </c>
      <c r="R109" s="152">
        <v>17224.16936</v>
      </c>
      <c r="S109" s="152">
        <v>17728.214179999999</v>
      </c>
      <c r="T109" s="152">
        <v>18281.689829999999</v>
      </c>
      <c r="U109" s="152">
        <v>18813.936899999997</v>
      </c>
      <c r="V109" s="152">
        <v>0</v>
      </c>
      <c r="W109" s="152">
        <v>0</v>
      </c>
      <c r="X109" s="152">
        <v>0</v>
      </c>
      <c r="Y109" s="152">
        <v>0</v>
      </c>
      <c r="Z109" s="152">
        <v>0</v>
      </c>
      <c r="AA109" s="152">
        <v>0</v>
      </c>
      <c r="AB109" s="152">
        <v>0</v>
      </c>
      <c r="AC109" s="152">
        <v>0</v>
      </c>
      <c r="AD109" s="152">
        <v>0</v>
      </c>
      <c r="AE109" s="152">
        <v>0</v>
      </c>
      <c r="AF109" s="152">
        <v>0</v>
      </c>
      <c r="AG109" s="152">
        <v>0</v>
      </c>
      <c r="AH109" s="152">
        <v>0</v>
      </c>
      <c r="AI109" s="152">
        <v>0</v>
      </c>
      <c r="AJ109" s="152">
        <v>0</v>
      </c>
      <c r="AK109" s="152">
        <v>0</v>
      </c>
      <c r="AL109" s="152">
        <v>0</v>
      </c>
      <c r="AM109" s="152">
        <v>0</v>
      </c>
      <c r="AN109" s="152">
        <v>0</v>
      </c>
      <c r="AO109" s="152">
        <v>0</v>
      </c>
      <c r="AP109" s="152">
        <v>0</v>
      </c>
      <c r="AQ109" s="152">
        <v>0</v>
      </c>
      <c r="AR109" s="152">
        <v>0</v>
      </c>
      <c r="AS109" s="152">
        <v>8844.5231800000001</v>
      </c>
      <c r="AT109" s="152">
        <v>8844.5231800000001</v>
      </c>
    </row>
    <row r="110" spans="1:46">
      <c r="A110" s="193"/>
      <c r="B110" s="163" t="s">
        <v>125</v>
      </c>
      <c r="C110" s="152">
        <v>60057.053400000004</v>
      </c>
      <c r="D110" s="152">
        <v>83419.991699999999</v>
      </c>
      <c r="E110" s="152">
        <v>82250.657889999988</v>
      </c>
      <c r="F110" s="152">
        <v>111045.77306000001</v>
      </c>
      <c r="G110" s="152">
        <v>141337.13378</v>
      </c>
      <c r="H110" s="152">
        <v>129935.60876</v>
      </c>
      <c r="I110" s="152">
        <v>162417.25987000001</v>
      </c>
      <c r="J110" s="152">
        <v>194345.61661000003</v>
      </c>
      <c r="K110" s="152">
        <v>23030.046969999999</v>
      </c>
      <c r="L110" s="152">
        <v>12533.54916</v>
      </c>
      <c r="M110" s="152">
        <v>11591.29099</v>
      </c>
      <c r="N110" s="152">
        <v>8249.2336200000009</v>
      </c>
      <c r="O110" s="152">
        <v>7719.6898799999999</v>
      </c>
      <c r="P110" s="152">
        <v>7744.5266300000003</v>
      </c>
      <c r="Q110" s="152">
        <v>7853.4174999999996</v>
      </c>
      <c r="R110" s="152">
        <v>1042.02836</v>
      </c>
      <c r="S110" s="152">
        <v>1026.1669100000001</v>
      </c>
      <c r="T110" s="152">
        <v>1007.9390100000001</v>
      </c>
      <c r="U110" s="152">
        <v>918.55525</v>
      </c>
      <c r="V110" s="152">
        <v>0</v>
      </c>
      <c r="W110" s="152">
        <v>0</v>
      </c>
      <c r="X110" s="152">
        <v>0</v>
      </c>
      <c r="Y110" s="152">
        <v>0</v>
      </c>
      <c r="Z110" s="152">
        <v>0</v>
      </c>
      <c r="AA110" s="152">
        <v>0</v>
      </c>
      <c r="AB110" s="152">
        <v>0</v>
      </c>
      <c r="AC110" s="152">
        <v>0</v>
      </c>
      <c r="AD110" s="152">
        <v>0</v>
      </c>
      <c r="AE110" s="152">
        <v>0</v>
      </c>
      <c r="AF110" s="152">
        <v>0</v>
      </c>
      <c r="AG110" s="152">
        <v>0</v>
      </c>
      <c r="AH110" s="152">
        <v>0</v>
      </c>
      <c r="AI110" s="152">
        <v>0</v>
      </c>
      <c r="AJ110" s="152">
        <v>0</v>
      </c>
      <c r="AK110" s="152">
        <v>0</v>
      </c>
      <c r="AL110" s="152">
        <v>0</v>
      </c>
      <c r="AM110" s="152">
        <v>0</v>
      </c>
      <c r="AN110" s="152">
        <v>0</v>
      </c>
      <c r="AO110" s="152">
        <v>0</v>
      </c>
      <c r="AP110" s="152">
        <v>0</v>
      </c>
      <c r="AQ110" s="152">
        <v>895.9071899999999</v>
      </c>
      <c r="AR110" s="152">
        <v>895.9071899999999</v>
      </c>
      <c r="AS110" s="152">
        <v>34514.225100000003</v>
      </c>
      <c r="AT110" s="152">
        <v>39366.08642</v>
      </c>
    </row>
    <row r="111" spans="1:46">
      <c r="A111" s="193"/>
      <c r="B111" s="163" t="s">
        <v>126</v>
      </c>
      <c r="C111" s="119">
        <v>0</v>
      </c>
      <c r="D111" s="119">
        <v>0</v>
      </c>
      <c r="E111" s="119">
        <v>0</v>
      </c>
      <c r="F111" s="119">
        <v>0</v>
      </c>
      <c r="G111" s="119">
        <v>0</v>
      </c>
      <c r="H111" s="119">
        <v>0</v>
      </c>
      <c r="I111" s="119">
        <v>0</v>
      </c>
      <c r="J111" s="119">
        <v>0</v>
      </c>
      <c r="K111" s="119">
        <v>0</v>
      </c>
      <c r="L111" s="119">
        <v>0</v>
      </c>
      <c r="M111" s="119">
        <v>0</v>
      </c>
      <c r="N111" s="119">
        <v>0</v>
      </c>
      <c r="O111" s="119">
        <v>0</v>
      </c>
      <c r="P111" s="119">
        <v>0</v>
      </c>
      <c r="Q111" s="119">
        <v>0</v>
      </c>
      <c r="R111" s="119">
        <v>0</v>
      </c>
      <c r="S111" s="152">
        <v>-4931.90524</v>
      </c>
      <c r="T111" s="152">
        <v>0</v>
      </c>
      <c r="U111" s="152">
        <v>0</v>
      </c>
      <c r="V111" s="152">
        <v>0</v>
      </c>
      <c r="W111" s="152">
        <v>0</v>
      </c>
      <c r="X111" s="152">
        <v>0</v>
      </c>
      <c r="Y111" s="152">
        <v>0</v>
      </c>
      <c r="Z111" s="152">
        <v>0</v>
      </c>
      <c r="AA111" s="152">
        <v>0</v>
      </c>
      <c r="AB111" s="152">
        <v>0</v>
      </c>
      <c r="AC111" s="152">
        <v>0</v>
      </c>
      <c r="AD111" s="152">
        <v>0</v>
      </c>
      <c r="AE111" s="152">
        <v>0</v>
      </c>
      <c r="AF111" s="152">
        <v>-96</v>
      </c>
      <c r="AG111" s="152">
        <v>-96</v>
      </c>
      <c r="AH111" s="152">
        <v>-96</v>
      </c>
      <c r="AI111" s="152">
        <v>-97</v>
      </c>
      <c r="AJ111" s="152">
        <v>-97</v>
      </c>
      <c r="AK111" s="152">
        <v>-97</v>
      </c>
      <c r="AL111" s="152">
        <v>-97</v>
      </c>
      <c r="AM111" s="152">
        <v>-433</v>
      </c>
      <c r="AN111" s="152">
        <v>-430</v>
      </c>
      <c r="AO111" s="152">
        <v>-431</v>
      </c>
      <c r="AP111" s="152">
        <v>-432</v>
      </c>
      <c r="AQ111" s="152">
        <v>-432.15365000000003</v>
      </c>
      <c r="AR111" s="152">
        <v>-432.78058000000004</v>
      </c>
      <c r="AS111" s="152">
        <v>-447.87871999999999</v>
      </c>
      <c r="AT111" s="152">
        <v>-472.16470000000004</v>
      </c>
    </row>
    <row r="112" spans="1:46">
      <c r="A112" s="193"/>
      <c r="B112" s="163" t="s">
        <v>127</v>
      </c>
      <c r="C112" s="149">
        <v>0</v>
      </c>
      <c r="D112" s="149">
        <v>0</v>
      </c>
      <c r="E112" s="149">
        <v>0</v>
      </c>
      <c r="F112" s="149">
        <v>0</v>
      </c>
      <c r="G112" s="149">
        <v>0</v>
      </c>
      <c r="H112" s="149">
        <v>0</v>
      </c>
      <c r="I112" s="149">
        <v>0</v>
      </c>
      <c r="J112" s="149">
        <v>0</v>
      </c>
      <c r="K112" s="149">
        <v>0</v>
      </c>
      <c r="L112" s="149">
        <v>0</v>
      </c>
      <c r="M112" s="149">
        <v>0</v>
      </c>
      <c r="N112" s="152">
        <v>0</v>
      </c>
      <c r="O112" s="152">
        <v>-35103.488210000003</v>
      </c>
      <c r="P112" s="152">
        <v>0</v>
      </c>
      <c r="Q112" s="152">
        <v>0</v>
      </c>
      <c r="R112" s="152">
        <v>0</v>
      </c>
      <c r="S112" s="152">
        <v>0</v>
      </c>
      <c r="T112" s="152">
        <v>0</v>
      </c>
      <c r="U112" s="152">
        <v>0</v>
      </c>
      <c r="V112" s="152">
        <v>0</v>
      </c>
      <c r="W112" s="152">
        <v>0</v>
      </c>
      <c r="X112" s="152">
        <v>0</v>
      </c>
      <c r="Y112" s="152">
        <v>0</v>
      </c>
      <c r="Z112" s="152">
        <v>0</v>
      </c>
      <c r="AA112" s="152">
        <v>0</v>
      </c>
      <c r="AB112" s="152">
        <v>0</v>
      </c>
      <c r="AC112" s="152">
        <v>0</v>
      </c>
      <c r="AD112" s="152">
        <v>0</v>
      </c>
      <c r="AE112" s="152">
        <v>0</v>
      </c>
      <c r="AF112" s="152">
        <v>0</v>
      </c>
      <c r="AG112" s="152">
        <v>0</v>
      </c>
      <c r="AH112" s="152">
        <v>0</v>
      </c>
      <c r="AI112" s="152">
        <v>0</v>
      </c>
      <c r="AJ112" s="152">
        <v>0</v>
      </c>
      <c r="AK112" s="152">
        <v>0</v>
      </c>
      <c r="AL112" s="152">
        <v>0</v>
      </c>
      <c r="AM112" s="152">
        <v>0</v>
      </c>
      <c r="AN112" s="152">
        <v>0</v>
      </c>
      <c r="AO112" s="152">
        <v>0</v>
      </c>
      <c r="AP112" s="152">
        <v>0</v>
      </c>
      <c r="AQ112" s="152">
        <v>0</v>
      </c>
      <c r="AR112" s="152">
        <v>0</v>
      </c>
      <c r="AS112" s="152">
        <v>0</v>
      </c>
      <c r="AT112" s="152">
        <v>0</v>
      </c>
    </row>
    <row r="113" spans="1:46">
      <c r="A113" s="193"/>
      <c r="B113" s="163" t="s">
        <v>349</v>
      </c>
      <c r="C113" s="168">
        <v>0</v>
      </c>
      <c r="D113" s="168">
        <v>0</v>
      </c>
      <c r="E113" s="168">
        <v>0</v>
      </c>
      <c r="F113" s="168">
        <v>0</v>
      </c>
      <c r="G113" s="168">
        <v>0</v>
      </c>
      <c r="H113" s="168">
        <v>0</v>
      </c>
      <c r="I113" s="168">
        <v>0</v>
      </c>
      <c r="J113" s="168">
        <v>0</v>
      </c>
      <c r="K113" s="168">
        <v>0</v>
      </c>
      <c r="L113" s="168">
        <v>0</v>
      </c>
      <c r="M113" s="168">
        <v>0</v>
      </c>
      <c r="N113" s="168">
        <v>0</v>
      </c>
      <c r="O113" s="168">
        <v>0</v>
      </c>
      <c r="P113" s="168">
        <v>0</v>
      </c>
      <c r="Q113" s="168">
        <v>0</v>
      </c>
      <c r="R113" s="168">
        <v>45527.432240000002</v>
      </c>
      <c r="S113" s="168">
        <v>43333.16</v>
      </c>
      <c r="T113" s="168">
        <v>83643.16</v>
      </c>
      <c r="U113" s="168">
        <v>83643.16</v>
      </c>
      <c r="V113" s="168">
        <v>0</v>
      </c>
      <c r="W113" s="168">
        <v>0</v>
      </c>
      <c r="X113" s="168">
        <v>0</v>
      </c>
      <c r="Y113" s="168">
        <v>0</v>
      </c>
      <c r="Z113" s="168">
        <v>0</v>
      </c>
      <c r="AA113" s="168">
        <v>0</v>
      </c>
      <c r="AB113" s="168">
        <v>0</v>
      </c>
      <c r="AC113" s="168">
        <v>0</v>
      </c>
      <c r="AD113" s="168">
        <v>100000</v>
      </c>
      <c r="AE113" s="168">
        <v>100000</v>
      </c>
      <c r="AF113" s="168">
        <v>100000</v>
      </c>
      <c r="AG113" s="168">
        <v>100000</v>
      </c>
      <c r="AH113" s="168">
        <v>145000</v>
      </c>
      <c r="AI113" s="168">
        <v>145000</v>
      </c>
      <c r="AJ113" s="168">
        <v>145000</v>
      </c>
      <c r="AK113" s="168">
        <v>145000</v>
      </c>
      <c r="AL113" s="168">
        <v>145000</v>
      </c>
      <c r="AM113" s="168">
        <v>145000</v>
      </c>
      <c r="AN113" s="168">
        <v>145000</v>
      </c>
      <c r="AO113" s="168">
        <v>145000</v>
      </c>
      <c r="AP113" s="168">
        <v>180000</v>
      </c>
      <c r="AQ113" s="168">
        <v>180000</v>
      </c>
      <c r="AR113" s="152">
        <v>180000</v>
      </c>
      <c r="AS113" s="152">
        <v>180000</v>
      </c>
      <c r="AT113" s="152">
        <v>180000</v>
      </c>
    </row>
    <row r="114" spans="1:46">
      <c r="A114" s="193"/>
      <c r="B114" s="163" t="s">
        <v>350</v>
      </c>
      <c r="C114" s="149">
        <v>0</v>
      </c>
      <c r="D114" s="149">
        <v>0</v>
      </c>
      <c r="E114" s="149">
        <v>0</v>
      </c>
      <c r="F114" s="149">
        <v>0</v>
      </c>
      <c r="G114" s="149">
        <v>0</v>
      </c>
      <c r="H114" s="149">
        <v>0</v>
      </c>
      <c r="I114" s="149">
        <v>0</v>
      </c>
      <c r="J114" s="149">
        <v>0</v>
      </c>
      <c r="K114" s="149">
        <v>0</v>
      </c>
      <c r="L114" s="149">
        <v>0</v>
      </c>
      <c r="M114" s="152">
        <v>0</v>
      </c>
      <c r="N114" s="152">
        <v>0</v>
      </c>
      <c r="O114" s="152">
        <v>0</v>
      </c>
      <c r="P114" s="152">
        <v>0</v>
      </c>
      <c r="Q114" s="152">
        <v>0</v>
      </c>
      <c r="R114" s="152">
        <v>0</v>
      </c>
      <c r="S114" s="152">
        <v>24141.66128</v>
      </c>
      <c r="T114" s="152">
        <v>5220.23585</v>
      </c>
      <c r="U114" s="152">
        <v>26185.535449999999</v>
      </c>
      <c r="V114" s="152">
        <v>9394.8799999999992</v>
      </c>
      <c r="W114" s="152">
        <v>19249.599999999999</v>
      </c>
      <c r="X114" s="152">
        <v>7351</v>
      </c>
      <c r="Y114" s="152">
        <v>13471</v>
      </c>
      <c r="Z114" s="152">
        <v>5499</v>
      </c>
      <c r="AA114" s="152">
        <v>11238</v>
      </c>
      <c r="AB114" s="152">
        <v>7755</v>
      </c>
      <c r="AC114" s="152">
        <v>19273</v>
      </c>
      <c r="AD114" s="152">
        <v>15553</v>
      </c>
      <c r="AE114" s="152">
        <v>36308</v>
      </c>
      <c r="AF114" s="152">
        <v>23212</v>
      </c>
      <c r="AG114" s="152">
        <v>51151</v>
      </c>
      <c r="AH114" s="152">
        <v>22428</v>
      </c>
      <c r="AI114" s="152">
        <v>46403</v>
      </c>
      <c r="AJ114" s="152">
        <v>22502</v>
      </c>
      <c r="AK114" s="152">
        <v>46803</v>
      </c>
      <c r="AL114" s="152">
        <v>16051</v>
      </c>
      <c r="AM114" s="152">
        <v>31785</v>
      </c>
      <c r="AN114" s="152">
        <v>14352</v>
      </c>
      <c r="AO114" s="152">
        <v>30239</v>
      </c>
      <c r="AP114" s="152">
        <v>10880</v>
      </c>
      <c r="AQ114" s="152">
        <v>23565.64662</v>
      </c>
      <c r="AR114" s="152">
        <v>13101.445619999999</v>
      </c>
      <c r="AS114" s="152">
        <v>28695.481019999999</v>
      </c>
      <c r="AT114" s="152">
        <v>7058.5412400000005</v>
      </c>
    </row>
    <row r="115" spans="1:46">
      <c r="A115" s="193"/>
      <c r="B115" s="163" t="s">
        <v>351</v>
      </c>
      <c r="C115" s="149">
        <v>0</v>
      </c>
      <c r="D115" s="149">
        <v>0</v>
      </c>
      <c r="E115" s="149">
        <v>0</v>
      </c>
      <c r="F115" s="149">
        <v>0</v>
      </c>
      <c r="G115" s="149">
        <v>0</v>
      </c>
      <c r="H115" s="149">
        <v>0</v>
      </c>
      <c r="I115" s="149">
        <v>0</v>
      </c>
      <c r="J115" s="149">
        <v>0</v>
      </c>
      <c r="K115" s="149">
        <v>0</v>
      </c>
      <c r="L115" s="149">
        <v>0</v>
      </c>
      <c r="M115" s="152">
        <v>0</v>
      </c>
      <c r="N115" s="152">
        <v>0</v>
      </c>
      <c r="O115" s="152">
        <v>0</v>
      </c>
      <c r="P115" s="152">
        <v>0</v>
      </c>
      <c r="Q115" s="152">
        <v>0</v>
      </c>
      <c r="R115" s="152">
        <v>0</v>
      </c>
      <c r="S115" s="152">
        <v>-1172.6736599999999</v>
      </c>
      <c r="T115" s="152">
        <v>-6503.2555199999997</v>
      </c>
      <c r="U115" s="152">
        <v>-6515.9722000000002</v>
      </c>
      <c r="V115" s="152">
        <v>-794.81</v>
      </c>
      <c r="W115" s="152">
        <v>-792.86</v>
      </c>
      <c r="X115" s="152">
        <v>-793</v>
      </c>
      <c r="Y115" s="152">
        <v>-793</v>
      </c>
      <c r="Z115" s="152">
        <v>-794</v>
      </c>
      <c r="AA115" s="152">
        <v>-794</v>
      </c>
      <c r="AB115" s="152">
        <v>-794</v>
      </c>
      <c r="AC115" s="152">
        <v>-794</v>
      </c>
      <c r="AD115" s="152">
        <v>-752</v>
      </c>
      <c r="AE115" s="152">
        <v>-709</v>
      </c>
      <c r="AF115" s="152">
        <v>-666</v>
      </c>
      <c r="AG115" s="152">
        <v>-623</v>
      </c>
      <c r="AH115" s="152">
        <v>-580</v>
      </c>
      <c r="AI115" s="152">
        <v>-540</v>
      </c>
      <c r="AJ115" s="152">
        <v>-498</v>
      </c>
      <c r="AK115" s="152">
        <v>-458</v>
      </c>
      <c r="AL115" s="152">
        <v>-414</v>
      </c>
      <c r="AM115" s="152">
        <v>-376</v>
      </c>
      <c r="AN115" s="152">
        <v>-344</v>
      </c>
      <c r="AO115" s="152">
        <v>-288</v>
      </c>
      <c r="AP115" s="152">
        <v>-253</v>
      </c>
      <c r="AQ115" s="152">
        <v>-217.20079999999999</v>
      </c>
      <c r="AR115" s="152">
        <v>-181.43376000000001</v>
      </c>
      <c r="AS115" s="152">
        <v>-145.26643999999999</v>
      </c>
      <c r="AT115" s="152">
        <v>-109.09185000000001</v>
      </c>
    </row>
    <row r="116" spans="1:46">
      <c r="A116" s="193"/>
      <c r="B116" s="163" t="s">
        <v>110</v>
      </c>
      <c r="C116" s="149">
        <v>0</v>
      </c>
      <c r="D116" s="149">
        <v>0</v>
      </c>
      <c r="E116" s="149">
        <v>0</v>
      </c>
      <c r="F116" s="149">
        <v>0</v>
      </c>
      <c r="G116" s="149">
        <v>0</v>
      </c>
      <c r="H116" s="149">
        <v>0</v>
      </c>
      <c r="I116" s="149">
        <v>0</v>
      </c>
      <c r="J116" s="149">
        <v>0</v>
      </c>
      <c r="K116" s="149">
        <v>0</v>
      </c>
      <c r="L116" s="149">
        <v>0</v>
      </c>
      <c r="M116" s="152">
        <v>0</v>
      </c>
      <c r="N116" s="152">
        <v>0</v>
      </c>
      <c r="O116" s="152">
        <v>0</v>
      </c>
      <c r="P116" s="152">
        <v>0</v>
      </c>
      <c r="Q116" s="152">
        <v>0</v>
      </c>
      <c r="R116" s="152">
        <v>0</v>
      </c>
      <c r="S116" s="152">
        <v>1606.22234</v>
      </c>
      <c r="T116" s="152">
        <v>1395.72478</v>
      </c>
      <c r="U116" s="152">
        <v>907.40069999999992</v>
      </c>
      <c r="V116" s="152">
        <v>1300.78</v>
      </c>
      <c r="W116" s="152">
        <v>1329.31</v>
      </c>
      <c r="X116" s="152">
        <v>1601</v>
      </c>
      <c r="Y116" s="152">
        <v>1482</v>
      </c>
      <c r="Z116" s="152">
        <v>1530</v>
      </c>
      <c r="AA116" s="152">
        <v>1624</v>
      </c>
      <c r="AB116" s="152">
        <v>1353</v>
      </c>
      <c r="AC116" s="152">
        <v>1409</v>
      </c>
      <c r="AD116" s="152">
        <v>1477</v>
      </c>
      <c r="AE116" s="152">
        <v>1532</v>
      </c>
      <c r="AF116" s="152">
        <v>1781</v>
      </c>
      <c r="AG116" s="152">
        <v>1844</v>
      </c>
      <c r="AH116" s="152">
        <v>1904</v>
      </c>
      <c r="AI116" s="152">
        <v>2622</v>
      </c>
      <c r="AJ116" s="152">
        <v>0</v>
      </c>
      <c r="AK116" s="152">
        <v>0</v>
      </c>
      <c r="AL116" s="152">
        <v>0</v>
      </c>
      <c r="AM116" s="152">
        <v>0</v>
      </c>
      <c r="AN116" s="152">
        <v>0</v>
      </c>
      <c r="AO116" s="152">
        <v>0</v>
      </c>
      <c r="AP116" s="152">
        <v>0</v>
      </c>
      <c r="AQ116" s="152">
        <v>0</v>
      </c>
      <c r="AR116" s="152">
        <v>0</v>
      </c>
      <c r="AS116" s="152">
        <v>0</v>
      </c>
      <c r="AT116" s="152">
        <v>0</v>
      </c>
    </row>
    <row r="117" spans="1:46">
      <c r="A117" s="193"/>
      <c r="B117" s="163" t="s">
        <v>176</v>
      </c>
      <c r="C117" s="149">
        <v>0</v>
      </c>
      <c r="D117" s="149">
        <v>0</v>
      </c>
      <c r="E117" s="149">
        <v>0</v>
      </c>
      <c r="F117" s="149">
        <v>0</v>
      </c>
      <c r="G117" s="149">
        <v>0</v>
      </c>
      <c r="H117" s="149">
        <v>0</v>
      </c>
      <c r="I117" s="149">
        <v>0</v>
      </c>
      <c r="J117" s="149">
        <v>0</v>
      </c>
      <c r="K117" s="149">
        <v>0</v>
      </c>
      <c r="L117" s="149">
        <v>0</v>
      </c>
      <c r="M117" s="152">
        <v>0</v>
      </c>
      <c r="N117" s="152">
        <v>0</v>
      </c>
      <c r="O117" s="152">
        <v>0</v>
      </c>
      <c r="P117" s="152">
        <v>0</v>
      </c>
      <c r="Q117" s="152">
        <v>0</v>
      </c>
      <c r="R117" s="152">
        <v>0</v>
      </c>
      <c r="S117" s="152">
        <v>0</v>
      </c>
      <c r="T117" s="152">
        <v>0</v>
      </c>
      <c r="U117" s="152">
        <v>0</v>
      </c>
      <c r="V117" s="152">
        <v>0</v>
      </c>
      <c r="W117" s="152">
        <v>0</v>
      </c>
      <c r="X117" s="152">
        <v>0</v>
      </c>
      <c r="Y117" s="152">
        <v>0</v>
      </c>
      <c r="Z117" s="152">
        <v>0</v>
      </c>
      <c r="AA117" s="152">
        <v>0</v>
      </c>
      <c r="AB117" s="152">
        <v>0</v>
      </c>
      <c r="AC117" s="152">
        <v>0</v>
      </c>
      <c r="AD117" s="152">
        <v>3182</v>
      </c>
      <c r="AE117" s="152">
        <v>14503</v>
      </c>
      <c r="AF117" s="152">
        <v>8942</v>
      </c>
      <c r="AG117" s="152">
        <v>8010</v>
      </c>
      <c r="AH117" s="152">
        <v>5814</v>
      </c>
      <c r="AI117" s="152">
        <v>5368</v>
      </c>
      <c r="AJ117" s="152">
        <v>2365</v>
      </c>
      <c r="AK117" s="152">
        <v>728</v>
      </c>
      <c r="AL117" s="152">
        <v>191</v>
      </c>
      <c r="AM117" s="152">
        <v>0</v>
      </c>
      <c r="AN117" s="152">
        <v>0</v>
      </c>
      <c r="AO117" s="152">
        <v>0</v>
      </c>
      <c r="AP117" s="152">
        <v>0</v>
      </c>
      <c r="AQ117" s="152">
        <v>5.9999999999999995E-5</v>
      </c>
      <c r="AR117" s="152">
        <v>5.9999999999999995E-5</v>
      </c>
      <c r="AS117" s="152">
        <v>5.9999999999999995E-5</v>
      </c>
      <c r="AT117" s="152">
        <v>5.9999999999999995E-5</v>
      </c>
    </row>
    <row r="118" spans="1:46">
      <c r="A118" s="193"/>
      <c r="B118" s="163" t="s">
        <v>120</v>
      </c>
      <c r="C118" s="152">
        <v>0</v>
      </c>
      <c r="D118" s="152">
        <v>0</v>
      </c>
      <c r="E118" s="152">
        <v>0</v>
      </c>
      <c r="F118" s="152">
        <v>0</v>
      </c>
      <c r="G118" s="152">
        <v>0</v>
      </c>
      <c r="H118" s="152">
        <v>0</v>
      </c>
      <c r="I118" s="152">
        <v>0</v>
      </c>
      <c r="J118" s="152">
        <v>0</v>
      </c>
      <c r="K118" s="152">
        <v>0</v>
      </c>
      <c r="L118" s="152">
        <v>0</v>
      </c>
      <c r="M118" s="152">
        <v>0</v>
      </c>
      <c r="N118" s="152">
        <v>0</v>
      </c>
      <c r="O118" s="152">
        <v>-65558.207890000005</v>
      </c>
      <c r="P118" s="152">
        <v>-44824.268889999999</v>
      </c>
      <c r="Q118" s="152">
        <v>-38976.4827</v>
      </c>
      <c r="R118" s="152">
        <v>0</v>
      </c>
      <c r="S118" s="152">
        <v>-72690.918540000013</v>
      </c>
      <c r="T118" s="152">
        <v>-58341.310440000001</v>
      </c>
      <c r="U118" s="152">
        <v>-17732.166350000003</v>
      </c>
      <c r="V118" s="152">
        <v>0</v>
      </c>
      <c r="W118" s="152">
        <v>45713.13</v>
      </c>
      <c r="X118" s="152">
        <v>21436</v>
      </c>
      <c r="Y118" s="152">
        <v>102706</v>
      </c>
      <c r="Z118" s="152">
        <v>130411</v>
      </c>
      <c r="AA118" s="152">
        <v>81919</v>
      </c>
      <c r="AB118" s="152">
        <v>155446</v>
      </c>
      <c r="AC118" s="152">
        <v>176598</v>
      </c>
      <c r="AD118" s="152">
        <v>124388</v>
      </c>
      <c r="AE118" s="152">
        <v>64818</v>
      </c>
      <c r="AF118" s="152">
        <v>91528</v>
      </c>
      <c r="AG118" s="152">
        <v>149298</v>
      </c>
      <c r="AH118" s="152">
        <v>188355</v>
      </c>
      <c r="AI118" s="152">
        <v>21734</v>
      </c>
      <c r="AJ118" s="152">
        <v>62067</v>
      </c>
      <c r="AK118" s="152">
        <v>129948</v>
      </c>
      <c r="AL118" s="152">
        <v>88724</v>
      </c>
      <c r="AM118" s="152">
        <v>10802</v>
      </c>
      <c r="AN118" s="152">
        <v>15140</v>
      </c>
      <c r="AO118" s="152">
        <v>83234</v>
      </c>
      <c r="AP118" s="152">
        <v>127828</v>
      </c>
      <c r="AQ118" s="152">
        <v>31055.27966</v>
      </c>
      <c r="AR118" s="152">
        <v>84448.355429999996</v>
      </c>
      <c r="AS118" s="152">
        <v>131087.64469999998</v>
      </c>
      <c r="AT118" s="152">
        <v>117574.61171</v>
      </c>
    </row>
    <row r="119" spans="1:46">
      <c r="A119" s="193"/>
      <c r="B119" s="163" t="s">
        <v>75</v>
      </c>
      <c r="C119" s="119">
        <v>0</v>
      </c>
      <c r="D119" s="119">
        <v>0</v>
      </c>
      <c r="E119" s="119">
        <v>0</v>
      </c>
      <c r="F119" s="119">
        <v>0</v>
      </c>
      <c r="G119" s="119">
        <v>0</v>
      </c>
      <c r="H119" s="119">
        <v>0</v>
      </c>
      <c r="I119" s="119">
        <v>0</v>
      </c>
      <c r="J119" s="119">
        <v>0</v>
      </c>
      <c r="K119" s="119">
        <v>0</v>
      </c>
      <c r="L119" s="119">
        <v>0</v>
      </c>
      <c r="M119" s="119">
        <v>0</v>
      </c>
      <c r="N119" s="119">
        <v>0</v>
      </c>
      <c r="O119" s="119">
        <v>0</v>
      </c>
      <c r="P119" s="119">
        <v>0</v>
      </c>
      <c r="Q119" s="119">
        <v>0</v>
      </c>
      <c r="R119" s="119">
        <v>0</v>
      </c>
      <c r="S119" s="119">
        <v>0</v>
      </c>
      <c r="T119" s="119">
        <v>0</v>
      </c>
      <c r="U119" s="119">
        <v>0</v>
      </c>
      <c r="V119" s="119">
        <v>0</v>
      </c>
      <c r="W119" s="119">
        <v>0</v>
      </c>
      <c r="X119" s="119">
        <v>4737</v>
      </c>
      <c r="Y119" s="119">
        <v>4737</v>
      </c>
      <c r="Z119" s="119">
        <v>42539</v>
      </c>
      <c r="AA119" s="119">
        <v>42539</v>
      </c>
      <c r="AB119" s="119">
        <v>4736</v>
      </c>
      <c r="AC119" s="119">
        <v>4736</v>
      </c>
      <c r="AD119" s="119">
        <v>0</v>
      </c>
      <c r="AE119" s="119">
        <v>0</v>
      </c>
      <c r="AF119" s="119">
        <v>0</v>
      </c>
      <c r="AG119" s="119">
        <v>-2</v>
      </c>
      <c r="AH119" s="119">
        <v>0</v>
      </c>
      <c r="AI119" s="119">
        <v>0</v>
      </c>
      <c r="AJ119" s="119">
        <v>84764</v>
      </c>
      <c r="AK119" s="119">
        <v>84764</v>
      </c>
      <c r="AL119" s="119">
        <v>84764</v>
      </c>
      <c r="AM119" s="152">
        <v>84762</v>
      </c>
      <c r="AN119" s="152">
        <v>160346</v>
      </c>
      <c r="AO119" s="152">
        <v>266849</v>
      </c>
      <c r="AP119" s="152">
        <v>84762</v>
      </c>
      <c r="AQ119" s="152">
        <v>84761.940650000004</v>
      </c>
      <c r="AR119" s="152">
        <v>161153.54058</v>
      </c>
      <c r="AS119" s="152">
        <v>261130.39094000001</v>
      </c>
      <c r="AT119" s="152">
        <v>214782.53435</v>
      </c>
    </row>
    <row r="120" spans="1:46">
      <c r="A120" s="193"/>
      <c r="B120" s="163" t="s">
        <v>10</v>
      </c>
      <c r="C120" s="152">
        <v>14546.508169999999</v>
      </c>
      <c r="D120" s="152">
        <v>12350.8665</v>
      </c>
      <c r="E120" s="152">
        <v>0</v>
      </c>
      <c r="F120" s="152">
        <v>56.788690000000003</v>
      </c>
      <c r="G120" s="152">
        <v>4264.0607799999998</v>
      </c>
      <c r="H120" s="152">
        <v>4875.4749000000002</v>
      </c>
      <c r="I120" s="152">
        <v>42996.930890000003</v>
      </c>
      <c r="J120" s="152">
        <v>50732.542050000004</v>
      </c>
      <c r="K120" s="152">
        <v>0</v>
      </c>
      <c r="L120" s="152">
        <v>376.24473999999998</v>
      </c>
      <c r="M120" s="152">
        <v>2225.1235699999997</v>
      </c>
      <c r="N120" s="152">
        <v>18619.111960000002</v>
      </c>
      <c r="O120" s="152">
        <v>4388.4660000000003</v>
      </c>
      <c r="P120" s="152">
        <v>4989</v>
      </c>
      <c r="Q120" s="152">
        <v>5817</v>
      </c>
      <c r="R120" s="152">
        <v>13137</v>
      </c>
      <c r="S120" s="152">
        <v>13778</v>
      </c>
      <c r="T120" s="152">
        <v>14583</v>
      </c>
      <c r="U120" s="152">
        <v>15547</v>
      </c>
      <c r="V120" s="152">
        <v>26496.99</v>
      </c>
      <c r="W120" s="152">
        <v>22147</v>
      </c>
      <c r="X120" s="152">
        <v>18243</v>
      </c>
      <c r="Y120" s="152">
        <v>18941</v>
      </c>
      <c r="Z120" s="152">
        <v>19552</v>
      </c>
      <c r="AA120" s="152">
        <v>19924</v>
      </c>
      <c r="AB120" s="152">
        <v>16096</v>
      </c>
      <c r="AC120" s="152">
        <v>11958</v>
      </c>
      <c r="AD120" s="152">
        <v>7948</v>
      </c>
      <c r="AE120" s="152">
        <v>8777</v>
      </c>
      <c r="AF120" s="152">
        <v>9670</v>
      </c>
      <c r="AG120" s="152">
        <v>10136</v>
      </c>
      <c r="AH120" s="152">
        <v>8186</v>
      </c>
      <c r="AI120" s="152">
        <v>10646</v>
      </c>
      <c r="AJ120" s="152">
        <v>9860</v>
      </c>
      <c r="AK120" s="152">
        <v>10418</v>
      </c>
      <c r="AL120" s="152">
        <v>12931</v>
      </c>
      <c r="AM120" s="152">
        <v>13566</v>
      </c>
      <c r="AN120" s="152">
        <v>23572.997370000001</v>
      </c>
      <c r="AO120" s="152">
        <v>23221.263419999999</v>
      </c>
      <c r="AP120" s="152">
        <v>23846.512000000002</v>
      </c>
      <c r="AQ120" s="152">
        <v>15630.60709</v>
      </c>
      <c r="AR120" s="152">
        <v>1.3354299999999999</v>
      </c>
      <c r="AS120" s="152">
        <v>0.5421999999999999</v>
      </c>
      <c r="AT120" s="152">
        <v>2.15713</v>
      </c>
    </row>
    <row r="121" spans="1:46">
      <c r="A121" s="193"/>
      <c r="B121" s="163" t="s">
        <v>76</v>
      </c>
      <c r="C121" s="168">
        <v>2249.4094</v>
      </c>
      <c r="D121" s="168">
        <v>0</v>
      </c>
      <c r="E121" s="168">
        <v>0</v>
      </c>
      <c r="F121" s="168">
        <v>1578.4214199999999</v>
      </c>
      <c r="G121" s="168">
        <v>1578.4214199999999</v>
      </c>
      <c r="H121" s="168">
        <v>846.4573200000001</v>
      </c>
      <c r="I121" s="168">
        <v>1211.22606</v>
      </c>
      <c r="J121" s="168">
        <v>1623.8273700000002</v>
      </c>
      <c r="K121" s="168">
        <v>0</v>
      </c>
      <c r="L121" s="168">
        <v>0</v>
      </c>
      <c r="M121" s="168">
        <v>0</v>
      </c>
      <c r="N121" s="168">
        <v>-7.6800000000503132E-3</v>
      </c>
      <c r="O121" s="168">
        <v>0</v>
      </c>
      <c r="P121" s="168">
        <v>0</v>
      </c>
      <c r="Q121" s="168">
        <v>0</v>
      </c>
      <c r="R121" s="168">
        <v>0</v>
      </c>
      <c r="S121" s="168">
        <v>0</v>
      </c>
      <c r="T121" s="168">
        <v>0</v>
      </c>
      <c r="U121" s="168">
        <v>0</v>
      </c>
      <c r="V121" s="168">
        <v>0</v>
      </c>
      <c r="W121" s="168">
        <v>0</v>
      </c>
      <c r="X121" s="168">
        <v>0</v>
      </c>
      <c r="Y121" s="168">
        <v>0</v>
      </c>
      <c r="Z121" s="168">
        <v>0</v>
      </c>
      <c r="AA121" s="168">
        <v>0</v>
      </c>
      <c r="AB121" s="168">
        <v>0</v>
      </c>
      <c r="AC121" s="168">
        <v>0</v>
      </c>
      <c r="AD121" s="168">
        <v>0</v>
      </c>
      <c r="AE121" s="168">
        <v>0</v>
      </c>
      <c r="AF121" s="168">
        <v>0</v>
      </c>
      <c r="AG121" s="168">
        <v>0</v>
      </c>
      <c r="AH121" s="168">
        <v>0</v>
      </c>
      <c r="AI121" s="168">
        <v>0</v>
      </c>
      <c r="AJ121" s="168">
        <v>0</v>
      </c>
      <c r="AK121" s="168">
        <v>0</v>
      </c>
      <c r="AL121" s="168">
        <v>0</v>
      </c>
      <c r="AM121" s="168">
        <v>0</v>
      </c>
      <c r="AN121" s="168">
        <v>0</v>
      </c>
      <c r="AO121" s="168">
        <v>0</v>
      </c>
      <c r="AP121" s="168">
        <v>0</v>
      </c>
      <c r="AQ121" s="168">
        <v>0</v>
      </c>
      <c r="AR121" s="152">
        <v>0</v>
      </c>
      <c r="AS121" s="152">
        <v>0</v>
      </c>
      <c r="AT121" s="152">
        <v>0</v>
      </c>
    </row>
    <row r="122" spans="1:46">
      <c r="A122" s="196"/>
      <c r="B122" s="167" t="s">
        <v>77</v>
      </c>
      <c r="C122" s="149">
        <v>12157.437290000002</v>
      </c>
      <c r="D122" s="149">
        <v>12846.24152</v>
      </c>
      <c r="E122" s="149">
        <v>269574.34594999999</v>
      </c>
      <c r="F122" s="149">
        <v>280556.81318</v>
      </c>
      <c r="G122" s="149">
        <v>276660.23535000003</v>
      </c>
      <c r="H122" s="149">
        <v>246517.80770999999</v>
      </c>
      <c r="I122" s="149">
        <v>247923.42094000001</v>
      </c>
      <c r="J122" s="149">
        <v>200757</v>
      </c>
      <c r="K122" s="149">
        <v>947035.18618000008</v>
      </c>
      <c r="L122" s="149">
        <v>980728.60658000002</v>
      </c>
      <c r="M122" s="149">
        <v>921517.50815000013</v>
      </c>
      <c r="N122" s="149">
        <v>560220.58904999995</v>
      </c>
      <c r="O122" s="149">
        <v>282702.35453000001</v>
      </c>
      <c r="P122" s="149">
        <v>241019.91962</v>
      </c>
      <c r="Q122" s="149">
        <v>240292.69487000001</v>
      </c>
      <c r="R122" s="149">
        <v>1178617.5009399999</v>
      </c>
      <c r="S122" s="149">
        <v>1194044.17304</v>
      </c>
      <c r="T122" s="149">
        <v>1124115.7962200001</v>
      </c>
      <c r="U122" s="149">
        <v>1127274.0316699999</v>
      </c>
      <c r="V122" s="149">
        <v>877836.72</v>
      </c>
      <c r="W122" s="149">
        <v>870754.48</v>
      </c>
      <c r="X122" s="149">
        <v>868722</v>
      </c>
      <c r="Y122" s="149">
        <v>786837</v>
      </c>
      <c r="Z122" s="149">
        <v>796994</v>
      </c>
      <c r="AA122" s="149">
        <v>793080</v>
      </c>
      <c r="AB122" s="149">
        <v>792883</v>
      </c>
      <c r="AC122" s="149">
        <v>795667</v>
      </c>
      <c r="AD122" s="149">
        <v>688483</v>
      </c>
      <c r="AE122" s="149">
        <v>712347</v>
      </c>
      <c r="AF122" s="149">
        <v>825505</v>
      </c>
      <c r="AG122" s="149">
        <v>818561</v>
      </c>
      <c r="AH122" s="149">
        <v>702349</v>
      </c>
      <c r="AI122" s="149">
        <v>754207</v>
      </c>
      <c r="AJ122" s="149">
        <v>739798</v>
      </c>
      <c r="AK122" s="149">
        <v>823476</v>
      </c>
      <c r="AL122" s="149">
        <v>768804</v>
      </c>
      <c r="AM122" s="149">
        <v>792572</v>
      </c>
      <c r="AN122" s="149">
        <v>807352</v>
      </c>
      <c r="AO122" s="149">
        <v>815583</v>
      </c>
      <c r="AP122" s="149">
        <v>650579</v>
      </c>
      <c r="AQ122" s="149">
        <v>660439.51546000002</v>
      </c>
      <c r="AR122" s="149">
        <f>AR123</f>
        <v>659639.50635000016</v>
      </c>
      <c r="AS122" s="149">
        <f>AS123</f>
        <v>610475.85563000012</v>
      </c>
      <c r="AT122" s="149">
        <f>AT123</f>
        <v>412251.70818000002</v>
      </c>
    </row>
    <row r="123" spans="1:46">
      <c r="A123" s="193"/>
      <c r="B123" s="154" t="s">
        <v>78</v>
      </c>
      <c r="C123" s="149">
        <v>12157.437290000002</v>
      </c>
      <c r="D123" s="149">
        <v>12846.24152</v>
      </c>
      <c r="E123" s="149">
        <v>269574.34594999999</v>
      </c>
      <c r="F123" s="149">
        <v>280556.81318</v>
      </c>
      <c r="G123" s="149">
        <v>276660.23535000003</v>
      </c>
      <c r="H123" s="149">
        <v>246517.80770999999</v>
      </c>
      <c r="I123" s="149">
        <v>247923.42094000001</v>
      </c>
      <c r="J123" s="149">
        <v>200757</v>
      </c>
      <c r="K123" s="149">
        <v>947035.18618000008</v>
      </c>
      <c r="L123" s="149">
        <v>980728.60658000002</v>
      </c>
      <c r="M123" s="149">
        <v>921517.50815000013</v>
      </c>
      <c r="N123" s="149">
        <v>560220.58904999995</v>
      </c>
      <c r="O123" s="149">
        <v>282702.35453000001</v>
      </c>
      <c r="P123" s="149">
        <v>241019.91962</v>
      </c>
      <c r="Q123" s="149">
        <v>240292.69487000001</v>
      </c>
      <c r="R123" s="149">
        <v>1178617.5009399999</v>
      </c>
      <c r="S123" s="149">
        <v>1194044.17304</v>
      </c>
      <c r="T123" s="149">
        <v>1124115.7962200001</v>
      </c>
      <c r="U123" s="149">
        <v>1127274.0316699999</v>
      </c>
      <c r="V123" s="149">
        <v>877836.72</v>
      </c>
      <c r="W123" s="149">
        <v>870754.48</v>
      </c>
      <c r="X123" s="149">
        <v>868722</v>
      </c>
      <c r="Y123" s="149">
        <v>786837</v>
      </c>
      <c r="Z123" s="149">
        <v>796994</v>
      </c>
      <c r="AA123" s="149">
        <v>793080</v>
      </c>
      <c r="AB123" s="149">
        <v>792883</v>
      </c>
      <c r="AC123" s="149">
        <v>795667</v>
      </c>
      <c r="AD123" s="149">
        <v>688483</v>
      </c>
      <c r="AE123" s="149">
        <v>712347</v>
      </c>
      <c r="AF123" s="149">
        <v>825505</v>
      </c>
      <c r="AG123" s="149">
        <v>818561</v>
      </c>
      <c r="AH123" s="149">
        <v>702349</v>
      </c>
      <c r="AI123" s="149">
        <v>754207</v>
      </c>
      <c r="AJ123" s="149">
        <v>739798</v>
      </c>
      <c r="AK123" s="149">
        <v>823476</v>
      </c>
      <c r="AL123" s="149">
        <v>768804</v>
      </c>
      <c r="AM123" s="149">
        <v>792572</v>
      </c>
      <c r="AN123" s="149">
        <v>807352</v>
      </c>
      <c r="AO123" s="149">
        <v>815583</v>
      </c>
      <c r="AP123" s="149">
        <v>650579</v>
      </c>
      <c r="AQ123" s="149">
        <v>660439.51546000002</v>
      </c>
      <c r="AR123" s="149">
        <f>SUM(AR124:AR140)</f>
        <v>659639.50635000016</v>
      </c>
      <c r="AS123" s="149">
        <f>SUM(AS124:AS140)</f>
        <v>610475.85563000012</v>
      </c>
      <c r="AT123" s="149">
        <f>SUM(AT124:AT140)</f>
        <v>412251.70818000002</v>
      </c>
    </row>
    <row r="124" spans="1:46">
      <c r="A124" s="193"/>
      <c r="B124" s="163" t="s">
        <v>72</v>
      </c>
      <c r="C124" s="152">
        <v>0</v>
      </c>
      <c r="D124" s="152">
        <v>0</v>
      </c>
      <c r="E124" s="152">
        <v>0</v>
      </c>
      <c r="F124" s="152">
        <v>0</v>
      </c>
      <c r="G124" s="152">
        <v>0</v>
      </c>
      <c r="H124" s="152">
        <v>0</v>
      </c>
      <c r="I124" s="152">
        <v>0</v>
      </c>
      <c r="J124" s="152">
        <v>0</v>
      </c>
      <c r="K124" s="152">
        <v>0</v>
      </c>
      <c r="L124" s="152">
        <v>0</v>
      </c>
      <c r="M124" s="152">
        <v>-3.8E-3</v>
      </c>
      <c r="N124" s="152">
        <v>-7.4000000000000003E-3</v>
      </c>
      <c r="O124" s="152">
        <v>-7.4000000000000003E-3</v>
      </c>
      <c r="P124" s="152">
        <v>-7.4000000000000003E-3</v>
      </c>
      <c r="Q124" s="152">
        <v>-7.4000000000000003E-3</v>
      </c>
      <c r="R124" s="152">
        <v>-0.20261000000000001</v>
      </c>
      <c r="S124" s="152">
        <v>-0.20261000000000001</v>
      </c>
      <c r="T124" s="152">
        <v>-0.20261000000000001</v>
      </c>
      <c r="U124" s="152">
        <v>173.77068</v>
      </c>
      <c r="V124" s="152">
        <v>1805.87</v>
      </c>
      <c r="W124" s="152">
        <v>678.68</v>
      </c>
      <c r="X124" s="152">
        <v>308</v>
      </c>
      <c r="Y124" s="152">
        <v>2415</v>
      </c>
      <c r="Z124" s="152">
        <v>3478</v>
      </c>
      <c r="AA124" s="152">
        <v>2060</v>
      </c>
      <c r="AB124" s="152">
        <v>3843</v>
      </c>
      <c r="AC124" s="152">
        <v>3628</v>
      </c>
      <c r="AD124" s="152">
        <v>3027</v>
      </c>
      <c r="AE124" s="152">
        <v>26462</v>
      </c>
      <c r="AF124" s="152">
        <v>11667</v>
      </c>
      <c r="AG124" s="152">
        <v>4452</v>
      </c>
      <c r="AH124" s="152">
        <v>2859</v>
      </c>
      <c r="AI124" s="152">
        <v>21840</v>
      </c>
      <c r="AJ124" s="152">
        <v>3882</v>
      </c>
      <c r="AK124" s="152">
        <v>37846</v>
      </c>
      <c r="AL124" s="152">
        <v>38246</v>
      </c>
      <c r="AM124" s="152">
        <v>37718</v>
      </c>
      <c r="AN124" s="152">
        <v>45328</v>
      </c>
      <c r="AO124" s="152">
        <v>48045</v>
      </c>
      <c r="AP124" s="152">
        <v>55549</v>
      </c>
      <c r="AQ124" s="152">
        <v>55624.375180000003</v>
      </c>
      <c r="AR124" s="152">
        <v>41507.475079999997</v>
      </c>
      <c r="AS124" s="152">
        <v>25402.545539999999</v>
      </c>
      <c r="AT124" s="152">
        <v>17423.391050000002</v>
      </c>
    </row>
    <row r="125" spans="1:46">
      <c r="A125" s="193"/>
      <c r="B125" s="163" t="s">
        <v>207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v>0</v>
      </c>
      <c r="AE125" s="152">
        <v>0</v>
      </c>
      <c r="AF125" s="152">
        <v>0</v>
      </c>
      <c r="AG125" s="152">
        <v>0</v>
      </c>
      <c r="AH125" s="152">
        <v>0</v>
      </c>
      <c r="AI125" s="152">
        <v>0</v>
      </c>
      <c r="AJ125" s="152">
        <v>0</v>
      </c>
      <c r="AK125" s="152">
        <v>0</v>
      </c>
      <c r="AL125" s="152">
        <v>0</v>
      </c>
      <c r="AM125" s="152">
        <v>0</v>
      </c>
      <c r="AN125" s="152">
        <v>0</v>
      </c>
      <c r="AO125" s="152">
        <v>0</v>
      </c>
      <c r="AP125" s="152">
        <v>0</v>
      </c>
      <c r="AQ125" s="152">
        <v>0</v>
      </c>
      <c r="AR125" s="152">
        <v>0</v>
      </c>
      <c r="AS125" s="152">
        <v>0</v>
      </c>
      <c r="AT125" s="152">
        <v>0</v>
      </c>
    </row>
    <row r="126" spans="1:46">
      <c r="A126" s="193"/>
      <c r="B126" s="163" t="s">
        <v>131</v>
      </c>
      <c r="C126" s="149">
        <v>0</v>
      </c>
      <c r="D126" s="149">
        <v>0</v>
      </c>
      <c r="E126" s="149">
        <v>0</v>
      </c>
      <c r="F126" s="149">
        <v>0</v>
      </c>
      <c r="G126" s="149">
        <v>0</v>
      </c>
      <c r="H126" s="149">
        <v>0</v>
      </c>
      <c r="I126" s="149">
        <v>0</v>
      </c>
      <c r="J126" s="149">
        <v>0</v>
      </c>
      <c r="K126" s="149">
        <v>0</v>
      </c>
      <c r="L126" s="152">
        <v>0</v>
      </c>
      <c r="M126" s="152">
        <v>0</v>
      </c>
      <c r="N126" s="152">
        <v>0</v>
      </c>
      <c r="O126" s="152">
        <v>0</v>
      </c>
      <c r="P126" s="152">
        <v>0</v>
      </c>
      <c r="Q126" s="152">
        <v>0</v>
      </c>
      <c r="R126" s="152">
        <v>0</v>
      </c>
      <c r="S126" s="152">
        <v>0</v>
      </c>
      <c r="T126" s="152">
        <v>0</v>
      </c>
      <c r="U126" s="152">
        <v>0</v>
      </c>
      <c r="V126" s="152">
        <v>0</v>
      </c>
      <c r="W126" s="152">
        <v>0</v>
      </c>
      <c r="X126" s="152">
        <v>0</v>
      </c>
      <c r="Y126" s="152">
        <v>0</v>
      </c>
      <c r="Z126" s="152">
        <v>0</v>
      </c>
      <c r="AA126" s="152">
        <v>0</v>
      </c>
      <c r="AB126" s="152">
        <v>0</v>
      </c>
      <c r="AC126" s="152">
        <v>0</v>
      </c>
      <c r="AD126" s="152">
        <v>0</v>
      </c>
      <c r="AE126" s="152">
        <v>0</v>
      </c>
      <c r="AF126" s="152">
        <v>0</v>
      </c>
      <c r="AG126" s="152">
        <v>0</v>
      </c>
      <c r="AH126" s="152">
        <v>0</v>
      </c>
      <c r="AI126" s="152">
        <v>0</v>
      </c>
      <c r="AJ126" s="152">
        <v>0</v>
      </c>
      <c r="AK126" s="152">
        <v>0</v>
      </c>
      <c r="AL126" s="152">
        <v>0</v>
      </c>
      <c r="AM126" s="152">
        <v>0</v>
      </c>
      <c r="AN126" s="152">
        <v>0</v>
      </c>
      <c r="AO126" s="152">
        <v>0</v>
      </c>
      <c r="AP126" s="152">
        <v>0</v>
      </c>
      <c r="AQ126" s="152">
        <v>0</v>
      </c>
      <c r="AR126" s="152">
        <v>0</v>
      </c>
      <c r="AS126" s="152">
        <v>0</v>
      </c>
      <c r="AT126" s="152">
        <v>0</v>
      </c>
    </row>
    <row r="127" spans="1:46">
      <c r="A127" s="193"/>
      <c r="B127" s="163" t="s">
        <v>132</v>
      </c>
      <c r="C127" s="149">
        <v>0</v>
      </c>
      <c r="D127" s="149">
        <v>0</v>
      </c>
      <c r="E127" s="149">
        <v>0</v>
      </c>
      <c r="F127" s="149">
        <v>0</v>
      </c>
      <c r="G127" s="149">
        <v>0</v>
      </c>
      <c r="H127" s="149">
        <v>0</v>
      </c>
      <c r="I127" s="149">
        <v>0</v>
      </c>
      <c r="J127" s="149">
        <v>0</v>
      </c>
      <c r="K127" s="149">
        <v>0</v>
      </c>
      <c r="L127" s="152">
        <v>0</v>
      </c>
      <c r="M127" s="152">
        <v>0</v>
      </c>
      <c r="N127" s="152">
        <v>0</v>
      </c>
      <c r="O127" s="152">
        <v>0</v>
      </c>
      <c r="P127" s="152">
        <v>0</v>
      </c>
      <c r="Q127" s="152">
        <v>0</v>
      </c>
      <c r="R127" s="152">
        <v>0</v>
      </c>
      <c r="S127" s="152">
        <v>0</v>
      </c>
      <c r="T127" s="152">
        <v>0</v>
      </c>
      <c r="U127" s="152">
        <v>0</v>
      </c>
      <c r="V127" s="152">
        <v>0</v>
      </c>
      <c r="W127" s="152">
        <v>32769.18</v>
      </c>
      <c r="X127" s="152">
        <v>34991</v>
      </c>
      <c r="Y127" s="152">
        <v>37212</v>
      </c>
      <c r="Z127" s="152">
        <v>39434</v>
      </c>
      <c r="AA127" s="152">
        <v>41655</v>
      </c>
      <c r="AB127" s="152">
        <v>43877</v>
      </c>
      <c r="AC127" s="152">
        <v>46098</v>
      </c>
      <c r="AD127" s="152">
        <v>48320</v>
      </c>
      <c r="AE127" s="152">
        <v>50542</v>
      </c>
      <c r="AF127" s="152">
        <v>52763</v>
      </c>
      <c r="AG127" s="152">
        <v>54985</v>
      </c>
      <c r="AH127" s="152">
        <v>59011</v>
      </c>
      <c r="AI127" s="152">
        <v>61162</v>
      </c>
      <c r="AJ127" s="152">
        <v>61649</v>
      </c>
      <c r="AK127" s="152">
        <v>63871</v>
      </c>
      <c r="AL127" s="152">
        <v>66092</v>
      </c>
      <c r="AM127" s="152">
        <v>68314</v>
      </c>
      <c r="AN127" s="152">
        <v>70535</v>
      </c>
      <c r="AO127" s="152">
        <v>72757</v>
      </c>
      <c r="AP127" s="152">
        <v>74978</v>
      </c>
      <c r="AQ127" s="152">
        <v>77200.027950000003</v>
      </c>
      <c r="AR127" s="152">
        <v>81084.25735</v>
      </c>
      <c r="AS127" s="152">
        <v>84484.664659999995</v>
      </c>
      <c r="AT127" s="152">
        <v>88021.373250000004</v>
      </c>
    </row>
    <row r="128" spans="1:46">
      <c r="A128" s="193"/>
      <c r="B128" s="163" t="s">
        <v>123</v>
      </c>
      <c r="C128" s="152">
        <v>0</v>
      </c>
      <c r="D128" s="152">
        <v>0</v>
      </c>
      <c r="E128" s="152">
        <v>252715.88900999998</v>
      </c>
      <c r="F128" s="152">
        <v>262149.40863999998</v>
      </c>
      <c r="G128" s="152">
        <v>263607.69387000002</v>
      </c>
      <c r="H128" s="152">
        <v>229955.37568</v>
      </c>
      <c r="I128" s="152">
        <v>235544.79236000002</v>
      </c>
      <c r="J128" s="152">
        <v>192107</v>
      </c>
      <c r="K128" s="152">
        <v>953997.96819000004</v>
      </c>
      <c r="L128" s="152">
        <v>981283.43062</v>
      </c>
      <c r="M128" s="152">
        <v>896940.78104000003</v>
      </c>
      <c r="N128" s="152">
        <v>534406.59644999995</v>
      </c>
      <c r="O128" s="152">
        <v>230725.85167999999</v>
      </c>
      <c r="P128" s="152">
        <v>226941.62789999999</v>
      </c>
      <c r="Q128" s="152">
        <v>222809.71515999999</v>
      </c>
      <c r="R128" s="152">
        <v>218832.38954</v>
      </c>
      <c r="S128" s="152">
        <v>214735.16156000001</v>
      </c>
      <c r="T128" s="152">
        <v>210052.41596000001</v>
      </c>
      <c r="U128" s="152">
        <v>205122.67905000001</v>
      </c>
      <c r="V128" s="152">
        <v>0</v>
      </c>
      <c r="W128" s="152">
        <v>0</v>
      </c>
      <c r="X128" s="152">
        <v>0</v>
      </c>
      <c r="Y128" s="152">
        <v>0</v>
      </c>
      <c r="Z128" s="152">
        <v>0</v>
      </c>
      <c r="AA128" s="152">
        <v>0</v>
      </c>
      <c r="AB128" s="152">
        <v>0</v>
      </c>
      <c r="AC128" s="152">
        <v>0</v>
      </c>
      <c r="AD128" s="152">
        <v>0</v>
      </c>
      <c r="AE128" s="152">
        <v>0</v>
      </c>
      <c r="AF128" s="152">
        <v>77953</v>
      </c>
      <c r="AG128" s="152">
        <v>77953</v>
      </c>
      <c r="AH128" s="152">
        <v>100057</v>
      </c>
      <c r="AI128" s="152">
        <v>130736</v>
      </c>
      <c r="AJ128" s="152">
        <v>130736</v>
      </c>
      <c r="AK128" s="152">
        <v>172351</v>
      </c>
      <c r="AL128" s="152">
        <v>246553</v>
      </c>
      <c r="AM128" s="152">
        <v>274180</v>
      </c>
      <c r="AN128" s="152">
        <v>274180</v>
      </c>
      <c r="AO128" s="152">
        <v>274180</v>
      </c>
      <c r="AP128" s="152">
        <v>274180</v>
      </c>
      <c r="AQ128" s="152">
        <v>274179.98211000004</v>
      </c>
      <c r="AR128" s="152">
        <v>274179.98211000004</v>
      </c>
      <c r="AS128" s="152">
        <v>265335.45682000002</v>
      </c>
      <c r="AT128" s="152">
        <v>265335.45682000002</v>
      </c>
    </row>
    <row r="129" spans="1:46">
      <c r="A129" s="193"/>
      <c r="B129" s="163" t="s">
        <v>139</v>
      </c>
      <c r="C129" s="152">
        <v>0</v>
      </c>
      <c r="D129" s="152">
        <v>0</v>
      </c>
      <c r="E129" s="152">
        <v>3100.3846100000001</v>
      </c>
      <c r="F129" s="152">
        <v>2330.5452999999998</v>
      </c>
      <c r="G129" s="152">
        <v>2479.8396099999995</v>
      </c>
      <c r="H129" s="152">
        <v>3882.3694399999999</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52">
        <v>0</v>
      </c>
      <c r="AF129" s="152">
        <v>28</v>
      </c>
      <c r="AG129" s="152">
        <v>436</v>
      </c>
      <c r="AH129" s="152">
        <v>1961</v>
      </c>
      <c r="AI129" s="152">
        <v>4988</v>
      </c>
      <c r="AJ129" s="152">
        <v>8449</v>
      </c>
      <c r="AK129" s="152">
        <v>10268</v>
      </c>
      <c r="AL129" s="152">
        <v>13117</v>
      </c>
      <c r="AM129" s="152">
        <v>19540</v>
      </c>
      <c r="AN129" s="152">
        <v>25295</v>
      </c>
      <c r="AO129" s="152">
        <v>30310</v>
      </c>
      <c r="AP129" s="152">
        <v>36316</v>
      </c>
      <c r="AQ129" s="152">
        <v>43277.296219999997</v>
      </c>
      <c r="AR129" s="152">
        <v>51539.175350000005</v>
      </c>
      <c r="AS129" s="152">
        <v>22819.05572</v>
      </c>
      <c r="AT129" s="152">
        <v>22819.05572</v>
      </c>
    </row>
    <row r="130" spans="1:46">
      <c r="A130" s="193"/>
      <c r="B130" s="163" t="s">
        <v>355</v>
      </c>
      <c r="C130" s="149">
        <v>0</v>
      </c>
      <c r="D130" s="149">
        <v>0</v>
      </c>
      <c r="E130" s="149">
        <v>0</v>
      </c>
      <c r="F130" s="149">
        <v>0</v>
      </c>
      <c r="G130" s="149">
        <v>0</v>
      </c>
      <c r="H130" s="149">
        <v>0</v>
      </c>
      <c r="I130" s="149">
        <v>0</v>
      </c>
      <c r="J130" s="149">
        <v>0</v>
      </c>
      <c r="K130" s="149">
        <v>0</v>
      </c>
      <c r="L130" s="152">
        <v>0</v>
      </c>
      <c r="M130" s="152">
        <v>0</v>
      </c>
      <c r="N130" s="152">
        <v>0</v>
      </c>
      <c r="O130" s="152">
        <v>-10859.937610000001</v>
      </c>
      <c r="P130" s="152">
        <v>-44710.659479999995</v>
      </c>
      <c r="Q130" s="152">
        <v>-44931.653109999999</v>
      </c>
      <c r="R130" s="152">
        <v>0</v>
      </c>
      <c r="S130" s="152">
        <v>0</v>
      </c>
      <c r="T130" s="152">
        <v>0</v>
      </c>
      <c r="U130" s="152">
        <v>0</v>
      </c>
      <c r="V130" s="152">
        <v>0</v>
      </c>
      <c r="W130" s="152">
        <v>0</v>
      </c>
      <c r="X130" s="152">
        <v>0</v>
      </c>
      <c r="Y130" s="152">
        <v>0</v>
      </c>
      <c r="Z130" s="152">
        <v>0</v>
      </c>
      <c r="AA130" s="152">
        <v>0</v>
      </c>
      <c r="AB130" s="152">
        <v>0</v>
      </c>
      <c r="AC130" s="152">
        <v>0</v>
      </c>
      <c r="AD130" s="152">
        <v>0</v>
      </c>
      <c r="AE130" s="152">
        <v>0</v>
      </c>
      <c r="AF130" s="152">
        <v>-1019</v>
      </c>
      <c r="AG130" s="152">
        <v>-4939</v>
      </c>
      <c r="AH130" s="152">
        <v>-4915</v>
      </c>
      <c r="AI130" s="152">
        <v>-4891</v>
      </c>
      <c r="AJ130" s="152">
        <v>-4867</v>
      </c>
      <c r="AK130" s="152">
        <v>-4843</v>
      </c>
      <c r="AL130" s="152">
        <v>-4818</v>
      </c>
      <c r="AM130" s="152">
        <v>-3846</v>
      </c>
      <c r="AN130" s="152">
        <v>-3741</v>
      </c>
      <c r="AO130" s="152">
        <v>-3629</v>
      </c>
      <c r="AP130" s="152">
        <v>-3520</v>
      </c>
      <c r="AQ130" s="152">
        <v>-3413.60689</v>
      </c>
      <c r="AR130" s="152">
        <v>-3305.4725699999999</v>
      </c>
      <c r="AS130" s="152">
        <v>-3194.1482599999999</v>
      </c>
      <c r="AT130" s="152">
        <v>-3079.9326000000001</v>
      </c>
    </row>
    <row r="131" spans="1:46">
      <c r="A131" s="193"/>
      <c r="B131" s="163" t="s">
        <v>134</v>
      </c>
      <c r="C131" s="149">
        <v>0</v>
      </c>
      <c r="D131" s="149">
        <v>0</v>
      </c>
      <c r="E131" s="149">
        <v>0</v>
      </c>
      <c r="F131" s="149">
        <v>0</v>
      </c>
      <c r="G131" s="149">
        <v>0</v>
      </c>
      <c r="H131" s="149">
        <v>0</v>
      </c>
      <c r="I131" s="149">
        <v>0</v>
      </c>
      <c r="J131" s="149">
        <v>0</v>
      </c>
      <c r="K131" s="149">
        <v>0</v>
      </c>
      <c r="L131" s="152">
        <v>0</v>
      </c>
      <c r="M131" s="152">
        <v>0</v>
      </c>
      <c r="N131" s="152">
        <v>0</v>
      </c>
      <c r="O131" s="152">
        <v>0</v>
      </c>
      <c r="P131" s="152">
        <v>0</v>
      </c>
      <c r="Q131" s="152">
        <v>0</v>
      </c>
      <c r="R131" s="152">
        <v>-11312.822109999999</v>
      </c>
      <c r="S131" s="152">
        <v>-11456.13515</v>
      </c>
      <c r="T131" s="152">
        <v>-11649.044230000001</v>
      </c>
      <c r="U131" s="152">
        <v>-11804.880060000001</v>
      </c>
      <c r="V131" s="152">
        <v>0</v>
      </c>
      <c r="W131" s="152">
        <v>0</v>
      </c>
      <c r="X131" s="152">
        <v>0</v>
      </c>
      <c r="Y131" s="152">
        <v>0</v>
      </c>
      <c r="Z131" s="152">
        <v>0</v>
      </c>
      <c r="AA131" s="152">
        <v>0</v>
      </c>
      <c r="AB131" s="152">
        <v>0</v>
      </c>
      <c r="AC131" s="152">
        <v>0</v>
      </c>
      <c r="AD131" s="152">
        <v>0</v>
      </c>
      <c r="AE131" s="152">
        <v>0</v>
      </c>
      <c r="AF131" s="152">
        <v>0</v>
      </c>
      <c r="AG131" s="152">
        <v>0</v>
      </c>
      <c r="AH131" s="152">
        <v>0</v>
      </c>
      <c r="AI131" s="152">
        <v>0</v>
      </c>
      <c r="AJ131" s="152">
        <v>0</v>
      </c>
      <c r="AK131" s="152">
        <v>0</v>
      </c>
      <c r="AL131" s="152">
        <v>0</v>
      </c>
      <c r="AM131" s="152">
        <v>0</v>
      </c>
      <c r="AN131" s="152">
        <v>0</v>
      </c>
      <c r="AO131" s="152">
        <v>0</v>
      </c>
      <c r="AP131" s="152">
        <v>0</v>
      </c>
      <c r="AQ131" s="152">
        <v>0</v>
      </c>
      <c r="AR131" s="152">
        <v>0</v>
      </c>
      <c r="AS131" s="152">
        <v>0</v>
      </c>
      <c r="AT131" s="152">
        <v>0</v>
      </c>
    </row>
    <row r="132" spans="1:46">
      <c r="A132" s="193"/>
      <c r="B132" s="163" t="s">
        <v>352</v>
      </c>
      <c r="C132" s="152">
        <v>0</v>
      </c>
      <c r="D132" s="152">
        <v>0</v>
      </c>
      <c r="E132" s="152">
        <v>0</v>
      </c>
      <c r="F132" s="152">
        <v>0</v>
      </c>
      <c r="G132" s="152">
        <v>0</v>
      </c>
      <c r="H132" s="152">
        <v>0</v>
      </c>
      <c r="I132" s="152">
        <v>0</v>
      </c>
      <c r="J132" s="152">
        <v>0</v>
      </c>
      <c r="K132" s="152">
        <v>0</v>
      </c>
      <c r="L132" s="152">
        <v>0</v>
      </c>
      <c r="M132" s="152">
        <v>0</v>
      </c>
      <c r="N132" s="152">
        <v>0</v>
      </c>
      <c r="O132" s="152">
        <v>0</v>
      </c>
      <c r="P132" s="152">
        <v>0</v>
      </c>
      <c r="Q132" s="152">
        <v>0</v>
      </c>
      <c r="R132" s="152">
        <v>911666.84</v>
      </c>
      <c r="S132" s="152">
        <v>911666.84</v>
      </c>
      <c r="T132" s="152">
        <v>849690.26</v>
      </c>
      <c r="U132" s="152">
        <v>849690.26</v>
      </c>
      <c r="V132" s="152">
        <v>750000</v>
      </c>
      <c r="W132" s="152">
        <v>750000</v>
      </c>
      <c r="X132" s="152">
        <v>750000</v>
      </c>
      <c r="Y132" s="152">
        <v>750000</v>
      </c>
      <c r="Z132" s="152">
        <v>750000</v>
      </c>
      <c r="AA132" s="152">
        <v>750000</v>
      </c>
      <c r="AB132" s="152">
        <v>750000</v>
      </c>
      <c r="AC132" s="152">
        <v>750000</v>
      </c>
      <c r="AD132" s="152">
        <v>650000</v>
      </c>
      <c r="AE132" s="152">
        <v>650000</v>
      </c>
      <c r="AF132" s="152">
        <v>650000</v>
      </c>
      <c r="AG132" s="152">
        <v>650000</v>
      </c>
      <c r="AH132" s="152">
        <v>505000</v>
      </c>
      <c r="AI132" s="152">
        <v>505000</v>
      </c>
      <c r="AJ132" s="152">
        <v>505000</v>
      </c>
      <c r="AK132" s="152">
        <v>505000</v>
      </c>
      <c r="AL132" s="152">
        <v>360000</v>
      </c>
      <c r="AM132" s="152">
        <v>360000</v>
      </c>
      <c r="AN132" s="152">
        <v>360000</v>
      </c>
      <c r="AO132" s="152">
        <v>360000</v>
      </c>
      <c r="AP132" s="152">
        <v>180000</v>
      </c>
      <c r="AQ132" s="152">
        <v>180000</v>
      </c>
      <c r="AR132" s="152">
        <v>180000</v>
      </c>
      <c r="AS132" s="152">
        <v>180000</v>
      </c>
      <c r="AT132" s="152">
        <v>0</v>
      </c>
    </row>
    <row r="133" spans="1:46">
      <c r="A133" s="193"/>
      <c r="B133" s="163" t="s">
        <v>136</v>
      </c>
      <c r="C133" s="149">
        <v>0</v>
      </c>
      <c r="D133" s="149">
        <v>0</v>
      </c>
      <c r="E133" s="149">
        <v>0</v>
      </c>
      <c r="F133" s="149">
        <v>0</v>
      </c>
      <c r="G133" s="149">
        <v>0</v>
      </c>
      <c r="H133" s="149">
        <v>0</v>
      </c>
      <c r="I133" s="149">
        <v>0</v>
      </c>
      <c r="J133" s="149">
        <v>0</v>
      </c>
      <c r="K133" s="149">
        <v>0</v>
      </c>
      <c r="L133" s="152">
        <v>0</v>
      </c>
      <c r="M133" s="152">
        <v>0</v>
      </c>
      <c r="N133" s="152">
        <v>0</v>
      </c>
      <c r="O133" s="152">
        <v>0</v>
      </c>
      <c r="P133" s="152">
        <v>0</v>
      </c>
      <c r="Q133" s="152">
        <v>0</v>
      </c>
      <c r="R133" s="152">
        <v>-22660.703879999997</v>
      </c>
      <c r="S133" s="152">
        <v>-23825.148590000001</v>
      </c>
      <c r="T133" s="152">
        <v>-22290.591059999999</v>
      </c>
      <c r="U133" s="152">
        <v>-20651.645359999999</v>
      </c>
      <c r="V133" s="152">
        <v>-2899.72</v>
      </c>
      <c r="W133" s="152">
        <v>-2704.14</v>
      </c>
      <c r="X133" s="152">
        <v>-2506</v>
      </c>
      <c r="Y133" s="152">
        <v>-2306</v>
      </c>
      <c r="Z133" s="152">
        <v>-2106</v>
      </c>
      <c r="AA133" s="152">
        <v>-1910</v>
      </c>
      <c r="AB133" s="152">
        <v>-1712</v>
      </c>
      <c r="AC133" s="152">
        <v>-1512</v>
      </c>
      <c r="AD133" s="152">
        <v>-1354</v>
      </c>
      <c r="AE133" s="152">
        <v>-1201</v>
      </c>
      <c r="AF133" s="152">
        <v>-1046</v>
      </c>
      <c r="AG133" s="152">
        <v>-889</v>
      </c>
      <c r="AH133" s="152">
        <v>-774</v>
      </c>
      <c r="AI133" s="152">
        <v>-661</v>
      </c>
      <c r="AJ133" s="152">
        <v>-548</v>
      </c>
      <c r="AK133" s="152">
        <v>-433</v>
      </c>
      <c r="AL133" s="152">
        <v>-360</v>
      </c>
      <c r="AM133" s="152">
        <v>-289</v>
      </c>
      <c r="AN133" s="152">
        <v>-206</v>
      </c>
      <c r="AO133" s="152">
        <v>-145</v>
      </c>
      <c r="AP133" s="152">
        <v>-108</v>
      </c>
      <c r="AQ133" s="152">
        <v>-72.778739999999999</v>
      </c>
      <c r="AR133" s="152">
        <v>-36.983139999999999</v>
      </c>
      <c r="AS133" s="152">
        <v>-0.78695000000000004</v>
      </c>
      <c r="AT133" s="152">
        <v>0</v>
      </c>
    </row>
    <row r="134" spans="1:46">
      <c r="A134" s="193"/>
      <c r="B134" s="163" t="s">
        <v>356</v>
      </c>
      <c r="C134" s="149">
        <v>0</v>
      </c>
      <c r="D134" s="149">
        <v>0</v>
      </c>
      <c r="E134" s="149">
        <v>0</v>
      </c>
      <c r="F134" s="149">
        <v>0</v>
      </c>
      <c r="G134" s="149">
        <v>0</v>
      </c>
      <c r="H134" s="149">
        <v>0</v>
      </c>
      <c r="I134" s="149">
        <v>0</v>
      </c>
      <c r="J134" s="149">
        <v>0</v>
      </c>
      <c r="K134" s="149">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52">
        <v>0</v>
      </c>
      <c r="AF134" s="152">
        <v>0</v>
      </c>
      <c r="AG134" s="152">
        <v>0</v>
      </c>
      <c r="AH134" s="152">
        <v>0</v>
      </c>
      <c r="AI134" s="152">
        <v>0</v>
      </c>
      <c r="AJ134" s="152">
        <v>0</v>
      </c>
      <c r="AK134" s="152">
        <v>0</v>
      </c>
      <c r="AL134" s="152">
        <v>0</v>
      </c>
      <c r="AM134" s="152">
        <v>0</v>
      </c>
      <c r="AN134" s="152">
        <v>0</v>
      </c>
      <c r="AO134" s="152">
        <v>0</v>
      </c>
      <c r="AP134" s="152">
        <v>0</v>
      </c>
      <c r="AQ134" s="152">
        <v>0</v>
      </c>
      <c r="AR134" s="152">
        <v>0</v>
      </c>
      <c r="AS134" s="152">
        <v>0</v>
      </c>
      <c r="AT134" s="152">
        <v>0</v>
      </c>
    </row>
    <row r="135" spans="1:46">
      <c r="A135" s="193"/>
      <c r="B135" s="163" t="s">
        <v>138</v>
      </c>
      <c r="C135" s="149">
        <v>0</v>
      </c>
      <c r="D135" s="149">
        <v>0</v>
      </c>
      <c r="E135" s="149">
        <v>0</v>
      </c>
      <c r="F135" s="149">
        <v>0</v>
      </c>
      <c r="G135" s="149">
        <v>0</v>
      </c>
      <c r="H135" s="149">
        <v>0</v>
      </c>
      <c r="I135" s="149">
        <v>0</v>
      </c>
      <c r="J135" s="149">
        <v>0</v>
      </c>
      <c r="K135" s="149">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52">
        <v>0</v>
      </c>
      <c r="AF135" s="152">
        <v>0</v>
      </c>
      <c r="AG135" s="152">
        <v>0</v>
      </c>
      <c r="AH135" s="152">
        <v>0</v>
      </c>
      <c r="AI135" s="152">
        <v>0</v>
      </c>
      <c r="AJ135" s="152">
        <v>0</v>
      </c>
      <c r="AK135" s="152">
        <v>0</v>
      </c>
      <c r="AL135" s="152">
        <v>0</v>
      </c>
      <c r="AM135" s="152">
        <v>0</v>
      </c>
      <c r="AN135" s="152">
        <v>0</v>
      </c>
      <c r="AO135" s="152">
        <v>0</v>
      </c>
      <c r="AP135" s="152">
        <v>0</v>
      </c>
      <c r="AQ135" s="152">
        <v>0</v>
      </c>
      <c r="AR135" s="152">
        <v>0</v>
      </c>
      <c r="AS135" s="152">
        <v>0</v>
      </c>
      <c r="AT135" s="152">
        <v>0</v>
      </c>
    </row>
    <row r="136" spans="1:46">
      <c r="A136" s="193"/>
      <c r="B136" s="163" t="s">
        <v>110</v>
      </c>
      <c r="C136" s="149">
        <v>0</v>
      </c>
      <c r="D136" s="149">
        <v>0</v>
      </c>
      <c r="E136" s="149">
        <v>0</v>
      </c>
      <c r="F136" s="149">
        <v>0</v>
      </c>
      <c r="G136" s="149">
        <v>0</v>
      </c>
      <c r="H136" s="149">
        <v>0</v>
      </c>
      <c r="I136" s="149">
        <v>0</v>
      </c>
      <c r="J136" s="149">
        <v>0</v>
      </c>
      <c r="K136" s="149">
        <v>0</v>
      </c>
      <c r="L136" s="152">
        <v>0</v>
      </c>
      <c r="M136" s="152">
        <v>0</v>
      </c>
      <c r="N136" s="152">
        <v>0</v>
      </c>
      <c r="O136" s="152">
        <v>0</v>
      </c>
      <c r="P136" s="152">
        <v>0</v>
      </c>
      <c r="Q136" s="152">
        <v>0</v>
      </c>
      <c r="R136" s="152">
        <v>0</v>
      </c>
      <c r="S136" s="152">
        <v>8495.1314899999998</v>
      </c>
      <c r="T136" s="152">
        <v>8513.7658300000003</v>
      </c>
      <c r="U136" s="152">
        <v>8191.2163600000003</v>
      </c>
      <c r="V136" s="152">
        <v>8775.01</v>
      </c>
      <c r="W136" s="152">
        <v>8381.69</v>
      </c>
      <c r="X136" s="152">
        <v>8297</v>
      </c>
      <c r="Y136" s="152">
        <v>7870</v>
      </c>
      <c r="Z136" s="152">
        <v>7431</v>
      </c>
      <c r="AA136" s="152">
        <v>7212</v>
      </c>
      <c r="AB136" s="152">
        <v>6721</v>
      </c>
      <c r="AC136" s="152">
        <v>6389</v>
      </c>
      <c r="AD136" s="152">
        <v>5888</v>
      </c>
      <c r="AE136" s="152">
        <v>5370</v>
      </c>
      <c r="AF136" s="152">
        <v>5240</v>
      </c>
      <c r="AG136" s="152">
        <v>4647</v>
      </c>
      <c r="AH136" s="152">
        <v>4042</v>
      </c>
      <c r="AI136" s="152">
        <v>3603</v>
      </c>
      <c r="AJ136" s="152">
        <v>0</v>
      </c>
      <c r="AK136" s="152">
        <v>0</v>
      </c>
      <c r="AL136" s="152">
        <v>0</v>
      </c>
      <c r="AM136" s="152">
        <v>0</v>
      </c>
      <c r="AN136" s="152">
        <v>0</v>
      </c>
      <c r="AO136" s="152">
        <v>0</v>
      </c>
      <c r="AP136" s="152">
        <v>0</v>
      </c>
      <c r="AQ136" s="152">
        <v>0</v>
      </c>
      <c r="AR136" s="152">
        <v>0</v>
      </c>
      <c r="AS136" s="152">
        <v>0</v>
      </c>
      <c r="AT136" s="152">
        <v>0</v>
      </c>
    </row>
    <row r="137" spans="1:46">
      <c r="A137" s="193"/>
      <c r="B137" s="163" t="s">
        <v>120</v>
      </c>
      <c r="C137" s="168">
        <v>12157.437290000002</v>
      </c>
      <c r="D137" s="168">
        <v>12846.24152</v>
      </c>
      <c r="E137" s="168">
        <v>13758.072330000003</v>
      </c>
      <c r="F137" s="168">
        <v>16076.859239999998</v>
      </c>
      <c r="G137" s="168">
        <v>10572.701869999999</v>
      </c>
      <c r="H137" s="168">
        <v>12680.062589999998</v>
      </c>
      <c r="I137" s="168">
        <v>12378.628579999999</v>
      </c>
      <c r="J137" s="168">
        <v>8650</v>
      </c>
      <c r="K137" s="168">
        <v>-6962.7820099999981</v>
      </c>
      <c r="L137" s="168">
        <v>-554.82404000000656</v>
      </c>
      <c r="M137" s="168">
        <v>24576.730910000006</v>
      </c>
      <c r="N137" s="168">
        <v>25814</v>
      </c>
      <c r="O137" s="168">
        <v>62686.44786</v>
      </c>
      <c r="P137" s="168">
        <v>58638.958599999998</v>
      </c>
      <c r="Q137" s="168">
        <v>62264.640220000001</v>
      </c>
      <c r="R137" s="168">
        <v>82092</v>
      </c>
      <c r="S137" s="168">
        <v>94278.526339999997</v>
      </c>
      <c r="T137" s="168">
        <v>89649.192330000005</v>
      </c>
      <c r="U137" s="168">
        <v>96402.630999999994</v>
      </c>
      <c r="V137" s="168">
        <v>120005.56</v>
      </c>
      <c r="W137" s="168">
        <v>81479.070000000007</v>
      </c>
      <c r="X137" s="168">
        <v>77632</v>
      </c>
      <c r="Y137" s="168">
        <v>-8354</v>
      </c>
      <c r="Z137" s="168">
        <v>-1243</v>
      </c>
      <c r="AA137" s="168">
        <v>-5937</v>
      </c>
      <c r="AB137" s="168">
        <v>-9846</v>
      </c>
      <c r="AC137" s="168">
        <v>-8936</v>
      </c>
      <c r="AD137" s="168">
        <v>-17398</v>
      </c>
      <c r="AE137" s="168">
        <v>-18826</v>
      </c>
      <c r="AF137" s="168">
        <v>29919</v>
      </c>
      <c r="AG137" s="168">
        <v>31916</v>
      </c>
      <c r="AH137" s="168">
        <v>35108</v>
      </c>
      <c r="AI137" s="168">
        <v>32430</v>
      </c>
      <c r="AJ137" s="168">
        <v>35497</v>
      </c>
      <c r="AK137" s="168">
        <v>39416</v>
      </c>
      <c r="AL137" s="168">
        <v>49974</v>
      </c>
      <c r="AM137" s="168">
        <v>36955</v>
      </c>
      <c r="AN137" s="168">
        <v>35959</v>
      </c>
      <c r="AO137" s="168">
        <v>34065</v>
      </c>
      <c r="AP137" s="168">
        <v>33184</v>
      </c>
      <c r="AQ137" s="168">
        <v>33644.21963</v>
      </c>
      <c r="AR137" s="152">
        <v>34671.072169999999</v>
      </c>
      <c r="AS137" s="152">
        <v>35629.068100000004</v>
      </c>
      <c r="AT137" s="152">
        <v>21732.363940000003</v>
      </c>
    </row>
    <row r="138" spans="1:46">
      <c r="A138" s="193"/>
      <c r="B138" s="163" t="s">
        <v>79</v>
      </c>
      <c r="C138" s="152">
        <v>0</v>
      </c>
      <c r="D138" s="152">
        <v>0</v>
      </c>
      <c r="E138" s="152">
        <v>0</v>
      </c>
      <c r="F138" s="152">
        <v>0</v>
      </c>
      <c r="G138" s="152">
        <v>0</v>
      </c>
      <c r="H138" s="152">
        <v>0</v>
      </c>
      <c r="I138" s="152">
        <v>0</v>
      </c>
      <c r="J138" s="152">
        <v>0</v>
      </c>
      <c r="K138" s="152">
        <v>0</v>
      </c>
      <c r="L138" s="152">
        <v>0</v>
      </c>
      <c r="M138" s="152">
        <v>0</v>
      </c>
      <c r="N138" s="152">
        <v>0</v>
      </c>
      <c r="O138" s="152">
        <v>150</v>
      </c>
      <c r="P138" s="152">
        <v>150</v>
      </c>
      <c r="Q138" s="152">
        <v>150</v>
      </c>
      <c r="R138" s="152">
        <v>0</v>
      </c>
      <c r="S138" s="152">
        <v>150</v>
      </c>
      <c r="T138" s="152">
        <v>150</v>
      </c>
      <c r="U138" s="152">
        <v>150</v>
      </c>
      <c r="V138" s="152">
        <v>150</v>
      </c>
      <c r="W138" s="152">
        <v>150</v>
      </c>
      <c r="X138" s="152">
        <v>0</v>
      </c>
      <c r="Y138" s="152">
        <v>0</v>
      </c>
      <c r="Z138" s="152">
        <v>0</v>
      </c>
      <c r="AA138" s="152">
        <v>0</v>
      </c>
      <c r="AB138" s="152">
        <v>0</v>
      </c>
      <c r="AC138" s="152">
        <v>0</v>
      </c>
      <c r="AD138" s="152">
        <v>0</v>
      </c>
      <c r="AE138" s="152">
        <v>0</v>
      </c>
      <c r="AF138" s="152">
        <v>0</v>
      </c>
      <c r="AG138" s="152">
        <v>0</v>
      </c>
      <c r="AH138" s="152">
        <v>0</v>
      </c>
      <c r="AI138" s="152">
        <v>0</v>
      </c>
      <c r="AJ138" s="152">
        <v>0</v>
      </c>
      <c r="AK138" s="152">
        <v>0</v>
      </c>
      <c r="AL138" s="152">
        <v>0</v>
      </c>
      <c r="AM138" s="152">
        <v>0</v>
      </c>
      <c r="AN138" s="152">
        <v>2</v>
      </c>
      <c r="AO138" s="152">
        <v>0</v>
      </c>
      <c r="AP138" s="152">
        <v>0</v>
      </c>
      <c r="AQ138" s="152">
        <v>0</v>
      </c>
      <c r="AR138" s="152">
        <v>0</v>
      </c>
      <c r="AS138" s="152">
        <v>0</v>
      </c>
      <c r="AT138" s="152">
        <v>0</v>
      </c>
    </row>
    <row r="139" spans="1:46">
      <c r="A139" s="193"/>
      <c r="B139" s="163" t="s">
        <v>10</v>
      </c>
      <c r="C139" s="152">
        <v>0</v>
      </c>
      <c r="D139" s="152">
        <v>0</v>
      </c>
      <c r="E139" s="152">
        <v>0</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52">
        <v>0</v>
      </c>
      <c r="AF139" s="152">
        <v>0</v>
      </c>
      <c r="AG139" s="152">
        <v>0</v>
      </c>
      <c r="AH139" s="152">
        <v>0</v>
      </c>
      <c r="AI139" s="152">
        <v>0</v>
      </c>
      <c r="AJ139" s="152">
        <v>0</v>
      </c>
      <c r="AK139" s="152">
        <v>0</v>
      </c>
      <c r="AL139" s="152">
        <v>0</v>
      </c>
      <c r="AM139" s="152">
        <v>0</v>
      </c>
      <c r="AN139" s="152">
        <v>0</v>
      </c>
      <c r="AO139" s="152">
        <v>0</v>
      </c>
      <c r="AP139" s="152">
        <v>0</v>
      </c>
      <c r="AQ139" s="152">
        <v>0</v>
      </c>
      <c r="AR139" s="152">
        <v>0</v>
      </c>
      <c r="AS139" s="152">
        <v>0</v>
      </c>
      <c r="AT139" s="152">
        <v>0</v>
      </c>
    </row>
    <row r="140" spans="1:46" s="115" customFormat="1">
      <c r="A140" s="193"/>
      <c r="B140" s="154" t="s">
        <v>80</v>
      </c>
      <c r="C140" s="149">
        <v>0</v>
      </c>
      <c r="D140" s="149">
        <v>0</v>
      </c>
      <c r="E140" s="149">
        <v>0</v>
      </c>
      <c r="F140" s="149">
        <v>0</v>
      </c>
      <c r="G140" s="149">
        <v>0</v>
      </c>
      <c r="H140" s="149">
        <v>0</v>
      </c>
      <c r="I140" s="149">
        <v>0</v>
      </c>
      <c r="J140" s="149">
        <v>0</v>
      </c>
      <c r="K140" s="149">
        <v>0</v>
      </c>
      <c r="L140" s="149">
        <v>0</v>
      </c>
      <c r="M140" s="149">
        <v>0</v>
      </c>
      <c r="N140" s="149">
        <v>0</v>
      </c>
      <c r="O140" s="149">
        <v>0</v>
      </c>
      <c r="P140" s="149">
        <v>0</v>
      </c>
      <c r="Q140" s="149">
        <v>0</v>
      </c>
      <c r="R140" s="149">
        <v>0</v>
      </c>
      <c r="S140" s="149">
        <v>0</v>
      </c>
      <c r="T140" s="149">
        <v>0</v>
      </c>
      <c r="U140" s="149">
        <v>0</v>
      </c>
      <c r="V140" s="149">
        <v>0</v>
      </c>
      <c r="W140" s="149">
        <v>0</v>
      </c>
      <c r="X140" s="149">
        <v>0</v>
      </c>
      <c r="Y140" s="149">
        <v>0</v>
      </c>
      <c r="Z140" s="149">
        <v>0</v>
      </c>
      <c r="AA140" s="149">
        <v>0</v>
      </c>
      <c r="AB140" s="149">
        <v>0</v>
      </c>
      <c r="AC140" s="149">
        <v>0</v>
      </c>
      <c r="AD140" s="149">
        <v>0</v>
      </c>
      <c r="AE140" s="149">
        <v>0</v>
      </c>
      <c r="AF140" s="149">
        <v>0</v>
      </c>
      <c r="AG140" s="149">
        <v>0</v>
      </c>
      <c r="AH140" s="149">
        <v>0</v>
      </c>
      <c r="AI140" s="149">
        <v>0</v>
      </c>
      <c r="AJ140" s="149">
        <v>0</v>
      </c>
      <c r="AK140" s="149">
        <v>0</v>
      </c>
      <c r="AL140" s="149">
        <v>0</v>
      </c>
      <c r="AM140" s="149">
        <v>0</v>
      </c>
      <c r="AN140" s="149">
        <v>0</v>
      </c>
      <c r="AO140" s="149">
        <v>0</v>
      </c>
      <c r="AP140" s="149">
        <v>0</v>
      </c>
      <c r="AQ140" s="149">
        <v>0</v>
      </c>
      <c r="AR140" s="152">
        <v>0</v>
      </c>
      <c r="AS140" s="152">
        <v>0</v>
      </c>
      <c r="AT140" s="152">
        <v>0</v>
      </c>
    </row>
    <row r="141" spans="1:46" s="115" customFormat="1">
      <c r="A141" s="192"/>
      <c r="B141" s="148" t="s">
        <v>81</v>
      </c>
      <c r="C141" s="149">
        <v>453360.74935000006</v>
      </c>
      <c r="D141" s="149">
        <v>399699.09886000003</v>
      </c>
      <c r="E141" s="149">
        <v>430572.50625999982</v>
      </c>
      <c r="F141" s="149">
        <v>435852.90014999988</v>
      </c>
      <c r="G141" s="149">
        <v>400432.29888999986</v>
      </c>
      <c r="H141" s="149">
        <v>428442.0910999999</v>
      </c>
      <c r="I141" s="149">
        <v>435210.71676999988</v>
      </c>
      <c r="J141" s="149">
        <v>422931.14472999994</v>
      </c>
      <c r="K141" s="149">
        <v>438757.09301999985</v>
      </c>
      <c r="L141" s="149">
        <v>458058.90942999994</v>
      </c>
      <c r="M141" s="149">
        <v>470028.7575399999</v>
      </c>
      <c r="N141" s="149">
        <v>787857.89662999974</v>
      </c>
      <c r="O141" s="149">
        <v>846136.0021899998</v>
      </c>
      <c r="P141" s="149">
        <v>884447.07041999977</v>
      </c>
      <c r="Q141" s="149">
        <v>891958.14544999995</v>
      </c>
      <c r="R141" s="149">
        <v>860698.49146000005</v>
      </c>
      <c r="S141" s="149">
        <v>925133.02606999979</v>
      </c>
      <c r="T141" s="149">
        <v>964565.96175000002</v>
      </c>
      <c r="U141" s="149">
        <v>960132.36754999985</v>
      </c>
      <c r="V141" s="149">
        <v>940342.37999999989</v>
      </c>
      <c r="W141" s="149">
        <v>1010996.3699999999</v>
      </c>
      <c r="X141" s="149">
        <v>1041178</v>
      </c>
      <c r="Y141" s="149">
        <v>1048038</v>
      </c>
      <c r="Z141" s="149">
        <v>1127161</v>
      </c>
      <c r="AA141" s="149">
        <v>1197052</v>
      </c>
      <c r="AB141" s="149">
        <v>1000868</v>
      </c>
      <c r="AC141" s="149">
        <v>972022</v>
      </c>
      <c r="AD141" s="149">
        <v>1080211</v>
      </c>
      <c r="AE141" s="149">
        <v>1125731</v>
      </c>
      <c r="AF141" s="149">
        <v>1145345</v>
      </c>
      <c r="AG141" s="149">
        <v>1157767</v>
      </c>
      <c r="AH141" s="149">
        <v>1182210</v>
      </c>
      <c r="AI141" s="149">
        <v>1218499</v>
      </c>
      <c r="AJ141" s="149">
        <v>1181715</v>
      </c>
      <c r="AK141" s="149">
        <v>1183101</v>
      </c>
      <c r="AL141" s="149">
        <v>1255518</v>
      </c>
      <c r="AM141" s="149">
        <v>1323437</v>
      </c>
      <c r="AN141" s="149">
        <v>1281691</v>
      </c>
      <c r="AO141" s="149">
        <v>1197488</v>
      </c>
      <c r="AP141" s="149">
        <v>1635435</v>
      </c>
      <c r="AQ141" s="149">
        <v>1662170.9020499999</v>
      </c>
      <c r="AR141" s="149">
        <f>SUM(AR142:AR151)</f>
        <v>1655923.3128700003</v>
      </c>
      <c r="AS141" s="149">
        <f>SUM(AS142:AS151)</f>
        <v>1699858.8426500002</v>
      </c>
      <c r="AT141" s="149">
        <f>SUM(AT142:AT151)</f>
        <v>1718957.0166</v>
      </c>
    </row>
    <row r="142" spans="1:46">
      <c r="A142" s="193"/>
      <c r="B142" s="150" t="s">
        <v>82</v>
      </c>
      <c r="C142" s="149">
        <v>492965.71500000003</v>
      </c>
      <c r="D142" s="149">
        <v>492965.71500000003</v>
      </c>
      <c r="E142" s="149">
        <v>561965.71499999997</v>
      </c>
      <c r="F142" s="149">
        <v>561965.71499999997</v>
      </c>
      <c r="G142" s="149">
        <v>561965.71499999997</v>
      </c>
      <c r="H142" s="149">
        <v>638349.72383999999</v>
      </c>
      <c r="I142" s="149">
        <v>638349.72383999999</v>
      </c>
      <c r="J142" s="149">
        <v>638349.72383999999</v>
      </c>
      <c r="K142" s="149">
        <v>638349.72379999992</v>
      </c>
      <c r="L142" s="149">
        <v>638349.72379999992</v>
      </c>
      <c r="M142" s="149">
        <v>638349.72379999992</v>
      </c>
      <c r="N142" s="149">
        <v>928349.72379999992</v>
      </c>
      <c r="O142" s="149">
        <v>928349.72379999992</v>
      </c>
      <c r="P142" s="149">
        <v>928349.72379999992</v>
      </c>
      <c r="Q142" s="149">
        <v>928349.723</v>
      </c>
      <c r="R142" s="149">
        <v>865133.95035000006</v>
      </c>
      <c r="S142" s="149">
        <v>865133.95</v>
      </c>
      <c r="T142" s="149">
        <v>865133.95</v>
      </c>
      <c r="U142" s="149">
        <v>865133.95</v>
      </c>
      <c r="V142" s="149">
        <v>865133.95</v>
      </c>
      <c r="W142" s="149">
        <v>865134</v>
      </c>
      <c r="X142" s="149">
        <v>865134</v>
      </c>
      <c r="Y142" s="149">
        <v>865134</v>
      </c>
      <c r="Z142" s="149">
        <v>866134</v>
      </c>
      <c r="AA142" s="152">
        <v>867134</v>
      </c>
      <c r="AB142" s="152">
        <v>867134</v>
      </c>
      <c r="AC142" s="152">
        <v>867134</v>
      </c>
      <c r="AD142" s="152">
        <v>868134</v>
      </c>
      <c r="AE142" s="152">
        <v>868134</v>
      </c>
      <c r="AF142" s="152">
        <v>868134</v>
      </c>
      <c r="AG142" s="152">
        <v>868134</v>
      </c>
      <c r="AH142" s="152">
        <v>868134</v>
      </c>
      <c r="AI142" s="152">
        <v>868134</v>
      </c>
      <c r="AJ142" s="152">
        <v>872444</v>
      </c>
      <c r="AK142" s="152">
        <v>872444</v>
      </c>
      <c r="AL142" s="152">
        <v>922444</v>
      </c>
      <c r="AM142" s="152">
        <v>922444</v>
      </c>
      <c r="AN142" s="152">
        <v>922444</v>
      </c>
      <c r="AO142" s="152">
        <v>922444</v>
      </c>
      <c r="AP142" s="152">
        <v>1269649</v>
      </c>
      <c r="AQ142" s="152">
        <v>1269648.9469999999</v>
      </c>
      <c r="AR142" s="152">
        <v>1269648.9469999999</v>
      </c>
      <c r="AS142" s="152">
        <v>1269648.9469999999</v>
      </c>
      <c r="AT142" s="152">
        <v>1346040.54693</v>
      </c>
    </row>
    <row r="143" spans="1:46">
      <c r="A143" s="195"/>
      <c r="B143" s="150" t="s">
        <v>83</v>
      </c>
      <c r="C143" s="152">
        <v>0</v>
      </c>
      <c r="D143" s="152">
        <v>0</v>
      </c>
      <c r="E143" s="152">
        <v>0</v>
      </c>
      <c r="F143" s="152">
        <v>699.42088999999999</v>
      </c>
      <c r="G143" s="152">
        <v>699.42088999999999</v>
      </c>
      <c r="H143" s="152">
        <v>699.42088999999999</v>
      </c>
      <c r="I143" s="152">
        <v>699.42088999999999</v>
      </c>
      <c r="J143" s="152">
        <v>699.42088999999999</v>
      </c>
      <c r="K143" s="152">
        <v>699.42088999999999</v>
      </c>
      <c r="L143" s="152">
        <v>699.42088999999999</v>
      </c>
      <c r="M143" s="152">
        <v>699.42088999999999</v>
      </c>
      <c r="N143" s="152">
        <v>699</v>
      </c>
      <c r="O143" s="152">
        <v>0</v>
      </c>
      <c r="P143" s="152">
        <v>0</v>
      </c>
      <c r="Q143" s="152">
        <v>0</v>
      </c>
      <c r="R143" s="152">
        <v>2.2799999999999999E-3</v>
      </c>
      <c r="S143" s="152">
        <v>2.2799999999999999E-3</v>
      </c>
      <c r="T143" s="152">
        <v>2.2799999999999999E-3</v>
      </c>
      <c r="U143" s="152">
        <v>0</v>
      </c>
      <c r="V143" s="152">
        <v>699</v>
      </c>
      <c r="W143" s="152">
        <v>0</v>
      </c>
      <c r="X143" s="152">
        <v>0</v>
      </c>
      <c r="Y143" s="152">
        <v>0</v>
      </c>
      <c r="Z143" s="152">
        <v>65000</v>
      </c>
      <c r="AA143" s="152">
        <v>72319</v>
      </c>
      <c r="AB143" s="152">
        <v>1455</v>
      </c>
      <c r="AC143" s="152">
        <v>1455</v>
      </c>
      <c r="AD143" s="152">
        <v>81455</v>
      </c>
      <c r="AE143" s="152">
        <v>75412</v>
      </c>
      <c r="AF143" s="152">
        <v>21608</v>
      </c>
      <c r="AG143" s="152">
        <v>22969</v>
      </c>
      <c r="AH143" s="152">
        <v>22969</v>
      </c>
      <c r="AI143" s="152">
        <v>18600</v>
      </c>
      <c r="AJ143" s="152">
        <v>12700</v>
      </c>
      <c r="AK143" s="152">
        <v>12148</v>
      </c>
      <c r="AL143" s="152">
        <v>11854</v>
      </c>
      <c r="AM143" s="152">
        <v>6751</v>
      </c>
      <c r="AN143" s="152">
        <v>2893</v>
      </c>
      <c r="AO143" s="152">
        <v>1794</v>
      </c>
      <c r="AP143" s="152">
        <v>1794</v>
      </c>
      <c r="AQ143" s="152">
        <v>660.96619999999996</v>
      </c>
      <c r="AR143" s="152">
        <v>-1939.1777099999999</v>
      </c>
      <c r="AS143" s="152">
        <v>-1939.1777099999999</v>
      </c>
      <c r="AT143" s="152">
        <v>-1939.1777099999999</v>
      </c>
    </row>
    <row r="144" spans="1:46">
      <c r="A144" s="195"/>
      <c r="B144" s="150" t="s">
        <v>85</v>
      </c>
      <c r="C144" s="152">
        <v>699.42088999999999</v>
      </c>
      <c r="D144" s="152">
        <v>699.42088999999999</v>
      </c>
      <c r="E144" s="152">
        <v>699.42088999999999</v>
      </c>
      <c r="F144" s="152">
        <v>0</v>
      </c>
      <c r="G144" s="152">
        <v>0</v>
      </c>
      <c r="H144" s="152">
        <v>0</v>
      </c>
      <c r="I144" s="152">
        <v>0</v>
      </c>
      <c r="J144" s="152">
        <v>0</v>
      </c>
      <c r="K144" s="152">
        <v>0</v>
      </c>
      <c r="L144" s="152">
        <v>0</v>
      </c>
      <c r="M144" s="152">
        <v>0</v>
      </c>
      <c r="N144" s="152">
        <v>0</v>
      </c>
      <c r="O144" s="152">
        <v>699.42088999999999</v>
      </c>
      <c r="P144" s="152">
        <v>699.42088999999999</v>
      </c>
      <c r="Q144" s="152">
        <v>699.42088999999999</v>
      </c>
      <c r="R144" s="152">
        <v>699.42088999999999</v>
      </c>
      <c r="S144" s="152">
        <v>16555.439999999999</v>
      </c>
      <c r="T144" s="152">
        <v>16555.439999999999</v>
      </c>
      <c r="U144" s="152">
        <v>16555.439999999999</v>
      </c>
      <c r="V144" s="152">
        <v>3970.8700000000026</v>
      </c>
      <c r="W144" s="152">
        <v>37555</v>
      </c>
      <c r="X144" s="152">
        <v>70323</v>
      </c>
      <c r="Y144" s="152">
        <v>70323</v>
      </c>
      <c r="Z144" s="152">
        <v>73870</v>
      </c>
      <c r="AA144" s="152">
        <v>69833</v>
      </c>
      <c r="AB144" s="152">
        <v>84053</v>
      </c>
      <c r="AC144" s="152">
        <v>84053</v>
      </c>
      <c r="AD144" s="152">
        <v>95036</v>
      </c>
      <c r="AE144" s="152">
        <v>13172</v>
      </c>
      <c r="AF144" s="152">
        <v>47688</v>
      </c>
      <c r="AG144" s="152">
        <v>47688</v>
      </c>
      <c r="AH144" s="152">
        <v>47688</v>
      </c>
      <c r="AI144" s="152">
        <v>47688</v>
      </c>
      <c r="AJ144" s="152">
        <v>85260</v>
      </c>
      <c r="AK144" s="152">
        <v>85260</v>
      </c>
      <c r="AL144" s="152">
        <v>85260</v>
      </c>
      <c r="AM144" s="152">
        <v>55844</v>
      </c>
      <c r="AN144" s="152">
        <v>63723</v>
      </c>
      <c r="AO144" s="152">
        <v>64530</v>
      </c>
      <c r="AP144" s="152">
        <v>64048</v>
      </c>
      <c r="AQ144" s="152">
        <v>64048.278819999992</v>
      </c>
      <c r="AR144" s="152">
        <v>73527.902089999989</v>
      </c>
      <c r="AS144" s="152">
        <v>73527.902089999989</v>
      </c>
      <c r="AT144" s="152">
        <v>73527.902089999989</v>
      </c>
    </row>
    <row r="145" spans="1:46">
      <c r="A145" s="197"/>
      <c r="B145" s="170" t="s">
        <v>88</v>
      </c>
      <c r="C145" s="152">
        <v>-31349.694829999997</v>
      </c>
      <c r="D145" s="152">
        <v>-31349.694829999997</v>
      </c>
      <c r="E145" s="152">
        <v>-31349.694829999997</v>
      </c>
      <c r="F145" s="152">
        <v>-31349.694829999997</v>
      </c>
      <c r="G145" s="152">
        <v>-166812.23574</v>
      </c>
      <c r="H145" s="152">
        <v>-166812.23574</v>
      </c>
      <c r="I145" s="152">
        <v>-166812.23574</v>
      </c>
      <c r="J145" s="152">
        <v>-166813</v>
      </c>
      <c r="K145" s="152">
        <v>-216118.22717</v>
      </c>
      <c r="L145" s="152">
        <v>-216118.22717</v>
      </c>
      <c r="M145" s="152">
        <v>-216118.22717</v>
      </c>
      <c r="N145" s="152">
        <v>-216118.22717000014</v>
      </c>
      <c r="O145" s="152">
        <v>-129944.90357999998</v>
      </c>
      <c r="P145" s="152">
        <v>-129944.90357999998</v>
      </c>
      <c r="Q145" s="152">
        <v>-129944.90277999986</v>
      </c>
      <c r="R145" s="152">
        <v>-141190.68617999984</v>
      </c>
      <c r="S145" s="152">
        <v>-24679.946210000075</v>
      </c>
      <c r="T145" s="152">
        <v>-24679.960529999968</v>
      </c>
      <c r="U145" s="152">
        <v>-24679.982449999952</v>
      </c>
      <c r="V145" s="152">
        <v>-60345.440000000017</v>
      </c>
      <c r="W145" s="152">
        <v>5713.9900000000052</v>
      </c>
      <c r="X145" s="152">
        <v>-46171.81</v>
      </c>
      <c r="Y145" s="152">
        <v>-46171.81</v>
      </c>
      <c r="Z145" s="152">
        <v>-94190.81</v>
      </c>
      <c r="AA145" s="152">
        <v>-29150</v>
      </c>
      <c r="AB145" s="152">
        <v>-109173</v>
      </c>
      <c r="AC145" s="152">
        <v>-109173</v>
      </c>
      <c r="AD145" s="152">
        <v>-130178</v>
      </c>
      <c r="AE145" s="152">
        <v>34515</v>
      </c>
      <c r="AF145" s="152">
        <v>-4395</v>
      </c>
      <c r="AG145" s="152">
        <v>62884</v>
      </c>
      <c r="AH145" s="152">
        <v>0</v>
      </c>
      <c r="AI145" s="152">
        <v>122336</v>
      </c>
      <c r="AJ145" s="152">
        <v>0</v>
      </c>
      <c r="AK145" s="152">
        <v>0</v>
      </c>
      <c r="AL145" s="152">
        <v>-9000</v>
      </c>
      <c r="AM145" s="152">
        <v>38061</v>
      </c>
      <c r="AN145" s="152">
        <v>-30032</v>
      </c>
      <c r="AO145" s="152">
        <v>-141345</v>
      </c>
      <c r="AP145" s="152">
        <v>-71218</v>
      </c>
      <c r="AQ145" s="152">
        <v>118373.92805000002</v>
      </c>
      <c r="AR145" s="152">
        <v>27868.097029999946</v>
      </c>
      <c r="AS145" s="152">
        <v>33484.011950000131</v>
      </c>
      <c r="AT145" s="152">
        <v>62589.123659999634</v>
      </c>
    </row>
    <row r="146" spans="1:46">
      <c r="A146" s="195"/>
      <c r="B146" s="150" t="s">
        <v>140</v>
      </c>
      <c r="C146" s="152">
        <v>0</v>
      </c>
      <c r="D146" s="152">
        <v>0</v>
      </c>
      <c r="E146" s="152">
        <v>0</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36855</v>
      </c>
      <c r="W146" s="152">
        <v>36855.449999999997</v>
      </c>
      <c r="X146" s="152">
        <v>51718</v>
      </c>
      <c r="Y146" s="152">
        <v>51718</v>
      </c>
      <c r="Z146" s="152">
        <v>55265</v>
      </c>
      <c r="AA146" s="152">
        <v>51228</v>
      </c>
      <c r="AB146" s="152">
        <v>71363</v>
      </c>
      <c r="AC146" s="152">
        <v>71363</v>
      </c>
      <c r="AD146" s="152">
        <v>81865</v>
      </c>
      <c r="AE146" s="152">
        <v>81865</v>
      </c>
      <c r="AF146" s="152">
        <v>81865</v>
      </c>
      <c r="AG146" s="152">
        <v>81865</v>
      </c>
      <c r="AH146" s="152">
        <v>81865</v>
      </c>
      <c r="AI146" s="152">
        <v>81865</v>
      </c>
      <c r="AJ146" s="152">
        <v>81865</v>
      </c>
      <c r="AK146" s="152">
        <v>81865</v>
      </c>
      <c r="AL146" s="152">
        <v>81865</v>
      </c>
      <c r="AM146" s="152">
        <v>140902</v>
      </c>
      <c r="AN146" s="152">
        <v>140902</v>
      </c>
      <c r="AO146" s="152">
        <v>140095</v>
      </c>
      <c r="AP146" s="152">
        <v>176066</v>
      </c>
      <c r="AQ146" s="152">
        <v>176066.33290000001</v>
      </c>
      <c r="AR146" s="152">
        <v>176066.33290000001</v>
      </c>
      <c r="AS146" s="152">
        <v>175720.42833000002</v>
      </c>
      <c r="AT146" s="152">
        <v>175720.42833000002</v>
      </c>
    </row>
    <row r="147" spans="1:46">
      <c r="A147" s="197"/>
      <c r="B147" s="170" t="s">
        <v>84</v>
      </c>
      <c r="C147" s="152">
        <v>0</v>
      </c>
      <c r="D147" s="152">
        <v>0</v>
      </c>
      <c r="E147" s="152">
        <v>0</v>
      </c>
      <c r="F147" s="152">
        <v>0</v>
      </c>
      <c r="G147" s="152">
        <v>0</v>
      </c>
      <c r="H147" s="152">
        <v>0</v>
      </c>
      <c r="I147" s="152">
        <v>0</v>
      </c>
      <c r="J147" s="152">
        <v>0</v>
      </c>
      <c r="K147" s="152">
        <v>0</v>
      </c>
      <c r="L147" s="152">
        <v>0</v>
      </c>
      <c r="M147" s="152">
        <v>0</v>
      </c>
      <c r="N147" s="152">
        <v>0</v>
      </c>
      <c r="O147" s="152">
        <v>0</v>
      </c>
      <c r="P147" s="152">
        <v>0</v>
      </c>
      <c r="Q147" s="152">
        <v>0</v>
      </c>
      <c r="R147" s="152">
        <v>4734.1179400000001</v>
      </c>
      <c r="S147" s="152">
        <v>4734.12</v>
      </c>
      <c r="T147" s="152">
        <v>4734.12</v>
      </c>
      <c r="U147" s="152">
        <v>4734.12</v>
      </c>
      <c r="V147" s="152">
        <v>4734.12</v>
      </c>
      <c r="W147" s="152">
        <v>4734.12</v>
      </c>
      <c r="X147" s="152">
        <v>4252</v>
      </c>
      <c r="Y147" s="152">
        <v>4252</v>
      </c>
      <c r="Z147" s="152">
        <v>698</v>
      </c>
      <c r="AA147" s="152">
        <v>4734</v>
      </c>
      <c r="AB147" s="152">
        <v>4734</v>
      </c>
      <c r="AC147" s="152">
        <v>4734</v>
      </c>
      <c r="AD147" s="152">
        <v>1070</v>
      </c>
      <c r="AE147" s="152">
        <v>-10251</v>
      </c>
      <c r="AF147" s="152">
        <v>-4690</v>
      </c>
      <c r="AG147" s="152">
        <v>-3758</v>
      </c>
      <c r="AH147" s="152">
        <v>-1557</v>
      </c>
      <c r="AI147" s="152">
        <v>-1116</v>
      </c>
      <c r="AJ147" s="152">
        <v>1887</v>
      </c>
      <c r="AK147" s="152">
        <v>3618</v>
      </c>
      <c r="AL147" s="152">
        <v>5504</v>
      </c>
      <c r="AM147" s="152">
        <v>5504</v>
      </c>
      <c r="AN147" s="152">
        <v>5504</v>
      </c>
      <c r="AO147" s="152">
        <v>5504</v>
      </c>
      <c r="AP147" s="152">
        <v>5504</v>
      </c>
      <c r="AQ147" s="152">
        <v>5504.35052</v>
      </c>
      <c r="AR147" s="152">
        <v>5504.3505200000009</v>
      </c>
      <c r="AS147" s="152">
        <v>5504.3505200000009</v>
      </c>
      <c r="AT147" s="152">
        <v>5504.3505200000009</v>
      </c>
    </row>
    <row r="148" spans="1:46">
      <c r="A148" s="195"/>
      <c r="B148" s="150" t="s">
        <v>86</v>
      </c>
      <c r="C148" s="152">
        <v>0</v>
      </c>
      <c r="D148" s="152">
        <v>0</v>
      </c>
      <c r="E148" s="152">
        <v>0</v>
      </c>
      <c r="F148" s="152">
        <v>40000</v>
      </c>
      <c r="G148" s="152">
        <v>40000</v>
      </c>
      <c r="H148" s="152">
        <v>0</v>
      </c>
      <c r="I148" s="152">
        <v>0</v>
      </c>
      <c r="J148" s="152">
        <v>0</v>
      </c>
      <c r="K148" s="152">
        <v>0</v>
      </c>
      <c r="L148" s="152">
        <v>0</v>
      </c>
      <c r="M148" s="152">
        <v>0</v>
      </c>
      <c r="N148" s="152">
        <v>0</v>
      </c>
      <c r="O148" s="152">
        <v>0</v>
      </c>
      <c r="P148" s="152">
        <v>0</v>
      </c>
      <c r="Q148" s="152">
        <v>0</v>
      </c>
      <c r="R148" s="152">
        <v>0</v>
      </c>
      <c r="S148" s="152">
        <v>0</v>
      </c>
      <c r="T148" s="152">
        <v>0</v>
      </c>
      <c r="U148" s="152">
        <v>0</v>
      </c>
      <c r="V148" s="152">
        <v>0</v>
      </c>
      <c r="W148" s="152">
        <v>0</v>
      </c>
      <c r="X148" s="152">
        <v>0</v>
      </c>
      <c r="Y148" s="152">
        <v>0</v>
      </c>
      <c r="Z148" s="152">
        <v>0</v>
      </c>
      <c r="AA148" s="152">
        <v>0</v>
      </c>
      <c r="AB148" s="152">
        <v>0</v>
      </c>
      <c r="AC148" s="152">
        <v>0</v>
      </c>
      <c r="AD148" s="152">
        <v>0</v>
      </c>
      <c r="AE148" s="152">
        <v>0</v>
      </c>
      <c r="AF148" s="152">
        <v>0</v>
      </c>
      <c r="AG148" s="152">
        <v>0</v>
      </c>
      <c r="AH148" s="152">
        <v>0</v>
      </c>
      <c r="AI148" s="152">
        <v>4310</v>
      </c>
      <c r="AJ148" s="152">
        <v>0</v>
      </c>
      <c r="AK148" s="152">
        <v>0</v>
      </c>
      <c r="AL148" s="152">
        <v>0</v>
      </c>
      <c r="AM148" s="152">
        <v>0</v>
      </c>
      <c r="AN148" s="152">
        <v>0</v>
      </c>
      <c r="AO148" s="152">
        <v>0</v>
      </c>
      <c r="AP148" s="152">
        <v>0</v>
      </c>
      <c r="AQ148" s="152">
        <v>0</v>
      </c>
      <c r="AR148" s="152">
        <v>0</v>
      </c>
      <c r="AS148" s="152">
        <v>0</v>
      </c>
      <c r="AT148" s="152">
        <v>0</v>
      </c>
    </row>
    <row r="149" spans="1:46">
      <c r="A149" s="195"/>
      <c r="B149" s="150" t="s">
        <v>89</v>
      </c>
      <c r="C149" s="152">
        <v>-8954.6917099999919</v>
      </c>
      <c r="D149" s="152">
        <v>-62616.342199999999</v>
      </c>
      <c r="E149" s="152">
        <v>-100742.93480000002</v>
      </c>
      <c r="F149" s="152">
        <v>-135462.54090999995</v>
      </c>
      <c r="G149" s="152">
        <v>-35420.601260000003</v>
      </c>
      <c r="H149" s="152">
        <v>-43794.817890000013</v>
      </c>
      <c r="I149" s="152">
        <v>-37026.192220000004</v>
      </c>
      <c r="J149" s="152">
        <v>-49305</v>
      </c>
      <c r="K149" s="152">
        <v>15826.175499999981</v>
      </c>
      <c r="L149" s="152">
        <v>35127.991910000033</v>
      </c>
      <c r="M149" s="152">
        <v>47097.840020000003</v>
      </c>
      <c r="N149" s="152">
        <v>74927.399999999994</v>
      </c>
      <c r="O149" s="152">
        <v>47031.761079999982</v>
      </c>
      <c r="P149" s="152">
        <v>85342.829309999972</v>
      </c>
      <c r="Q149" s="152">
        <v>92853.90433999995</v>
      </c>
      <c r="R149" s="152">
        <v>131321.68617999984</v>
      </c>
      <c r="S149" s="152">
        <v>63389.459999999977</v>
      </c>
      <c r="T149" s="152">
        <v>102822.40999999997</v>
      </c>
      <c r="U149" s="152">
        <v>98388.839999999953</v>
      </c>
      <c r="V149" s="152">
        <v>89294.880000000019</v>
      </c>
      <c r="W149" s="152">
        <v>61003.81</v>
      </c>
      <c r="X149" s="152">
        <v>95922.81</v>
      </c>
      <c r="Y149" s="152">
        <v>102782.81</v>
      </c>
      <c r="Z149" s="152">
        <v>160384.81</v>
      </c>
      <c r="AA149" s="152">
        <v>160954</v>
      </c>
      <c r="AB149" s="152">
        <v>81302</v>
      </c>
      <c r="AC149" s="152">
        <v>52456</v>
      </c>
      <c r="AD149" s="152">
        <v>82829</v>
      </c>
      <c r="AE149" s="152">
        <v>62884</v>
      </c>
      <c r="AF149" s="152">
        <v>135135</v>
      </c>
      <c r="AG149" s="152">
        <v>77985</v>
      </c>
      <c r="AH149" s="152">
        <v>163111</v>
      </c>
      <c r="AI149" s="152">
        <v>76682</v>
      </c>
      <c r="AJ149" s="152">
        <v>127559</v>
      </c>
      <c r="AK149" s="152">
        <v>127766</v>
      </c>
      <c r="AL149" s="152">
        <v>157591</v>
      </c>
      <c r="AM149" s="152">
        <v>153931</v>
      </c>
      <c r="AN149" s="152">
        <v>176257</v>
      </c>
      <c r="AO149" s="152">
        <v>204466</v>
      </c>
      <c r="AP149" s="152">
        <v>189592</v>
      </c>
      <c r="AQ149" s="152">
        <v>27868.098559999984</v>
      </c>
      <c r="AR149" s="152">
        <f>AR53</f>
        <v>105246.86104000005</v>
      </c>
      <c r="AS149" s="152">
        <f>AS53</f>
        <v>143912.38046999989</v>
      </c>
      <c r="AT149" s="152">
        <f>AT53</f>
        <v>57513.842780000399</v>
      </c>
    </row>
    <row r="150" spans="1:46">
      <c r="A150" s="195"/>
      <c r="B150" s="150" t="s">
        <v>87</v>
      </c>
      <c r="C150" s="152">
        <v>0</v>
      </c>
      <c r="D150" s="152">
        <v>0</v>
      </c>
      <c r="E150" s="152">
        <v>0</v>
      </c>
      <c r="F150" s="152">
        <v>0</v>
      </c>
      <c r="G150" s="152">
        <v>0</v>
      </c>
      <c r="H150" s="152">
        <v>0</v>
      </c>
      <c r="I150" s="152">
        <v>0</v>
      </c>
      <c r="J150" s="152">
        <v>0</v>
      </c>
      <c r="K150" s="152">
        <v>0</v>
      </c>
      <c r="L150" s="152">
        <v>0</v>
      </c>
      <c r="M150" s="152">
        <v>0</v>
      </c>
      <c r="N150" s="152">
        <v>0</v>
      </c>
      <c r="O150" s="152">
        <v>0</v>
      </c>
      <c r="P150" s="152">
        <v>0</v>
      </c>
      <c r="Q150" s="152">
        <v>0</v>
      </c>
      <c r="R150" s="152">
        <v>0</v>
      </c>
      <c r="S150" s="152">
        <v>0</v>
      </c>
      <c r="T150" s="152">
        <v>0</v>
      </c>
      <c r="U150" s="152">
        <v>0</v>
      </c>
      <c r="V150" s="152">
        <v>0</v>
      </c>
      <c r="W150" s="152">
        <v>0</v>
      </c>
      <c r="X150" s="152">
        <v>0</v>
      </c>
      <c r="Y150" s="152">
        <v>0</v>
      </c>
      <c r="Z150" s="152">
        <v>0</v>
      </c>
      <c r="AA150" s="152">
        <v>0</v>
      </c>
      <c r="AB150" s="152">
        <v>0</v>
      </c>
      <c r="AC150" s="152">
        <v>0</v>
      </c>
      <c r="AD150" s="152">
        <v>0</v>
      </c>
      <c r="AE150" s="152">
        <v>0</v>
      </c>
      <c r="AF150" s="152">
        <v>0</v>
      </c>
      <c r="AG150" s="152">
        <v>0</v>
      </c>
      <c r="AH150" s="152">
        <v>0</v>
      </c>
      <c r="AI150" s="152">
        <v>0</v>
      </c>
      <c r="AJ150" s="152">
        <v>0</v>
      </c>
      <c r="AK150" s="152">
        <v>0</v>
      </c>
      <c r="AL150" s="152">
        <v>0</v>
      </c>
      <c r="AM150" s="152">
        <v>0</v>
      </c>
      <c r="AN150" s="152">
        <v>0</v>
      </c>
      <c r="AO150" s="152">
        <v>0</v>
      </c>
      <c r="AP150" s="152">
        <v>0</v>
      </c>
      <c r="AQ150" s="152">
        <v>0</v>
      </c>
      <c r="AR150" s="152">
        <v>0</v>
      </c>
      <c r="AS150" s="152">
        <v>0</v>
      </c>
      <c r="AT150" s="152">
        <v>0</v>
      </c>
    </row>
    <row r="151" spans="1:46">
      <c r="A151" s="193"/>
      <c r="B151" s="150" t="s">
        <v>91</v>
      </c>
      <c r="C151" s="152">
        <v>0</v>
      </c>
      <c r="D151" s="152">
        <v>0</v>
      </c>
      <c r="E151" s="152">
        <v>0</v>
      </c>
      <c r="F151" s="152">
        <v>0</v>
      </c>
      <c r="G151" s="152">
        <v>0</v>
      </c>
      <c r="H151" s="152">
        <v>0</v>
      </c>
      <c r="I151" s="152">
        <v>0</v>
      </c>
      <c r="J151" s="152">
        <v>0</v>
      </c>
      <c r="K151" s="152">
        <v>0</v>
      </c>
      <c r="L151" s="152">
        <v>0</v>
      </c>
      <c r="M151" s="152">
        <v>0</v>
      </c>
      <c r="N151" s="152">
        <v>0</v>
      </c>
      <c r="O151" s="152">
        <v>0</v>
      </c>
      <c r="P151" s="152">
        <v>0</v>
      </c>
      <c r="Q151" s="152">
        <v>0</v>
      </c>
      <c r="R151" s="152">
        <v>0</v>
      </c>
      <c r="S151" s="152">
        <v>0</v>
      </c>
      <c r="T151" s="152">
        <v>0</v>
      </c>
      <c r="U151" s="152">
        <v>0</v>
      </c>
      <c r="V151" s="152">
        <v>0</v>
      </c>
      <c r="W151" s="152">
        <v>0</v>
      </c>
      <c r="X151" s="152">
        <v>0</v>
      </c>
      <c r="Y151" s="152">
        <v>0</v>
      </c>
      <c r="Z151" s="152">
        <v>0</v>
      </c>
      <c r="AA151" s="152">
        <v>0</v>
      </c>
      <c r="AB151" s="152">
        <v>0</v>
      </c>
      <c r="AC151" s="152">
        <v>0</v>
      </c>
      <c r="AD151" s="152">
        <v>0</v>
      </c>
      <c r="AE151" s="152">
        <v>0</v>
      </c>
      <c r="AF151" s="152">
        <v>0</v>
      </c>
      <c r="AG151" s="152">
        <v>0</v>
      </c>
      <c r="AH151" s="152">
        <v>0</v>
      </c>
      <c r="AI151" s="152">
        <v>0</v>
      </c>
      <c r="AJ151" s="152">
        <v>0</v>
      </c>
      <c r="AK151" s="152">
        <v>0</v>
      </c>
      <c r="AL151" s="152">
        <v>0</v>
      </c>
      <c r="AM151" s="152">
        <v>0</v>
      </c>
      <c r="AN151" s="152">
        <v>0</v>
      </c>
      <c r="AO151" s="152">
        <v>0</v>
      </c>
      <c r="AP151" s="152">
        <v>0</v>
      </c>
      <c r="AQ151" s="152">
        <v>0</v>
      </c>
      <c r="AR151" s="152">
        <v>0</v>
      </c>
      <c r="AS151" s="152">
        <v>0</v>
      </c>
      <c r="AT151" s="152">
        <v>0</v>
      </c>
    </row>
    <row r="152" spans="1:46" s="115" customFormat="1">
      <c r="A152" s="31"/>
      <c r="B152" s="161" t="s">
        <v>344</v>
      </c>
      <c r="C152" s="317">
        <v>1388805.8772900002</v>
      </c>
      <c r="D152" s="317">
        <v>1360951.1371900002</v>
      </c>
      <c r="E152" s="317">
        <v>1421598.61106</v>
      </c>
      <c r="F152" s="317">
        <v>1461841.3711099999</v>
      </c>
      <c r="G152" s="317">
        <v>1460653.8419899996</v>
      </c>
      <c r="H152" s="317">
        <v>1499670.9545499999</v>
      </c>
      <c r="I152" s="317">
        <v>1582329.8936999999</v>
      </c>
      <c r="J152" s="317">
        <v>1543953.7129500001</v>
      </c>
      <c r="K152" s="317">
        <v>1545197.5235499998</v>
      </c>
      <c r="L152" s="317">
        <v>1577112.4833</v>
      </c>
      <c r="M152" s="317">
        <v>1530763.12824</v>
      </c>
      <c r="N152" s="317">
        <v>1459840.6800199999</v>
      </c>
      <c r="O152" s="317">
        <v>1487212.42129</v>
      </c>
      <c r="P152" s="317">
        <v>1555924.1448299997</v>
      </c>
      <c r="Q152" s="317">
        <v>1571830.19172</v>
      </c>
      <c r="R152" s="317">
        <v>2209231.1206800002</v>
      </c>
      <c r="S152" s="317">
        <v>2225094.05259</v>
      </c>
      <c r="T152" s="317">
        <v>2242973.6029000003</v>
      </c>
      <c r="U152" s="317">
        <v>2291251.7182099996</v>
      </c>
      <c r="V152" s="317">
        <v>2019369.0499999998</v>
      </c>
      <c r="W152" s="317">
        <v>2117587.5599999996</v>
      </c>
      <c r="X152" s="317">
        <v>2123246</v>
      </c>
      <c r="Y152" s="317">
        <v>2113232</v>
      </c>
      <c r="Z152" s="317">
        <v>2254812</v>
      </c>
      <c r="AA152" s="317">
        <v>2202978</v>
      </c>
      <c r="AB152" s="317">
        <v>2032410</v>
      </c>
      <c r="AC152" s="317">
        <v>2047131</v>
      </c>
      <c r="AD152" s="317">
        <v>2084339</v>
      </c>
      <c r="AE152" s="317">
        <v>2120761</v>
      </c>
      <c r="AF152" s="317">
        <v>2268618</v>
      </c>
      <c r="AG152" s="317">
        <v>2385613</v>
      </c>
      <c r="AH152" s="317">
        <v>2334184</v>
      </c>
      <c r="AI152" s="317">
        <v>2251876</v>
      </c>
      <c r="AJ152" s="317">
        <v>2340735</v>
      </c>
      <c r="AK152" s="317">
        <v>2496351</v>
      </c>
      <c r="AL152" s="317">
        <v>2445319</v>
      </c>
      <c r="AM152" s="317">
        <v>2466000</v>
      </c>
      <c r="AN152" s="317">
        <v>2532861.99737</v>
      </c>
      <c r="AO152" s="317">
        <v>2636803.2634199997</v>
      </c>
      <c r="AP152" s="317">
        <v>2794459.5120000001</v>
      </c>
      <c r="AQ152" s="317">
        <v>2727262.7932899999</v>
      </c>
      <c r="AR152" s="317">
        <f>AR140+AR141+AR123+AR103</f>
        <v>2868749.2971800002</v>
      </c>
      <c r="AS152" s="317">
        <f>AS140+AS141+AS123+AS103</f>
        <v>3110457.6615900001</v>
      </c>
      <c r="AT152" s="317">
        <f>AT140+AT141+AT123+AT103</f>
        <v>2899998.0632199999</v>
      </c>
    </row>
    <row r="153" spans="1:46">
      <c r="B153" s="119"/>
      <c r="C153" s="119"/>
      <c r="D153" s="119"/>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20"/>
      <c r="AI153" s="120"/>
      <c r="AJ153" s="120"/>
      <c r="AK153" s="120"/>
      <c r="AL153" s="120"/>
      <c r="AM153" s="120"/>
      <c r="AN153" s="120"/>
      <c r="AO153" s="120"/>
      <c r="AP153" s="120"/>
      <c r="AQ153" s="120"/>
      <c r="AR153" s="120"/>
      <c r="AS153" s="120"/>
      <c r="AT153" s="120"/>
    </row>
    <row r="154" spans="1:46">
      <c r="B154" s="119"/>
      <c r="C154" s="119"/>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20"/>
      <c r="AL154" s="120"/>
      <c r="AM154" s="120"/>
      <c r="AN154" s="120"/>
      <c r="AO154" s="120"/>
      <c r="AP154" s="120"/>
      <c r="AQ154" s="120"/>
      <c r="AR154" s="120"/>
      <c r="AS154" s="120"/>
      <c r="AT154" s="120"/>
    </row>
    <row r="155" spans="1:46"/>
    <row r="156" spans="1:46"/>
  </sheetData>
  <mergeCells count="33">
    <mergeCell ref="AM7:AP7"/>
    <mergeCell ref="AQ7:AT7"/>
    <mergeCell ref="C7:F7"/>
    <mergeCell ref="G7:J7"/>
    <mergeCell ref="K7:N7"/>
    <mergeCell ref="AI101:AL101"/>
    <mergeCell ref="O7:R7"/>
    <mergeCell ref="S7:V7"/>
    <mergeCell ref="W7:Z7"/>
    <mergeCell ref="C62:F62"/>
    <mergeCell ref="G62:J62"/>
    <mergeCell ref="K62:N62"/>
    <mergeCell ref="O62:R62"/>
    <mergeCell ref="S62:V62"/>
    <mergeCell ref="AA7:AD7"/>
    <mergeCell ref="AE7:AH7"/>
    <mergeCell ref="AI7:AL7"/>
    <mergeCell ref="AM101:AP101"/>
    <mergeCell ref="AQ62:AT62"/>
    <mergeCell ref="AQ101:AT101"/>
    <mergeCell ref="C101:F101"/>
    <mergeCell ref="G101:J101"/>
    <mergeCell ref="K101:N101"/>
    <mergeCell ref="O101:R101"/>
    <mergeCell ref="S101:V101"/>
    <mergeCell ref="AA62:AD62"/>
    <mergeCell ref="AE62:AH62"/>
    <mergeCell ref="AI62:AL62"/>
    <mergeCell ref="AM62:AP62"/>
    <mergeCell ref="W62:Z62"/>
    <mergeCell ref="W101:Z101"/>
    <mergeCell ref="AA101:AD101"/>
    <mergeCell ref="AE101:AH101"/>
  </mergeCells>
  <phoneticPr fontId="18" type="noConversion"/>
  <pageMargins left="0.511811024" right="0.511811024" top="0.78740157499999996" bottom="0.78740157499999996" header="0.31496062000000002" footer="0.31496062000000002"/>
  <pageSetup paperSize="9" orientation="portrait" r:id="rId1"/>
  <customProperties>
    <customPr name="EpmWorksheetKeyString_GUID" r:id="rId2"/>
  </customProperties>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CC4C0"/>
  </sheetPr>
  <dimension ref="A1:AX160"/>
  <sheetViews>
    <sheetView showGridLines="0" zoomScale="80" zoomScaleNormal="80" workbookViewId="0">
      <pane xSplit="2" ySplit="8" topLeftCell="AN143" activePane="bottomRight" state="frozen"/>
      <selection pane="topRight" activeCell="D1" sqref="D1"/>
      <selection pane="bottomLeft" activeCell="A10" sqref="A10"/>
      <selection pane="bottomRight" activeCell="AS8" sqref="AS8"/>
    </sheetView>
  </sheetViews>
  <sheetFormatPr defaultColWidth="0" defaultRowHeight="14.5" zeroHeight="1"/>
  <cols>
    <col min="1" max="1" width="1.81640625" style="31" customWidth="1"/>
    <col min="2" max="2" width="57.453125" style="31" bestFit="1" customWidth="1"/>
    <col min="3" max="15" width="12.26953125" style="31" bestFit="1" customWidth="1"/>
    <col min="16" max="19" width="13.7265625" style="31" bestFit="1" customWidth="1"/>
    <col min="20" max="21" width="12.7265625" style="31" bestFit="1" customWidth="1"/>
    <col min="22" max="33" width="16.453125" style="31" bestFit="1" customWidth="1"/>
    <col min="34" max="43" width="16.453125" style="31" customWidth="1"/>
    <col min="44" max="46" width="16" style="31" customWidth="1"/>
    <col min="47" max="50" width="8.7265625" style="31" customWidth="1"/>
    <col min="51" max="16384" width="8.7265625" style="31" hidden="1"/>
  </cols>
  <sheetData>
    <row r="1" spans="1:46" ht="12" customHeight="1"/>
    <row r="2" spans="1:46" ht="12" customHeight="1"/>
    <row r="3" spans="1:46" ht="12" customHeight="1"/>
    <row r="4" spans="1:46" ht="12" customHeight="1">
      <c r="AR4" s="116"/>
      <c r="AS4" s="116"/>
      <c r="AT4" s="116"/>
    </row>
    <row r="5" spans="1:46" s="119" customFormat="1" ht="22.5" customHeight="1" thickBot="1">
      <c r="A5" s="178"/>
      <c r="B5" s="236" t="s">
        <v>213</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c r="AP5" s="238"/>
      <c r="AQ5" s="238"/>
      <c r="AR5" s="238"/>
      <c r="AS5" s="238"/>
      <c r="AT5" s="238"/>
    </row>
    <row r="6" spans="1:46" s="182" customFormat="1" ht="22.5" customHeight="1" thickBot="1">
      <c r="A6" s="179"/>
      <c r="B6" s="180" t="s">
        <v>238</v>
      </c>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row>
    <row r="7" spans="1:46" ht="16" customHeight="1" thickTop="1" thickBot="1">
      <c r="A7" s="178"/>
      <c r="B7" s="27" t="s">
        <v>96</v>
      </c>
      <c r="C7" s="391">
        <v>2015</v>
      </c>
      <c r="D7" s="391"/>
      <c r="E7" s="391"/>
      <c r="F7" s="391"/>
      <c r="G7" s="392">
        <v>2016</v>
      </c>
      <c r="H7" s="391"/>
      <c r="I7" s="391"/>
      <c r="J7" s="391"/>
      <c r="K7" s="392">
        <v>2017</v>
      </c>
      <c r="L7" s="391"/>
      <c r="M7" s="391"/>
      <c r="N7" s="391"/>
      <c r="O7" s="392">
        <v>2018</v>
      </c>
      <c r="P7" s="391"/>
      <c r="Q7" s="391"/>
      <c r="R7" s="391"/>
      <c r="S7" s="392">
        <v>2019</v>
      </c>
      <c r="T7" s="391"/>
      <c r="U7" s="391"/>
      <c r="V7" s="391"/>
      <c r="W7" s="392">
        <v>2020</v>
      </c>
      <c r="X7" s="391"/>
      <c r="Y7" s="391"/>
      <c r="Z7" s="391"/>
      <c r="AA7" s="392">
        <v>2021</v>
      </c>
      <c r="AB7" s="391"/>
      <c r="AC7" s="391"/>
      <c r="AD7" s="391"/>
      <c r="AE7" s="392">
        <v>2022</v>
      </c>
      <c r="AF7" s="391"/>
      <c r="AG7" s="391"/>
      <c r="AH7" s="391"/>
      <c r="AI7" s="392">
        <v>2023</v>
      </c>
      <c r="AJ7" s="391"/>
      <c r="AK7" s="391"/>
      <c r="AL7" s="391"/>
      <c r="AM7" s="392">
        <v>2024</v>
      </c>
      <c r="AN7" s="391"/>
      <c r="AO7" s="391"/>
      <c r="AP7" s="391"/>
      <c r="AQ7" s="395">
        <v>2025</v>
      </c>
      <c r="AR7" s="396"/>
      <c r="AS7" s="396"/>
      <c r="AT7" s="396"/>
    </row>
    <row r="8" spans="1:46" ht="16" customHeight="1" thickTop="1">
      <c r="A8" s="178"/>
      <c r="B8" s="276" t="s">
        <v>97</v>
      </c>
      <c r="C8" s="25" t="s">
        <v>0</v>
      </c>
      <c r="D8" s="25" t="s">
        <v>1</v>
      </c>
      <c r="E8" s="25" t="s">
        <v>2</v>
      </c>
      <c r="F8" s="25" t="s">
        <v>3</v>
      </c>
      <c r="G8" s="25" t="s">
        <v>4</v>
      </c>
      <c r="H8" s="25" t="s">
        <v>5</v>
      </c>
      <c r="I8" s="25" t="s">
        <v>6</v>
      </c>
      <c r="J8" s="25" t="s">
        <v>7</v>
      </c>
      <c r="K8" s="25" t="s">
        <v>8</v>
      </c>
      <c r="L8" s="25" t="s">
        <v>90</v>
      </c>
      <c r="M8" s="25" t="s">
        <v>102</v>
      </c>
      <c r="N8" s="25" t="s">
        <v>103</v>
      </c>
      <c r="O8" s="25" t="s">
        <v>104</v>
      </c>
      <c r="P8" s="25" t="s">
        <v>106</v>
      </c>
      <c r="Q8" s="25" t="s">
        <v>107</v>
      </c>
      <c r="R8" s="25" t="s">
        <v>108</v>
      </c>
      <c r="S8" s="25" t="s">
        <v>109</v>
      </c>
      <c r="T8" s="25" t="s">
        <v>111</v>
      </c>
      <c r="U8" s="25" t="s">
        <v>116</v>
      </c>
      <c r="V8" s="25" t="s">
        <v>117</v>
      </c>
      <c r="W8" s="25" t="s">
        <v>159</v>
      </c>
      <c r="X8" s="25" t="s">
        <v>178</v>
      </c>
      <c r="Y8" s="25" t="s">
        <v>181</v>
      </c>
      <c r="Z8" s="25" t="s">
        <v>197</v>
      </c>
      <c r="AA8" s="25" t="s">
        <v>199</v>
      </c>
      <c r="AB8" s="25" t="s">
        <v>201</v>
      </c>
      <c r="AC8" s="25" t="s">
        <v>204</v>
      </c>
      <c r="AD8" s="25" t="s">
        <v>206</v>
      </c>
      <c r="AE8" s="25" t="s">
        <v>209</v>
      </c>
      <c r="AF8" s="25" t="s">
        <v>214</v>
      </c>
      <c r="AG8" s="25" t="s">
        <v>222</v>
      </c>
      <c r="AH8" s="25" t="s">
        <v>226</v>
      </c>
      <c r="AI8" s="25" t="s">
        <v>244</v>
      </c>
      <c r="AJ8" s="25" t="s">
        <v>248</v>
      </c>
      <c r="AK8" s="25" t="s">
        <v>266</v>
      </c>
      <c r="AL8" s="25" t="s">
        <v>275</v>
      </c>
      <c r="AM8" s="25" t="s">
        <v>287</v>
      </c>
      <c r="AN8" s="25" t="str">
        <f>Consolidado!AN8</f>
        <v>2T24</v>
      </c>
      <c r="AO8" s="25" t="str">
        <f>Consolidado!AO8</f>
        <v>3T24</v>
      </c>
      <c r="AP8" s="25" t="str">
        <f>Consolidado!AP8</f>
        <v>4T24</v>
      </c>
      <c r="AQ8" s="25" t="str">
        <f>Consolidado!AQ8</f>
        <v>1T25</v>
      </c>
      <c r="AR8" s="25" t="s">
        <v>348</v>
      </c>
      <c r="AS8" s="25" t="s">
        <v>440</v>
      </c>
      <c r="AT8" s="25" t="str">
        <f>Consolidado!AT8</f>
        <v>4T25</v>
      </c>
    </row>
    <row r="9" spans="1:46">
      <c r="A9" s="189"/>
      <c r="B9" s="123" t="s">
        <v>9</v>
      </c>
      <c r="C9" s="133">
        <v>4327.4512000000004</v>
      </c>
      <c r="D9" s="133">
        <v>907.61294999999973</v>
      </c>
      <c r="E9" s="133">
        <v>681.01772999999957</v>
      </c>
      <c r="F9" s="133">
        <v>4431.8404200000004</v>
      </c>
      <c r="G9" s="133">
        <v>1830.8619899999999</v>
      </c>
      <c r="H9" s="133">
        <v>-811.30496999999991</v>
      </c>
      <c r="I9" s="133">
        <v>362.04950000000008</v>
      </c>
      <c r="J9" s="133">
        <v>23242.812830000003</v>
      </c>
      <c r="K9" s="133">
        <v>13237.028289999998</v>
      </c>
      <c r="L9" s="133">
        <v>28677.824160000007</v>
      </c>
      <c r="M9" s="133">
        <v>43514.226150000002</v>
      </c>
      <c r="N9" s="133">
        <v>44021.561549999984</v>
      </c>
      <c r="O9" s="133">
        <v>23738.2222</v>
      </c>
      <c r="P9" s="133">
        <v>28825.249349999998</v>
      </c>
      <c r="Q9" s="133">
        <v>37322.926220000001</v>
      </c>
      <c r="R9" s="133">
        <v>12862.004790000006</v>
      </c>
      <c r="S9" s="133">
        <v>528.61</v>
      </c>
      <c r="T9" s="133">
        <v>0.32</v>
      </c>
      <c r="U9" s="133">
        <v>18603.68</v>
      </c>
      <c r="V9" s="133">
        <v>-564.67999999999995</v>
      </c>
      <c r="W9" s="133">
        <v>275130.06</v>
      </c>
      <c r="X9" s="133">
        <v>152328</v>
      </c>
      <c r="Y9" s="133">
        <v>158814</v>
      </c>
      <c r="Z9" s="133">
        <v>431822</v>
      </c>
      <c r="AA9" s="133">
        <v>316354</v>
      </c>
      <c r="AB9" s="133">
        <v>331541</v>
      </c>
      <c r="AC9" s="133">
        <v>598436</v>
      </c>
      <c r="AD9" s="133">
        <v>576254</v>
      </c>
      <c r="AE9" s="133">
        <v>203464</v>
      </c>
      <c r="AF9" s="133">
        <v>346804</v>
      </c>
      <c r="AG9" s="133">
        <v>277304</v>
      </c>
      <c r="AH9" s="133">
        <v>440879</v>
      </c>
      <c r="AI9" s="133">
        <v>256655</v>
      </c>
      <c r="AJ9" s="133">
        <v>477790</v>
      </c>
      <c r="AK9" s="133">
        <v>324931</v>
      </c>
      <c r="AL9" s="133">
        <v>353326</v>
      </c>
      <c r="AM9" s="133">
        <v>415615</v>
      </c>
      <c r="AN9" s="133">
        <v>380805</v>
      </c>
      <c r="AO9" s="133">
        <v>781895</v>
      </c>
      <c r="AP9" s="133">
        <v>594373</v>
      </c>
      <c r="AQ9" s="133">
        <v>362170.44479999994</v>
      </c>
      <c r="AR9" s="133">
        <v>445328.27824000001</v>
      </c>
      <c r="AS9" s="133">
        <v>644878.80039000011</v>
      </c>
      <c r="AT9" s="133">
        <v>626009.77668000036</v>
      </c>
    </row>
    <row r="10" spans="1:46">
      <c r="A10" s="189"/>
      <c r="B10" s="123" t="s">
        <v>11</v>
      </c>
      <c r="C10" s="133">
        <v>-400.28925000000004</v>
      </c>
      <c r="D10" s="133">
        <v>-223.76843</v>
      </c>
      <c r="E10" s="133">
        <v>-62.994139999999973</v>
      </c>
      <c r="F10" s="133">
        <v>-409.94526000000002</v>
      </c>
      <c r="G10" s="133">
        <v>-169.35498000000001</v>
      </c>
      <c r="H10" s="133">
        <v>75.045970000000011</v>
      </c>
      <c r="I10" s="133">
        <v>-33.489560000000012</v>
      </c>
      <c r="J10" s="133">
        <v>-2149.9602</v>
      </c>
      <c r="K10" s="133">
        <v>-1224.4251099999999</v>
      </c>
      <c r="L10" s="133">
        <v>-2652.6987500000005</v>
      </c>
      <c r="M10" s="133">
        <v>-4025.0659099999989</v>
      </c>
      <c r="N10" s="133">
        <v>-4071.9944400000004</v>
      </c>
      <c r="O10" s="133">
        <v>-2195.7855800000002</v>
      </c>
      <c r="P10" s="133">
        <v>-2999.8129100000001</v>
      </c>
      <c r="Q10" s="133">
        <v>-3661.8796099999995</v>
      </c>
      <c r="R10" s="133">
        <v>-1415.6932800000011</v>
      </c>
      <c r="S10" s="133">
        <v>-48.9</v>
      </c>
      <c r="T10" s="133">
        <v>-0.03</v>
      </c>
      <c r="U10" s="133">
        <v>-1720.84</v>
      </c>
      <c r="V10" s="133">
        <v>52</v>
      </c>
      <c r="W10" s="133">
        <v>-26438.1</v>
      </c>
      <c r="X10" s="133">
        <v>-15459</v>
      </c>
      <c r="Y10" s="133">
        <v>-16117</v>
      </c>
      <c r="Z10" s="133">
        <v>-44064</v>
      </c>
      <c r="AA10" s="133">
        <v>-32151</v>
      </c>
      <c r="AB10" s="133">
        <v>-33721</v>
      </c>
      <c r="AC10" s="133">
        <v>-61269</v>
      </c>
      <c r="AD10" s="133">
        <v>-56730</v>
      </c>
      <c r="AE10" s="133">
        <v>-20178</v>
      </c>
      <c r="AF10" s="133">
        <v>-35029</v>
      </c>
      <c r="AG10" s="133">
        <v>-27976</v>
      </c>
      <c r="AH10" s="133">
        <v>-44565</v>
      </c>
      <c r="AI10" s="133">
        <v>-26131</v>
      </c>
      <c r="AJ10" s="133">
        <v>-48723</v>
      </c>
      <c r="AK10" s="133">
        <v>-33210</v>
      </c>
      <c r="AL10" s="133">
        <v>-36022</v>
      </c>
      <c r="AM10" s="133">
        <v>-42148</v>
      </c>
      <c r="AN10" s="133">
        <v>-76927</v>
      </c>
      <c r="AO10" s="133">
        <v>-167835</v>
      </c>
      <c r="AP10" s="133">
        <v>-67996</v>
      </c>
      <c r="AQ10" s="133">
        <v>-50023.235810000013</v>
      </c>
      <c r="AR10" s="133">
        <v>-45394.507790000003</v>
      </c>
      <c r="AS10" s="133">
        <v>-69725.754529999977</v>
      </c>
      <c r="AT10" s="133">
        <v>-63136.03383</v>
      </c>
    </row>
    <row r="11" spans="1:46">
      <c r="A11" s="189"/>
      <c r="B11" s="123" t="s">
        <v>12</v>
      </c>
      <c r="C11" s="128">
        <v>3927.1619500000006</v>
      </c>
      <c r="D11" s="128">
        <v>683.84451999999976</v>
      </c>
      <c r="E11" s="128">
        <v>618.02358999999956</v>
      </c>
      <c r="F11" s="128">
        <v>4021.8951600000005</v>
      </c>
      <c r="G11" s="128">
        <v>1661.5070099999998</v>
      </c>
      <c r="H11" s="128">
        <v>-736.2589999999999</v>
      </c>
      <c r="I11" s="128">
        <v>328.5599400000001</v>
      </c>
      <c r="J11" s="128">
        <v>21092.852630000001</v>
      </c>
      <c r="K11" s="128">
        <v>12012.603179999998</v>
      </c>
      <c r="L11" s="128">
        <v>26025.125410000008</v>
      </c>
      <c r="M11" s="128">
        <v>39489.160240000005</v>
      </c>
      <c r="N11" s="128">
        <v>39949.567109999982</v>
      </c>
      <c r="O11" s="128">
        <v>21542.43662</v>
      </c>
      <c r="P11" s="128">
        <v>25825.436439999998</v>
      </c>
      <c r="Q11" s="128">
        <v>33661.046610000005</v>
      </c>
      <c r="R11" s="128">
        <v>11446.311510000005</v>
      </c>
      <c r="S11" s="128">
        <v>479.71000000000004</v>
      </c>
      <c r="T11" s="128">
        <v>0.29000000000000004</v>
      </c>
      <c r="U11" s="128">
        <v>16882.84</v>
      </c>
      <c r="V11" s="128">
        <v>-512.67999999999995</v>
      </c>
      <c r="W11" s="128">
        <v>248691.96</v>
      </c>
      <c r="X11" s="128">
        <v>136869</v>
      </c>
      <c r="Y11" s="128">
        <v>142697</v>
      </c>
      <c r="Z11" s="128">
        <v>387758</v>
      </c>
      <c r="AA11" s="128">
        <v>284203</v>
      </c>
      <c r="AB11" s="128">
        <v>297820</v>
      </c>
      <c r="AC11" s="128">
        <v>537167</v>
      </c>
      <c r="AD11" s="128">
        <v>519524</v>
      </c>
      <c r="AE11" s="128">
        <v>183286</v>
      </c>
      <c r="AF11" s="128">
        <v>311775</v>
      </c>
      <c r="AG11" s="128">
        <v>249328</v>
      </c>
      <c r="AH11" s="128">
        <v>396314</v>
      </c>
      <c r="AI11" s="128">
        <v>230524</v>
      </c>
      <c r="AJ11" s="128">
        <v>429067</v>
      </c>
      <c r="AK11" s="128">
        <v>291721</v>
      </c>
      <c r="AL11" s="128">
        <v>317304</v>
      </c>
      <c r="AM11" s="128">
        <v>373467</v>
      </c>
      <c r="AN11" s="128">
        <v>303878</v>
      </c>
      <c r="AO11" s="128">
        <v>614060</v>
      </c>
      <c r="AP11" s="128">
        <v>526377</v>
      </c>
      <c r="AQ11" s="128">
        <v>312147.20898999996</v>
      </c>
      <c r="AR11" s="128">
        <f>SUM(AR9:AR10)</f>
        <v>399933.77045000001</v>
      </c>
      <c r="AS11" s="128">
        <f>SUM(AS9:AS10)</f>
        <v>575153.04586000019</v>
      </c>
      <c r="AT11" s="128">
        <f>SUM(AT9:AT10)</f>
        <v>562873.74285000039</v>
      </c>
    </row>
    <row r="12" spans="1:46">
      <c r="A12" s="134"/>
      <c r="B12" s="127" t="s">
        <v>13</v>
      </c>
      <c r="C12" s="128">
        <v>-11704.570100000004</v>
      </c>
      <c r="D12" s="128">
        <v>-17915.041390000002</v>
      </c>
      <c r="E12" s="128">
        <v>-2992.8783300000009</v>
      </c>
      <c r="F12" s="128">
        <v>-3533.9898299999863</v>
      </c>
      <c r="G12" s="128">
        <v>-302.42646000000138</v>
      </c>
      <c r="H12" s="128">
        <v>237.73438000000021</v>
      </c>
      <c r="I12" s="128">
        <v>-8173.9164800000071</v>
      </c>
      <c r="J12" s="128">
        <v>-36622.866709999988</v>
      </c>
      <c r="K12" s="128">
        <v>-21089</v>
      </c>
      <c r="L12" s="128">
        <v>-41121</v>
      </c>
      <c r="M12" s="128">
        <v>-42166.239690000002</v>
      </c>
      <c r="N12" s="128">
        <v>-21836.349279999995</v>
      </c>
      <c r="O12" s="128">
        <v>-32367.537420000001</v>
      </c>
      <c r="P12" s="128">
        <v>-33723.788369999987</v>
      </c>
      <c r="Q12" s="128">
        <v>-26999.192770000012</v>
      </c>
      <c r="R12" s="128">
        <v>-20226.404869999991</v>
      </c>
      <c r="S12" s="128">
        <v>-2010.5899999999997</v>
      </c>
      <c r="T12" s="128">
        <v>-872.88</v>
      </c>
      <c r="U12" s="128">
        <v>-8643.7200000000012</v>
      </c>
      <c r="V12" s="128">
        <v>-951.74</v>
      </c>
      <c r="W12" s="128">
        <v>-142783.65999999997</v>
      </c>
      <c r="X12" s="128">
        <v>-67796</v>
      </c>
      <c r="Y12" s="128">
        <v>-71063</v>
      </c>
      <c r="Z12" s="128">
        <v>-260000</v>
      </c>
      <c r="AA12" s="128">
        <v>-205410</v>
      </c>
      <c r="AB12" s="128">
        <v>-195760</v>
      </c>
      <c r="AC12" s="128">
        <v>-442448</v>
      </c>
      <c r="AD12" s="128">
        <v>-413837</v>
      </c>
      <c r="AE12" s="128">
        <v>-83959</v>
      </c>
      <c r="AF12" s="128">
        <v>-202447</v>
      </c>
      <c r="AG12" s="128">
        <v>-181898</v>
      </c>
      <c r="AH12" s="128">
        <v>-253224</v>
      </c>
      <c r="AI12" s="128">
        <v>-139111</v>
      </c>
      <c r="AJ12" s="128">
        <v>-244027</v>
      </c>
      <c r="AK12" s="128">
        <v>-207524</v>
      </c>
      <c r="AL12" s="128">
        <v>-187968</v>
      </c>
      <c r="AM12" s="128">
        <v>-165254</v>
      </c>
      <c r="AN12" s="128">
        <v>-112607</v>
      </c>
      <c r="AO12" s="128">
        <v>-315660</v>
      </c>
      <c r="AP12" s="128">
        <v>-269675</v>
      </c>
      <c r="AQ12" s="128">
        <v>-124690.26315999997</v>
      </c>
      <c r="AR12" s="128">
        <f>SUM(AR13:AR24)</f>
        <v>-233544.91813000001</v>
      </c>
      <c r="AS12" s="128">
        <f>SUM(AS13:AS24)</f>
        <v>-336641.98820000008</v>
      </c>
      <c r="AT12" s="128">
        <f>SUM(AT13:AT24)</f>
        <v>-323205.04790000001</v>
      </c>
    </row>
    <row r="13" spans="1:46">
      <c r="A13" s="118"/>
      <c r="B13" s="130" t="s">
        <v>14</v>
      </c>
      <c r="C13" s="132">
        <v>0</v>
      </c>
      <c r="D13" s="132">
        <v>0</v>
      </c>
      <c r="E13" s="132">
        <v>0</v>
      </c>
      <c r="F13" s="132">
        <v>0</v>
      </c>
      <c r="G13" s="132">
        <v>0</v>
      </c>
      <c r="H13" s="132">
        <v>0</v>
      </c>
      <c r="I13" s="132">
        <v>0</v>
      </c>
      <c r="J13" s="132">
        <v>0</v>
      </c>
      <c r="K13" s="132">
        <v>0</v>
      </c>
      <c r="L13" s="132">
        <v>0</v>
      </c>
      <c r="M13" s="132">
        <v>0</v>
      </c>
      <c r="N13" s="132">
        <v>0</v>
      </c>
      <c r="O13" s="132">
        <v>0</v>
      </c>
      <c r="P13" s="132">
        <v>0</v>
      </c>
      <c r="Q13" s="132">
        <v>0</v>
      </c>
      <c r="R13" s="132">
        <v>0</v>
      </c>
      <c r="S13" s="132">
        <v>-96.95</v>
      </c>
      <c r="T13" s="132">
        <v>0</v>
      </c>
      <c r="U13" s="132">
        <v>0</v>
      </c>
      <c r="V13" s="132">
        <v>0</v>
      </c>
      <c r="W13" s="132">
        <v>-4793.28</v>
      </c>
      <c r="X13" s="132">
        <v>-5121</v>
      </c>
      <c r="Y13" s="132">
        <v>-4465</v>
      </c>
      <c r="Z13" s="132">
        <v>0</v>
      </c>
      <c r="AA13" s="132">
        <v>0</v>
      </c>
      <c r="AB13" s="132">
        <v>0</v>
      </c>
      <c r="AC13" s="132">
        <v>0</v>
      </c>
      <c r="AD13" s="132">
        <v>0</v>
      </c>
      <c r="AE13" s="132">
        <v>0</v>
      </c>
      <c r="AF13" s="132">
        <v>0</v>
      </c>
      <c r="AG13" s="132">
        <v>0</v>
      </c>
      <c r="AH13" s="132">
        <v>0</v>
      </c>
      <c r="AI13" s="132">
        <v>0</v>
      </c>
      <c r="AJ13" s="132">
        <v>0</v>
      </c>
      <c r="AK13" s="132">
        <v>0</v>
      </c>
      <c r="AL13" s="132">
        <v>0</v>
      </c>
      <c r="AM13" s="132">
        <v>0</v>
      </c>
      <c r="AN13" s="132">
        <v>0</v>
      </c>
      <c r="AO13" s="132">
        <v>0</v>
      </c>
      <c r="AP13" s="132">
        <v>0</v>
      </c>
      <c r="AQ13" s="132">
        <v>-6969.0685800000001</v>
      </c>
      <c r="AR13" s="132">
        <v>-6501.0002300000006</v>
      </c>
      <c r="AS13" s="132">
        <v>-6750.29853</v>
      </c>
      <c r="AT13" s="132">
        <v>-9449.6216700000004</v>
      </c>
    </row>
    <row r="14" spans="1:46">
      <c r="A14" s="118"/>
      <c r="B14" s="130" t="s">
        <v>15</v>
      </c>
      <c r="C14" s="132">
        <v>0</v>
      </c>
      <c r="D14" s="132">
        <v>0</v>
      </c>
      <c r="E14" s="132">
        <v>0</v>
      </c>
      <c r="F14" s="132">
        <v>-29259.248399999997</v>
      </c>
      <c r="G14" s="132">
        <v>-5011.4168000000009</v>
      </c>
      <c r="H14" s="132">
        <v>-6476.3441000000003</v>
      </c>
      <c r="I14" s="132">
        <v>-5175.9993400000021</v>
      </c>
      <c r="J14" s="132">
        <v>-6.4804699999986042</v>
      </c>
      <c r="K14" s="132">
        <v>0</v>
      </c>
      <c r="L14" s="132">
        <v>0</v>
      </c>
      <c r="M14" s="132">
        <v>-3244.9149099999995</v>
      </c>
      <c r="N14" s="132">
        <v>-9239.4017599999988</v>
      </c>
      <c r="O14" s="132">
        <v>-2659.7914100000003</v>
      </c>
      <c r="P14" s="132">
        <v>-1620.7063499999997</v>
      </c>
      <c r="Q14" s="132">
        <v>-8439.9665999999997</v>
      </c>
      <c r="R14" s="132">
        <v>-8016.3844499999996</v>
      </c>
      <c r="S14" s="132">
        <v>1.71</v>
      </c>
      <c r="T14" s="132">
        <v>-45.49</v>
      </c>
      <c r="U14" s="132">
        <v>-7845.2</v>
      </c>
      <c r="V14" s="132">
        <v>427.46</v>
      </c>
      <c r="W14" s="132">
        <v>-79617.5</v>
      </c>
      <c r="X14" s="132">
        <v>-4460</v>
      </c>
      <c r="Y14" s="132">
        <v>-6843</v>
      </c>
      <c r="Z14" s="132">
        <v>-128679</v>
      </c>
      <c r="AA14" s="132">
        <v>-81246</v>
      </c>
      <c r="AB14" s="132">
        <v>-82649</v>
      </c>
      <c r="AC14" s="132">
        <v>-136903</v>
      </c>
      <c r="AD14" s="132">
        <v>-105690</v>
      </c>
      <c r="AE14" s="132">
        <v>-3548</v>
      </c>
      <c r="AF14" s="132">
        <v>-38332</v>
      </c>
      <c r="AG14" s="132">
        <v>-40912</v>
      </c>
      <c r="AH14" s="132">
        <v>-69838</v>
      </c>
      <c r="AI14" s="132">
        <v>-21093</v>
      </c>
      <c r="AJ14" s="132">
        <v>-65506</v>
      </c>
      <c r="AK14" s="132">
        <v>-17480</v>
      </c>
      <c r="AL14" s="132">
        <v>-40643</v>
      </c>
      <c r="AM14" s="132">
        <v>-44010</v>
      </c>
      <c r="AN14" s="132">
        <v>-22358</v>
      </c>
      <c r="AO14" s="132">
        <v>-162026</v>
      </c>
      <c r="AP14" s="132">
        <v>-123851</v>
      </c>
      <c r="AQ14" s="132">
        <v>-19610.195119999997</v>
      </c>
      <c r="AR14" s="132">
        <v>-67863.509840000013</v>
      </c>
      <c r="AS14" s="132">
        <v>-150681.01834000001</v>
      </c>
      <c r="AT14" s="132">
        <v>-160389.72292000009</v>
      </c>
    </row>
    <row r="15" spans="1:46">
      <c r="A15" s="118"/>
      <c r="B15" s="130" t="s">
        <v>16</v>
      </c>
      <c r="C15" s="132">
        <v>-423.5299</v>
      </c>
      <c r="D15" s="132">
        <v>-631.64384999999993</v>
      </c>
      <c r="E15" s="132">
        <v>-912.08808000000022</v>
      </c>
      <c r="F15" s="132">
        <v>-876.36631999999986</v>
      </c>
      <c r="G15" s="132">
        <v>-112.69278</v>
      </c>
      <c r="H15" s="132">
        <v>-313.98910999999998</v>
      </c>
      <c r="I15" s="132">
        <v>-236.74928000000006</v>
      </c>
      <c r="J15" s="132">
        <v>-247.83728999999994</v>
      </c>
      <c r="K15" s="132">
        <v>0</v>
      </c>
      <c r="L15" s="132">
        <v>0</v>
      </c>
      <c r="M15" s="132">
        <v>0.33292999999999301</v>
      </c>
      <c r="N15" s="132">
        <v>-1.1102230246251565E-15</v>
      </c>
      <c r="O15" s="132">
        <v>0</v>
      </c>
      <c r="P15" s="132">
        <v>0</v>
      </c>
      <c r="Q15" s="132">
        <v>0</v>
      </c>
      <c r="R15" s="132">
        <v>0</v>
      </c>
      <c r="S15" s="132">
        <v>-1.34</v>
      </c>
      <c r="T15" s="132">
        <v>0</v>
      </c>
      <c r="U15" s="132">
        <v>0</v>
      </c>
      <c r="V15" s="132">
        <v>0</v>
      </c>
      <c r="W15" s="132">
        <v>-2.2799999999999998</v>
      </c>
      <c r="X15" s="132">
        <v>-12</v>
      </c>
      <c r="Y15" s="132">
        <v>-7</v>
      </c>
      <c r="Z15" s="132">
        <v>-13220</v>
      </c>
      <c r="AA15" s="132">
        <v>0</v>
      </c>
      <c r="AB15" s="132">
        <v>-3</v>
      </c>
      <c r="AC15" s="132">
        <v>-1406</v>
      </c>
      <c r="AD15" s="132">
        <v>3734</v>
      </c>
      <c r="AE15" s="132">
        <v>0</v>
      </c>
      <c r="AF15" s="132">
        <v>0</v>
      </c>
      <c r="AG15" s="132">
        <v>0</v>
      </c>
      <c r="AH15" s="132">
        <v>-15</v>
      </c>
      <c r="AI15" s="132">
        <v>-23</v>
      </c>
      <c r="AJ15" s="132">
        <v>0</v>
      </c>
      <c r="AK15" s="132">
        <v>0</v>
      </c>
      <c r="AL15" s="132">
        <v>0</v>
      </c>
      <c r="AM15" s="132">
        <v>-5</v>
      </c>
      <c r="AN15" s="132">
        <v>-136</v>
      </c>
      <c r="AO15" s="132">
        <v>-178</v>
      </c>
      <c r="AP15" s="132">
        <v>-387</v>
      </c>
      <c r="AQ15" s="132">
        <v>-3640.9939199999999</v>
      </c>
      <c r="AR15" s="132">
        <v>-2982.0392599999996</v>
      </c>
      <c r="AS15" s="132">
        <v>-1223.2857000000004</v>
      </c>
      <c r="AT15" s="132">
        <v>-1309.9414700000007</v>
      </c>
    </row>
    <row r="16" spans="1:46">
      <c r="A16" s="118"/>
      <c r="B16" s="130" t="s">
        <v>17</v>
      </c>
      <c r="C16" s="132">
        <v>1735.4755399999981</v>
      </c>
      <c r="D16" s="132">
        <v>8984.3466100000041</v>
      </c>
      <c r="E16" s="132">
        <v>7835.9259499999953</v>
      </c>
      <c r="F16" s="132">
        <v>7179.0175000000054</v>
      </c>
      <c r="G16" s="132">
        <v>6388.8369899999998</v>
      </c>
      <c r="H16" s="132">
        <v>8427.5468300000011</v>
      </c>
      <c r="I16" s="132">
        <v>2925.9334599999947</v>
      </c>
      <c r="J16" s="132">
        <v>-13783.470119999991</v>
      </c>
      <c r="K16" s="132">
        <v>-11900</v>
      </c>
      <c r="L16" s="132">
        <v>-9736</v>
      </c>
      <c r="M16" s="132">
        <v>-10185.464579999996</v>
      </c>
      <c r="N16" s="132">
        <v>-10525.45882</v>
      </c>
      <c r="O16" s="132">
        <v>-10188.36039</v>
      </c>
      <c r="P16" s="132">
        <v>-10192.152440000002</v>
      </c>
      <c r="Q16" s="132">
        <v>-10195.737590000001</v>
      </c>
      <c r="R16" s="132">
        <v>-10198.27793</v>
      </c>
      <c r="S16" s="132">
        <v>-4.5999999999999996</v>
      </c>
      <c r="T16" s="132">
        <v>-5.91</v>
      </c>
      <c r="U16" s="132">
        <v>-27.8</v>
      </c>
      <c r="V16" s="132">
        <v>-13.87</v>
      </c>
      <c r="W16" s="132">
        <v>-47860.93</v>
      </c>
      <c r="X16" s="132">
        <v>-50019</v>
      </c>
      <c r="Y16" s="132">
        <v>-46376</v>
      </c>
      <c r="Z16" s="132">
        <v>144204</v>
      </c>
      <c r="AA16" s="132">
        <v>-79794</v>
      </c>
      <c r="AB16" s="132">
        <v>-81501</v>
      </c>
      <c r="AC16" s="132">
        <v>-185810</v>
      </c>
      <c r="AD16" s="132">
        <v>-273497</v>
      </c>
      <c r="AE16" s="132">
        <v>-46226</v>
      </c>
      <c r="AF16" s="132">
        <v>-89359</v>
      </c>
      <c r="AG16" s="132">
        <v>-49681</v>
      </c>
      <c r="AH16" s="132">
        <v>-43976</v>
      </c>
      <c r="AI16" s="132">
        <v>-47420</v>
      </c>
      <c r="AJ16" s="132">
        <v>-71648</v>
      </c>
      <c r="AK16" s="132">
        <v>-51788</v>
      </c>
      <c r="AL16" s="132">
        <v>-50874</v>
      </c>
      <c r="AM16" s="132">
        <v>-46270</v>
      </c>
      <c r="AN16" s="132">
        <v>-50711</v>
      </c>
      <c r="AO16" s="132">
        <v>-89262</v>
      </c>
      <c r="AP16" s="132">
        <v>-61455</v>
      </c>
      <c r="AQ16" s="132">
        <v>-51274.616040000001</v>
      </c>
      <c r="AR16" s="132">
        <v>-57727.774079999996</v>
      </c>
      <c r="AS16" s="132">
        <v>-93815.586150000017</v>
      </c>
      <c r="AT16" s="132">
        <v>-96718.656600000017</v>
      </c>
    </row>
    <row r="17" spans="1:46">
      <c r="A17" s="118"/>
      <c r="B17" s="130" t="s">
        <v>18</v>
      </c>
      <c r="C17" s="132">
        <v>-12288.809650000003</v>
      </c>
      <c r="D17" s="132">
        <v>-24480.534120000004</v>
      </c>
      <c r="E17" s="132">
        <v>-9041.6356499999965</v>
      </c>
      <c r="F17" s="132">
        <v>20224.784770000006</v>
      </c>
      <c r="G17" s="132">
        <v>-743.52747999999997</v>
      </c>
      <c r="H17" s="132">
        <v>-593.28502000000003</v>
      </c>
      <c r="I17" s="132">
        <v>-4786.6599100000003</v>
      </c>
      <c r="J17" s="132">
        <v>-21072.965839999997</v>
      </c>
      <c r="K17" s="132">
        <v>-8279</v>
      </c>
      <c r="L17" s="132">
        <v>-30478</v>
      </c>
      <c r="M17" s="132">
        <v>-27763.282940000005</v>
      </c>
      <c r="N17" s="132">
        <v>-1121.7170599999954</v>
      </c>
      <c r="O17" s="132">
        <v>-18562.731279999993</v>
      </c>
      <c r="P17" s="132">
        <v>-20947.500339999991</v>
      </c>
      <c r="Q17" s="132">
        <v>-7373.7512200000019</v>
      </c>
      <c r="R17" s="132">
        <v>-1039.8194800000092</v>
      </c>
      <c r="S17" s="132">
        <v>-923.91</v>
      </c>
      <c r="T17" s="132">
        <v>1.88</v>
      </c>
      <c r="U17" s="132">
        <v>919.87</v>
      </c>
      <c r="V17" s="132">
        <v>-419.27</v>
      </c>
      <c r="W17" s="132">
        <v>-119.79</v>
      </c>
      <c r="X17" s="132">
        <v>-117</v>
      </c>
      <c r="Y17" s="132">
        <v>-1051</v>
      </c>
      <c r="Z17" s="132">
        <v>-12794</v>
      </c>
      <c r="AA17" s="132">
        <v>-21722</v>
      </c>
      <c r="AB17" s="132">
        <v>-2820</v>
      </c>
      <c r="AC17" s="132">
        <v>-89613</v>
      </c>
      <c r="AD17" s="132">
        <v>-10847</v>
      </c>
      <c r="AE17" s="132">
        <v>-9085</v>
      </c>
      <c r="AF17" s="132">
        <v>-9084</v>
      </c>
      <c r="AG17" s="132">
        <v>-34379</v>
      </c>
      <c r="AH17" s="132">
        <v>-65346</v>
      </c>
      <c r="AI17" s="132">
        <v>-18307</v>
      </c>
      <c r="AJ17" s="132">
        <v>-17835</v>
      </c>
      <c r="AK17" s="132">
        <v>-86657</v>
      </c>
      <c r="AL17" s="132">
        <v>-49252</v>
      </c>
      <c r="AM17" s="132">
        <v>-12040</v>
      </c>
      <c r="AN17" s="132">
        <v>-10169</v>
      </c>
      <c r="AO17" s="132">
        <v>-4234</v>
      </c>
      <c r="AP17" s="132">
        <v>-26648</v>
      </c>
      <c r="AQ17" s="132">
        <v>-3757.9242200000003</v>
      </c>
      <c r="AR17" s="132">
        <v>-61120.92007</v>
      </c>
      <c r="AS17" s="132">
        <v>-37178.649640000011</v>
      </c>
      <c r="AT17" s="132">
        <v>-8861.5209399999876</v>
      </c>
    </row>
    <row r="18" spans="1:46">
      <c r="A18" s="118"/>
      <c r="B18" s="130" t="s">
        <v>10</v>
      </c>
      <c r="C18" s="132">
        <v>-727.70609000000024</v>
      </c>
      <c r="D18" s="132">
        <v>-1787.2100300000006</v>
      </c>
      <c r="E18" s="132">
        <v>-875.08054999999922</v>
      </c>
      <c r="F18" s="132">
        <v>-802.17737999999963</v>
      </c>
      <c r="G18" s="132">
        <v>-823.62639000000001</v>
      </c>
      <c r="H18" s="132">
        <v>-806.1942200000002</v>
      </c>
      <c r="I18" s="132">
        <v>-900.44140999999991</v>
      </c>
      <c r="J18" s="132">
        <v>-1512.1129899999996</v>
      </c>
      <c r="K18" s="132">
        <v>-910</v>
      </c>
      <c r="L18" s="132">
        <v>-907</v>
      </c>
      <c r="M18" s="132">
        <v>-972.91018999999972</v>
      </c>
      <c r="N18" s="132">
        <v>-949.77164000000073</v>
      </c>
      <c r="O18" s="132">
        <v>-956.65434000000778</v>
      </c>
      <c r="P18" s="132">
        <v>-963.42923999999471</v>
      </c>
      <c r="Q18" s="132">
        <v>-989.73736000001009</v>
      </c>
      <c r="R18" s="132">
        <v>-971.92300999998224</v>
      </c>
      <c r="S18" s="132">
        <v>-985.49999999999989</v>
      </c>
      <c r="T18" s="132">
        <v>-823.36</v>
      </c>
      <c r="U18" s="132">
        <v>-1690.5900000000011</v>
      </c>
      <c r="V18" s="132">
        <v>-946.06</v>
      </c>
      <c r="W18" s="132">
        <v>-10389.87999999999</v>
      </c>
      <c r="X18" s="132">
        <v>-8067</v>
      </c>
      <c r="Y18" s="132">
        <v>-12321</v>
      </c>
      <c r="Z18" s="132">
        <v>-249511</v>
      </c>
      <c r="AA18" s="132">
        <v>-22648</v>
      </c>
      <c r="AB18" s="132">
        <v>-28787</v>
      </c>
      <c r="AC18" s="132">
        <v>-28716</v>
      </c>
      <c r="AD18" s="132">
        <v>-27537</v>
      </c>
      <c r="AE18" s="132">
        <v>-25100</v>
      </c>
      <c r="AF18" s="132">
        <v>-65672</v>
      </c>
      <c r="AG18" s="132">
        <v>-56926</v>
      </c>
      <c r="AH18" s="132">
        <v>-74049</v>
      </c>
      <c r="AI18" s="132">
        <v>-52268</v>
      </c>
      <c r="AJ18" s="132">
        <v>-89038</v>
      </c>
      <c r="AK18" s="132">
        <v>-51599</v>
      </c>
      <c r="AL18" s="132">
        <v>-47199</v>
      </c>
      <c r="AM18" s="132">
        <v>-62929</v>
      </c>
      <c r="AN18" s="132">
        <v>-29233</v>
      </c>
      <c r="AO18" s="132">
        <v>-59960</v>
      </c>
      <c r="AP18" s="132">
        <v>-57334</v>
      </c>
      <c r="AQ18" s="132">
        <v>-39437.465279999982</v>
      </c>
      <c r="AR18" s="132">
        <v>-37349.674650000008</v>
      </c>
      <c r="AS18" s="132">
        <v>-46993.149840000013</v>
      </c>
      <c r="AT18" s="132">
        <v>-46475.584300000017</v>
      </c>
    </row>
    <row r="19" spans="1:46">
      <c r="A19" s="118"/>
      <c r="B19" s="130" t="s">
        <v>38</v>
      </c>
      <c r="C19" s="132">
        <v>0</v>
      </c>
      <c r="D19" s="132">
        <v>0</v>
      </c>
      <c r="E19" s="132">
        <v>0</v>
      </c>
      <c r="F19" s="132">
        <v>0</v>
      </c>
      <c r="G19" s="132">
        <v>0</v>
      </c>
      <c r="H19" s="132">
        <v>0</v>
      </c>
      <c r="I19" s="132">
        <v>0</v>
      </c>
      <c r="J19" s="132">
        <v>0</v>
      </c>
      <c r="K19" s="132">
        <v>0</v>
      </c>
      <c r="L19" s="132">
        <v>0</v>
      </c>
      <c r="M19" s="132">
        <v>0</v>
      </c>
      <c r="N19" s="132">
        <v>0</v>
      </c>
      <c r="O19" s="132">
        <v>0</v>
      </c>
      <c r="P19" s="132">
        <v>0</v>
      </c>
      <c r="Q19" s="132">
        <v>0</v>
      </c>
      <c r="R19" s="132">
        <v>0</v>
      </c>
      <c r="S19" s="132">
        <v>0</v>
      </c>
      <c r="T19" s="132">
        <v>0</v>
      </c>
      <c r="U19" s="132">
        <v>0</v>
      </c>
      <c r="V19" s="132">
        <v>0</v>
      </c>
      <c r="W19" s="132">
        <v>0</v>
      </c>
      <c r="X19" s="132">
        <v>0</v>
      </c>
      <c r="Y19" s="132">
        <v>0</v>
      </c>
      <c r="Z19" s="132">
        <v>0</v>
      </c>
      <c r="AA19" s="132">
        <v>0</v>
      </c>
      <c r="AB19" s="132">
        <v>0</v>
      </c>
      <c r="AC19" s="132">
        <v>0</v>
      </c>
      <c r="AD19" s="132">
        <v>0</v>
      </c>
      <c r="AE19" s="132">
        <v>0</v>
      </c>
      <c r="AF19" s="132">
        <v>0</v>
      </c>
      <c r="AG19" s="132">
        <v>0</v>
      </c>
      <c r="AH19" s="132">
        <v>0</v>
      </c>
      <c r="AI19" s="132">
        <v>0</v>
      </c>
      <c r="AJ19" s="132">
        <v>0</v>
      </c>
      <c r="AK19" s="132">
        <v>0</v>
      </c>
      <c r="AL19" s="132">
        <v>0</v>
      </c>
      <c r="AM19" s="132">
        <v>0</v>
      </c>
      <c r="AN19" s="132">
        <v>0</v>
      </c>
      <c r="AO19" s="132">
        <v>0</v>
      </c>
      <c r="AP19" s="132">
        <v>0</v>
      </c>
      <c r="AQ19" s="132">
        <v>0</v>
      </c>
      <c r="AR19" s="132">
        <v>0</v>
      </c>
      <c r="AS19" s="132">
        <v>0</v>
      </c>
      <c r="AT19" s="132">
        <v>0</v>
      </c>
    </row>
    <row r="20" spans="1:46">
      <c r="A20" s="118"/>
      <c r="B20" s="130" t="s">
        <v>39</v>
      </c>
      <c r="C20" s="132">
        <v>0</v>
      </c>
      <c r="D20" s="132">
        <v>0</v>
      </c>
      <c r="E20" s="132">
        <v>0</v>
      </c>
      <c r="F20" s="132">
        <v>0</v>
      </c>
      <c r="G20" s="132">
        <v>0</v>
      </c>
      <c r="H20" s="132">
        <v>0</v>
      </c>
      <c r="I20" s="132">
        <v>0</v>
      </c>
      <c r="J20" s="132">
        <v>0</v>
      </c>
      <c r="K20" s="132">
        <v>0</v>
      </c>
      <c r="L20" s="132">
        <v>0</v>
      </c>
      <c r="M20" s="132">
        <v>0</v>
      </c>
      <c r="N20" s="132">
        <v>0</v>
      </c>
      <c r="O20" s="132">
        <v>0</v>
      </c>
      <c r="P20" s="132">
        <v>0</v>
      </c>
      <c r="Q20" s="132">
        <v>0</v>
      </c>
      <c r="R20" s="132">
        <v>0</v>
      </c>
      <c r="S20" s="132">
        <v>0</v>
      </c>
      <c r="T20" s="132">
        <v>0</v>
      </c>
      <c r="U20" s="132">
        <v>0</v>
      </c>
      <c r="V20" s="132">
        <v>0</v>
      </c>
      <c r="W20" s="132">
        <v>0</v>
      </c>
      <c r="X20" s="132">
        <v>0</v>
      </c>
      <c r="Y20" s="132">
        <v>0</v>
      </c>
      <c r="Z20" s="132">
        <v>0</v>
      </c>
      <c r="AA20" s="132">
        <v>0</v>
      </c>
      <c r="AB20" s="132">
        <v>0</v>
      </c>
      <c r="AC20" s="132">
        <v>0</v>
      </c>
      <c r="AD20" s="132">
        <v>0</v>
      </c>
      <c r="AE20" s="132">
        <v>0</v>
      </c>
      <c r="AF20" s="132">
        <v>0</v>
      </c>
      <c r="AG20" s="132">
        <v>0</v>
      </c>
      <c r="AH20" s="132">
        <v>0</v>
      </c>
      <c r="AI20" s="132">
        <v>0</v>
      </c>
      <c r="AJ20" s="132">
        <v>0</v>
      </c>
      <c r="AK20" s="132">
        <v>0</v>
      </c>
      <c r="AL20" s="132">
        <v>0</v>
      </c>
      <c r="AM20" s="132">
        <v>0</v>
      </c>
      <c r="AN20" s="132">
        <v>0</v>
      </c>
      <c r="AO20" s="132">
        <v>0</v>
      </c>
      <c r="AP20" s="132">
        <v>0</v>
      </c>
      <c r="AQ20" s="132">
        <v>0</v>
      </c>
      <c r="AR20" s="132">
        <v>0</v>
      </c>
      <c r="AS20" s="132">
        <v>0</v>
      </c>
      <c r="AT20" s="132">
        <v>0</v>
      </c>
    </row>
    <row r="21" spans="1:46">
      <c r="A21" s="118"/>
      <c r="B21" s="130" t="s">
        <v>40</v>
      </c>
      <c r="C21" s="132">
        <v>0</v>
      </c>
      <c r="D21" s="132">
        <v>0</v>
      </c>
      <c r="E21" s="132">
        <v>0</v>
      </c>
      <c r="F21" s="132">
        <v>0</v>
      </c>
      <c r="G21" s="132">
        <v>0</v>
      </c>
      <c r="H21" s="132">
        <v>0</v>
      </c>
      <c r="I21" s="132">
        <v>0</v>
      </c>
      <c r="J21" s="132">
        <v>0</v>
      </c>
      <c r="K21" s="132">
        <v>0</v>
      </c>
      <c r="L21" s="132">
        <v>0</v>
      </c>
      <c r="M21" s="132">
        <v>0</v>
      </c>
      <c r="N21" s="132">
        <v>0</v>
      </c>
      <c r="O21" s="132">
        <v>0</v>
      </c>
      <c r="P21" s="132">
        <v>0</v>
      </c>
      <c r="Q21" s="132">
        <v>0</v>
      </c>
      <c r="R21" s="132">
        <v>0</v>
      </c>
      <c r="S21" s="132">
        <v>0</v>
      </c>
      <c r="T21" s="132">
        <v>0</v>
      </c>
      <c r="U21" s="132">
        <v>0</v>
      </c>
      <c r="V21" s="132">
        <v>0</v>
      </c>
      <c r="W21" s="132">
        <v>0</v>
      </c>
      <c r="X21" s="132">
        <v>0</v>
      </c>
      <c r="Y21" s="132">
        <v>0</v>
      </c>
      <c r="Z21" s="132">
        <v>0</v>
      </c>
      <c r="AA21" s="132">
        <v>0</v>
      </c>
      <c r="AB21" s="132">
        <v>0</v>
      </c>
      <c r="AC21" s="132">
        <v>0</v>
      </c>
      <c r="AD21" s="132">
        <v>0</v>
      </c>
      <c r="AE21" s="132">
        <v>0</v>
      </c>
      <c r="AF21" s="132">
        <v>0</v>
      </c>
      <c r="AG21" s="132">
        <v>0</v>
      </c>
      <c r="AH21" s="132">
        <v>0</v>
      </c>
      <c r="AI21" s="132">
        <v>0</v>
      </c>
      <c r="AJ21" s="132">
        <v>0</v>
      </c>
      <c r="AK21" s="132">
        <v>0</v>
      </c>
      <c r="AL21" s="132">
        <v>0</v>
      </c>
      <c r="AM21" s="132">
        <v>0</v>
      </c>
      <c r="AN21" s="132">
        <v>0</v>
      </c>
      <c r="AO21" s="132">
        <v>0</v>
      </c>
      <c r="AP21" s="132">
        <v>0</v>
      </c>
      <c r="AQ21" s="132">
        <v>0</v>
      </c>
      <c r="AR21" s="132">
        <v>0</v>
      </c>
      <c r="AS21" s="132">
        <v>0</v>
      </c>
      <c r="AT21" s="132">
        <v>0</v>
      </c>
    </row>
    <row r="22" spans="1:46">
      <c r="A22" s="118"/>
      <c r="B22" s="130" t="s">
        <v>41</v>
      </c>
      <c r="C22" s="132">
        <v>0</v>
      </c>
      <c r="D22" s="132">
        <v>0</v>
      </c>
      <c r="E22" s="132">
        <v>0</v>
      </c>
      <c r="F22" s="132">
        <v>0</v>
      </c>
      <c r="G22" s="132">
        <v>0</v>
      </c>
      <c r="H22" s="132">
        <v>0</v>
      </c>
      <c r="I22" s="132">
        <v>0</v>
      </c>
      <c r="J22" s="132">
        <v>0</v>
      </c>
      <c r="K22" s="132">
        <v>0</v>
      </c>
      <c r="L22" s="132">
        <v>0</v>
      </c>
      <c r="M22" s="132">
        <v>0</v>
      </c>
      <c r="N22" s="132">
        <v>0</v>
      </c>
      <c r="O22" s="132">
        <v>0</v>
      </c>
      <c r="P22" s="132">
        <v>0</v>
      </c>
      <c r="Q22" s="132">
        <v>0</v>
      </c>
      <c r="R22" s="132">
        <v>0</v>
      </c>
      <c r="S22" s="132">
        <v>0</v>
      </c>
      <c r="T22" s="132">
        <v>0</v>
      </c>
      <c r="U22" s="132">
        <v>0</v>
      </c>
      <c r="V22" s="132">
        <v>0</v>
      </c>
      <c r="W22" s="132">
        <v>0</v>
      </c>
      <c r="X22" s="132">
        <v>0</v>
      </c>
      <c r="Y22" s="132">
        <v>0</v>
      </c>
      <c r="Z22" s="132">
        <v>0</v>
      </c>
      <c r="AA22" s="132">
        <v>0</v>
      </c>
      <c r="AB22" s="132">
        <v>0</v>
      </c>
      <c r="AC22" s="132">
        <v>0</v>
      </c>
      <c r="AD22" s="132">
        <v>0</v>
      </c>
      <c r="AE22" s="132">
        <v>0</v>
      </c>
      <c r="AF22" s="132">
        <v>0</v>
      </c>
      <c r="AG22" s="132">
        <v>0</v>
      </c>
      <c r="AH22" s="132">
        <v>0</v>
      </c>
      <c r="AI22" s="132">
        <v>0</v>
      </c>
      <c r="AJ22" s="132">
        <v>0</v>
      </c>
      <c r="AK22" s="132">
        <v>0</v>
      </c>
      <c r="AL22" s="132">
        <v>0</v>
      </c>
      <c r="AM22" s="132">
        <v>0</v>
      </c>
      <c r="AN22" s="132">
        <v>0</v>
      </c>
      <c r="AO22" s="132">
        <v>0</v>
      </c>
      <c r="AP22" s="132">
        <v>0</v>
      </c>
      <c r="AQ22" s="132">
        <v>0</v>
      </c>
      <c r="AR22" s="132">
        <v>0</v>
      </c>
      <c r="AS22" s="132">
        <v>0</v>
      </c>
      <c r="AT22" s="132">
        <v>0</v>
      </c>
    </row>
    <row r="23" spans="1:46">
      <c r="A23" s="118"/>
      <c r="B23" s="130" t="s">
        <v>42</v>
      </c>
      <c r="C23" s="132">
        <v>0</v>
      </c>
      <c r="D23" s="132">
        <v>0</v>
      </c>
      <c r="E23" s="132">
        <v>0</v>
      </c>
      <c r="F23" s="132">
        <v>0</v>
      </c>
      <c r="G23" s="132">
        <v>0</v>
      </c>
      <c r="H23" s="132">
        <v>0</v>
      </c>
      <c r="I23" s="132">
        <v>0</v>
      </c>
      <c r="J23" s="132">
        <v>0</v>
      </c>
      <c r="K23" s="132">
        <v>0</v>
      </c>
      <c r="L23" s="132">
        <v>0</v>
      </c>
      <c r="M23" s="132">
        <v>0</v>
      </c>
      <c r="N23" s="132">
        <v>0</v>
      </c>
      <c r="O23" s="132">
        <v>0</v>
      </c>
      <c r="P23" s="132">
        <v>0</v>
      </c>
      <c r="Q23" s="132">
        <v>0</v>
      </c>
      <c r="R23" s="132">
        <v>0</v>
      </c>
      <c r="S23" s="132">
        <v>0</v>
      </c>
      <c r="T23" s="132">
        <v>0</v>
      </c>
      <c r="U23" s="132">
        <v>0</v>
      </c>
      <c r="V23" s="132">
        <v>0</v>
      </c>
      <c r="W23" s="132">
        <v>0</v>
      </c>
      <c r="X23" s="132">
        <v>0</v>
      </c>
      <c r="Y23" s="132">
        <v>0</v>
      </c>
      <c r="Z23" s="132">
        <v>0</v>
      </c>
      <c r="AA23" s="132">
        <v>0</v>
      </c>
      <c r="AB23" s="132">
        <v>0</v>
      </c>
      <c r="AC23" s="132">
        <v>0</v>
      </c>
      <c r="AD23" s="132">
        <v>0</v>
      </c>
      <c r="AE23" s="132">
        <v>0</v>
      </c>
      <c r="AF23" s="132">
        <v>0</v>
      </c>
      <c r="AG23" s="132">
        <v>0</v>
      </c>
      <c r="AH23" s="132">
        <v>0</v>
      </c>
      <c r="AI23" s="132">
        <v>0</v>
      </c>
      <c r="AJ23" s="132">
        <v>0</v>
      </c>
      <c r="AK23" s="132">
        <v>0</v>
      </c>
      <c r="AL23" s="132">
        <v>0</v>
      </c>
      <c r="AM23" s="132">
        <v>0</v>
      </c>
      <c r="AN23" s="132">
        <v>0</v>
      </c>
      <c r="AO23" s="132">
        <v>0</v>
      </c>
      <c r="AP23" s="132">
        <v>0</v>
      </c>
      <c r="AQ23" s="132">
        <v>0</v>
      </c>
      <c r="AR23" s="132">
        <v>0</v>
      </c>
      <c r="AS23" s="132">
        <v>0</v>
      </c>
      <c r="AT23" s="132">
        <v>0</v>
      </c>
    </row>
    <row r="24" spans="1:46">
      <c r="A24" s="118"/>
      <c r="B24" s="130" t="s">
        <v>43</v>
      </c>
      <c r="C24" s="132">
        <v>0</v>
      </c>
      <c r="D24" s="132">
        <v>0</v>
      </c>
      <c r="E24" s="132">
        <v>0</v>
      </c>
      <c r="F24" s="132">
        <v>0</v>
      </c>
      <c r="G24" s="132">
        <v>0</v>
      </c>
      <c r="H24" s="132">
        <v>0</v>
      </c>
      <c r="I24" s="132">
        <v>0</v>
      </c>
      <c r="J24" s="132">
        <v>0</v>
      </c>
      <c r="K24" s="132">
        <v>0</v>
      </c>
      <c r="L24" s="132">
        <v>0</v>
      </c>
      <c r="M24" s="132">
        <v>0</v>
      </c>
      <c r="N24" s="132">
        <v>0</v>
      </c>
      <c r="O24" s="132">
        <v>0</v>
      </c>
      <c r="P24" s="132">
        <v>0</v>
      </c>
      <c r="Q24" s="132">
        <v>0</v>
      </c>
      <c r="R24" s="132">
        <v>0</v>
      </c>
      <c r="S24" s="132">
        <v>0</v>
      </c>
      <c r="T24" s="132">
        <v>0</v>
      </c>
      <c r="U24" s="132">
        <v>0</v>
      </c>
      <c r="V24" s="132">
        <v>0</v>
      </c>
      <c r="W24" s="132">
        <v>0</v>
      </c>
      <c r="X24" s="132">
        <v>0</v>
      </c>
      <c r="Y24" s="132">
        <v>0</v>
      </c>
      <c r="Z24" s="132">
        <v>0</v>
      </c>
      <c r="AA24" s="132">
        <v>0</v>
      </c>
      <c r="AB24" s="132">
        <v>0</v>
      </c>
      <c r="AC24" s="132">
        <v>0</v>
      </c>
      <c r="AD24" s="132">
        <v>0</v>
      </c>
      <c r="AE24" s="132">
        <v>0</v>
      </c>
      <c r="AF24" s="132">
        <v>0</v>
      </c>
      <c r="AG24" s="132">
        <v>0</v>
      </c>
      <c r="AH24" s="132">
        <v>0</v>
      </c>
      <c r="AI24" s="132">
        <v>0</v>
      </c>
      <c r="AJ24" s="132">
        <v>0</v>
      </c>
      <c r="AK24" s="132">
        <v>0</v>
      </c>
      <c r="AL24" s="132">
        <v>0</v>
      </c>
      <c r="AM24" s="132">
        <v>0</v>
      </c>
      <c r="AN24" s="132">
        <v>0</v>
      </c>
      <c r="AO24" s="132">
        <v>0</v>
      </c>
      <c r="AP24" s="132">
        <v>0</v>
      </c>
      <c r="AQ24" s="132">
        <v>0</v>
      </c>
      <c r="AR24" s="132">
        <v>0</v>
      </c>
      <c r="AS24" s="132">
        <v>0</v>
      </c>
      <c r="AT24" s="132">
        <v>0</v>
      </c>
    </row>
    <row r="25" spans="1:46">
      <c r="A25" s="134"/>
      <c r="B25" s="127" t="s">
        <v>19</v>
      </c>
      <c r="C25" s="133">
        <v>-5.0765099999999999</v>
      </c>
      <c r="D25" s="133">
        <v>-4.1069600000000008</v>
      </c>
      <c r="E25" s="133">
        <v>-1.5235700000000001</v>
      </c>
      <c r="F25" s="133">
        <v>-6.0850499999999998</v>
      </c>
      <c r="G25" s="133">
        <v>-3.0200800000000001</v>
      </c>
      <c r="H25" s="133">
        <v>-16.418530000000001</v>
      </c>
      <c r="I25" s="133">
        <v>-16.77534</v>
      </c>
      <c r="J25" s="133">
        <v>-11.141050000000003</v>
      </c>
      <c r="K25" s="133">
        <v>-122.25354</v>
      </c>
      <c r="L25" s="133">
        <v>-185.53220000000002</v>
      </c>
      <c r="M25" s="133">
        <v>-200.09634000000005</v>
      </c>
      <c r="N25" s="133">
        <v>-91.834899999999877</v>
      </c>
      <c r="O25" s="133">
        <v>-195.90619000000001</v>
      </c>
      <c r="P25" s="133">
        <v>-269.29777000000001</v>
      </c>
      <c r="Q25" s="133">
        <v>-266.94895999999989</v>
      </c>
      <c r="R25" s="133">
        <v>-294.63105000000007</v>
      </c>
      <c r="S25" s="133">
        <v>-790.9</v>
      </c>
      <c r="T25" s="133">
        <v>-415.60000000000008</v>
      </c>
      <c r="U25" s="133">
        <v>-926.82999999999993</v>
      </c>
      <c r="V25" s="133">
        <v>-8584.02</v>
      </c>
      <c r="W25" s="133">
        <v>-2406.130000000001</v>
      </c>
      <c r="X25" s="133">
        <v>-2813</v>
      </c>
      <c r="Y25" s="133">
        <v>-2251</v>
      </c>
      <c r="Z25" s="133">
        <v>617</v>
      </c>
      <c r="AA25" s="133">
        <v>-4768</v>
      </c>
      <c r="AB25" s="133">
        <v>-4706</v>
      </c>
      <c r="AC25" s="133">
        <v>-4521</v>
      </c>
      <c r="AD25" s="133">
        <v>-662</v>
      </c>
      <c r="AE25" s="133">
        <v>-3772</v>
      </c>
      <c r="AF25" s="133">
        <v>-4071</v>
      </c>
      <c r="AG25" s="133">
        <v>-5458</v>
      </c>
      <c r="AH25" s="133">
        <v>-9942</v>
      </c>
      <c r="AI25" s="133">
        <v>-1329</v>
      </c>
      <c r="AJ25" s="133">
        <v>-8355</v>
      </c>
      <c r="AK25" s="133">
        <v>-4317</v>
      </c>
      <c r="AL25" s="133">
        <v>-5407</v>
      </c>
      <c r="AM25" s="133">
        <v>-3984</v>
      </c>
      <c r="AN25" s="133">
        <v>-4266</v>
      </c>
      <c r="AO25" s="133">
        <v>-7148</v>
      </c>
      <c r="AP25" s="133">
        <v>-5055</v>
      </c>
      <c r="AQ25" s="133">
        <v>-4720.7481199999993</v>
      </c>
      <c r="AR25" s="133">
        <f>SUM(AR26:AR31)</f>
        <v>-2999.1758200000004</v>
      </c>
      <c r="AS25" s="133">
        <f>SUM(AS26:AS31)</f>
        <v>-4300.407189999999</v>
      </c>
      <c r="AT25" s="133">
        <f>SUM(AT26:AT31)</f>
        <v>-6052.144519999998</v>
      </c>
    </row>
    <row r="26" spans="1:46">
      <c r="A26" s="118"/>
      <c r="B26" s="130" t="s">
        <v>14</v>
      </c>
      <c r="C26" s="132">
        <v>0</v>
      </c>
      <c r="D26" s="132">
        <v>0</v>
      </c>
      <c r="E26" s="132">
        <v>0</v>
      </c>
      <c r="F26" s="132">
        <v>0</v>
      </c>
      <c r="G26" s="132">
        <v>0</v>
      </c>
      <c r="H26" s="132">
        <v>0</v>
      </c>
      <c r="I26" s="132">
        <v>0</v>
      </c>
      <c r="J26" s="132">
        <v>0</v>
      </c>
      <c r="K26" s="132">
        <v>0</v>
      </c>
      <c r="L26" s="132">
        <v>0</v>
      </c>
      <c r="M26" s="132">
        <v>0</v>
      </c>
      <c r="N26" s="132">
        <v>0</v>
      </c>
      <c r="O26" s="132">
        <v>0</v>
      </c>
      <c r="P26" s="132">
        <v>-0.79359000000000002</v>
      </c>
      <c r="Q26" s="132">
        <v>0.79359000000000002</v>
      </c>
      <c r="R26" s="132">
        <v>-9.4869999999999788E-2</v>
      </c>
      <c r="S26" s="132">
        <v>320.14999999999998</v>
      </c>
      <c r="T26" s="132">
        <v>-320.14999999999998</v>
      </c>
      <c r="U26" s="132">
        <v>0</v>
      </c>
      <c r="V26" s="132">
        <v>-6213.87</v>
      </c>
      <c r="W26" s="132">
        <v>-17.440000000000001</v>
      </c>
      <c r="X26" s="132">
        <v>-194</v>
      </c>
      <c r="Y26" s="132">
        <v>-204</v>
      </c>
      <c r="Z26" s="132">
        <v>-200</v>
      </c>
      <c r="AA26" s="132">
        <v>-183</v>
      </c>
      <c r="AB26" s="132">
        <v>-216</v>
      </c>
      <c r="AC26" s="132">
        <v>-210</v>
      </c>
      <c r="AD26" s="132">
        <v>-158</v>
      </c>
      <c r="AE26" s="132">
        <v>-106</v>
      </c>
      <c r="AF26" s="132">
        <v>-261</v>
      </c>
      <c r="AG26" s="132">
        <v>-232</v>
      </c>
      <c r="AH26" s="132">
        <v>-3857</v>
      </c>
      <c r="AI26" s="132">
        <v>2824</v>
      </c>
      <c r="AJ26" s="132">
        <v>-194</v>
      </c>
      <c r="AK26" s="132">
        <v>-184</v>
      </c>
      <c r="AL26" s="132">
        <v>-271</v>
      </c>
      <c r="AM26" s="132">
        <v>-227</v>
      </c>
      <c r="AN26" s="132">
        <v>-138</v>
      </c>
      <c r="AO26" s="132">
        <v>-307</v>
      </c>
      <c r="AP26" s="132">
        <v>-504</v>
      </c>
      <c r="AQ26" s="132">
        <v>0</v>
      </c>
      <c r="AR26" s="132">
        <v>-722.48164999999972</v>
      </c>
      <c r="AS26" s="132">
        <v>-311.1573400000002</v>
      </c>
      <c r="AT26" s="132">
        <v>-450.30402999999978</v>
      </c>
    </row>
    <row r="27" spans="1:46">
      <c r="A27" s="118"/>
      <c r="B27" s="130" t="s">
        <v>16</v>
      </c>
      <c r="C27" s="132">
        <v>-4.125</v>
      </c>
      <c r="D27" s="132">
        <v>-1.4484300000000001</v>
      </c>
      <c r="E27" s="132">
        <v>0</v>
      </c>
      <c r="F27" s="132">
        <v>-1.0880000000000001</v>
      </c>
      <c r="G27" s="132">
        <v>0</v>
      </c>
      <c r="H27" s="132">
        <v>-14.005000000000001</v>
      </c>
      <c r="I27" s="132">
        <v>-15.389999999999999</v>
      </c>
      <c r="J27" s="132">
        <v>-8.2500000000000036</v>
      </c>
      <c r="K27" s="132">
        <v>-118.20739</v>
      </c>
      <c r="L27" s="132">
        <v>-185.53220000000002</v>
      </c>
      <c r="M27" s="132">
        <v>-198.61834000000005</v>
      </c>
      <c r="N27" s="132">
        <v>-91.937029999999879</v>
      </c>
      <c r="O27" s="132">
        <v>-195.00223</v>
      </c>
      <c r="P27" s="132">
        <v>-272.46581999999995</v>
      </c>
      <c r="Q27" s="132">
        <v>-272.72555</v>
      </c>
      <c r="R27" s="132">
        <v>-288.25563</v>
      </c>
      <c r="S27" s="132">
        <v>-968.43</v>
      </c>
      <c r="T27" s="132">
        <v>-242.76</v>
      </c>
      <c r="U27" s="132">
        <v>-856.83</v>
      </c>
      <c r="V27" s="132">
        <v>-1809.33</v>
      </c>
      <c r="W27" s="132">
        <v>-2703.81</v>
      </c>
      <c r="X27" s="132">
        <v>-1867</v>
      </c>
      <c r="Y27" s="132">
        <v>-2504</v>
      </c>
      <c r="Z27" s="132">
        <v>291</v>
      </c>
      <c r="AA27" s="132">
        <v>-4111</v>
      </c>
      <c r="AB27" s="132">
        <v>-3626</v>
      </c>
      <c r="AC27" s="132">
        <v>-3493</v>
      </c>
      <c r="AD27" s="132">
        <v>-2484</v>
      </c>
      <c r="AE27" s="132">
        <v>-3359</v>
      </c>
      <c r="AF27" s="132">
        <v>-4077</v>
      </c>
      <c r="AG27" s="132">
        <v>-5049</v>
      </c>
      <c r="AH27" s="132">
        <v>-5828</v>
      </c>
      <c r="AI27" s="132">
        <v>-4002</v>
      </c>
      <c r="AJ27" s="132">
        <v>-6227</v>
      </c>
      <c r="AK27" s="132">
        <v>-4569</v>
      </c>
      <c r="AL27" s="132">
        <v>-5409</v>
      </c>
      <c r="AM27" s="132">
        <v>-3711</v>
      </c>
      <c r="AN27" s="132">
        <v>-3944</v>
      </c>
      <c r="AO27" s="132">
        <v>-5210</v>
      </c>
      <c r="AP27" s="132">
        <v>-5375</v>
      </c>
      <c r="AQ27" s="132">
        <v>0</v>
      </c>
      <c r="AR27" s="132">
        <v>-7201.1677099999997</v>
      </c>
      <c r="AS27" s="132">
        <v>-3912.1446599999999</v>
      </c>
      <c r="AT27" s="132">
        <v>-5385.9531199999983</v>
      </c>
    </row>
    <row r="28" spans="1:46">
      <c r="A28" s="118"/>
      <c r="B28" s="130" t="s">
        <v>252</v>
      </c>
      <c r="C28" s="132">
        <v>-0.95150999999999997</v>
      </c>
      <c r="D28" s="132">
        <v>-2.6585300000000003</v>
      </c>
      <c r="E28" s="132">
        <v>-1.5235700000000001</v>
      </c>
      <c r="F28" s="132">
        <v>-4.9970499999999998</v>
      </c>
      <c r="G28" s="132">
        <v>-3.0200800000000001</v>
      </c>
      <c r="H28" s="132">
        <v>-2.4135299999999997</v>
      </c>
      <c r="I28" s="132">
        <v>-1.3853399999999993</v>
      </c>
      <c r="J28" s="132">
        <v>-2.8910500000000008</v>
      </c>
      <c r="K28" s="132">
        <v>-4.0461499999999999</v>
      </c>
      <c r="L28" s="132">
        <v>0</v>
      </c>
      <c r="M28" s="132">
        <v>-1.4780000000000002</v>
      </c>
      <c r="N28" s="132">
        <v>0.10212999999999983</v>
      </c>
      <c r="O28" s="132">
        <v>-0.90395999999999999</v>
      </c>
      <c r="P28" s="132">
        <v>3.9616399999999325</v>
      </c>
      <c r="Q28" s="132">
        <v>4.983000000000124</v>
      </c>
      <c r="R28" s="132">
        <v>-6.2805500000000425</v>
      </c>
      <c r="S28" s="132">
        <v>-142.62</v>
      </c>
      <c r="T28" s="132">
        <v>147.30999999999989</v>
      </c>
      <c r="U28" s="132">
        <v>-69.999999999999886</v>
      </c>
      <c r="V28" s="132">
        <v>-560.82000000000107</v>
      </c>
      <c r="W28" s="132">
        <v>-778.42856000000108</v>
      </c>
      <c r="X28" s="132">
        <v>-752</v>
      </c>
      <c r="Y28" s="132">
        <v>342</v>
      </c>
      <c r="Z28" s="132">
        <v>1735</v>
      </c>
      <c r="AA28" s="132">
        <v>-474</v>
      </c>
      <c r="AB28" s="132">
        <v>-864</v>
      </c>
      <c r="AC28" s="132">
        <v>-8173</v>
      </c>
      <c r="AD28" s="132">
        <v>1390</v>
      </c>
      <c r="AE28" s="132">
        <v>-307</v>
      </c>
      <c r="AF28" s="132">
        <v>267</v>
      </c>
      <c r="AG28" s="132">
        <v>-177</v>
      </c>
      <c r="AH28" s="132">
        <v>-257</v>
      </c>
      <c r="AI28" s="132">
        <v>-151</v>
      </c>
      <c r="AJ28" s="132">
        <v>-1934</v>
      </c>
      <c r="AK28" s="132">
        <v>436</v>
      </c>
      <c r="AL28" s="132">
        <v>273</v>
      </c>
      <c r="AM28" s="132">
        <v>-46</v>
      </c>
      <c r="AN28" s="132">
        <v>-184</v>
      </c>
      <c r="AO28" s="132">
        <v>-1631</v>
      </c>
      <c r="AP28" s="132">
        <v>824</v>
      </c>
      <c r="AQ28" s="132">
        <v>-4720.7481199999993</v>
      </c>
      <c r="AR28" s="132">
        <v>4924.473539999999</v>
      </c>
      <c r="AS28" s="132">
        <v>-77.105189999999752</v>
      </c>
      <c r="AT28" s="132">
        <v>-215.88736999999998</v>
      </c>
    </row>
    <row r="29" spans="1:46">
      <c r="A29" s="134"/>
      <c r="B29" s="130" t="s">
        <v>253</v>
      </c>
      <c r="C29" s="132">
        <v>0</v>
      </c>
      <c r="D29" s="132">
        <v>0</v>
      </c>
      <c r="E29" s="132">
        <v>0</v>
      </c>
      <c r="F29" s="132">
        <v>0</v>
      </c>
      <c r="G29" s="132">
        <v>0</v>
      </c>
      <c r="H29" s="132">
        <v>0</v>
      </c>
      <c r="I29" s="132">
        <v>0</v>
      </c>
      <c r="J29" s="132">
        <v>0</v>
      </c>
      <c r="K29" s="132">
        <v>0</v>
      </c>
      <c r="L29" s="132">
        <v>0</v>
      </c>
      <c r="M29" s="132">
        <v>0</v>
      </c>
      <c r="N29" s="132">
        <v>0</v>
      </c>
      <c r="O29" s="132">
        <v>0</v>
      </c>
      <c r="P29" s="132">
        <v>0</v>
      </c>
      <c r="Q29" s="132">
        <v>0</v>
      </c>
      <c r="R29" s="132">
        <v>0</v>
      </c>
      <c r="S29" s="132">
        <v>0</v>
      </c>
      <c r="T29" s="132">
        <v>0</v>
      </c>
      <c r="U29" s="132">
        <v>0</v>
      </c>
      <c r="V29" s="132">
        <v>0</v>
      </c>
      <c r="W29" s="132">
        <v>108</v>
      </c>
      <c r="X29" s="132">
        <v>0</v>
      </c>
      <c r="Y29" s="132">
        <v>0</v>
      </c>
      <c r="Z29" s="132">
        <v>-108</v>
      </c>
      <c r="AA29" s="132">
        <v>0</v>
      </c>
      <c r="AB29" s="132">
        <v>0</v>
      </c>
      <c r="AC29" s="132">
        <v>0</v>
      </c>
      <c r="AD29" s="132">
        <v>0</v>
      </c>
      <c r="AE29" s="132">
        <v>0</v>
      </c>
      <c r="AF29" s="132">
        <v>0</v>
      </c>
      <c r="AG29" s="132">
        <v>0</v>
      </c>
      <c r="AH29" s="132">
        <v>0</v>
      </c>
      <c r="AI29" s="132">
        <v>0</v>
      </c>
      <c r="AJ29" s="132">
        <v>0</v>
      </c>
      <c r="AK29" s="132">
        <v>0</v>
      </c>
      <c r="AL29" s="132">
        <v>0</v>
      </c>
      <c r="AM29" s="132">
        <v>0</v>
      </c>
      <c r="AN29" s="132">
        <v>0</v>
      </c>
      <c r="AO29" s="132">
        <v>0</v>
      </c>
      <c r="AP29" s="132">
        <v>0</v>
      </c>
      <c r="AQ29" s="132">
        <v>0</v>
      </c>
      <c r="AR29" s="132">
        <v>0</v>
      </c>
      <c r="AS29" s="132">
        <v>0</v>
      </c>
      <c r="AT29" s="132">
        <v>0</v>
      </c>
    </row>
    <row r="30" spans="1:46">
      <c r="A30" s="134"/>
      <c r="B30" s="130" t="s">
        <v>345</v>
      </c>
      <c r="C30" s="132">
        <v>0</v>
      </c>
      <c r="D30" s="132">
        <v>0</v>
      </c>
      <c r="E30" s="132">
        <v>0</v>
      </c>
      <c r="F30" s="132">
        <v>0</v>
      </c>
      <c r="G30" s="132">
        <v>0</v>
      </c>
      <c r="H30" s="132">
        <v>0</v>
      </c>
      <c r="I30" s="132">
        <v>0</v>
      </c>
      <c r="J30" s="132">
        <v>0</v>
      </c>
      <c r="K30" s="132">
        <v>0</v>
      </c>
      <c r="L30" s="132">
        <v>0</v>
      </c>
      <c r="M30" s="132">
        <v>0</v>
      </c>
      <c r="N30" s="132">
        <v>0</v>
      </c>
      <c r="O30" s="132">
        <v>0</v>
      </c>
      <c r="P30" s="132">
        <v>0</v>
      </c>
      <c r="Q30" s="132">
        <v>0</v>
      </c>
      <c r="R30" s="132">
        <v>0</v>
      </c>
      <c r="S30" s="132">
        <v>0</v>
      </c>
      <c r="T30" s="132">
        <v>0</v>
      </c>
      <c r="U30" s="132">
        <v>0</v>
      </c>
      <c r="V30" s="132">
        <v>0</v>
      </c>
      <c r="W30" s="132">
        <v>0</v>
      </c>
      <c r="X30" s="132">
        <v>0</v>
      </c>
      <c r="Y30" s="132">
        <v>0</v>
      </c>
      <c r="Z30" s="132">
        <v>0</v>
      </c>
      <c r="AA30" s="132">
        <v>0</v>
      </c>
      <c r="AB30" s="132">
        <v>0</v>
      </c>
      <c r="AC30" s="132">
        <v>0</v>
      </c>
      <c r="AD30" s="132">
        <v>0</v>
      </c>
      <c r="AE30" s="132">
        <v>0</v>
      </c>
      <c r="AF30" s="132">
        <v>0</v>
      </c>
      <c r="AG30" s="132">
        <v>0</v>
      </c>
      <c r="AH30" s="132">
        <v>0</v>
      </c>
      <c r="AI30" s="132">
        <v>0</v>
      </c>
      <c r="AJ30" s="132">
        <v>0</v>
      </c>
      <c r="AK30" s="132">
        <v>0</v>
      </c>
      <c r="AL30" s="132">
        <v>0</v>
      </c>
      <c r="AM30" s="132">
        <v>0</v>
      </c>
      <c r="AN30" s="132">
        <v>0</v>
      </c>
      <c r="AO30" s="132">
        <v>0</v>
      </c>
      <c r="AP30" s="132">
        <v>0</v>
      </c>
      <c r="AQ30" s="132">
        <v>0</v>
      </c>
      <c r="AR30" s="132">
        <v>0</v>
      </c>
      <c r="AS30" s="132">
        <v>0</v>
      </c>
      <c r="AT30" s="132">
        <v>0</v>
      </c>
    </row>
    <row r="31" spans="1:46">
      <c r="A31" s="134"/>
      <c r="B31" s="130" t="s">
        <v>255</v>
      </c>
      <c r="C31" s="132">
        <v>0</v>
      </c>
      <c r="D31" s="132">
        <v>0</v>
      </c>
      <c r="E31" s="132">
        <v>0</v>
      </c>
      <c r="F31" s="132">
        <v>0</v>
      </c>
      <c r="G31" s="132">
        <v>0</v>
      </c>
      <c r="H31" s="132">
        <v>0</v>
      </c>
      <c r="I31" s="132">
        <v>0</v>
      </c>
      <c r="J31" s="132">
        <v>0</v>
      </c>
      <c r="K31" s="132">
        <v>0</v>
      </c>
      <c r="L31" s="132">
        <v>0</v>
      </c>
      <c r="M31" s="132">
        <v>0</v>
      </c>
      <c r="N31" s="132">
        <v>0</v>
      </c>
      <c r="O31" s="132">
        <v>0</v>
      </c>
      <c r="P31" s="132">
        <v>0</v>
      </c>
      <c r="Q31" s="132">
        <v>0</v>
      </c>
      <c r="R31" s="132">
        <v>0</v>
      </c>
      <c r="S31" s="132">
        <v>0</v>
      </c>
      <c r="T31" s="132">
        <v>0</v>
      </c>
      <c r="U31" s="132">
        <v>0</v>
      </c>
      <c r="V31" s="132">
        <v>0</v>
      </c>
      <c r="W31" s="132">
        <v>985.54856000000007</v>
      </c>
      <c r="X31" s="132">
        <v>0</v>
      </c>
      <c r="Y31" s="132">
        <v>115</v>
      </c>
      <c r="Z31" s="132">
        <v>-1101</v>
      </c>
      <c r="AA31" s="132">
        <v>0</v>
      </c>
      <c r="AB31" s="132">
        <v>0</v>
      </c>
      <c r="AC31" s="132">
        <v>7355</v>
      </c>
      <c r="AD31" s="132">
        <v>590</v>
      </c>
      <c r="AE31" s="132">
        <v>0</v>
      </c>
      <c r="AF31" s="132">
        <v>0</v>
      </c>
      <c r="AG31" s="132">
        <v>0</v>
      </c>
      <c r="AH31" s="132">
        <v>0</v>
      </c>
      <c r="AI31" s="132">
        <v>0</v>
      </c>
      <c r="AJ31" s="132">
        <v>0</v>
      </c>
      <c r="AK31" s="132">
        <v>0</v>
      </c>
      <c r="AL31" s="132">
        <v>0</v>
      </c>
      <c r="AM31" s="132">
        <v>0</v>
      </c>
      <c r="AN31" s="132">
        <v>0</v>
      </c>
      <c r="AO31" s="132">
        <v>0</v>
      </c>
      <c r="AP31" s="132">
        <v>0</v>
      </c>
      <c r="AQ31" s="132">
        <v>0</v>
      </c>
      <c r="AR31" s="132">
        <v>0</v>
      </c>
      <c r="AS31" s="132">
        <v>0</v>
      </c>
      <c r="AT31" s="132">
        <v>0</v>
      </c>
    </row>
    <row r="32" spans="1:46">
      <c r="A32" s="189"/>
      <c r="B32" s="123" t="s">
        <v>20</v>
      </c>
      <c r="C32" s="133">
        <v>0</v>
      </c>
      <c r="D32" s="133">
        <v>0</v>
      </c>
      <c r="E32" s="133">
        <v>0</v>
      </c>
      <c r="F32" s="133">
        <v>0</v>
      </c>
      <c r="G32" s="133">
        <v>0</v>
      </c>
      <c r="H32" s="133">
        <v>0</v>
      </c>
      <c r="I32" s="133">
        <v>0</v>
      </c>
      <c r="J32" s="133">
        <v>0</v>
      </c>
      <c r="K32" s="133">
        <v>0</v>
      </c>
      <c r="L32" s="133">
        <v>0</v>
      </c>
      <c r="M32" s="133">
        <v>0</v>
      </c>
      <c r="N32" s="133">
        <v>0</v>
      </c>
      <c r="O32" s="133">
        <v>0</v>
      </c>
      <c r="P32" s="133">
        <v>0</v>
      </c>
      <c r="Q32" s="133">
        <v>0</v>
      </c>
      <c r="R32" s="133">
        <v>0</v>
      </c>
      <c r="S32" s="133">
        <v>0</v>
      </c>
      <c r="T32" s="133">
        <v>-0.84</v>
      </c>
      <c r="U32" s="133">
        <v>-1.68</v>
      </c>
      <c r="V32" s="133">
        <v>-2.52</v>
      </c>
      <c r="W32" s="133">
        <v>-13069.550000000001</v>
      </c>
      <c r="X32" s="133">
        <v>-13060</v>
      </c>
      <c r="Y32" s="133">
        <v>-13061</v>
      </c>
      <c r="Z32" s="133">
        <v>-15916</v>
      </c>
      <c r="AA32" s="133">
        <v>-21630</v>
      </c>
      <c r="AB32" s="133">
        <v>-21623</v>
      </c>
      <c r="AC32" s="133">
        <v>-21704</v>
      </c>
      <c r="AD32" s="133">
        <v>-21740</v>
      </c>
      <c r="AE32" s="133">
        <v>-21758</v>
      </c>
      <c r="AF32" s="133">
        <v>-21755</v>
      </c>
      <c r="AG32" s="133">
        <v>-21750</v>
      </c>
      <c r="AH32" s="133">
        <v>-24034</v>
      </c>
      <c r="AI32" s="133">
        <v>-23289</v>
      </c>
      <c r="AJ32" s="133">
        <v>-23302</v>
      </c>
      <c r="AK32" s="133">
        <v>-23288</v>
      </c>
      <c r="AL32" s="133">
        <v>-23782</v>
      </c>
      <c r="AM32" s="133">
        <v>-24838</v>
      </c>
      <c r="AN32" s="133">
        <v>-24930</v>
      </c>
      <c r="AO32" s="133">
        <v>-35275</v>
      </c>
      <c r="AP32" s="133">
        <v>-35938</v>
      </c>
      <c r="AQ32" s="133">
        <v>-37186.203989999995</v>
      </c>
      <c r="AR32" s="133">
        <f>SUM(AR33:AR34)</f>
        <v>-37351.022970000013</v>
      </c>
      <c r="AS32" s="133">
        <f>SUM(AS33:AS34)</f>
        <v>-38900.188839999988</v>
      </c>
      <c r="AT32" s="133">
        <f>SUM(AT33:AT34)</f>
        <v>-39605.919489999978</v>
      </c>
    </row>
    <row r="33" spans="1:46">
      <c r="A33" s="118"/>
      <c r="B33" s="130" t="s">
        <v>21</v>
      </c>
      <c r="C33" s="132">
        <v>0</v>
      </c>
      <c r="D33" s="132">
        <v>0</v>
      </c>
      <c r="E33" s="132">
        <v>0</v>
      </c>
      <c r="F33" s="132">
        <v>0</v>
      </c>
      <c r="G33" s="132">
        <v>0</v>
      </c>
      <c r="H33" s="132">
        <v>0</v>
      </c>
      <c r="I33" s="132">
        <v>0</v>
      </c>
      <c r="J33" s="132">
        <v>0</v>
      </c>
      <c r="K33" s="132">
        <v>0</v>
      </c>
      <c r="L33" s="132">
        <v>0</v>
      </c>
      <c r="M33" s="132">
        <v>0</v>
      </c>
      <c r="N33" s="132">
        <v>0</v>
      </c>
      <c r="O33" s="132">
        <v>0</v>
      </c>
      <c r="P33" s="132">
        <v>0</v>
      </c>
      <c r="Q33" s="132">
        <v>0</v>
      </c>
      <c r="R33" s="132">
        <v>0</v>
      </c>
      <c r="S33" s="132">
        <v>0</v>
      </c>
      <c r="T33" s="132">
        <v>0</v>
      </c>
      <c r="U33" s="132">
        <v>0</v>
      </c>
      <c r="V33" s="132">
        <v>0</v>
      </c>
      <c r="W33" s="132">
        <v>-13024.61</v>
      </c>
      <c r="X33" s="132">
        <v>-13009</v>
      </c>
      <c r="Y33" s="132">
        <v>-13002</v>
      </c>
      <c r="Z33" s="132">
        <v>-15845</v>
      </c>
      <c r="AA33" s="132">
        <v>-21547</v>
      </c>
      <c r="AB33" s="132">
        <v>-21533</v>
      </c>
      <c r="AC33" s="132">
        <v>-21588</v>
      </c>
      <c r="AD33" s="132">
        <v>-21630</v>
      </c>
      <c r="AE33" s="132">
        <v>-21637</v>
      </c>
      <c r="AF33" s="132">
        <v>-21634</v>
      </c>
      <c r="AG33" s="132">
        <v>-21629</v>
      </c>
      <c r="AH33" s="132">
        <v>-23915</v>
      </c>
      <c r="AI33" s="132">
        <v>-23152</v>
      </c>
      <c r="AJ33" s="132">
        <v>-23150</v>
      </c>
      <c r="AK33" s="132">
        <v>-23157</v>
      </c>
      <c r="AL33" s="132">
        <v>-23510</v>
      </c>
      <c r="AM33" s="132">
        <v>-24443</v>
      </c>
      <c r="AN33" s="132">
        <v>-24801</v>
      </c>
      <c r="AO33" s="132">
        <v>-35154</v>
      </c>
      <c r="AP33" s="132">
        <v>-35776</v>
      </c>
      <c r="AQ33" s="132">
        <v>-36951.424869999995</v>
      </c>
      <c r="AR33" s="132">
        <v>-37117.356660000012</v>
      </c>
      <c r="AS33" s="132">
        <v>-38612.426549999989</v>
      </c>
      <c r="AT33" s="132">
        <v>-39209.116899999979</v>
      </c>
    </row>
    <row r="34" spans="1:46">
      <c r="A34" s="118"/>
      <c r="B34" s="130" t="s">
        <v>22</v>
      </c>
      <c r="C34" s="132">
        <v>0</v>
      </c>
      <c r="D34" s="132">
        <v>0</v>
      </c>
      <c r="E34" s="132">
        <v>0</v>
      </c>
      <c r="F34" s="132">
        <v>0</v>
      </c>
      <c r="G34" s="132">
        <v>0</v>
      </c>
      <c r="H34" s="132">
        <v>0</v>
      </c>
      <c r="I34" s="132">
        <v>0</v>
      </c>
      <c r="J34" s="132">
        <v>0</v>
      </c>
      <c r="K34" s="132">
        <v>0</v>
      </c>
      <c r="L34" s="132">
        <v>0</v>
      </c>
      <c r="M34" s="132">
        <v>0</v>
      </c>
      <c r="N34" s="132">
        <v>0</v>
      </c>
      <c r="O34" s="132">
        <v>0</v>
      </c>
      <c r="P34" s="132">
        <v>0</v>
      </c>
      <c r="Q34" s="132">
        <v>0</v>
      </c>
      <c r="R34" s="132">
        <v>0</v>
      </c>
      <c r="S34" s="132">
        <v>0</v>
      </c>
      <c r="T34" s="132">
        <v>-0.84</v>
      </c>
      <c r="U34" s="132">
        <v>-1.68</v>
      </c>
      <c r="V34" s="132">
        <v>-2.52</v>
      </c>
      <c r="W34" s="132">
        <v>-44.94</v>
      </c>
      <c r="X34" s="132">
        <v>-51</v>
      </c>
      <c r="Y34" s="132">
        <v>-59</v>
      </c>
      <c r="Z34" s="132">
        <v>-71</v>
      </c>
      <c r="AA34" s="132">
        <v>-83</v>
      </c>
      <c r="AB34" s="132">
        <v>-90</v>
      </c>
      <c r="AC34" s="132">
        <v>-116</v>
      </c>
      <c r="AD34" s="132">
        <v>-110</v>
      </c>
      <c r="AE34" s="132">
        <v>-121</v>
      </c>
      <c r="AF34" s="132">
        <v>-121</v>
      </c>
      <c r="AG34" s="132">
        <v>-121</v>
      </c>
      <c r="AH34" s="132">
        <v>-119</v>
      </c>
      <c r="AI34" s="132">
        <v>-137</v>
      </c>
      <c r="AJ34" s="132">
        <v>-152</v>
      </c>
      <c r="AK34" s="132">
        <v>-131</v>
      </c>
      <c r="AL34" s="132">
        <v>-272</v>
      </c>
      <c r="AM34" s="132">
        <v>-395</v>
      </c>
      <c r="AN34" s="132">
        <v>-129</v>
      </c>
      <c r="AO34" s="132">
        <v>-121</v>
      </c>
      <c r="AP34" s="132">
        <v>-162</v>
      </c>
      <c r="AQ34" s="132">
        <v>-234.77912000000001</v>
      </c>
      <c r="AR34" s="132">
        <v>-233.66630999999992</v>
      </c>
      <c r="AS34" s="132">
        <v>-287.76229000000006</v>
      </c>
      <c r="AT34" s="132">
        <v>-396.8025899999999</v>
      </c>
    </row>
    <row r="35" spans="1:46">
      <c r="A35" s="134"/>
      <c r="B35" s="127" t="s">
        <v>23</v>
      </c>
      <c r="C35" s="133">
        <v>170.31006000000002</v>
      </c>
      <c r="D35" s="133">
        <v>122.63153999999997</v>
      </c>
      <c r="E35" s="133">
        <v>-63.011149999999994</v>
      </c>
      <c r="F35" s="133">
        <v>72.995760000000018</v>
      </c>
      <c r="G35" s="133">
        <v>220.17028000000002</v>
      </c>
      <c r="H35" s="133">
        <v>484.10443999999995</v>
      </c>
      <c r="I35" s="133">
        <v>615.66717999999992</v>
      </c>
      <c r="J35" s="133">
        <v>480.0448599999998</v>
      </c>
      <c r="K35" s="133">
        <v>279.99355000000003</v>
      </c>
      <c r="L35" s="133">
        <v>-5544.4282899999998</v>
      </c>
      <c r="M35" s="133">
        <v>-3323.48891</v>
      </c>
      <c r="N35" s="133">
        <v>1420.4475299999997</v>
      </c>
      <c r="O35" s="133">
        <v>-3621.5065000000004</v>
      </c>
      <c r="P35" s="133">
        <v>-4262.7816200000007</v>
      </c>
      <c r="Q35" s="133">
        <v>-5416.2726000000002</v>
      </c>
      <c r="R35" s="133">
        <v>-4540.1943299999984</v>
      </c>
      <c r="S35" s="133">
        <v>-4635.32</v>
      </c>
      <c r="T35" s="133">
        <v>-1440.3399999999997</v>
      </c>
      <c r="U35" s="133">
        <v>-20516.760000000002</v>
      </c>
      <c r="V35" s="133">
        <v>6450.0199999999995</v>
      </c>
      <c r="W35" s="133">
        <v>-18986.010000000006</v>
      </c>
      <c r="X35" s="133">
        <v>-14121</v>
      </c>
      <c r="Y35" s="133">
        <v>-15307</v>
      </c>
      <c r="Z35" s="133">
        <v>-19024</v>
      </c>
      <c r="AA35" s="133">
        <v>-19909</v>
      </c>
      <c r="AB35" s="133">
        <v>-14096</v>
      </c>
      <c r="AC35" s="133">
        <v>14308</v>
      </c>
      <c r="AD35" s="133">
        <v>-54485</v>
      </c>
      <c r="AE35" s="133">
        <v>-18360</v>
      </c>
      <c r="AF35" s="133">
        <v>-18183</v>
      </c>
      <c r="AG35" s="133">
        <v>-8864</v>
      </c>
      <c r="AH35" s="133">
        <v>-20010</v>
      </c>
      <c r="AI35" s="133">
        <v>-37052</v>
      </c>
      <c r="AJ35" s="133">
        <v>-43899</v>
      </c>
      <c r="AK35" s="133">
        <v>-14949</v>
      </c>
      <c r="AL35" s="133">
        <v>-18896</v>
      </c>
      <c r="AM35" s="133">
        <v>-32748</v>
      </c>
      <c r="AN35" s="133">
        <v>-24179</v>
      </c>
      <c r="AO35" s="133">
        <v>-15847</v>
      </c>
      <c r="AP35" s="133">
        <v>-18907</v>
      </c>
      <c r="AQ35" s="133">
        <v>-23334.701580000001</v>
      </c>
      <c r="AR35" s="133">
        <f>SUM(AR36,AR42)</f>
        <v>-20110.486429999994</v>
      </c>
      <c r="AS35" s="133">
        <f>SUM(AS36,AS42)</f>
        <v>-288.75270000001183</v>
      </c>
      <c r="AT35" s="133">
        <f>SUM(AT36,AT42)</f>
        <v>1448.5561600000074</v>
      </c>
    </row>
    <row r="36" spans="1:46">
      <c r="A36" s="190"/>
      <c r="B36" s="137" t="s">
        <v>24</v>
      </c>
      <c r="C36" s="133">
        <v>172.06138000000001</v>
      </c>
      <c r="D36" s="133">
        <v>135.40150999999997</v>
      </c>
      <c r="E36" s="133">
        <v>32.54772000000002</v>
      </c>
      <c r="F36" s="133">
        <v>88.522320000000022</v>
      </c>
      <c r="G36" s="133">
        <v>224.29140000000001</v>
      </c>
      <c r="H36" s="133">
        <v>484.11973999999998</v>
      </c>
      <c r="I36" s="133">
        <v>615.75221999999997</v>
      </c>
      <c r="J36" s="133">
        <v>613.57095999999979</v>
      </c>
      <c r="K36" s="133">
        <v>296.92852000000005</v>
      </c>
      <c r="L36" s="133">
        <v>327.44162999999998</v>
      </c>
      <c r="M36" s="133">
        <v>157.69728000000001</v>
      </c>
      <c r="N36" s="133">
        <v>278.43509999999992</v>
      </c>
      <c r="O36" s="133">
        <v>526.54425000000003</v>
      </c>
      <c r="P36" s="133">
        <v>299.80620999999996</v>
      </c>
      <c r="Q36" s="133">
        <v>538.46277999999995</v>
      </c>
      <c r="R36" s="133">
        <v>294.50413999999995</v>
      </c>
      <c r="S36" s="133">
        <v>623.18000000000006</v>
      </c>
      <c r="T36" s="133">
        <v>770.30000000000007</v>
      </c>
      <c r="U36" s="133">
        <v>612.29999999999995</v>
      </c>
      <c r="V36" s="133">
        <v>269.33000000000004</v>
      </c>
      <c r="W36" s="133">
        <v>2978.8299999999981</v>
      </c>
      <c r="X36" s="133">
        <v>3116</v>
      </c>
      <c r="Y36" s="133">
        <v>862</v>
      </c>
      <c r="Z36" s="133">
        <v>1551</v>
      </c>
      <c r="AA36" s="133">
        <v>1306</v>
      </c>
      <c r="AB36" s="133">
        <v>5097</v>
      </c>
      <c r="AC36" s="133">
        <v>39545</v>
      </c>
      <c r="AD36" s="133">
        <v>-28677</v>
      </c>
      <c r="AE36" s="133">
        <v>8149</v>
      </c>
      <c r="AF36" s="133">
        <v>10321</v>
      </c>
      <c r="AG36" s="133">
        <v>8703</v>
      </c>
      <c r="AH36" s="133">
        <v>12323</v>
      </c>
      <c r="AI36" s="133">
        <v>13745</v>
      </c>
      <c r="AJ36" s="133">
        <v>10315</v>
      </c>
      <c r="AK36" s="133">
        <v>10562</v>
      </c>
      <c r="AL36" s="133">
        <v>10281</v>
      </c>
      <c r="AM36" s="133">
        <v>8670</v>
      </c>
      <c r="AN36" s="133">
        <v>12445</v>
      </c>
      <c r="AO36" s="133">
        <v>15972</v>
      </c>
      <c r="AP36" s="133">
        <v>15629</v>
      </c>
      <c r="AQ36" s="133">
        <v>13216.616489999999</v>
      </c>
      <c r="AR36" s="133">
        <f>SUM(AR37:AR41)</f>
        <v>13981.731470000002</v>
      </c>
      <c r="AS36" s="133">
        <f>SUM(AS37:AS41)</f>
        <v>17622.832759999998</v>
      </c>
      <c r="AT36" s="133">
        <f>SUM(AT37:AT41)</f>
        <v>20097.472600000001</v>
      </c>
    </row>
    <row r="37" spans="1:46">
      <c r="A37" s="191"/>
      <c r="B37" s="138" t="s">
        <v>346</v>
      </c>
      <c r="C37" s="132">
        <v>0</v>
      </c>
      <c r="D37" s="132">
        <v>0</v>
      </c>
      <c r="E37" s="132">
        <v>0</v>
      </c>
      <c r="F37" s="132">
        <v>0</v>
      </c>
      <c r="G37" s="132">
        <v>0</v>
      </c>
      <c r="H37" s="132">
        <v>0</v>
      </c>
      <c r="I37" s="132">
        <v>0</v>
      </c>
      <c r="J37" s="132">
        <v>0</v>
      </c>
      <c r="K37" s="132">
        <v>0</v>
      </c>
      <c r="L37" s="132">
        <v>0</v>
      </c>
      <c r="M37" s="132">
        <v>0</v>
      </c>
      <c r="N37" s="132">
        <v>0</v>
      </c>
      <c r="O37" s="132">
        <v>7.45099</v>
      </c>
      <c r="P37" s="132">
        <v>31.714959999999998</v>
      </c>
      <c r="Q37" s="132">
        <v>310.49202999999994</v>
      </c>
      <c r="R37" s="132">
        <v>-349.70532999999995</v>
      </c>
      <c r="S37" s="132">
        <v>333.88</v>
      </c>
      <c r="T37" s="132">
        <v>754.75</v>
      </c>
      <c r="U37" s="132">
        <v>566.75</v>
      </c>
      <c r="V37" s="132">
        <v>259.49</v>
      </c>
      <c r="W37" s="132">
        <v>180.47</v>
      </c>
      <c r="X37" s="132">
        <v>1</v>
      </c>
      <c r="Y37" s="132">
        <v>0</v>
      </c>
      <c r="Z37" s="132">
        <v>11</v>
      </c>
      <c r="AA37" s="132">
        <v>1</v>
      </c>
      <c r="AB37" s="132">
        <v>1</v>
      </c>
      <c r="AC37" s="132">
        <v>4</v>
      </c>
      <c r="AD37" s="132">
        <v>331</v>
      </c>
      <c r="AE37" s="132">
        <v>71</v>
      </c>
      <c r="AF37" s="132">
        <v>1</v>
      </c>
      <c r="AG37" s="132">
        <v>5</v>
      </c>
      <c r="AH37" s="132">
        <v>61</v>
      </c>
      <c r="AI37" s="132">
        <v>36</v>
      </c>
      <c r="AJ37" s="132">
        <v>46</v>
      </c>
      <c r="AK37" s="132">
        <v>6</v>
      </c>
      <c r="AL37" s="132">
        <v>0</v>
      </c>
      <c r="AM37" s="132">
        <v>15</v>
      </c>
      <c r="AN37" s="132">
        <v>2495</v>
      </c>
      <c r="AO37" s="132">
        <v>0</v>
      </c>
      <c r="AP37" s="132">
        <v>798</v>
      </c>
      <c r="AQ37" s="132">
        <v>127.02371000000001</v>
      </c>
      <c r="AR37" s="132">
        <v>4.4195899999999853</v>
      </c>
      <c r="AS37" s="132">
        <v>0.26752000000001885</v>
      </c>
      <c r="AT37" s="132">
        <v>0</v>
      </c>
    </row>
    <row r="38" spans="1:46">
      <c r="A38" s="191"/>
      <c r="B38" s="138" t="s">
        <v>26</v>
      </c>
      <c r="C38" s="132">
        <v>172.06138000000001</v>
      </c>
      <c r="D38" s="132">
        <v>134.58955999999998</v>
      </c>
      <c r="E38" s="132">
        <v>33.784890000000019</v>
      </c>
      <c r="F38" s="132">
        <v>90.143880000000024</v>
      </c>
      <c r="G38" s="132">
        <v>232.57640000000001</v>
      </c>
      <c r="H38" s="132">
        <v>482.12437999999997</v>
      </c>
      <c r="I38" s="132">
        <v>549.91962999999998</v>
      </c>
      <c r="J38" s="132">
        <v>544.70826999999986</v>
      </c>
      <c r="K38" s="132">
        <v>289.13501000000002</v>
      </c>
      <c r="L38" s="132">
        <v>326.96026999999998</v>
      </c>
      <c r="M38" s="132">
        <v>125.10897</v>
      </c>
      <c r="N38" s="132">
        <v>277.95422999999994</v>
      </c>
      <c r="O38" s="132">
        <v>498.12509</v>
      </c>
      <c r="P38" s="132">
        <v>259.59988999999996</v>
      </c>
      <c r="Q38" s="132">
        <v>219.61652000000001</v>
      </c>
      <c r="R38" s="132">
        <v>354.5174199999999</v>
      </c>
      <c r="S38" s="132">
        <v>262.04000000000002</v>
      </c>
      <c r="T38" s="132">
        <v>5.0999999999999996</v>
      </c>
      <c r="U38" s="132">
        <v>18.8</v>
      </c>
      <c r="V38" s="132">
        <v>6.87</v>
      </c>
      <c r="W38" s="132">
        <v>2466.4299999999998</v>
      </c>
      <c r="X38" s="132">
        <v>1586</v>
      </c>
      <c r="Y38" s="132">
        <v>832</v>
      </c>
      <c r="Z38" s="132">
        <v>1173</v>
      </c>
      <c r="AA38" s="132">
        <v>1041</v>
      </c>
      <c r="AB38" s="132">
        <v>1427</v>
      </c>
      <c r="AC38" s="132">
        <v>3882</v>
      </c>
      <c r="AD38" s="132">
        <v>5858</v>
      </c>
      <c r="AE38" s="132">
        <v>7087</v>
      </c>
      <c r="AF38" s="132">
        <v>7439</v>
      </c>
      <c r="AG38" s="132">
        <v>8315</v>
      </c>
      <c r="AH38" s="132">
        <v>10476</v>
      </c>
      <c r="AI38" s="132">
        <v>12475</v>
      </c>
      <c r="AJ38" s="132">
        <v>9106</v>
      </c>
      <c r="AK38" s="132">
        <v>10070</v>
      </c>
      <c r="AL38" s="132">
        <v>9433</v>
      </c>
      <c r="AM38" s="132">
        <v>8580</v>
      </c>
      <c r="AN38" s="132">
        <v>9806</v>
      </c>
      <c r="AO38" s="132">
        <v>14842</v>
      </c>
      <c r="AP38" s="132">
        <v>13488</v>
      </c>
      <c r="AQ38" s="132">
        <v>11248.40459</v>
      </c>
      <c r="AR38" s="132">
        <v>12309.614190000002</v>
      </c>
      <c r="AS38" s="132">
        <v>16076.132289999998</v>
      </c>
      <c r="AT38" s="132">
        <v>18835.765469999998</v>
      </c>
    </row>
    <row r="39" spans="1:46">
      <c r="A39" s="191"/>
      <c r="B39" s="138" t="s">
        <v>347</v>
      </c>
      <c r="C39" s="132">
        <v>0</v>
      </c>
      <c r="D39" s="132">
        <v>0</v>
      </c>
      <c r="E39" s="132">
        <v>0</v>
      </c>
      <c r="F39" s="132">
        <v>0</v>
      </c>
      <c r="G39" s="132">
        <v>0</v>
      </c>
      <c r="H39" s="132">
        <v>0</v>
      </c>
      <c r="I39" s="132">
        <v>0</v>
      </c>
      <c r="J39" s="132">
        <v>0</v>
      </c>
      <c r="K39" s="132">
        <v>0</v>
      </c>
      <c r="L39" s="132">
        <v>0</v>
      </c>
      <c r="M39" s="132">
        <v>0</v>
      </c>
      <c r="N39" s="132">
        <v>0</v>
      </c>
      <c r="O39" s="132">
        <v>0</v>
      </c>
      <c r="P39" s="132">
        <v>4.0223800000000001</v>
      </c>
      <c r="Q39" s="132">
        <v>0</v>
      </c>
      <c r="R39" s="132">
        <v>-4</v>
      </c>
      <c r="S39" s="132">
        <v>0</v>
      </c>
      <c r="T39" s="132">
        <v>0</v>
      </c>
      <c r="U39" s="132">
        <v>0</v>
      </c>
      <c r="V39" s="132">
        <v>0</v>
      </c>
      <c r="W39" s="132">
        <v>0.13</v>
      </c>
      <c r="X39" s="132">
        <v>1490</v>
      </c>
      <c r="Y39" s="132">
        <v>0</v>
      </c>
      <c r="Z39" s="132">
        <v>71</v>
      </c>
      <c r="AA39" s="132">
        <v>0</v>
      </c>
      <c r="AB39" s="132">
        <v>3620</v>
      </c>
      <c r="AC39" s="132">
        <v>32171</v>
      </c>
      <c r="AD39" s="132">
        <v>-35477</v>
      </c>
      <c r="AE39" s="132">
        <v>285</v>
      </c>
      <c r="AF39" s="132">
        <v>34</v>
      </c>
      <c r="AG39" s="132">
        <v>-410</v>
      </c>
      <c r="AH39" s="132">
        <v>431</v>
      </c>
      <c r="AI39" s="132">
        <v>91</v>
      </c>
      <c r="AJ39" s="132">
        <v>375</v>
      </c>
      <c r="AK39" s="132">
        <v>83</v>
      </c>
      <c r="AL39" s="132">
        <v>31</v>
      </c>
      <c r="AM39" s="132">
        <v>8</v>
      </c>
      <c r="AN39" s="132">
        <v>130</v>
      </c>
      <c r="AO39" s="132">
        <v>189</v>
      </c>
      <c r="AP39" s="132">
        <v>11</v>
      </c>
      <c r="AQ39" s="132">
        <v>88.405419999999992</v>
      </c>
      <c r="AR39" s="132">
        <v>2.7931400000000082</v>
      </c>
      <c r="AS39" s="132">
        <v>107.53470999999998</v>
      </c>
      <c r="AT39" s="132">
        <v>48.675510000000031</v>
      </c>
    </row>
    <row r="40" spans="1:46">
      <c r="A40" s="191"/>
      <c r="B40" s="138" t="s">
        <v>28</v>
      </c>
      <c r="C40" s="132">
        <v>0</v>
      </c>
      <c r="D40" s="132">
        <v>0</v>
      </c>
      <c r="E40" s="132">
        <v>0</v>
      </c>
      <c r="F40" s="132">
        <v>0</v>
      </c>
      <c r="G40" s="132">
        <v>0</v>
      </c>
      <c r="H40" s="132">
        <v>0</v>
      </c>
      <c r="I40" s="132">
        <v>0</v>
      </c>
      <c r="J40" s="132">
        <v>0</v>
      </c>
      <c r="K40" s="132">
        <v>0</v>
      </c>
      <c r="L40" s="132">
        <v>0</v>
      </c>
      <c r="M40" s="132">
        <v>0</v>
      </c>
      <c r="N40" s="132">
        <v>0</v>
      </c>
      <c r="O40" s="132">
        <v>0</v>
      </c>
      <c r="P40" s="132">
        <v>0</v>
      </c>
      <c r="Q40" s="132">
        <v>0</v>
      </c>
      <c r="R40" s="132">
        <v>0</v>
      </c>
      <c r="S40" s="132">
        <v>0</v>
      </c>
      <c r="T40" s="132">
        <v>0</v>
      </c>
      <c r="U40" s="132">
        <v>0</v>
      </c>
      <c r="V40" s="132">
        <v>0</v>
      </c>
      <c r="W40" s="132">
        <v>10897</v>
      </c>
      <c r="X40" s="132">
        <v>0</v>
      </c>
      <c r="Y40" s="132">
        <v>0</v>
      </c>
      <c r="Z40" s="132">
        <v>-10897</v>
      </c>
      <c r="AA40" s="132">
        <v>0</v>
      </c>
      <c r="AB40" s="132">
        <v>0</v>
      </c>
      <c r="AC40" s="132">
        <v>0</v>
      </c>
      <c r="AD40" s="132">
        <v>0</v>
      </c>
      <c r="AE40" s="132">
        <v>0</v>
      </c>
      <c r="AF40" s="132">
        <v>0</v>
      </c>
      <c r="AG40" s="132">
        <v>0</v>
      </c>
      <c r="AH40" s="132">
        <v>0</v>
      </c>
      <c r="AI40" s="132">
        <v>0</v>
      </c>
      <c r="AJ40" s="132">
        <v>0</v>
      </c>
      <c r="AK40" s="132">
        <v>0</v>
      </c>
      <c r="AL40" s="132">
        <v>0</v>
      </c>
      <c r="AM40" s="132">
        <v>0</v>
      </c>
      <c r="AN40" s="132">
        <v>0</v>
      </c>
      <c r="AO40" s="132">
        <v>0</v>
      </c>
      <c r="AP40" s="132">
        <v>0</v>
      </c>
      <c r="AQ40" s="132">
        <v>0</v>
      </c>
      <c r="AR40" s="132">
        <v>0</v>
      </c>
      <c r="AS40" s="132">
        <v>0</v>
      </c>
      <c r="AT40" s="132">
        <v>0</v>
      </c>
    </row>
    <row r="41" spans="1:46">
      <c r="A41" s="191"/>
      <c r="B41" s="138" t="s">
        <v>10</v>
      </c>
      <c r="C41" s="132">
        <v>0</v>
      </c>
      <c r="D41" s="132">
        <v>0.81195000000000006</v>
      </c>
      <c r="E41" s="132">
        <v>-1.2371700000000003</v>
      </c>
      <c r="F41" s="132">
        <v>-1.6215599999999986</v>
      </c>
      <c r="G41" s="132">
        <v>-8.2850000000000001</v>
      </c>
      <c r="H41" s="132">
        <v>1.9953600000000007</v>
      </c>
      <c r="I41" s="132">
        <v>65.832589999999996</v>
      </c>
      <c r="J41" s="132">
        <v>68.862689999999986</v>
      </c>
      <c r="K41" s="132">
        <v>7.7935100000000004</v>
      </c>
      <c r="L41" s="132">
        <v>0.48135999999999779</v>
      </c>
      <c r="M41" s="132">
        <v>32.58831</v>
      </c>
      <c r="N41" s="132">
        <v>0.48086999999999991</v>
      </c>
      <c r="O41" s="132">
        <v>20.968170000000001</v>
      </c>
      <c r="P41" s="132">
        <v>4.4689799999999993</v>
      </c>
      <c r="Q41" s="132">
        <v>8.3542300000000012</v>
      </c>
      <c r="R41" s="132">
        <v>293.69204999999999</v>
      </c>
      <c r="S41" s="132">
        <v>27.26</v>
      </c>
      <c r="T41" s="132">
        <v>10.45</v>
      </c>
      <c r="U41" s="132">
        <v>26.75</v>
      </c>
      <c r="V41" s="132">
        <v>2.97</v>
      </c>
      <c r="W41" s="132">
        <v>-10565.2</v>
      </c>
      <c r="X41" s="132">
        <v>39</v>
      </c>
      <c r="Y41" s="132">
        <v>30</v>
      </c>
      <c r="Z41" s="132">
        <v>11193</v>
      </c>
      <c r="AA41" s="132">
        <v>264</v>
      </c>
      <c r="AB41" s="132">
        <v>49</v>
      </c>
      <c r="AC41" s="132">
        <v>3488</v>
      </c>
      <c r="AD41" s="132">
        <v>611</v>
      </c>
      <c r="AE41" s="132">
        <v>706</v>
      </c>
      <c r="AF41" s="132">
        <v>2847</v>
      </c>
      <c r="AG41" s="132">
        <v>793</v>
      </c>
      <c r="AH41" s="132">
        <v>1355</v>
      </c>
      <c r="AI41" s="132">
        <v>1143</v>
      </c>
      <c r="AJ41" s="132">
        <v>788</v>
      </c>
      <c r="AK41" s="132">
        <v>403</v>
      </c>
      <c r="AL41" s="132">
        <v>817</v>
      </c>
      <c r="AM41" s="132">
        <v>67</v>
      </c>
      <c r="AN41" s="132">
        <v>14</v>
      </c>
      <c r="AO41" s="132">
        <v>941</v>
      </c>
      <c r="AP41" s="132">
        <v>1332</v>
      </c>
      <c r="AQ41" s="132">
        <v>1752.78277</v>
      </c>
      <c r="AR41" s="132">
        <v>1664.9045500000004</v>
      </c>
      <c r="AS41" s="132">
        <v>1438.89824</v>
      </c>
      <c r="AT41" s="132">
        <v>1213.0316199999997</v>
      </c>
    </row>
    <row r="42" spans="1:46">
      <c r="A42" s="190"/>
      <c r="B42" s="137" t="s">
        <v>30</v>
      </c>
      <c r="C42" s="133">
        <v>-1.75132</v>
      </c>
      <c r="D42" s="133">
        <v>-12.769970000000001</v>
      </c>
      <c r="E42" s="133">
        <v>-95.558870000000013</v>
      </c>
      <c r="F42" s="133">
        <v>-15.526560000000003</v>
      </c>
      <c r="G42" s="133">
        <v>-4.1211199999999995</v>
      </c>
      <c r="H42" s="133">
        <v>-1.5300000000000757E-2</v>
      </c>
      <c r="I42" s="133">
        <v>-8.5040000000000227E-2</v>
      </c>
      <c r="J42" s="133">
        <v>-133.52609999999999</v>
      </c>
      <c r="K42" s="133">
        <v>-16.93497</v>
      </c>
      <c r="L42" s="133">
        <v>-5871.8699200000001</v>
      </c>
      <c r="M42" s="133">
        <v>-3481.1861899999999</v>
      </c>
      <c r="N42" s="133">
        <v>1142.0124299999998</v>
      </c>
      <c r="O42" s="133">
        <v>-4148.0507500000003</v>
      </c>
      <c r="P42" s="133">
        <v>-4562.5878300000004</v>
      </c>
      <c r="Q42" s="133">
        <v>-5954.7353800000001</v>
      </c>
      <c r="R42" s="133">
        <v>-4834.6984699999985</v>
      </c>
      <c r="S42" s="133">
        <v>-5258.5</v>
      </c>
      <c r="T42" s="133">
        <v>-2210.64</v>
      </c>
      <c r="U42" s="133">
        <v>-21129.06</v>
      </c>
      <c r="V42" s="133">
        <v>6180.69</v>
      </c>
      <c r="W42" s="133">
        <v>-21964.840000000004</v>
      </c>
      <c r="X42" s="133">
        <v>-17237</v>
      </c>
      <c r="Y42" s="133">
        <v>-16169</v>
      </c>
      <c r="Z42" s="133">
        <v>-20575</v>
      </c>
      <c r="AA42" s="133">
        <v>-21215</v>
      </c>
      <c r="AB42" s="133">
        <v>-19193</v>
      </c>
      <c r="AC42" s="133">
        <v>-25237</v>
      </c>
      <c r="AD42" s="133">
        <v>-25808</v>
      </c>
      <c r="AE42" s="133">
        <v>-26509</v>
      </c>
      <c r="AF42" s="133">
        <v>-28504</v>
      </c>
      <c r="AG42" s="133">
        <v>-17567</v>
      </c>
      <c r="AH42" s="133">
        <v>-32333</v>
      </c>
      <c r="AI42" s="133">
        <v>-50797</v>
      </c>
      <c r="AJ42" s="133">
        <v>-54214</v>
      </c>
      <c r="AK42" s="133">
        <v>-25511</v>
      </c>
      <c r="AL42" s="133">
        <v>-29177</v>
      </c>
      <c r="AM42" s="133">
        <v>-41418</v>
      </c>
      <c r="AN42" s="133">
        <v>-36624</v>
      </c>
      <c r="AO42" s="133">
        <v>-31819</v>
      </c>
      <c r="AP42" s="133">
        <v>-34536</v>
      </c>
      <c r="AQ42" s="133">
        <v>-36551.318070000001</v>
      </c>
      <c r="AR42" s="133">
        <f>SUM(AR43:AR45)</f>
        <v>-34092.217899999996</v>
      </c>
      <c r="AS42" s="133">
        <f>SUM(AS43:AS45)</f>
        <v>-17911.585460000009</v>
      </c>
      <c r="AT42" s="133">
        <f>SUM(AT43:AT45)</f>
        <v>-18648.916439999994</v>
      </c>
    </row>
    <row r="43" spans="1:46">
      <c r="A43" s="191"/>
      <c r="B43" s="138" t="s">
        <v>346</v>
      </c>
      <c r="C43" s="132">
        <v>0</v>
      </c>
      <c r="D43" s="132">
        <v>0</v>
      </c>
      <c r="E43" s="132">
        <v>0</v>
      </c>
      <c r="F43" s="132">
        <v>0</v>
      </c>
      <c r="G43" s="132">
        <v>0</v>
      </c>
      <c r="H43" s="132">
        <v>0</v>
      </c>
      <c r="I43" s="132">
        <v>0</v>
      </c>
      <c r="J43" s="132">
        <v>0</v>
      </c>
      <c r="K43" s="132">
        <v>0</v>
      </c>
      <c r="L43" s="132">
        <v>-973.98703</v>
      </c>
      <c r="M43" s="132">
        <v>-353.7527399999999</v>
      </c>
      <c r="N43" s="132">
        <v>792.64107999999999</v>
      </c>
      <c r="O43" s="132">
        <v>-911.29091000000005</v>
      </c>
      <c r="P43" s="132">
        <v>-741.55822999999987</v>
      </c>
      <c r="Q43" s="132">
        <v>-1662.83601</v>
      </c>
      <c r="R43" s="132">
        <v>-75.855699999999956</v>
      </c>
      <c r="S43" s="132">
        <v>-159.04</v>
      </c>
      <c r="T43" s="132">
        <v>0</v>
      </c>
      <c r="U43" s="132">
        <v>-394.19</v>
      </c>
      <c r="V43" s="132">
        <v>-255.12</v>
      </c>
      <c r="W43" s="132">
        <v>-4853.05</v>
      </c>
      <c r="X43" s="132">
        <v>2960</v>
      </c>
      <c r="Y43" s="132">
        <v>-3632</v>
      </c>
      <c r="Z43" s="132">
        <v>-11102</v>
      </c>
      <c r="AA43" s="132">
        <v>-7582</v>
      </c>
      <c r="AB43" s="132">
        <v>-6137</v>
      </c>
      <c r="AC43" s="132">
        <v>-7303</v>
      </c>
      <c r="AD43" s="132">
        <v>-10364</v>
      </c>
      <c r="AE43" s="132">
        <v>-7070</v>
      </c>
      <c r="AF43" s="132">
        <v>-8658</v>
      </c>
      <c r="AG43" s="132">
        <v>2248</v>
      </c>
      <c r="AH43" s="132">
        <v>-9618</v>
      </c>
      <c r="AI43" s="132">
        <v>-23576</v>
      </c>
      <c r="AJ43" s="132">
        <v>-21280</v>
      </c>
      <c r="AK43" s="132">
        <v>-3378</v>
      </c>
      <c r="AL43" s="132">
        <v>-9387</v>
      </c>
      <c r="AM43" s="132">
        <v>-15365</v>
      </c>
      <c r="AN43" s="132">
        <v>-12073</v>
      </c>
      <c r="AO43" s="132">
        <v>-7590</v>
      </c>
      <c r="AP43" s="132">
        <v>0</v>
      </c>
      <c r="AQ43" s="132">
        <v>-7756.4647999999997</v>
      </c>
      <c r="AR43" s="132">
        <v>-14678.846919999998</v>
      </c>
      <c r="AS43" s="132">
        <v>-3405.2635000000046</v>
      </c>
      <c r="AT43" s="132">
        <v>-6770.4758499999989</v>
      </c>
    </row>
    <row r="44" spans="1:46">
      <c r="A44" s="191"/>
      <c r="B44" s="138" t="s">
        <v>31</v>
      </c>
      <c r="C44" s="132">
        <v>0</v>
      </c>
      <c r="D44" s="132">
        <v>-3.7211500000000002</v>
      </c>
      <c r="E44" s="132">
        <v>-66.505480000000006</v>
      </c>
      <c r="F44" s="132">
        <v>0</v>
      </c>
      <c r="G44" s="132">
        <v>0</v>
      </c>
      <c r="H44" s="132">
        <v>0</v>
      </c>
      <c r="I44" s="132">
        <v>0</v>
      </c>
      <c r="J44" s="132">
        <v>0</v>
      </c>
      <c r="K44" s="132">
        <v>0</v>
      </c>
      <c r="L44" s="132">
        <v>-4890.4825000000001</v>
      </c>
      <c r="M44" s="132">
        <v>-3053.6700700000001</v>
      </c>
      <c r="N44" s="132">
        <v>389.42741999999998</v>
      </c>
      <c r="O44" s="132">
        <v>-3218.6366800000001</v>
      </c>
      <c r="P44" s="132">
        <v>-3805.9348000000005</v>
      </c>
      <c r="Q44" s="132">
        <v>-4263.7600599999987</v>
      </c>
      <c r="R44" s="132">
        <v>-4711.5582000000013</v>
      </c>
      <c r="S44" s="132">
        <v>0</v>
      </c>
      <c r="T44" s="132">
        <v>0</v>
      </c>
      <c r="U44" s="132">
        <v>0</v>
      </c>
      <c r="V44" s="132">
        <v>0</v>
      </c>
      <c r="W44" s="132">
        <v>-1262.73</v>
      </c>
      <c r="X44" s="132">
        <v>-1262</v>
      </c>
      <c r="Y44" s="132">
        <v>-1295</v>
      </c>
      <c r="Z44" s="132">
        <v>3820</v>
      </c>
      <c r="AA44" s="132">
        <v>-1151</v>
      </c>
      <c r="AB44" s="132">
        <v>-1092</v>
      </c>
      <c r="AC44" s="132">
        <v>-1099</v>
      </c>
      <c r="AD44" s="132">
        <v>-1062</v>
      </c>
      <c r="AE44" s="132">
        <v>-1000</v>
      </c>
      <c r="AF44" s="132">
        <v>-959</v>
      </c>
      <c r="AG44" s="132">
        <v>-916</v>
      </c>
      <c r="AH44" s="132">
        <v>-1536</v>
      </c>
      <c r="AI44" s="132">
        <v>-7589</v>
      </c>
      <c r="AJ44" s="132">
        <v>-7621</v>
      </c>
      <c r="AK44" s="132">
        <v>-7153</v>
      </c>
      <c r="AL44" s="132">
        <v>-7218</v>
      </c>
      <c r="AM44" s="132">
        <v>-7917</v>
      </c>
      <c r="AN44" s="132">
        <v>-8777</v>
      </c>
      <c r="AO44" s="132">
        <v>-11146</v>
      </c>
      <c r="AP44" s="132">
        <v>-20358</v>
      </c>
      <c r="AQ44" s="132">
        <v>-15222.881020000001</v>
      </c>
      <c r="AR44" s="132">
        <v>-15935.065919999997</v>
      </c>
      <c r="AS44" s="132">
        <v>-9452.6459700000014</v>
      </c>
      <c r="AT44" s="132">
        <v>-6348.9894699999932</v>
      </c>
    </row>
    <row r="45" spans="1:46">
      <c r="A45" s="191"/>
      <c r="B45" s="138" t="s">
        <v>10</v>
      </c>
      <c r="C45" s="132">
        <v>-1.75132</v>
      </c>
      <c r="D45" s="132">
        <v>-9.048820000000001</v>
      </c>
      <c r="E45" s="132">
        <v>-29.05339</v>
      </c>
      <c r="F45" s="132">
        <v>-15.526560000000003</v>
      </c>
      <c r="G45" s="132">
        <v>-4.1211199999999995</v>
      </c>
      <c r="H45" s="132">
        <v>-1.5300000000000757E-2</v>
      </c>
      <c r="I45" s="132">
        <v>-8.5040000000000227E-2</v>
      </c>
      <c r="J45" s="132">
        <v>-133.52609999999999</v>
      </c>
      <c r="K45" s="132">
        <v>-16.93497</v>
      </c>
      <c r="L45" s="132">
        <v>-7.4003900000000016</v>
      </c>
      <c r="M45" s="132">
        <v>-73.763380000000012</v>
      </c>
      <c r="N45" s="132">
        <v>-40.056069999999991</v>
      </c>
      <c r="O45" s="132">
        <v>-18.123159999999999</v>
      </c>
      <c r="P45" s="132">
        <v>-15.094800000000077</v>
      </c>
      <c r="Q45" s="132">
        <v>-28.139310000001387</v>
      </c>
      <c r="R45" s="132">
        <v>-47.284569999997188</v>
      </c>
      <c r="S45" s="132">
        <v>-5099.46</v>
      </c>
      <c r="T45" s="132">
        <v>-2210.64</v>
      </c>
      <c r="U45" s="132">
        <v>-20734.870000000003</v>
      </c>
      <c r="V45" s="132">
        <v>6435.8099999999995</v>
      </c>
      <c r="W45" s="132">
        <v>-15849.060000000001</v>
      </c>
      <c r="X45" s="132">
        <v>-18935</v>
      </c>
      <c r="Y45" s="132">
        <v>-11242</v>
      </c>
      <c r="Z45" s="132">
        <v>-13293</v>
      </c>
      <c r="AA45" s="132">
        <v>-12482</v>
      </c>
      <c r="AB45" s="132">
        <v>-11964</v>
      </c>
      <c r="AC45" s="132">
        <v>-16835</v>
      </c>
      <c r="AD45" s="132">
        <v>-14382</v>
      </c>
      <c r="AE45" s="132">
        <v>-18439</v>
      </c>
      <c r="AF45" s="132">
        <v>-18887</v>
      </c>
      <c r="AG45" s="132">
        <v>-18899</v>
      </c>
      <c r="AH45" s="132">
        <v>-21179</v>
      </c>
      <c r="AI45" s="132">
        <v>-19632</v>
      </c>
      <c r="AJ45" s="132">
        <v>-25313</v>
      </c>
      <c r="AK45" s="132">
        <v>-14980</v>
      </c>
      <c r="AL45" s="132">
        <v>-12572</v>
      </c>
      <c r="AM45" s="132">
        <v>-18136</v>
      </c>
      <c r="AN45" s="132">
        <v>-15774</v>
      </c>
      <c r="AO45" s="132">
        <v>-13083</v>
      </c>
      <c r="AP45" s="132">
        <v>-14178</v>
      </c>
      <c r="AQ45" s="132">
        <v>-13571.972249999999</v>
      </c>
      <c r="AR45" s="132">
        <v>-3478.3050599999988</v>
      </c>
      <c r="AS45" s="132">
        <v>-5053.6759900000034</v>
      </c>
      <c r="AT45" s="132">
        <v>-5529.4511200000015</v>
      </c>
    </row>
    <row r="46" spans="1:46">
      <c r="A46" s="189"/>
      <c r="B46" s="123" t="s">
        <v>32</v>
      </c>
      <c r="C46" s="133">
        <v>-1520.4815900000001</v>
      </c>
      <c r="D46" s="133">
        <v>1511.5054700000001</v>
      </c>
      <c r="E46" s="133">
        <v>0.66161000000000847</v>
      </c>
      <c r="F46" s="133">
        <v>705.80235000000005</v>
      </c>
      <c r="G46" s="133">
        <v>0</v>
      </c>
      <c r="H46" s="133">
        <v>0</v>
      </c>
      <c r="I46" s="133">
        <v>0</v>
      </c>
      <c r="J46" s="133">
        <v>0</v>
      </c>
      <c r="K46" s="133">
        <v>-4.0000000000000003E-5</v>
      </c>
      <c r="L46" s="133">
        <v>3.2000000000000003E-4</v>
      </c>
      <c r="M46" s="133">
        <v>5.9000000000000003E-4</v>
      </c>
      <c r="N46" s="133">
        <v>0</v>
      </c>
      <c r="O46" s="133">
        <v>2.6000000000000003E-4</v>
      </c>
      <c r="P46" s="133">
        <v>5.4000000000000001E-4</v>
      </c>
      <c r="Q46" s="133">
        <v>1.0999999999999999E-4</v>
      </c>
      <c r="R46" s="133">
        <v>1.5000000000000001E-4</v>
      </c>
      <c r="S46" s="133">
        <v>0</v>
      </c>
      <c r="T46" s="133">
        <v>-636.80999999999995</v>
      </c>
      <c r="U46" s="133">
        <v>636.80999999999995</v>
      </c>
      <c r="V46" s="133">
        <v>0</v>
      </c>
      <c r="W46" s="133">
        <v>-17122</v>
      </c>
      <c r="X46" s="133">
        <v>-183</v>
      </c>
      <c r="Y46" s="133">
        <v>29</v>
      </c>
      <c r="Z46" s="133">
        <v>-4425</v>
      </c>
      <c r="AA46" s="133">
        <v>1322</v>
      </c>
      <c r="AB46" s="133">
        <v>494</v>
      </c>
      <c r="AC46" s="133">
        <v>11</v>
      </c>
      <c r="AD46" s="133">
        <v>13019</v>
      </c>
      <c r="AE46" s="133">
        <v>-32</v>
      </c>
      <c r="AF46" s="133">
        <v>17545</v>
      </c>
      <c r="AG46" s="133">
        <v>-207</v>
      </c>
      <c r="AH46" s="133">
        <v>34</v>
      </c>
      <c r="AI46" s="133">
        <v>10</v>
      </c>
      <c r="AJ46" s="133">
        <v>135</v>
      </c>
      <c r="AK46" s="133">
        <v>-551</v>
      </c>
      <c r="AL46" s="133">
        <v>-1155</v>
      </c>
      <c r="AM46" s="133">
        <v>-901</v>
      </c>
      <c r="AN46" s="133">
        <v>-2675</v>
      </c>
      <c r="AO46" s="133">
        <v>-78</v>
      </c>
      <c r="AP46" s="133">
        <v>-1586</v>
      </c>
      <c r="AQ46" s="133">
        <v>-547.33067999999992</v>
      </c>
      <c r="AR46" s="133">
        <v>-1729.1553699999999</v>
      </c>
      <c r="AS46" s="133">
        <v>-1517.4992499999998</v>
      </c>
      <c r="AT46" s="133">
        <v>-5979.440700000001</v>
      </c>
    </row>
    <row r="47" spans="1:46">
      <c r="A47" s="189"/>
      <c r="B47" s="123" t="s">
        <v>44</v>
      </c>
      <c r="C47" s="133">
        <v>0</v>
      </c>
      <c r="D47" s="133">
        <v>0</v>
      </c>
      <c r="E47" s="133">
        <v>0</v>
      </c>
      <c r="F47" s="133">
        <v>0</v>
      </c>
      <c r="G47" s="133">
        <v>0</v>
      </c>
      <c r="H47" s="133">
        <v>0</v>
      </c>
      <c r="I47" s="133">
        <v>0</v>
      </c>
      <c r="J47" s="133">
        <v>0</v>
      </c>
      <c r="K47" s="133">
        <v>0</v>
      </c>
      <c r="L47" s="133">
        <v>0</v>
      </c>
      <c r="M47" s="133">
        <v>0</v>
      </c>
      <c r="N47" s="133">
        <v>0</v>
      </c>
      <c r="O47" s="133">
        <v>0</v>
      </c>
      <c r="P47" s="133">
        <v>0</v>
      </c>
      <c r="Q47" s="133">
        <v>0</v>
      </c>
      <c r="R47" s="133">
        <v>0</v>
      </c>
      <c r="S47" s="133">
        <v>0</v>
      </c>
      <c r="T47" s="133">
        <v>0</v>
      </c>
      <c r="U47" s="133">
        <v>0</v>
      </c>
      <c r="V47" s="133">
        <v>0</v>
      </c>
      <c r="W47" s="133">
        <v>115</v>
      </c>
      <c r="X47" s="133">
        <v>0</v>
      </c>
      <c r="Y47" s="133">
        <v>0</v>
      </c>
      <c r="Z47" s="133">
        <v>-115</v>
      </c>
      <c r="AA47" s="133">
        <v>0</v>
      </c>
      <c r="AB47" s="133">
        <v>0</v>
      </c>
      <c r="AC47" s="133">
        <v>0</v>
      </c>
      <c r="AD47" s="133">
        <v>0</v>
      </c>
      <c r="AE47" s="133">
        <v>0</v>
      </c>
      <c r="AF47" s="133">
        <v>0</v>
      </c>
      <c r="AG47" s="133">
        <v>0</v>
      </c>
      <c r="AH47" s="133">
        <v>0</v>
      </c>
      <c r="AI47" s="133">
        <v>0</v>
      </c>
      <c r="AJ47" s="133">
        <v>0</v>
      </c>
      <c r="AK47" s="133">
        <v>0</v>
      </c>
      <c r="AL47" s="133">
        <v>0</v>
      </c>
      <c r="AM47" s="133">
        <v>0</v>
      </c>
      <c r="AN47" s="133">
        <v>0</v>
      </c>
      <c r="AO47" s="133">
        <v>0</v>
      </c>
      <c r="AP47" s="133">
        <v>0</v>
      </c>
      <c r="AQ47" s="133">
        <v>0</v>
      </c>
      <c r="AR47" s="133">
        <v>0</v>
      </c>
      <c r="AS47" s="133">
        <v>0</v>
      </c>
      <c r="AT47" s="133">
        <v>0</v>
      </c>
    </row>
    <row r="48" spans="1:46">
      <c r="A48" s="189"/>
      <c r="B48" s="123" t="s">
        <v>33</v>
      </c>
      <c r="C48" s="133">
        <v>-9132.6561900000033</v>
      </c>
      <c r="D48" s="133">
        <v>-15601.166820000006</v>
      </c>
      <c r="E48" s="133">
        <v>-2438.7278500000011</v>
      </c>
      <c r="F48" s="133">
        <v>1260.6183900000142</v>
      </c>
      <c r="G48" s="133">
        <v>1576.2307499999984</v>
      </c>
      <c r="H48" s="133">
        <v>-30.838709999999764</v>
      </c>
      <c r="I48" s="133">
        <v>-7246.4647000000077</v>
      </c>
      <c r="J48" s="133">
        <v>-15061.110269999986</v>
      </c>
      <c r="K48" s="133">
        <v>-8918.656850000003</v>
      </c>
      <c r="L48" s="133">
        <v>-20825.834759999991</v>
      </c>
      <c r="M48" s="133">
        <v>-6200.6641099999979</v>
      </c>
      <c r="N48" s="133">
        <v>19441.830459999986</v>
      </c>
      <c r="O48" s="133">
        <v>-14642.51323</v>
      </c>
      <c r="P48" s="133">
        <v>-12430.430779999992</v>
      </c>
      <c r="Q48" s="133">
        <v>978.63238999999248</v>
      </c>
      <c r="R48" s="133">
        <v>-13614.918589999985</v>
      </c>
      <c r="S48" s="133">
        <v>-6957.0999999999995</v>
      </c>
      <c r="T48" s="133">
        <v>-3366.18</v>
      </c>
      <c r="U48" s="133">
        <v>-12569.340000000004</v>
      </c>
      <c r="V48" s="133">
        <v>-3600.9400000000014</v>
      </c>
      <c r="W48" s="133">
        <v>54439.61</v>
      </c>
      <c r="X48" s="133">
        <v>38896</v>
      </c>
      <c r="Y48" s="133">
        <v>41044</v>
      </c>
      <c r="Z48" s="133">
        <v>88895</v>
      </c>
      <c r="AA48" s="133">
        <v>33808</v>
      </c>
      <c r="AB48" s="133">
        <v>62129</v>
      </c>
      <c r="AC48" s="133">
        <v>82813</v>
      </c>
      <c r="AD48" s="133">
        <v>41819</v>
      </c>
      <c r="AE48" s="133">
        <v>55405</v>
      </c>
      <c r="AF48" s="133">
        <v>82864</v>
      </c>
      <c r="AG48" s="133">
        <v>31151</v>
      </c>
      <c r="AH48" s="133">
        <v>89138</v>
      </c>
      <c r="AI48" s="133">
        <v>29753</v>
      </c>
      <c r="AJ48" s="133">
        <v>109619</v>
      </c>
      <c r="AK48" s="133">
        <v>41092</v>
      </c>
      <c r="AL48" s="133">
        <v>80096</v>
      </c>
      <c r="AM48" s="133">
        <v>145742</v>
      </c>
      <c r="AN48" s="133">
        <v>135221</v>
      </c>
      <c r="AO48" s="133">
        <v>240052</v>
      </c>
      <c r="AP48" s="133">
        <v>195216</v>
      </c>
      <c r="AQ48" s="133">
        <v>121667.96145999998</v>
      </c>
      <c r="AR48" s="133">
        <f>SUM(AR11,AR12,AR25,AR46,AR47,AR32,AR35)</f>
        <v>104199.01173</v>
      </c>
      <c r="AS48" s="133">
        <f>SUM(AS11,AS12,AS25,AS46,AS47,AS32,AS35)</f>
        <v>193504.20968000012</v>
      </c>
      <c r="AT48" s="133">
        <f>SUM(AT11,AT12,AT25,AT46,AT47,AT32,AT35)</f>
        <v>189479.74640000041</v>
      </c>
    </row>
    <row r="49" spans="1:46">
      <c r="A49" s="189"/>
      <c r="B49" s="123" t="s">
        <v>34</v>
      </c>
      <c r="C49" s="133">
        <v>0</v>
      </c>
      <c r="D49" s="133">
        <v>0</v>
      </c>
      <c r="E49" s="133">
        <v>0</v>
      </c>
      <c r="F49" s="133">
        <v>0</v>
      </c>
      <c r="G49" s="133">
        <v>-369.14321999999999</v>
      </c>
      <c r="H49" s="133">
        <v>13.339909999999975</v>
      </c>
      <c r="I49" s="133">
        <v>355.80331000000001</v>
      </c>
      <c r="J49" s="133">
        <v>0</v>
      </c>
      <c r="K49" s="133">
        <v>0</v>
      </c>
      <c r="L49" s="133">
        <v>0</v>
      </c>
      <c r="M49" s="133">
        <v>0</v>
      </c>
      <c r="N49" s="133">
        <v>0</v>
      </c>
      <c r="O49" s="133">
        <v>0</v>
      </c>
      <c r="P49" s="133">
        <v>0</v>
      </c>
      <c r="Q49" s="133">
        <v>0</v>
      </c>
      <c r="R49" s="133">
        <v>0</v>
      </c>
      <c r="S49" s="133">
        <v>0</v>
      </c>
      <c r="T49" s="133">
        <v>0</v>
      </c>
      <c r="U49" s="133">
        <v>0</v>
      </c>
      <c r="V49" s="133">
        <v>0</v>
      </c>
      <c r="W49" s="133">
        <v>-4667.16</v>
      </c>
      <c r="X49" s="133">
        <v>-1257</v>
      </c>
      <c r="Y49" s="133">
        <v>-1986</v>
      </c>
      <c r="Z49" s="133">
        <v>-5796</v>
      </c>
      <c r="AA49" s="133">
        <v>-1479</v>
      </c>
      <c r="AB49" s="133">
        <v>-3968</v>
      </c>
      <c r="AC49" s="133">
        <v>-5009</v>
      </c>
      <c r="AD49" s="133">
        <v>-2035</v>
      </c>
      <c r="AE49" s="133">
        <v>-2974</v>
      </c>
      <c r="AF49" s="133">
        <v>-9252</v>
      </c>
      <c r="AG49" s="133">
        <v>-4061</v>
      </c>
      <c r="AH49" s="133">
        <v>14218</v>
      </c>
      <c r="AI49" s="133">
        <v>-4486</v>
      </c>
      <c r="AJ49" s="133">
        <v>-19672</v>
      </c>
      <c r="AK49" s="133">
        <v>2055</v>
      </c>
      <c r="AL49" s="133">
        <v>-12695</v>
      </c>
      <c r="AM49" s="133">
        <v>-18405</v>
      </c>
      <c r="AN49" s="133">
        <v>-18242</v>
      </c>
      <c r="AO49" s="133">
        <v>-33953</v>
      </c>
      <c r="AP49" s="133">
        <v>-27056</v>
      </c>
      <c r="AQ49" s="133">
        <v>-15166.917419999998</v>
      </c>
      <c r="AR49" s="133">
        <v>-14967.311210000003</v>
      </c>
      <c r="AS49" s="133">
        <v>-28926.4094</v>
      </c>
      <c r="AT49" s="133">
        <v>-26244.211080000008</v>
      </c>
    </row>
    <row r="50" spans="1:46">
      <c r="A50" s="189"/>
      <c r="B50" s="123" t="s">
        <v>35</v>
      </c>
      <c r="C50" s="133">
        <v>0</v>
      </c>
      <c r="D50" s="133">
        <v>0</v>
      </c>
      <c r="E50" s="133">
        <v>0</v>
      </c>
      <c r="F50" s="133">
        <v>0</v>
      </c>
      <c r="G50" s="133">
        <v>0</v>
      </c>
      <c r="H50" s="133">
        <v>0</v>
      </c>
      <c r="I50" s="133">
        <v>0</v>
      </c>
      <c r="J50" s="133">
        <v>0</v>
      </c>
      <c r="K50" s="133">
        <v>0</v>
      </c>
      <c r="L50" s="133">
        <v>0</v>
      </c>
      <c r="M50" s="133">
        <v>0</v>
      </c>
      <c r="N50" s="133">
        <v>0</v>
      </c>
      <c r="O50" s="133">
        <v>0</v>
      </c>
      <c r="P50" s="133">
        <v>0</v>
      </c>
      <c r="Q50" s="133">
        <v>0</v>
      </c>
      <c r="R50" s="133">
        <v>0</v>
      </c>
      <c r="S50" s="133">
        <v>0</v>
      </c>
      <c r="T50" s="133">
        <v>0</v>
      </c>
      <c r="U50" s="133">
        <v>0</v>
      </c>
      <c r="V50" s="133">
        <v>48337.81</v>
      </c>
      <c r="W50" s="133">
        <v>-10126.31</v>
      </c>
      <c r="X50" s="133">
        <v>-5094</v>
      </c>
      <c r="Y50" s="133">
        <v>-4843</v>
      </c>
      <c r="Z50" s="133">
        <v>-10076</v>
      </c>
      <c r="AA50" s="133">
        <v>-5590</v>
      </c>
      <c r="AB50" s="133">
        <v>-7351</v>
      </c>
      <c r="AC50" s="133">
        <v>-11487</v>
      </c>
      <c r="AD50" s="133">
        <v>-4241</v>
      </c>
      <c r="AE50" s="133">
        <v>-7243</v>
      </c>
      <c r="AF50" s="133">
        <v>-844</v>
      </c>
      <c r="AG50" s="133">
        <v>-868</v>
      </c>
      <c r="AH50" s="133">
        <v>-68236</v>
      </c>
      <c r="AI50" s="133">
        <v>-1681</v>
      </c>
      <c r="AJ50" s="133">
        <v>1193</v>
      </c>
      <c r="AK50" s="133">
        <v>-9603</v>
      </c>
      <c r="AL50" s="133">
        <v>-2373</v>
      </c>
      <c r="AM50" s="133">
        <v>-5276</v>
      </c>
      <c r="AN50" s="133">
        <v>-2113</v>
      </c>
      <c r="AO50" s="133">
        <v>-2519</v>
      </c>
      <c r="AP50" s="133">
        <v>-2910</v>
      </c>
      <c r="AQ50" s="133">
        <v>-3460.0229800000002</v>
      </c>
      <c r="AR50" s="133">
        <v>-3228.8814299999999</v>
      </c>
      <c r="AS50" s="133">
        <v>-1914.4487400000007</v>
      </c>
      <c r="AT50" s="133">
        <v>-1312.5445299999992</v>
      </c>
    </row>
    <row r="51" spans="1:46">
      <c r="A51" s="189"/>
      <c r="B51" s="123" t="s">
        <v>45</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0</v>
      </c>
      <c r="Z51" s="133">
        <v>0</v>
      </c>
      <c r="AA51" s="133">
        <v>0</v>
      </c>
      <c r="AB51" s="133">
        <v>0</v>
      </c>
      <c r="AC51" s="133">
        <v>0</v>
      </c>
      <c r="AD51" s="133">
        <v>0</v>
      </c>
      <c r="AE51" s="133">
        <v>0</v>
      </c>
      <c r="AF51" s="133">
        <v>0</v>
      </c>
      <c r="AG51" s="133">
        <v>0</v>
      </c>
      <c r="AH51" s="133">
        <v>0</v>
      </c>
      <c r="AI51" s="133">
        <v>0</v>
      </c>
      <c r="AJ51" s="133">
        <v>0</v>
      </c>
      <c r="AK51" s="133">
        <v>0</v>
      </c>
      <c r="AL51" s="133">
        <v>0</v>
      </c>
      <c r="AM51" s="133">
        <v>0</v>
      </c>
      <c r="AN51" s="133">
        <v>0</v>
      </c>
      <c r="AO51" s="133">
        <v>0</v>
      </c>
      <c r="AP51" s="133">
        <v>0</v>
      </c>
      <c r="AQ51" s="133">
        <v>0</v>
      </c>
      <c r="AR51" s="133">
        <v>0</v>
      </c>
      <c r="AS51" s="133">
        <v>0</v>
      </c>
      <c r="AT51" s="133">
        <v>0</v>
      </c>
    </row>
    <row r="52" spans="1:46">
      <c r="A52" s="189"/>
      <c r="B52" s="123" t="s">
        <v>46</v>
      </c>
      <c r="C52" s="133">
        <v>-9132.6561900000033</v>
      </c>
      <c r="D52" s="133">
        <v>-15601.166820000006</v>
      </c>
      <c r="E52" s="133">
        <v>-2438.7278500000011</v>
      </c>
      <c r="F52" s="133">
        <v>1260.6183900000142</v>
      </c>
      <c r="G52" s="133">
        <v>1207.0875299999984</v>
      </c>
      <c r="H52" s="133">
        <v>-17.49879999999979</v>
      </c>
      <c r="I52" s="133">
        <v>-6890.6613900000075</v>
      </c>
      <c r="J52" s="133">
        <v>-15061.110269999986</v>
      </c>
      <c r="K52" s="133">
        <v>-8918.656850000003</v>
      </c>
      <c r="L52" s="133">
        <v>-20825.834759999991</v>
      </c>
      <c r="M52" s="133">
        <v>-6200.6641099999979</v>
      </c>
      <c r="N52" s="133">
        <v>19441.830459999986</v>
      </c>
      <c r="O52" s="133">
        <v>-14642.51323</v>
      </c>
      <c r="P52" s="133">
        <v>-12430.430779999992</v>
      </c>
      <c r="Q52" s="133">
        <v>978.63238999999248</v>
      </c>
      <c r="R52" s="133">
        <v>-13614.918589999985</v>
      </c>
      <c r="S52" s="133">
        <v>-6957.0999999999995</v>
      </c>
      <c r="T52" s="133">
        <v>-3366.18</v>
      </c>
      <c r="U52" s="133">
        <v>-12569.340000000004</v>
      </c>
      <c r="V52" s="133">
        <v>44736.869999999995</v>
      </c>
      <c r="W52" s="133">
        <v>39646.14</v>
      </c>
      <c r="X52" s="133">
        <v>32545</v>
      </c>
      <c r="Y52" s="133">
        <v>34215</v>
      </c>
      <c r="Z52" s="133">
        <v>73024</v>
      </c>
      <c r="AA52" s="133">
        <v>26739</v>
      </c>
      <c r="AB52" s="133">
        <v>50810</v>
      </c>
      <c r="AC52" s="133">
        <v>66317</v>
      </c>
      <c r="AD52" s="133">
        <v>35543</v>
      </c>
      <c r="AE52" s="133">
        <v>45188</v>
      </c>
      <c r="AF52" s="133">
        <v>72768</v>
      </c>
      <c r="AG52" s="133">
        <v>26222</v>
      </c>
      <c r="AH52" s="133">
        <v>35120</v>
      </c>
      <c r="AI52" s="133">
        <v>23586</v>
      </c>
      <c r="AJ52" s="133">
        <v>91140</v>
      </c>
      <c r="AK52" s="133">
        <v>33544</v>
      </c>
      <c r="AL52" s="133">
        <v>65028</v>
      </c>
      <c r="AM52" s="133">
        <v>122061</v>
      </c>
      <c r="AN52" s="133">
        <v>114866</v>
      </c>
      <c r="AO52" s="133">
        <v>203580</v>
      </c>
      <c r="AP52" s="133">
        <v>165250</v>
      </c>
      <c r="AQ52" s="133">
        <v>103041.02105999998</v>
      </c>
      <c r="AR52" s="133">
        <f>SUM(AR48,AR49,AR50)-AR51</f>
        <v>86002.819090000005</v>
      </c>
      <c r="AS52" s="133">
        <f>SUM(AS48,AS49,AS50)-AS51</f>
        <v>162663.35154000012</v>
      </c>
      <c r="AT52" s="133">
        <f>SUM(AT48,AT49,AT50)-AT51</f>
        <v>161922.99079000042</v>
      </c>
    </row>
    <row r="53" spans="1:46">
      <c r="A53" s="189"/>
      <c r="B53" s="139" t="s">
        <v>47</v>
      </c>
      <c r="C53" s="141">
        <v>-9132.6561900000033</v>
      </c>
      <c r="D53" s="141">
        <v>-15601.166820000006</v>
      </c>
      <c r="E53" s="141">
        <v>-2438.7278500000011</v>
      </c>
      <c r="F53" s="141">
        <v>1260.6183900000142</v>
      </c>
      <c r="G53" s="141">
        <v>1207.0875299999984</v>
      </c>
      <c r="H53" s="141">
        <v>-17.49879999999979</v>
      </c>
      <c r="I53" s="141">
        <v>-6890.6613900000075</v>
      </c>
      <c r="J53" s="141">
        <v>-15061.110269999986</v>
      </c>
      <c r="K53" s="141">
        <v>-8918.656850000003</v>
      </c>
      <c r="L53" s="141">
        <v>-20825.834759999991</v>
      </c>
      <c r="M53" s="141">
        <v>-6200.6641099999979</v>
      </c>
      <c r="N53" s="141">
        <v>19441.830459999986</v>
      </c>
      <c r="O53" s="141">
        <v>-14642.51323</v>
      </c>
      <c r="P53" s="141">
        <v>-12430.430779999992</v>
      </c>
      <c r="Q53" s="141">
        <v>978.63238999999248</v>
      </c>
      <c r="R53" s="141">
        <v>-13614.918589999985</v>
      </c>
      <c r="S53" s="141">
        <v>-6957.0999999999995</v>
      </c>
      <c r="T53" s="141">
        <v>-3366.18</v>
      </c>
      <c r="U53" s="141">
        <v>-12569.340000000004</v>
      </c>
      <c r="V53" s="141">
        <v>44736.869999999995</v>
      </c>
      <c r="W53" s="141">
        <v>39646.14</v>
      </c>
      <c r="X53" s="141">
        <v>32545</v>
      </c>
      <c r="Y53" s="141">
        <v>34215</v>
      </c>
      <c r="Z53" s="141">
        <v>73024</v>
      </c>
      <c r="AA53" s="141">
        <v>26739</v>
      </c>
      <c r="AB53" s="141">
        <v>50810</v>
      </c>
      <c r="AC53" s="141">
        <v>66317</v>
      </c>
      <c r="AD53" s="141">
        <v>35543</v>
      </c>
      <c r="AE53" s="141">
        <v>45188</v>
      </c>
      <c r="AF53" s="141">
        <v>72768</v>
      </c>
      <c r="AG53" s="141">
        <v>26222</v>
      </c>
      <c r="AH53" s="141">
        <v>35120</v>
      </c>
      <c r="AI53" s="141">
        <v>23586</v>
      </c>
      <c r="AJ53" s="141">
        <v>91140</v>
      </c>
      <c r="AK53" s="141">
        <v>33544</v>
      </c>
      <c r="AL53" s="141">
        <v>65028</v>
      </c>
      <c r="AM53" s="141">
        <v>122061</v>
      </c>
      <c r="AN53" s="141">
        <v>114866</v>
      </c>
      <c r="AO53" s="141">
        <v>203580</v>
      </c>
      <c r="AP53" s="141">
        <v>165250</v>
      </c>
      <c r="AQ53" s="141">
        <v>103041.02105999998</v>
      </c>
      <c r="AR53" s="141">
        <f>SUM(AR48,AR49,AR50)</f>
        <v>86002.819090000005</v>
      </c>
      <c r="AS53" s="141">
        <f>SUM(AS48,AS49,AS50)</f>
        <v>162663.35154000012</v>
      </c>
      <c r="AT53" s="141">
        <f>SUM(AT48,AT49,AT50)</f>
        <v>161922.99079000042</v>
      </c>
    </row>
    <row r="54" spans="1:46" ht="9" customHeight="1">
      <c r="A54" s="122"/>
      <c r="B54" s="123"/>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v>0</v>
      </c>
      <c r="AB54" s="186">
        <v>0</v>
      </c>
      <c r="AC54" s="186">
        <v>0</v>
      </c>
      <c r="AD54" s="186">
        <v>0</v>
      </c>
      <c r="AE54" s="186">
        <v>0</v>
      </c>
      <c r="AF54" s="186">
        <v>0</v>
      </c>
      <c r="AG54" s="186">
        <v>0</v>
      </c>
      <c r="AH54" s="186">
        <v>0</v>
      </c>
      <c r="AI54" s="186">
        <v>0</v>
      </c>
      <c r="AJ54" s="186">
        <v>0</v>
      </c>
      <c r="AK54" s="186">
        <v>0</v>
      </c>
      <c r="AL54" s="186">
        <v>0</v>
      </c>
      <c r="AM54" s="186">
        <v>0</v>
      </c>
      <c r="AN54" s="186">
        <v>0</v>
      </c>
      <c r="AO54" s="186">
        <v>0</v>
      </c>
      <c r="AP54" s="186">
        <v>0</v>
      </c>
      <c r="AQ54" s="186">
        <v>0</v>
      </c>
      <c r="AR54" s="186"/>
      <c r="AS54" s="186"/>
      <c r="AT54" s="186"/>
    </row>
    <row r="55" spans="1:46">
      <c r="A55" s="122"/>
      <c r="B55" s="143" t="s">
        <v>189</v>
      </c>
      <c r="C55" s="187"/>
      <c r="D55" s="187"/>
      <c r="E55" s="187"/>
      <c r="F55" s="187"/>
      <c r="G55" s="187"/>
      <c r="H55" s="187"/>
      <c r="I55" s="187"/>
      <c r="J55" s="187"/>
      <c r="K55" s="187"/>
      <c r="L55" s="187"/>
      <c r="M55" s="187"/>
      <c r="N55" s="187"/>
      <c r="O55" s="187">
        <v>-11021.006730000001</v>
      </c>
      <c r="P55" s="187">
        <v>-8167.6491599999908</v>
      </c>
      <c r="Q55" s="187">
        <v>6394.9049899999927</v>
      </c>
      <c r="R55" s="187">
        <v>-9074.7242599999863</v>
      </c>
      <c r="S55" s="187">
        <v>-2321.7799999999997</v>
      </c>
      <c r="T55" s="187">
        <v>-1925</v>
      </c>
      <c r="U55" s="187">
        <v>7949.0999999999985</v>
      </c>
      <c r="V55" s="187">
        <v>-10048.440000000002</v>
      </c>
      <c r="W55" s="187">
        <v>86495.170000000013</v>
      </c>
      <c r="X55" s="187">
        <v>66077</v>
      </c>
      <c r="Y55" s="187">
        <v>69412</v>
      </c>
      <c r="Z55" s="187">
        <v>123836</v>
      </c>
      <c r="AA55" s="187">
        <v>75347</v>
      </c>
      <c r="AB55" s="187">
        <v>97848</v>
      </c>
      <c r="AC55" s="187">
        <v>90209</v>
      </c>
      <c r="AD55" s="187">
        <v>118044</v>
      </c>
      <c r="AE55" s="187">
        <v>95523</v>
      </c>
      <c r="AF55" s="187">
        <v>122802</v>
      </c>
      <c r="AG55" s="187">
        <v>61765</v>
      </c>
      <c r="AH55" s="187">
        <v>133182</v>
      </c>
      <c r="AI55" s="187">
        <v>90094</v>
      </c>
      <c r="AJ55" s="187">
        <v>176820</v>
      </c>
      <c r="AK55" s="187">
        <v>79329</v>
      </c>
      <c r="AL55" s="187">
        <v>122774</v>
      </c>
      <c r="AM55" s="187">
        <v>203328</v>
      </c>
      <c r="AN55" s="187">
        <v>184330</v>
      </c>
      <c r="AO55" s="187">
        <v>291174</v>
      </c>
      <c r="AP55" s="187">
        <v>250061</v>
      </c>
      <c r="AQ55" s="187">
        <v>182188.86702999996</v>
      </c>
      <c r="AR55" s="187">
        <v>161660.52113000007</v>
      </c>
      <c r="AS55" s="187">
        <v>232693.15121999983</v>
      </c>
      <c r="AT55" s="187">
        <v>227637.10973000003</v>
      </c>
    </row>
    <row r="56" spans="1:46" ht="16.5">
      <c r="A56" s="122"/>
      <c r="B56" s="139" t="s">
        <v>439</v>
      </c>
      <c r="C56" s="141"/>
      <c r="D56" s="141"/>
      <c r="E56" s="141"/>
      <c r="F56" s="141"/>
      <c r="G56" s="141"/>
      <c r="H56" s="141"/>
      <c r="I56" s="141"/>
      <c r="J56" s="141"/>
      <c r="K56" s="141"/>
      <c r="L56" s="141"/>
      <c r="M56" s="141"/>
      <c r="N56" s="141"/>
      <c r="O56" s="141">
        <v>-11021.006730000001</v>
      </c>
      <c r="P56" s="141">
        <v>-8167.6491599999908</v>
      </c>
      <c r="Q56" s="141">
        <v>6394.9049899999927</v>
      </c>
      <c r="R56" s="141">
        <v>-9074.7242599999863</v>
      </c>
      <c r="S56" s="141">
        <v>-2321.7799999999997</v>
      </c>
      <c r="T56" s="141">
        <v>-1925</v>
      </c>
      <c r="U56" s="141">
        <v>7949.0999999999985</v>
      </c>
      <c r="V56" s="141">
        <v>-10048.440000000002</v>
      </c>
      <c r="W56" s="141">
        <v>85509.621440000017</v>
      </c>
      <c r="X56" s="141">
        <v>66077</v>
      </c>
      <c r="Y56" s="141">
        <v>69297</v>
      </c>
      <c r="Z56" s="141">
        <v>124937</v>
      </c>
      <c r="AA56" s="141">
        <v>75347</v>
      </c>
      <c r="AB56" s="141">
        <v>97848</v>
      </c>
      <c r="AC56" s="141">
        <v>82854</v>
      </c>
      <c r="AD56" s="141">
        <v>117454</v>
      </c>
      <c r="AE56" s="141">
        <v>95523</v>
      </c>
      <c r="AF56" s="141">
        <v>122802</v>
      </c>
      <c r="AG56" s="141">
        <v>61765</v>
      </c>
      <c r="AH56" s="141">
        <v>133182</v>
      </c>
      <c r="AI56" s="141">
        <v>90094</v>
      </c>
      <c r="AJ56" s="141">
        <v>176820</v>
      </c>
      <c r="AK56" s="141">
        <v>79329</v>
      </c>
      <c r="AL56" s="141">
        <v>122774</v>
      </c>
      <c r="AM56" s="141">
        <v>203328</v>
      </c>
      <c r="AN56" s="141">
        <v>184330</v>
      </c>
      <c r="AO56" s="141">
        <v>291174</v>
      </c>
      <c r="AP56" s="141">
        <v>250061</v>
      </c>
      <c r="AQ56" s="141">
        <v>182188.86702999996</v>
      </c>
      <c r="AR56" s="141">
        <f>AR55</f>
        <v>161660.52113000007</v>
      </c>
      <c r="AS56" s="141">
        <f>AS55</f>
        <v>232693.15121999983</v>
      </c>
      <c r="AT56" s="141">
        <f>AT55</f>
        <v>227637.10973000003</v>
      </c>
    </row>
    <row r="57" spans="1:46">
      <c r="B57" s="145" t="s">
        <v>190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spans="1:46">
      <c r="B58" s="145" t="s">
        <v>191</v>
      </c>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c r="A59" s="122"/>
      <c r="B59" s="145" t="s">
        <v>192</v>
      </c>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c r="A60" s="122"/>
      <c r="B60" s="88"/>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spans="1:46" ht="15" thickBot="1">
      <c r="A61" s="122"/>
      <c r="B61" s="88"/>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row>
    <row r="62" spans="1:46" ht="16" customHeight="1" thickTop="1" thickBot="1">
      <c r="A62" s="185"/>
      <c r="B62" s="27" t="s">
        <v>94</v>
      </c>
      <c r="C62" s="391">
        <v>2015</v>
      </c>
      <c r="D62" s="391"/>
      <c r="E62" s="391"/>
      <c r="F62" s="391"/>
      <c r="G62" s="392">
        <v>2016</v>
      </c>
      <c r="H62" s="391"/>
      <c r="I62" s="391"/>
      <c r="J62" s="391"/>
      <c r="K62" s="392">
        <v>2017</v>
      </c>
      <c r="L62" s="391"/>
      <c r="M62" s="391"/>
      <c r="N62" s="391"/>
      <c r="O62" s="392">
        <v>2018</v>
      </c>
      <c r="P62" s="391"/>
      <c r="Q62" s="391"/>
      <c r="R62" s="391"/>
      <c r="S62" s="392">
        <v>2019</v>
      </c>
      <c r="T62" s="391"/>
      <c r="U62" s="391"/>
      <c r="V62" s="391"/>
      <c r="W62" s="392">
        <v>2020</v>
      </c>
      <c r="X62" s="391"/>
      <c r="Y62" s="391"/>
      <c r="Z62" s="391"/>
      <c r="AA62" s="392">
        <v>2021</v>
      </c>
      <c r="AB62" s="391"/>
      <c r="AC62" s="391"/>
      <c r="AD62" s="391"/>
      <c r="AE62" s="392">
        <v>2022</v>
      </c>
      <c r="AF62" s="391"/>
      <c r="AG62" s="391"/>
      <c r="AH62" s="391"/>
      <c r="AI62" s="392">
        <v>2023</v>
      </c>
      <c r="AJ62" s="391"/>
      <c r="AK62" s="391"/>
      <c r="AL62" s="391"/>
      <c r="AM62" s="392">
        <v>2024</v>
      </c>
      <c r="AN62" s="391"/>
      <c r="AO62" s="391"/>
      <c r="AP62" s="391"/>
      <c r="AQ62" s="393">
        <v>2025</v>
      </c>
      <c r="AR62" s="394"/>
      <c r="AS62" s="394"/>
      <c r="AT62" s="394"/>
    </row>
    <row r="63" spans="1:46" ht="16" customHeight="1" thickTop="1">
      <c r="A63" s="185"/>
      <c r="B63" s="28" t="s">
        <v>97</v>
      </c>
      <c r="C63" s="29" t="s">
        <v>0</v>
      </c>
      <c r="D63" s="29" t="s">
        <v>1</v>
      </c>
      <c r="E63" s="29" t="s">
        <v>2</v>
      </c>
      <c r="F63" s="29" t="s">
        <v>3</v>
      </c>
      <c r="G63" s="29" t="s">
        <v>4</v>
      </c>
      <c r="H63" s="29" t="s">
        <v>5</v>
      </c>
      <c r="I63" s="29" t="s">
        <v>6</v>
      </c>
      <c r="J63" s="29" t="s">
        <v>7</v>
      </c>
      <c r="K63" s="29" t="s">
        <v>8</v>
      </c>
      <c r="L63" s="29" t="s">
        <v>90</v>
      </c>
      <c r="M63" s="29" t="s">
        <v>102</v>
      </c>
      <c r="N63" s="29" t="s">
        <v>103</v>
      </c>
      <c r="O63" s="29" t="s">
        <v>104</v>
      </c>
      <c r="P63" s="29" t="s">
        <v>106</v>
      </c>
      <c r="Q63" s="29" t="s">
        <v>107</v>
      </c>
      <c r="R63" s="29" t="s">
        <v>108</v>
      </c>
      <c r="S63" s="29" t="s">
        <v>109</v>
      </c>
      <c r="T63" s="29" t="s">
        <v>111</v>
      </c>
      <c r="U63" s="29" t="s">
        <v>116</v>
      </c>
      <c r="V63" s="29" t="s">
        <v>117</v>
      </c>
      <c r="W63" s="29" t="str">
        <f t="shared" ref="W63" si="0">W8</f>
        <v>1T20</v>
      </c>
      <c r="X63" s="29" t="s">
        <v>178</v>
      </c>
      <c r="Y63" s="29" t="s">
        <v>181</v>
      </c>
      <c r="Z63" s="29" t="s">
        <v>197</v>
      </c>
      <c r="AA63" s="29" t="s">
        <v>199</v>
      </c>
      <c r="AB63" s="29" t="s">
        <v>201</v>
      </c>
      <c r="AC63" s="29" t="s">
        <v>204</v>
      </c>
      <c r="AD63" s="29" t="s">
        <v>206</v>
      </c>
      <c r="AE63" s="29" t="s">
        <v>209</v>
      </c>
      <c r="AF63" s="29" t="s">
        <v>214</v>
      </c>
      <c r="AG63" s="29" t="s">
        <v>222</v>
      </c>
      <c r="AH63" s="29" t="s">
        <v>226</v>
      </c>
      <c r="AI63" s="29" t="s">
        <v>244</v>
      </c>
      <c r="AJ63" s="29" t="s">
        <v>248</v>
      </c>
      <c r="AK63" s="29" t="s">
        <v>266</v>
      </c>
      <c r="AL63" s="29" t="str">
        <f t="shared" ref="AL63:AR63" si="1">AL8</f>
        <v>4T23</v>
      </c>
      <c r="AM63" s="29" t="str">
        <f t="shared" si="1"/>
        <v>1T24</v>
      </c>
      <c r="AN63" s="29" t="str">
        <f t="shared" si="1"/>
        <v>2T24</v>
      </c>
      <c r="AO63" s="29" t="str">
        <f t="shared" si="1"/>
        <v>3T24</v>
      </c>
      <c r="AP63" s="29" t="str">
        <f t="shared" si="1"/>
        <v>4T24</v>
      </c>
      <c r="AQ63" s="29" t="str">
        <f t="shared" si="1"/>
        <v>1T25</v>
      </c>
      <c r="AR63" s="29" t="str">
        <f t="shared" si="1"/>
        <v>2T25</v>
      </c>
      <c r="AS63" s="29" t="str">
        <f t="shared" ref="AS63:AT63" si="2">AS8</f>
        <v>3T25</v>
      </c>
      <c r="AT63" s="29" t="str">
        <f t="shared" si="2"/>
        <v>4T25</v>
      </c>
    </row>
    <row r="64" spans="1:46">
      <c r="A64" s="192"/>
      <c r="B64" s="148" t="s">
        <v>48</v>
      </c>
      <c r="C64" s="149">
        <v>19736.865040000001</v>
      </c>
      <c r="D64" s="149">
        <v>14564.413350000001</v>
      </c>
      <c r="E64" s="149">
        <v>19290.224560000002</v>
      </c>
      <c r="F64" s="149">
        <v>20054.481720000003</v>
      </c>
      <c r="G64" s="149">
        <v>25279.20246</v>
      </c>
      <c r="H64" s="149">
        <v>32862.53039</v>
      </c>
      <c r="I64" s="149">
        <v>28227.323109999998</v>
      </c>
      <c r="J64" s="149">
        <v>19759.934419999998</v>
      </c>
      <c r="K64" s="149">
        <v>18425.97421</v>
      </c>
      <c r="L64" s="149">
        <v>19423.020339999999</v>
      </c>
      <c r="M64" s="149">
        <v>23309.81796</v>
      </c>
      <c r="N64" s="149">
        <v>45006.791449999997</v>
      </c>
      <c r="O64" s="149">
        <v>52151.430710000001</v>
      </c>
      <c r="P64" s="149">
        <v>43918.460950000001</v>
      </c>
      <c r="Q64" s="149">
        <v>64837.372969999997</v>
      </c>
      <c r="R64" s="149">
        <v>49612.743569999991</v>
      </c>
      <c r="S64" s="149">
        <v>1896.545329999999</v>
      </c>
      <c r="T64" s="149">
        <v>18474.98328</v>
      </c>
      <c r="U64" s="149">
        <v>39298.397899999996</v>
      </c>
      <c r="V64" s="149">
        <v>11295.45</v>
      </c>
      <c r="W64" s="149">
        <v>347874.98</v>
      </c>
      <c r="X64" s="149">
        <v>273652</v>
      </c>
      <c r="Y64" s="149">
        <v>211475</v>
      </c>
      <c r="Z64" s="149">
        <v>347120</v>
      </c>
      <c r="AA64" s="149">
        <v>230357</v>
      </c>
      <c r="AB64" s="149">
        <v>350456</v>
      </c>
      <c r="AC64" s="149">
        <v>546039</v>
      </c>
      <c r="AD64" s="149">
        <v>457241</v>
      </c>
      <c r="AE64" s="149">
        <v>292950</v>
      </c>
      <c r="AF64" s="149">
        <v>378451</v>
      </c>
      <c r="AG64" s="149">
        <v>331114</v>
      </c>
      <c r="AH64" s="149">
        <v>616334</v>
      </c>
      <c r="AI64" s="149">
        <v>327306</v>
      </c>
      <c r="AJ64" s="149">
        <v>457452</v>
      </c>
      <c r="AK64" s="149">
        <v>371799</v>
      </c>
      <c r="AL64" s="149">
        <v>414156</v>
      </c>
      <c r="AM64" s="149">
        <v>433650</v>
      </c>
      <c r="AN64" s="149">
        <v>560275</v>
      </c>
      <c r="AO64" s="149">
        <v>848932</v>
      </c>
      <c r="AP64" s="149">
        <v>617971</v>
      </c>
      <c r="AQ64" s="149">
        <v>413585.30307000008</v>
      </c>
      <c r="AR64" s="149">
        <f>SUM(AR65:AR79)</f>
        <v>546265.63720000011</v>
      </c>
      <c r="AS64" s="149">
        <f>SUM(AS65:AS79)</f>
        <v>846568.38524000021</v>
      </c>
      <c r="AT64" s="149">
        <f>SUM(AT65:AT79)</f>
        <v>679365.34634000005</v>
      </c>
    </row>
    <row r="65" spans="1:46">
      <c r="A65" s="192"/>
      <c r="B65" s="151" t="s">
        <v>49</v>
      </c>
      <c r="C65" s="152">
        <v>8353.3338899999999</v>
      </c>
      <c r="D65" s="152">
        <v>227.59249000000003</v>
      </c>
      <c r="E65" s="152">
        <v>989.96249000000023</v>
      </c>
      <c r="F65" s="152">
        <v>3534.5787500000001</v>
      </c>
      <c r="G65" s="152">
        <v>9792.3918400000002</v>
      </c>
      <c r="H65" s="152">
        <v>17328.791960000002</v>
      </c>
      <c r="I65" s="152">
        <v>16657.221039999997</v>
      </c>
      <c r="J65" s="152">
        <v>12744.578239999999</v>
      </c>
      <c r="K65" s="152">
        <v>10893.813550000001</v>
      </c>
      <c r="L65" s="152">
        <v>4389.9894299999996</v>
      </c>
      <c r="M65" s="152">
        <v>2418.2391214422255</v>
      </c>
      <c r="N65" s="152">
        <v>14064.65856</v>
      </c>
      <c r="O65" s="152">
        <v>18245.725234000001</v>
      </c>
      <c r="P65" s="152">
        <v>4895.3357300000007</v>
      </c>
      <c r="Q65" s="152">
        <v>12655.61081</v>
      </c>
      <c r="R65" s="152">
        <v>17655.906729999999</v>
      </c>
      <c r="S65" s="152">
        <v>1129.9498500000002</v>
      </c>
      <c r="T65" s="152">
        <v>36.802930000000003</v>
      </c>
      <c r="U65" s="152">
        <v>689.57992000000002</v>
      </c>
      <c r="V65" s="152">
        <v>402.02</v>
      </c>
      <c r="W65" s="152">
        <v>93741.98</v>
      </c>
      <c r="X65" s="152">
        <v>81221</v>
      </c>
      <c r="Y65" s="152">
        <v>40474</v>
      </c>
      <c r="Z65" s="152">
        <v>57599</v>
      </c>
      <c r="AA65" s="152">
        <v>51689</v>
      </c>
      <c r="AB65" s="152">
        <v>92323</v>
      </c>
      <c r="AC65" s="152">
        <v>239495</v>
      </c>
      <c r="AD65" s="152">
        <v>75381</v>
      </c>
      <c r="AE65" s="152">
        <v>84998</v>
      </c>
      <c r="AF65" s="152">
        <v>62188</v>
      </c>
      <c r="AG65" s="152">
        <v>58135</v>
      </c>
      <c r="AH65" s="152">
        <v>188077</v>
      </c>
      <c r="AI65" s="152">
        <v>140388</v>
      </c>
      <c r="AJ65" s="152">
        <v>76060</v>
      </c>
      <c r="AK65" s="152">
        <v>111654</v>
      </c>
      <c r="AL65" s="152">
        <v>94350</v>
      </c>
      <c r="AM65" s="152">
        <v>117266</v>
      </c>
      <c r="AN65" s="152">
        <v>169004</v>
      </c>
      <c r="AO65" s="152">
        <v>214194</v>
      </c>
      <c r="AP65" s="152">
        <v>219516</v>
      </c>
      <c r="AQ65" s="152">
        <v>193501.79128</v>
      </c>
      <c r="AR65" s="152">
        <v>217447.49234999999</v>
      </c>
      <c r="AS65" s="152">
        <v>240127.94685000001</v>
      </c>
      <c r="AT65" s="152">
        <v>184430.57173999998</v>
      </c>
    </row>
    <row r="66" spans="1:46">
      <c r="A66" s="192"/>
      <c r="B66" s="151" t="s">
        <v>118</v>
      </c>
      <c r="C66" s="149">
        <v>0</v>
      </c>
      <c r="D66" s="149">
        <v>0</v>
      </c>
      <c r="E66" s="149">
        <v>0</v>
      </c>
      <c r="F66" s="149">
        <v>0</v>
      </c>
      <c r="G66" s="149">
        <v>0</v>
      </c>
      <c r="H66" s="149">
        <v>0</v>
      </c>
      <c r="I66" s="149">
        <v>0</v>
      </c>
      <c r="J66" s="149">
        <v>0</v>
      </c>
      <c r="K66" s="152">
        <v>0</v>
      </c>
      <c r="L66" s="152">
        <v>0</v>
      </c>
      <c r="M66" s="152">
        <v>0</v>
      </c>
      <c r="N66" s="152">
        <v>0</v>
      </c>
      <c r="O66" s="152">
        <v>8511.4060460000001</v>
      </c>
      <c r="P66" s="152">
        <v>2195.74323</v>
      </c>
      <c r="Q66" s="152">
        <v>5345.6801699999996</v>
      </c>
      <c r="R66" s="152">
        <v>7924.0887700000003</v>
      </c>
      <c r="S66" s="152">
        <v>627.48559</v>
      </c>
      <c r="T66" s="152">
        <v>1.89E-2</v>
      </c>
      <c r="U66" s="152">
        <v>912.04045999999994</v>
      </c>
      <c r="V66" s="152">
        <v>607.74</v>
      </c>
      <c r="W66" s="152">
        <v>71339.12</v>
      </c>
      <c r="X66" s="152">
        <v>35751</v>
      </c>
      <c r="Y66" s="152">
        <v>38347</v>
      </c>
      <c r="Z66" s="152">
        <v>5932</v>
      </c>
      <c r="AA66" s="152">
        <v>35175</v>
      </c>
      <c r="AB66" s="152">
        <v>13423</v>
      </c>
      <c r="AC66" s="152">
        <v>22733</v>
      </c>
      <c r="AD66" s="152">
        <v>51104</v>
      </c>
      <c r="AE66" s="152">
        <v>56687</v>
      </c>
      <c r="AF66" s="152">
        <v>31334</v>
      </c>
      <c r="AG66" s="152">
        <v>71685</v>
      </c>
      <c r="AH66" s="152">
        <v>114701</v>
      </c>
      <c r="AI66" s="152">
        <v>28456</v>
      </c>
      <c r="AJ66" s="152">
        <v>48321</v>
      </c>
      <c r="AK66" s="152">
        <v>43872</v>
      </c>
      <c r="AL66" s="152">
        <v>30978</v>
      </c>
      <c r="AM66" s="152">
        <v>48176</v>
      </c>
      <c r="AN66" s="152">
        <v>75705</v>
      </c>
      <c r="AO66" s="152">
        <v>92439</v>
      </c>
      <c r="AP66" s="152">
        <v>35887</v>
      </c>
      <c r="AQ66" s="152">
        <v>28055.610140000001</v>
      </c>
      <c r="AR66" s="152">
        <v>57646.1057</v>
      </c>
      <c r="AS66" s="152">
        <v>227524.34091999999</v>
      </c>
      <c r="AT66" s="152">
        <v>48071.557890000004</v>
      </c>
    </row>
    <row r="67" spans="1:46">
      <c r="A67" s="192"/>
      <c r="B67" s="151" t="s">
        <v>98</v>
      </c>
      <c r="C67" s="149">
        <v>0</v>
      </c>
      <c r="D67" s="149">
        <v>0</v>
      </c>
      <c r="E67" s="149">
        <v>0</v>
      </c>
      <c r="F67" s="149">
        <v>0</v>
      </c>
      <c r="G67" s="149">
        <v>0</v>
      </c>
      <c r="H67" s="149">
        <v>0</v>
      </c>
      <c r="I67" s="149">
        <v>0</v>
      </c>
      <c r="J67" s="149">
        <v>0</v>
      </c>
      <c r="K67" s="152">
        <v>0</v>
      </c>
      <c r="L67" s="152">
        <v>0</v>
      </c>
      <c r="M67" s="152">
        <v>0</v>
      </c>
      <c r="N67" s="152">
        <v>0</v>
      </c>
      <c r="O67" s="152">
        <v>24142.849340000001</v>
      </c>
      <c r="P67" s="152">
        <v>35433.833709999999</v>
      </c>
      <c r="Q67" s="152">
        <v>45580.212879999999</v>
      </c>
      <c r="R67" s="152">
        <v>21234.408360000001</v>
      </c>
      <c r="S67" s="152">
        <v>12823.881069999999</v>
      </c>
      <c r="T67" s="152">
        <v>11102.19687</v>
      </c>
      <c r="U67" s="152">
        <v>11427.348320000001</v>
      </c>
      <c r="V67" s="152">
        <v>0</v>
      </c>
      <c r="W67" s="152">
        <v>89824.03</v>
      </c>
      <c r="X67" s="152">
        <v>74284</v>
      </c>
      <c r="Y67" s="152">
        <v>66340</v>
      </c>
      <c r="Z67" s="152">
        <v>239312</v>
      </c>
      <c r="AA67" s="152">
        <v>93022</v>
      </c>
      <c r="AB67" s="152">
        <v>197465</v>
      </c>
      <c r="AC67" s="152">
        <v>187192</v>
      </c>
      <c r="AD67" s="152">
        <v>231973</v>
      </c>
      <c r="AE67" s="152">
        <v>76680</v>
      </c>
      <c r="AF67" s="152">
        <v>188307</v>
      </c>
      <c r="AG67" s="152">
        <v>113783</v>
      </c>
      <c r="AH67" s="152">
        <v>219495</v>
      </c>
      <c r="AI67" s="152">
        <v>86025</v>
      </c>
      <c r="AJ67" s="152">
        <v>243516</v>
      </c>
      <c r="AK67" s="152">
        <v>103866</v>
      </c>
      <c r="AL67" s="152">
        <v>184569</v>
      </c>
      <c r="AM67" s="152">
        <v>201299</v>
      </c>
      <c r="AN67" s="152">
        <v>233108</v>
      </c>
      <c r="AO67" s="152">
        <v>406266</v>
      </c>
      <c r="AP67" s="152">
        <v>208598</v>
      </c>
      <c r="AQ67" s="152">
        <v>136878.10636999999</v>
      </c>
      <c r="AR67" s="152">
        <v>203316.83601</v>
      </c>
      <c r="AS67" s="152">
        <v>246939.76686</v>
      </c>
      <c r="AT67" s="152">
        <v>281923.23862000002</v>
      </c>
    </row>
    <row r="68" spans="1:46">
      <c r="A68" s="192"/>
      <c r="B68" s="151" t="s">
        <v>207</v>
      </c>
      <c r="C68" s="149"/>
      <c r="D68" s="149"/>
      <c r="E68" s="149"/>
      <c r="F68" s="149"/>
      <c r="G68" s="149"/>
      <c r="H68" s="149"/>
      <c r="I68" s="149"/>
      <c r="J68" s="149"/>
      <c r="K68" s="152"/>
      <c r="L68" s="152"/>
      <c r="M68" s="152"/>
      <c r="N68" s="152"/>
      <c r="O68" s="152"/>
      <c r="P68" s="152"/>
      <c r="Q68" s="152"/>
      <c r="R68" s="152"/>
      <c r="S68" s="152"/>
      <c r="T68" s="152"/>
      <c r="U68" s="152"/>
      <c r="V68" s="152"/>
      <c r="W68" s="152"/>
      <c r="X68" s="152"/>
      <c r="Y68" s="152"/>
      <c r="Z68" s="152"/>
      <c r="AA68" s="152"/>
      <c r="AB68" s="152"/>
      <c r="AC68" s="152"/>
      <c r="AD68" s="152">
        <v>0</v>
      </c>
      <c r="AE68" s="152">
        <v>0</v>
      </c>
      <c r="AF68" s="152">
        <v>0</v>
      </c>
      <c r="AG68" s="152">
        <v>0</v>
      </c>
      <c r="AH68" s="152">
        <v>0</v>
      </c>
      <c r="AI68" s="152">
        <v>0</v>
      </c>
      <c r="AJ68" s="152">
        <v>0</v>
      </c>
      <c r="AK68" s="152">
        <v>0</v>
      </c>
      <c r="AL68" s="152">
        <v>0</v>
      </c>
      <c r="AM68" s="152">
        <v>0</v>
      </c>
      <c r="AN68" s="152">
        <v>0</v>
      </c>
      <c r="AO68" s="152">
        <v>0</v>
      </c>
      <c r="AP68" s="152">
        <v>0</v>
      </c>
      <c r="AQ68" s="152">
        <v>0</v>
      </c>
      <c r="AR68" s="149">
        <v>0</v>
      </c>
      <c r="AS68" s="149">
        <v>0</v>
      </c>
      <c r="AT68" s="149">
        <v>0</v>
      </c>
    </row>
    <row r="69" spans="1:46">
      <c r="A69" s="192"/>
      <c r="B69" s="151" t="s">
        <v>52</v>
      </c>
      <c r="C69" s="152">
        <v>0</v>
      </c>
      <c r="D69" s="152">
        <v>0</v>
      </c>
      <c r="E69" s="152">
        <v>0</v>
      </c>
      <c r="F69" s="152">
        <v>0</v>
      </c>
      <c r="G69" s="152">
        <v>0</v>
      </c>
      <c r="H69" s="152">
        <v>0</v>
      </c>
      <c r="I69" s="152">
        <v>0</v>
      </c>
      <c r="J69" s="152">
        <v>0</v>
      </c>
      <c r="K69" s="152">
        <v>0</v>
      </c>
      <c r="L69" s="152">
        <v>0</v>
      </c>
      <c r="M69" s="152">
        <v>0</v>
      </c>
      <c r="N69" s="152">
        <v>0</v>
      </c>
      <c r="O69" s="152">
        <v>0</v>
      </c>
      <c r="P69" s="152">
        <v>0</v>
      </c>
      <c r="Q69" s="152">
        <v>0</v>
      </c>
      <c r="R69" s="152">
        <v>0</v>
      </c>
      <c r="S69" s="152">
        <v>0</v>
      </c>
      <c r="T69" s="152">
        <v>0</v>
      </c>
      <c r="U69" s="152">
        <v>0</v>
      </c>
      <c r="V69" s="152">
        <v>0</v>
      </c>
      <c r="W69" s="152">
        <v>3587.75</v>
      </c>
      <c r="X69" s="152">
        <v>3646</v>
      </c>
      <c r="Y69" s="152">
        <v>3475</v>
      </c>
      <c r="Z69" s="152">
        <v>4033</v>
      </c>
      <c r="AA69" s="152">
        <v>5080</v>
      </c>
      <c r="AB69" s="152">
        <v>6055</v>
      </c>
      <c r="AC69" s="152">
        <v>214</v>
      </c>
      <c r="AD69" s="152">
        <v>8549</v>
      </c>
      <c r="AE69" s="152">
        <v>9075</v>
      </c>
      <c r="AF69" s="152">
        <v>10127</v>
      </c>
      <c r="AG69" s="152">
        <v>10689</v>
      </c>
      <c r="AH69" s="152">
        <v>10606</v>
      </c>
      <c r="AI69" s="152">
        <v>11939</v>
      </c>
      <c r="AJ69" s="152">
        <v>14484</v>
      </c>
      <c r="AK69" s="152">
        <v>16571</v>
      </c>
      <c r="AL69" s="152">
        <v>17016</v>
      </c>
      <c r="AM69" s="152">
        <v>18702</v>
      </c>
      <c r="AN69" s="152">
        <v>20729</v>
      </c>
      <c r="AO69" s="152">
        <v>24031</v>
      </c>
      <c r="AP69" s="152">
        <v>21517</v>
      </c>
      <c r="AQ69" s="152">
        <v>23362.392649999998</v>
      </c>
      <c r="AR69" s="152">
        <v>22920.286929999998</v>
      </c>
      <c r="AS69" s="152">
        <v>25145.296039999997</v>
      </c>
      <c r="AT69" s="152">
        <v>26321.155129999999</v>
      </c>
    </row>
    <row r="70" spans="1:46">
      <c r="A70" s="192"/>
      <c r="B70" s="151" t="s">
        <v>50</v>
      </c>
      <c r="C70" s="152">
        <v>11383.531150000001</v>
      </c>
      <c r="D70" s="152">
        <v>14336.82086</v>
      </c>
      <c r="E70" s="152">
        <v>18300.262070000001</v>
      </c>
      <c r="F70" s="152">
        <v>16519.902970000003</v>
      </c>
      <c r="G70" s="152">
        <v>15486.810619999998</v>
      </c>
      <c r="H70" s="152">
        <v>15533.738430000001</v>
      </c>
      <c r="I70" s="152">
        <v>11570.102069999999</v>
      </c>
      <c r="J70" s="152">
        <v>7015.3561800000007</v>
      </c>
      <c r="K70" s="152">
        <v>7532.1606600000005</v>
      </c>
      <c r="L70" s="152">
        <v>14500.217390000002</v>
      </c>
      <c r="M70" s="152">
        <v>19551.759610000001</v>
      </c>
      <c r="N70" s="152">
        <v>20309.350409999999</v>
      </c>
      <c r="O70" s="152">
        <v>670.70881000000008</v>
      </c>
      <c r="P70" s="152">
        <v>670.70881000000008</v>
      </c>
      <c r="Q70" s="152">
        <v>670.70880999999997</v>
      </c>
      <c r="R70" s="152">
        <v>670.70880999999997</v>
      </c>
      <c r="S70" s="152">
        <v>670.70881000000008</v>
      </c>
      <c r="T70" s="152">
        <v>761.14462000000003</v>
      </c>
      <c r="U70" s="152">
        <v>692.19643999999994</v>
      </c>
      <c r="V70" s="152">
        <v>747.19</v>
      </c>
      <c r="W70" s="152">
        <v>14359.36</v>
      </c>
      <c r="X70" s="152">
        <v>13760</v>
      </c>
      <c r="Y70" s="152">
        <v>15257</v>
      </c>
      <c r="Z70" s="152">
        <v>16984</v>
      </c>
      <c r="AA70" s="152">
        <v>16907</v>
      </c>
      <c r="AB70" s="152">
        <v>18632</v>
      </c>
      <c r="AC70" s="152">
        <v>15798</v>
      </c>
      <c r="AD70" s="152">
        <v>34011</v>
      </c>
      <c r="AE70" s="152">
        <v>34452</v>
      </c>
      <c r="AF70" s="152">
        <v>34820</v>
      </c>
      <c r="AG70" s="152">
        <v>30637</v>
      </c>
      <c r="AH70" s="152">
        <v>19545</v>
      </c>
      <c r="AI70" s="152">
        <v>20265</v>
      </c>
      <c r="AJ70" s="152">
        <v>20881</v>
      </c>
      <c r="AK70" s="152">
        <v>20189</v>
      </c>
      <c r="AL70" s="152">
        <v>19768</v>
      </c>
      <c r="AM70" s="152">
        <v>21149</v>
      </c>
      <c r="AN70" s="152">
        <v>4613</v>
      </c>
      <c r="AO70" s="152">
        <v>6157</v>
      </c>
      <c r="AP70" s="152">
        <v>6650</v>
      </c>
      <c r="AQ70" s="152">
        <v>7824.9287699999995</v>
      </c>
      <c r="AR70" s="152">
        <v>13237.689059999999</v>
      </c>
      <c r="AS70" s="152">
        <v>15824.88148</v>
      </c>
      <c r="AT70" s="152">
        <v>20595.659319999995</v>
      </c>
    </row>
    <row r="71" spans="1:46">
      <c r="A71" s="192"/>
      <c r="B71" s="151" t="s">
        <v>55</v>
      </c>
      <c r="C71" s="152">
        <v>0</v>
      </c>
      <c r="D71" s="152">
        <v>0</v>
      </c>
      <c r="E71" s="152">
        <v>0</v>
      </c>
      <c r="F71" s="152">
        <v>0</v>
      </c>
      <c r="G71" s="152">
        <v>0</v>
      </c>
      <c r="H71" s="152">
        <v>0</v>
      </c>
      <c r="I71" s="152">
        <v>0</v>
      </c>
      <c r="J71" s="152">
        <v>0</v>
      </c>
      <c r="K71" s="152">
        <v>0</v>
      </c>
      <c r="L71" s="152">
        <v>532.81352000000004</v>
      </c>
      <c r="M71" s="152">
        <v>463.69400000000002</v>
      </c>
      <c r="N71" s="152">
        <v>1.2580000000000001E-2</v>
      </c>
      <c r="O71" s="152">
        <v>12.008290000000001</v>
      </c>
      <c r="P71" s="152">
        <v>90.979320000000001</v>
      </c>
      <c r="Q71" s="152">
        <v>13.341989999999999</v>
      </c>
      <c r="R71" s="152">
        <v>517.32146</v>
      </c>
      <c r="S71" s="152">
        <v>615.70348000000001</v>
      </c>
      <c r="T71" s="152">
        <v>644.78796</v>
      </c>
      <c r="U71" s="152">
        <v>441.1309</v>
      </c>
      <c r="V71" s="152">
        <v>1973</v>
      </c>
      <c r="W71" s="152">
        <v>11296.46</v>
      </c>
      <c r="X71" s="152">
        <v>10454</v>
      </c>
      <c r="Y71" s="152">
        <v>8799</v>
      </c>
      <c r="Z71" s="152">
        <v>2944</v>
      </c>
      <c r="AA71" s="152">
        <v>5483</v>
      </c>
      <c r="AB71" s="152">
        <v>3712</v>
      </c>
      <c r="AC71" s="152">
        <v>9356</v>
      </c>
      <c r="AD71" s="152">
        <v>7879</v>
      </c>
      <c r="AE71" s="152">
        <v>7839</v>
      </c>
      <c r="AF71" s="152">
        <v>6702</v>
      </c>
      <c r="AG71" s="152">
        <v>3543</v>
      </c>
      <c r="AH71" s="152">
        <v>2302</v>
      </c>
      <c r="AI71" s="152">
        <v>1464</v>
      </c>
      <c r="AJ71" s="152">
        <v>6223</v>
      </c>
      <c r="AK71" s="152">
        <v>3150</v>
      </c>
      <c r="AL71" s="152">
        <v>1180</v>
      </c>
      <c r="AM71" s="152">
        <v>-112</v>
      </c>
      <c r="AN71" s="152">
        <v>10871</v>
      </c>
      <c r="AO71" s="152">
        <v>6674</v>
      </c>
      <c r="AP71" s="152">
        <v>4507</v>
      </c>
      <c r="AQ71" s="152">
        <v>3117.3890899999997</v>
      </c>
      <c r="AR71" s="152">
        <v>1160.0116199999998</v>
      </c>
      <c r="AS71" s="152">
        <v>-1769.4198100000001</v>
      </c>
      <c r="AT71" s="152">
        <v>7929.5970199999983</v>
      </c>
    </row>
    <row r="72" spans="1:46">
      <c r="A72" s="192"/>
      <c r="B72" s="151" t="s">
        <v>119</v>
      </c>
      <c r="C72" s="152">
        <v>0</v>
      </c>
      <c r="D72" s="152">
        <v>0</v>
      </c>
      <c r="E72" s="152">
        <v>0</v>
      </c>
      <c r="F72" s="152">
        <v>0</v>
      </c>
      <c r="G72" s="152">
        <v>0</v>
      </c>
      <c r="H72" s="152">
        <v>0</v>
      </c>
      <c r="I72" s="152">
        <v>0</v>
      </c>
      <c r="J72" s="152">
        <v>0</v>
      </c>
      <c r="K72" s="152">
        <v>0</v>
      </c>
      <c r="L72" s="152">
        <v>0</v>
      </c>
      <c r="M72" s="152">
        <v>0</v>
      </c>
      <c r="N72" s="152">
        <v>0</v>
      </c>
      <c r="O72" s="152">
        <v>568.73298999999997</v>
      </c>
      <c r="P72" s="152">
        <v>631.86014999999998</v>
      </c>
      <c r="Q72" s="152">
        <v>571.81831</v>
      </c>
      <c r="R72" s="152">
        <v>1610.30944</v>
      </c>
      <c r="S72" s="152">
        <v>1683.5353300000002</v>
      </c>
      <c r="T72" s="152">
        <v>1752.2288700000001</v>
      </c>
      <c r="U72" s="152">
        <v>784.48702000000003</v>
      </c>
      <c r="V72" s="152">
        <v>867</v>
      </c>
      <c r="W72" s="152">
        <v>14039.99</v>
      </c>
      <c r="X72" s="152">
        <v>16991</v>
      </c>
      <c r="Y72" s="152">
        <v>22303</v>
      </c>
      <c r="Z72" s="152">
        <v>18897</v>
      </c>
      <c r="AA72" s="152">
        <v>9916</v>
      </c>
      <c r="AB72" s="152">
        <v>11894</v>
      </c>
      <c r="AC72" s="152">
        <v>17713</v>
      </c>
      <c r="AD72" s="152">
        <v>19047</v>
      </c>
      <c r="AE72" s="152">
        <v>12014</v>
      </c>
      <c r="AF72" s="152">
        <v>36958</v>
      </c>
      <c r="AG72" s="152">
        <v>30415</v>
      </c>
      <c r="AH72" s="152">
        <v>36464</v>
      </c>
      <c r="AI72" s="152">
        <v>31154</v>
      </c>
      <c r="AJ72" s="152">
        <v>39217</v>
      </c>
      <c r="AK72" s="152">
        <v>38801</v>
      </c>
      <c r="AL72" s="152">
        <v>35955</v>
      </c>
      <c r="AM72" s="152">
        <v>21701</v>
      </c>
      <c r="AN72" s="152">
        <v>35502</v>
      </c>
      <c r="AO72" s="152">
        <v>68850</v>
      </c>
      <c r="AP72" s="152">
        <v>101428</v>
      </c>
      <c r="AQ72" s="152">
        <v>17183.671969999999</v>
      </c>
      <c r="AR72" s="152">
        <v>26284.501290000004</v>
      </c>
      <c r="AS72" s="152">
        <v>48646.629879999993</v>
      </c>
      <c r="AT72" s="152">
        <v>78913.801430000007</v>
      </c>
    </row>
    <row r="73" spans="1:46">
      <c r="A73" s="192"/>
      <c r="B73" s="151" t="s">
        <v>51</v>
      </c>
      <c r="C73" s="152">
        <v>0</v>
      </c>
      <c r="D73" s="152">
        <v>0</v>
      </c>
      <c r="E73" s="152">
        <v>0</v>
      </c>
      <c r="F73" s="152">
        <v>0</v>
      </c>
      <c r="G73" s="152">
        <v>0</v>
      </c>
      <c r="H73" s="152">
        <v>0</v>
      </c>
      <c r="I73" s="152">
        <v>0</v>
      </c>
      <c r="J73" s="152">
        <v>0</v>
      </c>
      <c r="K73" s="152">
        <v>0</v>
      </c>
      <c r="L73" s="152">
        <v>0</v>
      </c>
      <c r="M73" s="152">
        <v>0</v>
      </c>
      <c r="N73" s="152">
        <v>0</v>
      </c>
      <c r="O73" s="152">
        <v>0</v>
      </c>
      <c r="P73" s="152">
        <v>0</v>
      </c>
      <c r="Q73" s="152">
        <v>0</v>
      </c>
      <c r="R73" s="152">
        <v>0</v>
      </c>
      <c r="S73" s="152">
        <v>0</v>
      </c>
      <c r="T73" s="152">
        <v>0</v>
      </c>
      <c r="U73" s="152">
        <v>0</v>
      </c>
      <c r="V73" s="152">
        <v>0</v>
      </c>
      <c r="W73" s="152">
        <v>0</v>
      </c>
      <c r="X73" s="152">
        <v>0</v>
      </c>
      <c r="Y73" s="152">
        <v>0</v>
      </c>
      <c r="Z73" s="152">
        <v>0</v>
      </c>
      <c r="AA73" s="152">
        <v>0</v>
      </c>
      <c r="AB73" s="152">
        <v>0</v>
      </c>
      <c r="AC73" s="152">
        <v>0</v>
      </c>
      <c r="AD73" s="152">
        <v>0</v>
      </c>
      <c r="AE73" s="152">
        <v>0</v>
      </c>
      <c r="AF73" s="152">
        <v>0</v>
      </c>
      <c r="AG73" s="152">
        <v>0</v>
      </c>
      <c r="AH73" s="152">
        <v>0</v>
      </c>
      <c r="AI73" s="152">
        <v>0</v>
      </c>
      <c r="AJ73" s="152">
        <v>0</v>
      </c>
      <c r="AK73" s="152">
        <v>0</v>
      </c>
      <c r="AL73" s="152">
        <v>0</v>
      </c>
      <c r="AM73" s="152">
        <v>0</v>
      </c>
      <c r="AN73" s="152">
        <v>0</v>
      </c>
      <c r="AO73" s="152">
        <v>0</v>
      </c>
      <c r="AP73" s="152">
        <v>0</v>
      </c>
      <c r="AQ73" s="152">
        <v>0</v>
      </c>
      <c r="AR73" s="152">
        <v>0</v>
      </c>
      <c r="AS73" s="152">
        <v>0</v>
      </c>
      <c r="AT73" s="152">
        <v>0</v>
      </c>
    </row>
    <row r="74" spans="1:46">
      <c r="A74" s="192"/>
      <c r="B74" s="151" t="s">
        <v>54</v>
      </c>
      <c r="C74" s="152">
        <v>0</v>
      </c>
      <c r="D74" s="152">
        <v>0</v>
      </c>
      <c r="E74" s="152">
        <v>0</v>
      </c>
      <c r="F74" s="152">
        <v>0</v>
      </c>
      <c r="G74" s="152">
        <v>0</v>
      </c>
      <c r="H74" s="152">
        <v>0</v>
      </c>
      <c r="I74" s="152">
        <v>0</v>
      </c>
      <c r="J74" s="152">
        <v>0</v>
      </c>
      <c r="K74" s="152">
        <v>0</v>
      </c>
      <c r="L74" s="152">
        <v>0</v>
      </c>
      <c r="M74" s="152">
        <v>0</v>
      </c>
      <c r="N74" s="152">
        <v>0</v>
      </c>
      <c r="O74" s="152">
        <v>0</v>
      </c>
      <c r="P74" s="152">
        <v>0</v>
      </c>
      <c r="Q74" s="152">
        <v>0</v>
      </c>
      <c r="R74" s="152">
        <v>0</v>
      </c>
      <c r="S74" s="152">
        <v>0</v>
      </c>
      <c r="T74" s="152">
        <v>0</v>
      </c>
      <c r="U74" s="152">
        <v>0</v>
      </c>
      <c r="V74" s="152">
        <v>0</v>
      </c>
      <c r="W74" s="152">
        <v>0</v>
      </c>
      <c r="X74" s="152">
        <v>0</v>
      </c>
      <c r="Y74" s="152">
        <v>0</v>
      </c>
      <c r="Z74" s="152">
        <v>0</v>
      </c>
      <c r="AA74" s="152">
        <v>0</v>
      </c>
      <c r="AB74" s="152">
        <v>0</v>
      </c>
      <c r="AC74" s="152">
        <v>0</v>
      </c>
      <c r="AD74" s="152">
        <v>0</v>
      </c>
      <c r="AE74" s="152">
        <v>0</v>
      </c>
      <c r="AF74" s="152">
        <v>0</v>
      </c>
      <c r="AG74" s="152">
        <v>0</v>
      </c>
      <c r="AH74" s="152">
        <v>0</v>
      </c>
      <c r="AI74" s="152">
        <v>0</v>
      </c>
      <c r="AJ74" s="152">
        <v>0</v>
      </c>
      <c r="AK74" s="152">
        <v>0</v>
      </c>
      <c r="AL74" s="152">
        <v>0</v>
      </c>
      <c r="AM74" s="152">
        <v>0</v>
      </c>
      <c r="AN74" s="152">
        <v>0</v>
      </c>
      <c r="AO74" s="152">
        <v>0</v>
      </c>
      <c r="AP74" s="152">
        <v>0</v>
      </c>
      <c r="AQ74" s="152">
        <v>0</v>
      </c>
      <c r="AR74" s="152">
        <v>0</v>
      </c>
      <c r="AS74" s="152">
        <v>6298.7592999999997</v>
      </c>
      <c r="AT74" s="152">
        <v>11615.70183</v>
      </c>
    </row>
    <row r="75" spans="1:46">
      <c r="A75" s="192"/>
      <c r="B75" s="151" t="s">
        <v>120</v>
      </c>
      <c r="C75" s="152">
        <v>0</v>
      </c>
      <c r="D75" s="152">
        <v>0</v>
      </c>
      <c r="E75" s="152">
        <v>0</v>
      </c>
      <c r="F75" s="152">
        <v>0</v>
      </c>
      <c r="G75" s="152">
        <v>0</v>
      </c>
      <c r="H75" s="152">
        <v>0</v>
      </c>
      <c r="I75" s="152">
        <v>0</v>
      </c>
      <c r="J75" s="152">
        <v>0</v>
      </c>
      <c r="K75" s="152">
        <v>0</v>
      </c>
      <c r="L75" s="152">
        <v>0</v>
      </c>
      <c r="M75" s="152">
        <v>0</v>
      </c>
      <c r="N75" s="152">
        <v>0</v>
      </c>
      <c r="O75" s="152">
        <v>0</v>
      </c>
      <c r="P75" s="152">
        <v>0</v>
      </c>
      <c r="Q75" s="152">
        <v>0</v>
      </c>
      <c r="R75" s="152">
        <v>0</v>
      </c>
      <c r="S75" s="152">
        <v>0</v>
      </c>
      <c r="T75" s="152">
        <v>0</v>
      </c>
      <c r="U75" s="152">
        <v>0</v>
      </c>
      <c r="V75" s="152">
        <v>0</v>
      </c>
      <c r="W75" s="152">
        <v>0</v>
      </c>
      <c r="X75" s="152">
        <v>0</v>
      </c>
      <c r="Y75" s="152">
        <v>0</v>
      </c>
      <c r="Z75" s="152">
        <v>874</v>
      </c>
      <c r="AA75" s="152">
        <v>11215</v>
      </c>
      <c r="AB75" s="152">
        <v>6557</v>
      </c>
      <c r="AC75" s="152">
        <v>53197</v>
      </c>
      <c r="AD75" s="152">
        <v>29297</v>
      </c>
      <c r="AE75" s="152">
        <v>11189</v>
      </c>
      <c r="AF75" s="152">
        <v>8015</v>
      </c>
      <c r="AG75" s="152">
        <v>12227</v>
      </c>
      <c r="AH75" s="152">
        <v>25144</v>
      </c>
      <c r="AI75" s="152">
        <v>7615</v>
      </c>
      <c r="AJ75" s="152">
        <v>8750</v>
      </c>
      <c r="AK75" s="152">
        <v>33696</v>
      </c>
      <c r="AL75" s="152">
        <v>30340</v>
      </c>
      <c r="AM75" s="152">
        <v>5469</v>
      </c>
      <c r="AN75" s="152">
        <v>10743</v>
      </c>
      <c r="AO75" s="152">
        <v>30321</v>
      </c>
      <c r="AP75" s="152">
        <v>19868</v>
      </c>
      <c r="AQ75" s="152">
        <v>3752.5050099999999</v>
      </c>
      <c r="AR75" s="152">
        <v>4343.8064499999991</v>
      </c>
      <c r="AS75" s="152">
        <v>37921.275929999996</v>
      </c>
      <c r="AT75" s="152">
        <v>19655.155569999995</v>
      </c>
    </row>
    <row r="76" spans="1:46">
      <c r="A76" s="192"/>
      <c r="B76" s="151" t="s">
        <v>56</v>
      </c>
      <c r="C76" s="152">
        <v>0</v>
      </c>
      <c r="D76" s="152">
        <v>0</v>
      </c>
      <c r="E76" s="152">
        <v>0</v>
      </c>
      <c r="F76" s="152">
        <v>0</v>
      </c>
      <c r="G76" s="152">
        <v>0</v>
      </c>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row>
    <row r="77" spans="1:46">
      <c r="A77" s="192"/>
      <c r="B77" s="151" t="s">
        <v>224</v>
      </c>
      <c r="C77" s="149">
        <v>0</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-15654.718800000001</v>
      </c>
      <c r="T77" s="149">
        <v>4177.8031300000002</v>
      </c>
      <c r="U77" s="149">
        <v>24351.614839999998</v>
      </c>
      <c r="V77" s="149">
        <v>6698.5</v>
      </c>
      <c r="W77" s="149">
        <v>49686.29</v>
      </c>
      <c r="X77" s="149">
        <v>37545</v>
      </c>
      <c r="Y77" s="149">
        <v>16480</v>
      </c>
      <c r="Z77" s="149">
        <v>0</v>
      </c>
      <c r="AA77" s="149">
        <v>1870</v>
      </c>
      <c r="AB77" s="149">
        <v>395</v>
      </c>
      <c r="AC77" s="149">
        <v>341</v>
      </c>
      <c r="AD77" s="149">
        <v>0</v>
      </c>
      <c r="AE77" s="149">
        <v>16</v>
      </c>
      <c r="AF77" s="149">
        <v>0</v>
      </c>
      <c r="AG77" s="149">
        <v>0</v>
      </c>
      <c r="AH77" s="149">
        <v>0</v>
      </c>
      <c r="AI77" s="149">
        <v>0</v>
      </c>
      <c r="AJ77" s="149">
        <v>0</v>
      </c>
      <c r="AK77" s="149">
        <v>0</v>
      </c>
      <c r="AL77" s="149">
        <v>0</v>
      </c>
      <c r="AM77" s="149">
        <v>0</v>
      </c>
      <c r="AN77" s="149">
        <v>0</v>
      </c>
      <c r="AO77" s="149">
        <v>0</v>
      </c>
      <c r="AP77" s="149">
        <v>0</v>
      </c>
      <c r="AQ77" s="149">
        <v>-9.8999999999999999E-4</v>
      </c>
      <c r="AR77" s="152">
        <v>-9.8999999999999999E-4</v>
      </c>
      <c r="AS77" s="152">
        <v>-9.8999999999999999E-4</v>
      </c>
      <c r="AT77" s="152">
        <v>-9.8999999999999999E-4</v>
      </c>
    </row>
    <row r="78" spans="1:46">
      <c r="A78" s="192"/>
      <c r="B78" s="151" t="s">
        <v>53</v>
      </c>
      <c r="C78" s="152">
        <v>0</v>
      </c>
      <c r="D78" s="152">
        <v>0</v>
      </c>
      <c r="E78" s="152">
        <v>0</v>
      </c>
      <c r="F78" s="152">
        <v>0</v>
      </c>
      <c r="G78" s="152">
        <v>0</v>
      </c>
      <c r="H78" s="152">
        <v>0</v>
      </c>
      <c r="I78" s="152">
        <v>0</v>
      </c>
      <c r="J78" s="152">
        <v>0</v>
      </c>
      <c r="K78" s="152">
        <v>0</v>
      </c>
      <c r="L78" s="152">
        <v>0</v>
      </c>
      <c r="M78" s="152">
        <v>876.12522855777479</v>
      </c>
      <c r="N78" s="152">
        <v>10632.769900000001</v>
      </c>
      <c r="O78" s="152">
        <v>0</v>
      </c>
      <c r="P78" s="152">
        <v>0</v>
      </c>
      <c r="Q78" s="152">
        <v>0</v>
      </c>
      <c r="R78" s="152">
        <v>0</v>
      </c>
      <c r="S78" s="152">
        <v>0</v>
      </c>
      <c r="T78" s="152">
        <v>0</v>
      </c>
      <c r="U78" s="152">
        <v>0</v>
      </c>
      <c r="V78" s="152">
        <v>0</v>
      </c>
      <c r="W78" s="152">
        <v>0</v>
      </c>
      <c r="X78" s="152">
        <v>0</v>
      </c>
      <c r="Y78" s="152">
        <v>0</v>
      </c>
      <c r="Z78" s="152">
        <v>545</v>
      </c>
      <c r="AA78" s="152">
        <v>0</v>
      </c>
      <c r="AB78" s="152">
        <v>0</v>
      </c>
      <c r="AC78" s="152">
        <v>0</v>
      </c>
      <c r="AD78" s="152">
        <v>0</v>
      </c>
      <c r="AE78" s="152">
        <v>0</v>
      </c>
      <c r="AF78" s="152">
        <v>0</v>
      </c>
      <c r="AG78" s="152">
        <v>0</v>
      </c>
      <c r="AH78" s="152">
        <v>0</v>
      </c>
      <c r="AI78" s="152">
        <v>0</v>
      </c>
      <c r="AJ78" s="152">
        <v>0</v>
      </c>
      <c r="AK78" s="152">
        <v>0</v>
      </c>
      <c r="AL78" s="152">
        <v>0</v>
      </c>
      <c r="AM78" s="152">
        <v>0</v>
      </c>
      <c r="AN78" s="152">
        <v>0</v>
      </c>
      <c r="AO78" s="152">
        <v>0</v>
      </c>
      <c r="AP78" s="152">
        <v>0</v>
      </c>
      <c r="AQ78" s="152">
        <v>-91.091220000000007</v>
      </c>
      <c r="AR78" s="152">
        <v>-91.091220000000007</v>
      </c>
      <c r="AS78" s="152">
        <v>-91.091220000000007</v>
      </c>
      <c r="AT78" s="152">
        <v>-91.091220000000007</v>
      </c>
    </row>
    <row r="79" spans="1:46">
      <c r="A79" s="192"/>
      <c r="B79" s="151" t="s">
        <v>57</v>
      </c>
      <c r="C79" s="152">
        <v>0</v>
      </c>
      <c r="D79" s="152">
        <v>0</v>
      </c>
      <c r="E79" s="152">
        <v>0</v>
      </c>
      <c r="F79" s="152">
        <v>0</v>
      </c>
      <c r="G79" s="152">
        <v>0</v>
      </c>
      <c r="H79" s="152">
        <v>0</v>
      </c>
      <c r="I79" s="152">
        <v>0</v>
      </c>
      <c r="J79" s="152">
        <v>0</v>
      </c>
      <c r="K79" s="152">
        <v>0</v>
      </c>
      <c r="L79" s="152">
        <v>0</v>
      </c>
      <c r="M79" s="152">
        <v>0</v>
      </c>
      <c r="N79" s="152">
        <v>0</v>
      </c>
      <c r="O79" s="152">
        <v>0</v>
      </c>
      <c r="P79" s="152">
        <v>0</v>
      </c>
      <c r="Q79" s="152">
        <v>0</v>
      </c>
      <c r="R79" s="152">
        <v>0</v>
      </c>
      <c r="S79" s="152">
        <v>0</v>
      </c>
      <c r="T79" s="152">
        <v>0</v>
      </c>
      <c r="U79" s="152">
        <v>0</v>
      </c>
      <c r="V79" s="152">
        <v>0</v>
      </c>
      <c r="W79" s="152">
        <v>0</v>
      </c>
      <c r="X79" s="152">
        <v>0</v>
      </c>
      <c r="Y79" s="152">
        <v>0</v>
      </c>
      <c r="Z79" s="152">
        <v>0</v>
      </c>
      <c r="AA79" s="152">
        <v>0</v>
      </c>
      <c r="AB79" s="152">
        <v>0</v>
      </c>
      <c r="AC79" s="152">
        <v>0</v>
      </c>
      <c r="AD79" s="152">
        <v>0</v>
      </c>
      <c r="AE79" s="152">
        <v>0</v>
      </c>
      <c r="AF79" s="152">
        <v>0</v>
      </c>
      <c r="AG79" s="152">
        <v>0</v>
      </c>
      <c r="AH79" s="152">
        <v>0</v>
      </c>
      <c r="AI79" s="152">
        <v>0</v>
      </c>
      <c r="AJ79" s="152">
        <v>0</v>
      </c>
      <c r="AK79" s="152">
        <v>0</v>
      </c>
      <c r="AL79" s="152">
        <v>0</v>
      </c>
      <c r="AM79" s="152">
        <v>0</v>
      </c>
      <c r="AN79" s="152">
        <v>0</v>
      </c>
      <c r="AO79" s="152">
        <v>0</v>
      </c>
      <c r="AP79" s="152">
        <v>0</v>
      </c>
      <c r="AQ79" s="152">
        <v>0</v>
      </c>
      <c r="AR79" s="152">
        <v>0</v>
      </c>
      <c r="AS79" s="152">
        <v>0</v>
      </c>
      <c r="AT79" s="152">
        <v>0</v>
      </c>
    </row>
    <row r="80" spans="1:46">
      <c r="A80" s="193"/>
      <c r="B80" s="154" t="s">
        <v>58</v>
      </c>
      <c r="C80" s="149">
        <v>21.672330000000002</v>
      </c>
      <c r="D80" s="149">
        <v>72.56228999999999</v>
      </c>
      <c r="E80" s="149">
        <v>76.291679999999999</v>
      </c>
      <c r="F80" s="149">
        <v>82.749920000000003</v>
      </c>
      <c r="G80" s="149">
        <v>35.200270000000003</v>
      </c>
      <c r="H80" s="149">
        <v>320.98878999999999</v>
      </c>
      <c r="I80" s="149">
        <v>429.75344000000001</v>
      </c>
      <c r="J80" s="149">
        <v>4521.5260799999996</v>
      </c>
      <c r="K80" s="149">
        <v>8602.7816800000001</v>
      </c>
      <c r="L80" s="149">
        <v>6536.3027499999989</v>
      </c>
      <c r="M80" s="149">
        <v>17245.28643</v>
      </c>
      <c r="N80" s="149">
        <v>16627.963909999999</v>
      </c>
      <c r="O80" s="149">
        <v>8291.8377</v>
      </c>
      <c r="P80" s="149">
        <v>10608.01678</v>
      </c>
      <c r="Q80" s="149">
        <v>10129.742380000002</v>
      </c>
      <c r="R80" s="149">
        <v>4515.0974200000001</v>
      </c>
      <c r="S80" s="149">
        <v>57377.382379999995</v>
      </c>
      <c r="T80" s="149">
        <v>110438.00272999999</v>
      </c>
      <c r="U80" s="149">
        <v>197930.47048000002</v>
      </c>
      <c r="V80" s="149">
        <v>407222.57</v>
      </c>
      <c r="W80" s="149">
        <v>1641504.29</v>
      </c>
      <c r="X80" s="149">
        <v>1823344</v>
      </c>
      <c r="Y80" s="149">
        <v>1910567</v>
      </c>
      <c r="Z80" s="149">
        <v>2179439</v>
      </c>
      <c r="AA80" s="149">
        <v>2332885</v>
      </c>
      <c r="AB80" s="149">
        <v>2385339</v>
      </c>
      <c r="AC80" s="149">
        <v>2478455</v>
      </c>
      <c r="AD80" s="149">
        <v>2474849</v>
      </c>
      <c r="AE80" s="149">
        <v>2509734</v>
      </c>
      <c r="AF80" s="149">
        <v>2550072</v>
      </c>
      <c r="AG80" s="149">
        <v>2599220</v>
      </c>
      <c r="AH80" s="149">
        <v>2688680</v>
      </c>
      <c r="AI80" s="149">
        <v>2652151</v>
      </c>
      <c r="AJ80" s="149">
        <v>2643923</v>
      </c>
      <c r="AK80" s="149">
        <v>2650386</v>
      </c>
      <c r="AL80" s="149">
        <v>2621749</v>
      </c>
      <c r="AM80" s="149">
        <v>2605703</v>
      </c>
      <c r="AN80" s="149">
        <v>2589354</v>
      </c>
      <c r="AO80" s="149">
        <v>2565401</v>
      </c>
      <c r="AP80" s="149">
        <v>2553273</v>
      </c>
      <c r="AQ80" s="149">
        <v>2528419.25122</v>
      </c>
      <c r="AR80" s="149">
        <f>AR81+AR94</f>
        <v>2510267.9808100001</v>
      </c>
      <c r="AS80" s="149">
        <f>AS81+AS94</f>
        <v>2476311.3050700002</v>
      </c>
      <c r="AT80" s="149">
        <f>AT81+AT94</f>
        <v>2452785.3458000012</v>
      </c>
    </row>
    <row r="81" spans="1:46">
      <c r="A81" s="192"/>
      <c r="B81" s="148" t="s">
        <v>59</v>
      </c>
      <c r="C81" s="149">
        <v>21.672330000000002</v>
      </c>
      <c r="D81" s="149">
        <v>72.56228999999999</v>
      </c>
      <c r="E81" s="149">
        <v>76.291679999999999</v>
      </c>
      <c r="F81" s="149">
        <v>82.749920000000003</v>
      </c>
      <c r="G81" s="149">
        <v>35.200270000000003</v>
      </c>
      <c r="H81" s="149">
        <v>320.98878999999999</v>
      </c>
      <c r="I81" s="149">
        <v>429.75344000000001</v>
      </c>
      <c r="J81" s="149">
        <v>4521.5260799999996</v>
      </c>
      <c r="K81" s="149">
        <v>8602.7816800000001</v>
      </c>
      <c r="L81" s="149">
        <v>6536.3027499999989</v>
      </c>
      <c r="M81" s="149">
        <v>17245.28643</v>
      </c>
      <c r="N81" s="149">
        <v>16627.963909999999</v>
      </c>
      <c r="O81" s="149">
        <v>8291.8377</v>
      </c>
      <c r="P81" s="149">
        <v>10608.01678</v>
      </c>
      <c r="Q81" s="149">
        <v>10129.742380000002</v>
      </c>
      <c r="R81" s="149">
        <v>4515.0974200000001</v>
      </c>
      <c r="S81" s="149">
        <v>553.92237999999998</v>
      </c>
      <c r="T81" s="149">
        <v>553.92237999999998</v>
      </c>
      <c r="U81" s="149">
        <v>6869.5463799999998</v>
      </c>
      <c r="V81" s="149">
        <v>60019.7</v>
      </c>
      <c r="W81" s="149">
        <v>104579.01</v>
      </c>
      <c r="X81" s="149">
        <v>92689</v>
      </c>
      <c r="Y81" s="149">
        <v>92527</v>
      </c>
      <c r="Z81" s="149">
        <v>83979</v>
      </c>
      <c r="AA81" s="149">
        <v>83637</v>
      </c>
      <c r="AB81" s="149">
        <v>77010</v>
      </c>
      <c r="AC81" s="149">
        <v>57555</v>
      </c>
      <c r="AD81" s="149">
        <v>41477</v>
      </c>
      <c r="AE81" s="149">
        <v>58421</v>
      </c>
      <c r="AF81" s="149">
        <v>59215</v>
      </c>
      <c r="AG81" s="149">
        <v>59852</v>
      </c>
      <c r="AH81" s="149">
        <v>128689</v>
      </c>
      <c r="AI81" s="149">
        <v>89541</v>
      </c>
      <c r="AJ81" s="149">
        <v>80740</v>
      </c>
      <c r="AK81" s="149">
        <v>91095</v>
      </c>
      <c r="AL81" s="149">
        <v>57337</v>
      </c>
      <c r="AM81" s="149">
        <v>57098</v>
      </c>
      <c r="AN81" s="149">
        <v>56665</v>
      </c>
      <c r="AO81" s="149">
        <v>57397</v>
      </c>
      <c r="AP81" s="149">
        <v>57825</v>
      </c>
      <c r="AQ81" s="149">
        <v>64016.188240000003</v>
      </c>
      <c r="AR81" s="149">
        <f>SUM(AR82:AR93)</f>
        <v>64082.754910000003</v>
      </c>
      <c r="AS81" s="149">
        <f>SUM(AS82:AS93)</f>
        <v>57724.657879999999</v>
      </c>
      <c r="AT81" s="149">
        <f>SUM(AT82:AT93)</f>
        <v>59405.045939999996</v>
      </c>
    </row>
    <row r="82" spans="1:46">
      <c r="A82" s="192"/>
      <c r="B82" s="151" t="s">
        <v>118</v>
      </c>
      <c r="C82" s="149">
        <v>0</v>
      </c>
      <c r="D82" s="149">
        <v>0</v>
      </c>
      <c r="E82" s="149">
        <v>0</v>
      </c>
      <c r="F82" s="149">
        <v>0</v>
      </c>
      <c r="G82" s="149">
        <v>0</v>
      </c>
      <c r="H82" s="149">
        <v>0</v>
      </c>
      <c r="I82" s="149">
        <v>0</v>
      </c>
      <c r="J82" s="149">
        <v>0</v>
      </c>
      <c r="K82" s="149">
        <v>0</v>
      </c>
      <c r="L82" s="149">
        <v>0</v>
      </c>
      <c r="M82" s="149">
        <v>0</v>
      </c>
      <c r="N82" s="149">
        <v>0</v>
      </c>
      <c r="O82" s="149">
        <v>0</v>
      </c>
      <c r="P82" s="149">
        <v>0</v>
      </c>
      <c r="Q82" s="149">
        <v>0</v>
      </c>
      <c r="R82" s="149">
        <v>0</v>
      </c>
      <c r="S82" s="149">
        <v>0</v>
      </c>
      <c r="T82" s="149">
        <v>0</v>
      </c>
      <c r="U82" s="149">
        <v>0</v>
      </c>
      <c r="V82" s="149">
        <v>0</v>
      </c>
      <c r="W82" s="149">
        <v>0</v>
      </c>
      <c r="X82" s="149">
        <v>0</v>
      </c>
      <c r="Y82" s="149">
        <v>0</v>
      </c>
      <c r="Z82" s="149">
        <v>0</v>
      </c>
      <c r="AA82" s="149">
        <v>0</v>
      </c>
      <c r="AB82" s="149">
        <v>0</v>
      </c>
      <c r="AC82" s="149">
        <v>0</v>
      </c>
      <c r="AD82" s="149">
        <v>0</v>
      </c>
      <c r="AE82" s="149">
        <v>0</v>
      </c>
      <c r="AF82" s="149">
        <v>0</v>
      </c>
      <c r="AG82" s="149">
        <v>0</v>
      </c>
      <c r="AH82" s="149">
        <v>0</v>
      </c>
      <c r="AI82" s="149">
        <v>0</v>
      </c>
      <c r="AJ82" s="149">
        <v>0</v>
      </c>
      <c r="AK82" s="149">
        <v>0</v>
      </c>
      <c r="AL82" s="149">
        <v>0</v>
      </c>
      <c r="AM82" s="149">
        <v>0</v>
      </c>
      <c r="AN82" s="149">
        <v>0</v>
      </c>
      <c r="AO82" s="149">
        <v>0</v>
      </c>
      <c r="AP82" s="149">
        <v>0</v>
      </c>
      <c r="AQ82" s="149">
        <v>0</v>
      </c>
      <c r="AR82" s="152">
        <v>0</v>
      </c>
      <c r="AS82" s="152">
        <v>0</v>
      </c>
      <c r="AT82" s="152">
        <v>0</v>
      </c>
    </row>
    <row r="83" spans="1:46">
      <c r="A83" s="192"/>
      <c r="B83" s="151" t="s">
        <v>98</v>
      </c>
      <c r="C83" s="149">
        <v>0</v>
      </c>
      <c r="D83" s="149">
        <v>0</v>
      </c>
      <c r="E83" s="149">
        <v>0</v>
      </c>
      <c r="F83" s="149">
        <v>0</v>
      </c>
      <c r="G83" s="149">
        <v>0</v>
      </c>
      <c r="H83" s="149">
        <v>0</v>
      </c>
      <c r="I83" s="149">
        <v>0</v>
      </c>
      <c r="J83" s="149">
        <v>0</v>
      </c>
      <c r="K83" s="149">
        <v>0</v>
      </c>
      <c r="L83" s="149">
        <v>0</v>
      </c>
      <c r="M83" s="149">
        <v>0</v>
      </c>
      <c r="N83" s="149">
        <v>0</v>
      </c>
      <c r="O83" s="149">
        <v>0</v>
      </c>
      <c r="P83" s="149">
        <v>0</v>
      </c>
      <c r="Q83" s="149">
        <v>0</v>
      </c>
      <c r="R83" s="149">
        <v>0</v>
      </c>
      <c r="S83" s="149">
        <v>0</v>
      </c>
      <c r="T83" s="149">
        <v>0</v>
      </c>
      <c r="U83" s="149">
        <v>0</v>
      </c>
      <c r="V83" s="149">
        <v>0</v>
      </c>
      <c r="W83" s="149">
        <v>0</v>
      </c>
      <c r="X83" s="149">
        <v>0</v>
      </c>
      <c r="Y83" s="149">
        <v>0</v>
      </c>
      <c r="Z83" s="149">
        <v>0</v>
      </c>
      <c r="AA83" s="149">
        <v>0</v>
      </c>
      <c r="AB83" s="149">
        <v>0</v>
      </c>
      <c r="AC83" s="149">
        <v>0</v>
      </c>
      <c r="AD83" s="149">
        <v>0</v>
      </c>
      <c r="AE83" s="149">
        <v>0</v>
      </c>
      <c r="AF83" s="149">
        <v>0</v>
      </c>
      <c r="AG83" s="149">
        <v>0</v>
      </c>
      <c r="AH83" s="149">
        <v>0</v>
      </c>
      <c r="AI83" s="149">
        <v>0</v>
      </c>
      <c r="AJ83" s="149">
        <v>0</v>
      </c>
      <c r="AK83" s="149">
        <v>0</v>
      </c>
      <c r="AL83" s="149">
        <v>0</v>
      </c>
      <c r="AM83" s="149">
        <v>0</v>
      </c>
      <c r="AN83" s="149">
        <v>0</v>
      </c>
      <c r="AO83" s="149">
        <v>0</v>
      </c>
      <c r="AP83" s="149">
        <v>0</v>
      </c>
      <c r="AQ83" s="149">
        <v>0</v>
      </c>
      <c r="AR83" s="152">
        <v>0</v>
      </c>
      <c r="AS83" s="152">
        <v>0</v>
      </c>
      <c r="AT83" s="152">
        <v>0</v>
      </c>
    </row>
    <row r="84" spans="1:46">
      <c r="A84" s="192"/>
      <c r="B84" s="151" t="s">
        <v>207</v>
      </c>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v>0</v>
      </c>
      <c r="AE84" s="149">
        <v>0</v>
      </c>
      <c r="AF84" s="149">
        <v>0</v>
      </c>
      <c r="AG84" s="149">
        <v>0</v>
      </c>
      <c r="AH84" s="149">
        <v>0</v>
      </c>
      <c r="AI84" s="149">
        <v>0</v>
      </c>
      <c r="AJ84" s="149">
        <v>0</v>
      </c>
      <c r="AK84" s="149">
        <v>0</v>
      </c>
      <c r="AL84" s="149">
        <v>0</v>
      </c>
      <c r="AM84" s="149">
        <v>0</v>
      </c>
      <c r="AN84" s="149">
        <v>0</v>
      </c>
      <c r="AO84" s="149">
        <v>0</v>
      </c>
      <c r="AP84" s="149">
        <v>0</v>
      </c>
      <c r="AQ84" s="149">
        <v>0</v>
      </c>
      <c r="AR84" s="152">
        <v>0</v>
      </c>
      <c r="AS84" s="152">
        <v>0</v>
      </c>
      <c r="AT84" s="152">
        <v>0</v>
      </c>
    </row>
    <row r="85" spans="1:46">
      <c r="A85" s="192"/>
      <c r="B85" s="151" t="s">
        <v>50</v>
      </c>
      <c r="C85" s="155">
        <v>0</v>
      </c>
      <c r="D85" s="155">
        <v>0</v>
      </c>
      <c r="E85" s="155">
        <v>0</v>
      </c>
      <c r="F85" s="155">
        <v>0</v>
      </c>
      <c r="G85" s="155">
        <v>0</v>
      </c>
      <c r="H85" s="155">
        <v>0</v>
      </c>
      <c r="I85" s="155">
        <v>0</v>
      </c>
      <c r="J85" s="155">
        <v>0</v>
      </c>
      <c r="K85" s="155">
        <v>0</v>
      </c>
      <c r="L85" s="155">
        <v>0</v>
      </c>
      <c r="M85" s="155">
        <v>0</v>
      </c>
      <c r="N85" s="155">
        <v>0</v>
      </c>
      <c r="O85" s="155">
        <v>0</v>
      </c>
      <c r="P85" s="155">
        <v>0</v>
      </c>
      <c r="Q85" s="155">
        <v>0</v>
      </c>
      <c r="R85" s="155">
        <v>0</v>
      </c>
      <c r="S85" s="155">
        <v>0</v>
      </c>
      <c r="T85" s="155">
        <v>0</v>
      </c>
      <c r="U85" s="155">
        <v>0</v>
      </c>
      <c r="V85" s="155">
        <v>0</v>
      </c>
      <c r="W85" s="155">
        <v>1702.73</v>
      </c>
      <c r="X85" s="155">
        <v>2529</v>
      </c>
      <c r="Y85" s="155">
        <v>4840</v>
      </c>
      <c r="Z85" s="155">
        <v>0</v>
      </c>
      <c r="AA85" s="155">
        <v>6726</v>
      </c>
      <c r="AB85" s="155">
        <v>8292</v>
      </c>
      <c r="AC85" s="155">
        <v>4195</v>
      </c>
      <c r="AD85" s="155">
        <v>4231</v>
      </c>
      <c r="AE85" s="155">
        <v>4229</v>
      </c>
      <c r="AF85" s="155">
        <v>4231</v>
      </c>
      <c r="AG85" s="155">
        <v>4232</v>
      </c>
      <c r="AH85" s="155">
        <v>4232</v>
      </c>
      <c r="AI85" s="155">
        <v>4267</v>
      </c>
      <c r="AJ85" s="155">
        <v>4215</v>
      </c>
      <c r="AK85" s="155">
        <v>371</v>
      </c>
      <c r="AL85" s="155">
        <v>23</v>
      </c>
      <c r="AM85" s="155">
        <v>1208</v>
      </c>
      <c r="AN85" s="155">
        <v>89</v>
      </c>
      <c r="AO85" s="155">
        <v>66</v>
      </c>
      <c r="AP85" s="155">
        <v>87</v>
      </c>
      <c r="AQ85" s="155">
        <v>0</v>
      </c>
      <c r="AR85" s="155">
        <v>0</v>
      </c>
      <c r="AS85" s="155">
        <v>0</v>
      </c>
      <c r="AT85" s="155">
        <v>0</v>
      </c>
    </row>
    <row r="86" spans="1:46">
      <c r="A86" s="192"/>
      <c r="B86" s="151" t="s">
        <v>63</v>
      </c>
      <c r="C86" s="155">
        <v>0</v>
      </c>
      <c r="D86" s="155">
        <v>0</v>
      </c>
      <c r="E86" s="155">
        <v>0</v>
      </c>
      <c r="F86" s="155">
        <v>0</v>
      </c>
      <c r="G86" s="155">
        <v>0</v>
      </c>
      <c r="H86" s="155">
        <v>0</v>
      </c>
      <c r="I86" s="155">
        <v>0</v>
      </c>
      <c r="J86" s="155">
        <v>0</v>
      </c>
      <c r="K86" s="155">
        <v>0</v>
      </c>
      <c r="L86" s="155">
        <v>0</v>
      </c>
      <c r="M86" s="155">
        <v>0</v>
      </c>
      <c r="N86" s="155">
        <v>0</v>
      </c>
      <c r="O86" s="155">
        <v>0</v>
      </c>
      <c r="P86" s="155">
        <v>0</v>
      </c>
      <c r="Q86" s="155">
        <v>0</v>
      </c>
      <c r="R86" s="155">
        <v>0</v>
      </c>
      <c r="S86" s="155">
        <v>0</v>
      </c>
      <c r="T86" s="155">
        <v>0</v>
      </c>
      <c r="U86" s="155">
        <v>0</v>
      </c>
      <c r="V86" s="155">
        <v>0</v>
      </c>
      <c r="W86" s="155">
        <v>220.36</v>
      </c>
      <c r="X86" s="155">
        <v>0</v>
      </c>
      <c r="Y86" s="155">
        <v>0</v>
      </c>
      <c r="Z86" s="155">
        <v>6181</v>
      </c>
      <c r="AA86" s="155">
        <v>0</v>
      </c>
      <c r="AB86" s="155">
        <v>0</v>
      </c>
      <c r="AC86" s="155">
        <v>0</v>
      </c>
      <c r="AD86" s="155">
        <v>0</v>
      </c>
      <c r="AE86" s="155">
        <v>0</v>
      </c>
      <c r="AF86" s="155">
        <v>0</v>
      </c>
      <c r="AG86" s="155">
        <v>0</v>
      </c>
      <c r="AH86" s="155">
        <v>0</v>
      </c>
      <c r="AI86" s="155">
        <v>0</v>
      </c>
      <c r="AJ86" s="155">
        <v>0</v>
      </c>
      <c r="AK86" s="155">
        <v>0</v>
      </c>
      <c r="AL86" s="155">
        <v>0</v>
      </c>
      <c r="AM86" s="155">
        <v>0</v>
      </c>
      <c r="AN86" s="155">
        <v>0</v>
      </c>
      <c r="AO86" s="155">
        <v>0</v>
      </c>
      <c r="AP86" s="155">
        <v>0</v>
      </c>
      <c r="AQ86" s="155">
        <v>0</v>
      </c>
      <c r="AR86" s="155">
        <v>0</v>
      </c>
      <c r="AS86" s="155">
        <v>0</v>
      </c>
      <c r="AT86" s="155">
        <v>0</v>
      </c>
    </row>
    <row r="87" spans="1:46">
      <c r="A87" s="192"/>
      <c r="B87" s="151" t="s">
        <v>119</v>
      </c>
      <c r="C87" s="149">
        <v>0</v>
      </c>
      <c r="D87" s="149">
        <v>0</v>
      </c>
      <c r="E87" s="149">
        <v>0</v>
      </c>
      <c r="F87" s="152">
        <v>0</v>
      </c>
      <c r="G87" s="152">
        <v>0</v>
      </c>
      <c r="H87" s="152">
        <v>0</v>
      </c>
      <c r="I87" s="152">
        <v>0</v>
      </c>
      <c r="J87" s="152">
        <v>0</v>
      </c>
      <c r="K87" s="152">
        <v>0</v>
      </c>
      <c r="L87" s="152">
        <v>0</v>
      </c>
      <c r="M87" s="152">
        <v>0</v>
      </c>
      <c r="N87" s="152">
        <v>0</v>
      </c>
      <c r="O87" s="152">
        <v>0</v>
      </c>
      <c r="P87" s="152">
        <v>0</v>
      </c>
      <c r="Q87" s="152">
        <v>0</v>
      </c>
      <c r="R87" s="152">
        <v>0</v>
      </c>
      <c r="S87" s="152">
        <v>0</v>
      </c>
      <c r="T87" s="152">
        <v>0</v>
      </c>
      <c r="U87" s="152">
        <v>0</v>
      </c>
      <c r="V87" s="152">
        <v>75.150000000000006</v>
      </c>
      <c r="W87" s="152">
        <v>556.45000000000005</v>
      </c>
      <c r="X87" s="152">
        <v>556</v>
      </c>
      <c r="Y87" s="152">
        <v>556</v>
      </c>
      <c r="Z87" s="152">
        <v>75</v>
      </c>
      <c r="AA87" s="152">
        <v>4393</v>
      </c>
      <c r="AB87" s="152">
        <v>4464</v>
      </c>
      <c r="AC87" s="152">
        <v>4464</v>
      </c>
      <c r="AD87" s="152">
        <v>4510</v>
      </c>
      <c r="AE87" s="152">
        <v>4511</v>
      </c>
      <c r="AF87" s="152">
        <v>4505</v>
      </c>
      <c r="AG87" s="152">
        <v>4527</v>
      </c>
      <c r="AH87" s="152">
        <v>4640</v>
      </c>
      <c r="AI87" s="152">
        <v>4839</v>
      </c>
      <c r="AJ87" s="152">
        <v>4844</v>
      </c>
      <c r="AK87" s="152">
        <v>4844</v>
      </c>
      <c r="AL87" s="152">
        <v>4809</v>
      </c>
      <c r="AM87" s="152">
        <v>4809</v>
      </c>
      <c r="AN87" s="152">
        <v>4809</v>
      </c>
      <c r="AO87" s="152">
        <v>4809</v>
      </c>
      <c r="AP87" s="152">
        <v>4793</v>
      </c>
      <c r="AQ87" s="152">
        <v>11889.285300000001</v>
      </c>
      <c r="AR87" s="152">
        <v>12169.676039999998</v>
      </c>
      <c r="AS87" s="152">
        <v>5012.9860899999994</v>
      </c>
      <c r="AT87" s="152">
        <v>4989.4106600000005</v>
      </c>
    </row>
    <row r="88" spans="1:46">
      <c r="A88" s="192"/>
      <c r="B88" s="151" t="s">
        <v>61</v>
      </c>
      <c r="C88" s="155">
        <v>0</v>
      </c>
      <c r="D88" s="155">
        <v>0</v>
      </c>
      <c r="E88" s="155">
        <v>0</v>
      </c>
      <c r="F88" s="155">
        <v>0</v>
      </c>
      <c r="G88" s="155">
        <v>0</v>
      </c>
      <c r="H88" s="155">
        <v>0</v>
      </c>
      <c r="I88" s="155">
        <v>0</v>
      </c>
      <c r="J88" s="155">
        <v>0</v>
      </c>
      <c r="K88" s="155">
        <v>0</v>
      </c>
      <c r="L88" s="155">
        <v>0</v>
      </c>
      <c r="M88" s="155">
        <v>0</v>
      </c>
      <c r="N88" s="155">
        <v>0</v>
      </c>
      <c r="O88" s="155">
        <v>0</v>
      </c>
      <c r="P88" s="155">
        <v>0</v>
      </c>
      <c r="Q88" s="155">
        <v>0</v>
      </c>
      <c r="R88" s="155">
        <v>0</v>
      </c>
      <c r="S88" s="155">
        <v>0</v>
      </c>
      <c r="T88" s="155">
        <v>0</v>
      </c>
      <c r="U88" s="155">
        <v>0</v>
      </c>
      <c r="V88" s="155">
        <v>0</v>
      </c>
      <c r="W88" s="155">
        <v>193.75</v>
      </c>
      <c r="X88" s="155">
        <v>144</v>
      </c>
      <c r="Y88" s="155">
        <v>160</v>
      </c>
      <c r="Z88" s="155">
        <v>160</v>
      </c>
      <c r="AA88" s="155">
        <v>160</v>
      </c>
      <c r="AB88" s="155">
        <v>160</v>
      </c>
      <c r="AC88" s="155">
        <v>160</v>
      </c>
      <c r="AD88" s="155">
        <v>161</v>
      </c>
      <c r="AE88" s="155">
        <v>161</v>
      </c>
      <c r="AF88" s="155">
        <v>161</v>
      </c>
      <c r="AG88" s="155">
        <v>161</v>
      </c>
      <c r="AH88" s="155">
        <v>172</v>
      </c>
      <c r="AI88" s="155">
        <v>172</v>
      </c>
      <c r="AJ88" s="155">
        <v>172</v>
      </c>
      <c r="AK88" s="155">
        <v>172</v>
      </c>
      <c r="AL88" s="155">
        <v>172</v>
      </c>
      <c r="AM88" s="155">
        <v>172</v>
      </c>
      <c r="AN88" s="155">
        <v>172</v>
      </c>
      <c r="AO88" s="155">
        <v>172</v>
      </c>
      <c r="AP88" s="155">
        <v>172</v>
      </c>
      <c r="AQ88" s="155">
        <v>122.69064999999999</v>
      </c>
      <c r="AR88" s="155">
        <v>0</v>
      </c>
      <c r="AS88" s="155">
        <v>0</v>
      </c>
      <c r="AT88" s="155">
        <v>0</v>
      </c>
    </row>
    <row r="89" spans="1:46">
      <c r="A89" s="192"/>
      <c r="B89" s="151" t="s">
        <v>120</v>
      </c>
      <c r="C89" s="152">
        <v>21.672330000000002</v>
      </c>
      <c r="D89" s="152">
        <v>72.56228999999999</v>
      </c>
      <c r="E89" s="152">
        <v>76.291679999999999</v>
      </c>
      <c r="F89" s="152">
        <v>82.749920000000003</v>
      </c>
      <c r="G89" s="152">
        <v>35.200270000000003</v>
      </c>
      <c r="H89" s="152">
        <v>320.98878999999999</v>
      </c>
      <c r="I89" s="152">
        <v>429.75344000000001</v>
      </c>
      <c r="J89" s="152">
        <v>4521.5260799999996</v>
      </c>
      <c r="K89" s="152">
        <v>8602.7816800000001</v>
      </c>
      <c r="L89" s="152">
        <v>6536.3027499999989</v>
      </c>
      <c r="M89" s="152">
        <v>17245.28643</v>
      </c>
      <c r="N89" s="152">
        <v>16627.963909999999</v>
      </c>
      <c r="O89" s="152">
        <v>8291.8377</v>
      </c>
      <c r="P89" s="152">
        <v>10608.01678</v>
      </c>
      <c r="Q89" s="152">
        <v>10129.742380000002</v>
      </c>
      <c r="R89" s="152">
        <v>4515.0974200000001</v>
      </c>
      <c r="S89" s="152">
        <v>553.92237999999998</v>
      </c>
      <c r="T89" s="152">
        <v>553.92237999999998</v>
      </c>
      <c r="U89" s="152">
        <v>6869.5463799999998</v>
      </c>
      <c r="V89" s="152">
        <v>11606.74</v>
      </c>
      <c r="W89" s="152">
        <v>29328.44</v>
      </c>
      <c r="X89" s="152">
        <v>20487</v>
      </c>
      <c r="Y89" s="152">
        <v>21353</v>
      </c>
      <c r="Z89" s="152">
        <v>20448</v>
      </c>
      <c r="AA89" s="152">
        <v>19386</v>
      </c>
      <c r="AB89" s="152">
        <v>16984</v>
      </c>
      <c r="AC89" s="152">
        <v>11623</v>
      </c>
      <c r="AD89" s="152">
        <v>-1639</v>
      </c>
      <c r="AE89" s="152">
        <v>21097</v>
      </c>
      <c r="AF89" s="152">
        <v>21287</v>
      </c>
      <c r="AG89" s="152">
        <v>21316</v>
      </c>
      <c r="AH89" s="152">
        <v>88156</v>
      </c>
      <c r="AI89" s="152">
        <v>51272</v>
      </c>
      <c r="AJ89" s="152">
        <v>42213</v>
      </c>
      <c r="AK89" s="152">
        <v>55599</v>
      </c>
      <c r="AL89" s="152">
        <v>21718</v>
      </c>
      <c r="AM89" s="152">
        <v>22249</v>
      </c>
      <c r="AN89" s="152">
        <v>21664</v>
      </c>
      <c r="AO89" s="152">
        <v>21668</v>
      </c>
      <c r="AP89" s="152">
        <v>21668</v>
      </c>
      <c r="AQ89" s="152">
        <v>21668.243429999999</v>
      </c>
      <c r="AR89" s="152">
        <v>21668.243430000002</v>
      </c>
      <c r="AS89" s="152">
        <v>21668.243430000002</v>
      </c>
      <c r="AT89" s="152">
        <v>21668.243430000002</v>
      </c>
    </row>
    <row r="90" spans="1:46">
      <c r="A90" s="192"/>
      <c r="B90" s="151" t="s">
        <v>62</v>
      </c>
      <c r="C90" s="155">
        <v>0</v>
      </c>
      <c r="D90" s="155">
        <v>0</v>
      </c>
      <c r="E90" s="155">
        <v>0</v>
      </c>
      <c r="F90" s="155">
        <v>0</v>
      </c>
      <c r="G90" s="155">
        <v>0</v>
      </c>
      <c r="H90" s="155">
        <v>0</v>
      </c>
      <c r="I90" s="155">
        <v>0</v>
      </c>
      <c r="J90" s="155">
        <v>0</v>
      </c>
      <c r="K90" s="155">
        <v>0</v>
      </c>
      <c r="L90" s="155">
        <v>0</v>
      </c>
      <c r="M90" s="155">
        <v>0</v>
      </c>
      <c r="N90" s="155">
        <v>0</v>
      </c>
      <c r="O90" s="155">
        <v>0</v>
      </c>
      <c r="P90" s="155">
        <v>0</v>
      </c>
      <c r="Q90" s="155">
        <v>0</v>
      </c>
      <c r="R90" s="155">
        <v>0</v>
      </c>
      <c r="S90" s="155">
        <v>0</v>
      </c>
      <c r="T90" s="155">
        <v>0</v>
      </c>
      <c r="U90" s="155">
        <v>0</v>
      </c>
      <c r="V90" s="155">
        <v>48337.81</v>
      </c>
      <c r="W90" s="155">
        <v>72577.279999999999</v>
      </c>
      <c r="X90" s="155">
        <v>68973</v>
      </c>
      <c r="Y90" s="155">
        <v>65618</v>
      </c>
      <c r="Z90" s="155">
        <v>57032</v>
      </c>
      <c r="AA90" s="155">
        <v>52972</v>
      </c>
      <c r="AB90" s="155">
        <v>47110</v>
      </c>
      <c r="AC90" s="155">
        <v>37113</v>
      </c>
      <c r="AD90" s="155">
        <v>34214</v>
      </c>
      <c r="AE90" s="155">
        <v>28423</v>
      </c>
      <c r="AF90" s="155">
        <v>29031</v>
      </c>
      <c r="AG90" s="155">
        <v>29616</v>
      </c>
      <c r="AH90" s="155">
        <v>31489</v>
      </c>
      <c r="AI90" s="155">
        <v>28991</v>
      </c>
      <c r="AJ90" s="155">
        <v>29296</v>
      </c>
      <c r="AK90" s="155">
        <v>30109</v>
      </c>
      <c r="AL90" s="155">
        <v>30615</v>
      </c>
      <c r="AM90" s="155">
        <v>28660</v>
      </c>
      <c r="AN90" s="155">
        <v>29931</v>
      </c>
      <c r="AO90" s="155">
        <v>30682</v>
      </c>
      <c r="AP90" s="155">
        <v>31105</v>
      </c>
      <c r="AQ90" s="155">
        <v>30116.991289999998</v>
      </c>
      <c r="AR90" s="155">
        <v>29816.275100000003</v>
      </c>
      <c r="AS90" s="155">
        <v>30362.568009999999</v>
      </c>
      <c r="AT90" s="155">
        <v>31765.950359999999</v>
      </c>
    </row>
    <row r="91" spans="1:46">
      <c r="A91" s="192"/>
      <c r="B91" s="151" t="s">
        <v>93</v>
      </c>
      <c r="C91" s="149">
        <v>0</v>
      </c>
      <c r="D91" s="149">
        <v>0</v>
      </c>
      <c r="E91" s="149">
        <v>0</v>
      </c>
      <c r="F91" s="152">
        <v>0</v>
      </c>
      <c r="G91" s="152">
        <v>0</v>
      </c>
      <c r="H91" s="152">
        <v>0</v>
      </c>
      <c r="I91" s="152">
        <v>0</v>
      </c>
      <c r="J91" s="152">
        <v>0</v>
      </c>
      <c r="K91" s="152">
        <v>0</v>
      </c>
      <c r="L91" s="152">
        <v>0</v>
      </c>
      <c r="M91" s="152">
        <v>0</v>
      </c>
      <c r="N91" s="152">
        <v>0</v>
      </c>
      <c r="O91" s="152">
        <v>0</v>
      </c>
      <c r="P91" s="152">
        <v>0</v>
      </c>
      <c r="Q91" s="152">
        <v>0</v>
      </c>
      <c r="R91" s="152">
        <v>0</v>
      </c>
      <c r="S91" s="152">
        <v>0</v>
      </c>
      <c r="T91" s="152">
        <v>0</v>
      </c>
      <c r="U91" s="152">
        <v>0</v>
      </c>
      <c r="V91" s="152">
        <v>0</v>
      </c>
      <c r="W91" s="152">
        <v>0</v>
      </c>
      <c r="X91" s="152">
        <v>0</v>
      </c>
      <c r="Y91" s="152">
        <v>0</v>
      </c>
      <c r="Z91" s="152">
        <v>0</v>
      </c>
      <c r="AA91" s="152">
        <v>0</v>
      </c>
      <c r="AB91" s="152">
        <v>0</v>
      </c>
      <c r="AC91" s="152">
        <v>0</v>
      </c>
      <c r="AD91" s="152">
        <v>0</v>
      </c>
      <c r="AE91" s="152">
        <v>0</v>
      </c>
      <c r="AF91" s="152">
        <v>0</v>
      </c>
      <c r="AG91" s="152">
        <v>0</v>
      </c>
      <c r="AH91" s="152">
        <v>0</v>
      </c>
      <c r="AI91" s="152">
        <v>0</v>
      </c>
      <c r="AJ91" s="152">
        <v>0</v>
      </c>
      <c r="AK91" s="152">
        <v>0</v>
      </c>
      <c r="AL91" s="152">
        <v>0</v>
      </c>
      <c r="AM91" s="152">
        <v>0</v>
      </c>
      <c r="AN91" s="152">
        <v>0</v>
      </c>
      <c r="AO91" s="152">
        <v>0</v>
      </c>
      <c r="AP91" s="152">
        <v>0</v>
      </c>
      <c r="AQ91" s="152">
        <v>0</v>
      </c>
      <c r="AR91" s="152">
        <v>0</v>
      </c>
      <c r="AS91" s="152">
        <v>0</v>
      </c>
      <c r="AT91" s="152">
        <v>0</v>
      </c>
    </row>
    <row r="92" spans="1:46">
      <c r="A92" s="192"/>
      <c r="B92" s="151" t="s">
        <v>53</v>
      </c>
      <c r="C92" s="155">
        <v>0</v>
      </c>
      <c r="D92" s="155">
        <v>0</v>
      </c>
      <c r="E92" s="155">
        <v>0</v>
      </c>
      <c r="F92" s="155">
        <v>0</v>
      </c>
      <c r="G92" s="155">
        <v>0</v>
      </c>
      <c r="H92" s="155">
        <v>0</v>
      </c>
      <c r="I92" s="155">
        <v>0</v>
      </c>
      <c r="J92" s="155">
        <v>0</v>
      </c>
      <c r="K92" s="155">
        <v>0</v>
      </c>
      <c r="L92" s="155">
        <v>0</v>
      </c>
      <c r="M92" s="155">
        <v>0</v>
      </c>
      <c r="N92" s="155">
        <v>0</v>
      </c>
      <c r="O92" s="155">
        <v>0</v>
      </c>
      <c r="P92" s="155">
        <v>0</v>
      </c>
      <c r="Q92" s="155">
        <v>0</v>
      </c>
      <c r="R92" s="155">
        <v>0</v>
      </c>
      <c r="S92" s="155">
        <v>0</v>
      </c>
      <c r="T92" s="155">
        <v>0</v>
      </c>
      <c r="U92" s="155">
        <v>0</v>
      </c>
      <c r="V92" s="155">
        <v>0</v>
      </c>
      <c r="W92" s="155">
        <v>0</v>
      </c>
      <c r="X92" s="155">
        <v>0</v>
      </c>
      <c r="Y92" s="155">
        <v>0</v>
      </c>
      <c r="Z92" s="155">
        <v>83</v>
      </c>
      <c r="AA92" s="155">
        <v>0</v>
      </c>
      <c r="AB92" s="155">
        <v>0</v>
      </c>
      <c r="AC92" s="155">
        <v>0</v>
      </c>
      <c r="AD92" s="155">
        <v>0</v>
      </c>
      <c r="AE92" s="155">
        <v>0</v>
      </c>
      <c r="AF92" s="155">
        <v>0</v>
      </c>
      <c r="AG92" s="155">
        <v>0</v>
      </c>
      <c r="AH92" s="155">
        <v>0</v>
      </c>
      <c r="AI92" s="155">
        <v>0</v>
      </c>
      <c r="AJ92" s="155">
        <v>0</v>
      </c>
      <c r="AK92" s="155">
        <v>0</v>
      </c>
      <c r="AL92" s="155">
        <v>0</v>
      </c>
      <c r="AM92" s="155">
        <v>0</v>
      </c>
      <c r="AN92" s="155">
        <v>0</v>
      </c>
      <c r="AO92" s="155">
        <v>0</v>
      </c>
      <c r="AP92" s="155">
        <v>0</v>
      </c>
      <c r="AQ92" s="155">
        <v>218.97757000000001</v>
      </c>
      <c r="AR92" s="155">
        <v>428.56033999999994</v>
      </c>
      <c r="AS92" s="155">
        <v>680.86034999999993</v>
      </c>
      <c r="AT92" s="155">
        <v>981.44149000000016</v>
      </c>
    </row>
    <row r="93" spans="1:46">
      <c r="A93" s="192"/>
      <c r="B93" s="151" t="s">
        <v>60</v>
      </c>
      <c r="C93" s="149">
        <v>0</v>
      </c>
      <c r="D93" s="149">
        <v>0</v>
      </c>
      <c r="E93" s="149">
        <v>0</v>
      </c>
      <c r="F93" s="149">
        <v>0</v>
      </c>
      <c r="G93" s="149">
        <v>0</v>
      </c>
      <c r="H93" s="149">
        <v>0</v>
      </c>
      <c r="I93" s="149">
        <v>0</v>
      </c>
      <c r="J93" s="149">
        <v>0</v>
      </c>
      <c r="K93" s="149">
        <v>0</v>
      </c>
      <c r="L93" s="149">
        <v>0</v>
      </c>
      <c r="M93" s="149">
        <v>0</v>
      </c>
      <c r="N93" s="149">
        <v>0</v>
      </c>
      <c r="O93" s="149">
        <v>0</v>
      </c>
      <c r="P93" s="149">
        <v>0</v>
      </c>
      <c r="Q93" s="149">
        <v>0</v>
      </c>
      <c r="R93" s="149">
        <v>0</v>
      </c>
      <c r="S93" s="149">
        <v>0</v>
      </c>
      <c r="T93" s="149">
        <v>0</v>
      </c>
      <c r="U93" s="149">
        <v>0</v>
      </c>
      <c r="V93" s="149">
        <v>0</v>
      </c>
      <c r="W93" s="149">
        <v>0</v>
      </c>
      <c r="X93" s="149">
        <v>0</v>
      </c>
      <c r="Y93" s="149">
        <v>0</v>
      </c>
      <c r="Z93" s="149">
        <v>0</v>
      </c>
      <c r="AA93" s="149">
        <v>0</v>
      </c>
      <c r="AB93" s="149">
        <v>0</v>
      </c>
      <c r="AC93" s="149">
        <v>0</v>
      </c>
      <c r="AD93" s="149">
        <v>0</v>
      </c>
      <c r="AE93" s="149">
        <v>0</v>
      </c>
      <c r="AF93" s="149">
        <v>0</v>
      </c>
      <c r="AG93" s="149">
        <v>0</v>
      </c>
      <c r="AH93" s="149">
        <v>0</v>
      </c>
      <c r="AI93" s="149">
        <v>0</v>
      </c>
      <c r="AJ93" s="149">
        <v>0</v>
      </c>
      <c r="AK93" s="149">
        <v>0</v>
      </c>
      <c r="AL93" s="149">
        <v>0</v>
      </c>
      <c r="AM93" s="149">
        <v>0</v>
      </c>
      <c r="AN93" s="149">
        <v>0</v>
      </c>
      <c r="AO93" s="149">
        <v>0</v>
      </c>
      <c r="AP93" s="149">
        <v>0</v>
      </c>
      <c r="AQ93" s="149">
        <v>0</v>
      </c>
      <c r="AR93" s="152">
        <v>0</v>
      </c>
      <c r="AS93" s="152">
        <v>0</v>
      </c>
      <c r="AT93" s="152">
        <v>0</v>
      </c>
    </row>
    <row r="94" spans="1:46">
      <c r="A94" s="193"/>
      <c r="B94" s="154" t="s">
        <v>64</v>
      </c>
      <c r="C94" s="149">
        <v>0</v>
      </c>
      <c r="D94" s="149">
        <v>0</v>
      </c>
      <c r="E94" s="149">
        <v>0</v>
      </c>
      <c r="F94" s="149">
        <v>0</v>
      </c>
      <c r="G94" s="149">
        <v>0</v>
      </c>
      <c r="H94" s="149">
        <v>0</v>
      </c>
      <c r="I94" s="149">
        <v>0</v>
      </c>
      <c r="J94" s="149">
        <v>0</v>
      </c>
      <c r="K94" s="149">
        <v>0</v>
      </c>
      <c r="L94" s="149">
        <v>0</v>
      </c>
      <c r="M94" s="149">
        <v>0</v>
      </c>
      <c r="N94" s="149">
        <v>0</v>
      </c>
      <c r="O94" s="149">
        <v>0</v>
      </c>
      <c r="P94" s="149">
        <v>0</v>
      </c>
      <c r="Q94" s="149">
        <v>0</v>
      </c>
      <c r="R94" s="149">
        <v>0</v>
      </c>
      <c r="S94" s="149">
        <v>56823.46</v>
      </c>
      <c r="T94" s="149">
        <v>109884.08034999999</v>
      </c>
      <c r="U94" s="149">
        <v>191060.9241</v>
      </c>
      <c r="V94" s="149">
        <v>347202.87</v>
      </c>
      <c r="W94" s="149">
        <v>1536925.28</v>
      </c>
      <c r="X94" s="149">
        <v>1730655</v>
      </c>
      <c r="Y94" s="149">
        <v>1818040</v>
      </c>
      <c r="Z94" s="149">
        <v>2095460</v>
      </c>
      <c r="AA94" s="149">
        <v>2249248</v>
      </c>
      <c r="AB94" s="149">
        <v>2308329</v>
      </c>
      <c r="AC94" s="149">
        <v>2420900</v>
      </c>
      <c r="AD94" s="149">
        <v>2433372</v>
      </c>
      <c r="AE94" s="149">
        <v>2451313</v>
      </c>
      <c r="AF94" s="149">
        <v>2490857</v>
      </c>
      <c r="AG94" s="149">
        <v>2539368</v>
      </c>
      <c r="AH94" s="149">
        <v>2559991</v>
      </c>
      <c r="AI94" s="149">
        <v>2562610</v>
      </c>
      <c r="AJ94" s="149">
        <v>2563183</v>
      </c>
      <c r="AK94" s="149">
        <v>2559291</v>
      </c>
      <c r="AL94" s="149">
        <v>2564412</v>
      </c>
      <c r="AM94" s="149">
        <v>2548605</v>
      </c>
      <c r="AN94" s="149">
        <v>2532689</v>
      </c>
      <c r="AO94" s="149">
        <v>2508004</v>
      </c>
      <c r="AP94" s="149">
        <v>2495448</v>
      </c>
      <c r="AQ94" s="149">
        <v>2464403.0629799999</v>
      </c>
      <c r="AR94" s="149">
        <f>SUM(AR95:AR98)</f>
        <v>2446185.2259</v>
      </c>
      <c r="AS94" s="149">
        <f>SUM(AS95:AS98)</f>
        <v>2418586.6471900004</v>
      </c>
      <c r="AT94" s="149">
        <f>SUM(AT95:AT98)</f>
        <v>2393380.2998600011</v>
      </c>
    </row>
    <row r="95" spans="1:46">
      <c r="A95" s="194"/>
      <c r="B95" s="158" t="s">
        <v>65</v>
      </c>
      <c r="C95" s="152">
        <v>0</v>
      </c>
      <c r="D95" s="152">
        <v>0</v>
      </c>
      <c r="E95" s="152">
        <v>0</v>
      </c>
      <c r="F95" s="152">
        <v>0</v>
      </c>
      <c r="G95" s="152">
        <v>0</v>
      </c>
      <c r="H95" s="152">
        <v>0</v>
      </c>
      <c r="I95" s="152">
        <v>0</v>
      </c>
      <c r="J95" s="152">
        <v>0</v>
      </c>
      <c r="K95" s="152">
        <v>0</v>
      </c>
      <c r="L95" s="152">
        <v>0</v>
      </c>
      <c r="M95" s="152">
        <v>0</v>
      </c>
      <c r="N95" s="152">
        <v>0</v>
      </c>
      <c r="O95" s="152">
        <v>0</v>
      </c>
      <c r="P95" s="152">
        <v>0</v>
      </c>
      <c r="Q95" s="152">
        <v>0</v>
      </c>
      <c r="R95" s="152">
        <v>0</v>
      </c>
      <c r="S95" s="152">
        <v>0</v>
      </c>
      <c r="T95" s="152">
        <v>0</v>
      </c>
      <c r="U95" s="152">
        <v>0</v>
      </c>
      <c r="V95" s="152">
        <v>0</v>
      </c>
      <c r="W95" s="152">
        <v>0</v>
      </c>
      <c r="X95" s="152">
        <v>0</v>
      </c>
      <c r="Y95" s="152">
        <v>0</v>
      </c>
      <c r="Z95" s="152">
        <v>0</v>
      </c>
      <c r="AA95" s="152">
        <v>0</v>
      </c>
      <c r="AB95" s="152">
        <v>0</v>
      </c>
      <c r="AC95" s="152">
        <v>0</v>
      </c>
      <c r="AD95" s="152">
        <v>0</v>
      </c>
      <c r="AE95" s="152">
        <v>0</v>
      </c>
      <c r="AF95" s="152">
        <v>0</v>
      </c>
      <c r="AG95" s="152">
        <v>0</v>
      </c>
      <c r="AH95" s="152">
        <v>0</v>
      </c>
      <c r="AI95" s="152">
        <v>0</v>
      </c>
      <c r="AJ95" s="152">
        <v>0</v>
      </c>
      <c r="AK95" s="152">
        <v>0</v>
      </c>
      <c r="AL95" s="152">
        <v>0</v>
      </c>
      <c r="AM95" s="152">
        <v>0</v>
      </c>
      <c r="AN95" s="152">
        <v>0</v>
      </c>
      <c r="AO95" s="152">
        <v>0</v>
      </c>
      <c r="AP95" s="152">
        <v>0</v>
      </c>
      <c r="AQ95" s="152">
        <v>0</v>
      </c>
      <c r="AR95" s="152">
        <v>0</v>
      </c>
      <c r="AS95" s="152">
        <v>0</v>
      </c>
      <c r="AT95" s="152">
        <v>0</v>
      </c>
    </row>
    <row r="96" spans="1:46">
      <c r="A96" s="194"/>
      <c r="B96" s="158" t="s">
        <v>66</v>
      </c>
      <c r="C96" s="152">
        <v>0</v>
      </c>
      <c r="D96" s="152">
        <v>0</v>
      </c>
      <c r="E96" s="152">
        <v>0</v>
      </c>
      <c r="F96" s="152">
        <v>0</v>
      </c>
      <c r="G96" s="152">
        <v>0</v>
      </c>
      <c r="H96" s="152">
        <v>0</v>
      </c>
      <c r="I96" s="152">
        <v>0</v>
      </c>
      <c r="J96" s="152">
        <v>0</v>
      </c>
      <c r="K96" s="152">
        <v>0</v>
      </c>
      <c r="L96" s="152">
        <v>0</v>
      </c>
      <c r="M96" s="152">
        <v>0</v>
      </c>
      <c r="N96" s="152">
        <v>0</v>
      </c>
      <c r="O96" s="152">
        <v>0</v>
      </c>
      <c r="P96" s="152">
        <v>0</v>
      </c>
      <c r="Q96" s="152">
        <v>0</v>
      </c>
      <c r="R96" s="152">
        <v>0</v>
      </c>
      <c r="S96" s="152">
        <v>56823.46</v>
      </c>
      <c r="T96" s="152">
        <v>109884.08034999999</v>
      </c>
      <c r="U96" s="152">
        <v>191060.9241</v>
      </c>
      <c r="V96" s="152">
        <v>347202.87</v>
      </c>
      <c r="W96" s="152">
        <v>1434978.81</v>
      </c>
      <c r="X96" s="152">
        <v>1631776</v>
      </c>
      <c r="Y96" s="152">
        <v>1722218</v>
      </c>
      <c r="Z96" s="152">
        <v>2002422</v>
      </c>
      <c r="AA96" s="152">
        <v>2159292</v>
      </c>
      <c r="AB96" s="152">
        <v>2220806</v>
      </c>
      <c r="AC96" s="152">
        <v>2336488</v>
      </c>
      <c r="AD96" s="152">
        <v>2352068</v>
      </c>
      <c r="AE96" s="152">
        <v>2373117</v>
      </c>
      <c r="AF96" s="152">
        <v>2415769</v>
      </c>
      <c r="AG96" s="152">
        <v>2467387</v>
      </c>
      <c r="AH96" s="152">
        <v>2491055</v>
      </c>
      <c r="AI96" s="152">
        <v>2496781</v>
      </c>
      <c r="AJ96" s="152">
        <v>2500461</v>
      </c>
      <c r="AK96" s="152">
        <v>2499677</v>
      </c>
      <c r="AL96" s="152">
        <v>2507905</v>
      </c>
      <c r="AM96" s="152">
        <v>2495198</v>
      </c>
      <c r="AN96" s="152">
        <v>2482390</v>
      </c>
      <c r="AO96" s="152">
        <v>2460812</v>
      </c>
      <c r="AP96" s="152">
        <v>2451362</v>
      </c>
      <c r="AQ96" s="152">
        <v>2423424.15833</v>
      </c>
      <c r="AR96" s="152">
        <v>2408313.1101199999</v>
      </c>
      <c r="AS96" s="152">
        <v>2383732.8401100002</v>
      </c>
      <c r="AT96" s="152">
        <v>2361385.3034500009</v>
      </c>
    </row>
    <row r="97" spans="1:46">
      <c r="A97" s="194"/>
      <c r="B97" s="158" t="s">
        <v>67</v>
      </c>
      <c r="C97" s="152">
        <v>0</v>
      </c>
      <c r="D97" s="152">
        <v>0</v>
      </c>
      <c r="E97" s="152">
        <v>0</v>
      </c>
      <c r="F97" s="152">
        <v>0</v>
      </c>
      <c r="G97" s="152">
        <v>0</v>
      </c>
      <c r="H97" s="152">
        <v>0</v>
      </c>
      <c r="I97" s="152">
        <v>0</v>
      </c>
      <c r="J97" s="152">
        <v>0</v>
      </c>
      <c r="K97" s="152">
        <v>0</v>
      </c>
      <c r="L97" s="152">
        <v>0</v>
      </c>
      <c r="M97" s="152">
        <v>0</v>
      </c>
      <c r="N97" s="152">
        <v>0</v>
      </c>
      <c r="O97" s="152">
        <v>0</v>
      </c>
      <c r="P97" s="152">
        <v>0</v>
      </c>
      <c r="Q97" s="152">
        <v>0</v>
      </c>
      <c r="R97" s="152">
        <v>0</v>
      </c>
      <c r="S97" s="152">
        <v>0</v>
      </c>
      <c r="T97" s="152">
        <v>0</v>
      </c>
      <c r="U97" s="152">
        <v>0</v>
      </c>
      <c r="V97" s="152">
        <v>0</v>
      </c>
      <c r="W97" s="152">
        <v>101946.47</v>
      </c>
      <c r="X97" s="152">
        <v>98879</v>
      </c>
      <c r="Y97" s="152">
        <v>95822</v>
      </c>
      <c r="Z97" s="152">
        <v>93038</v>
      </c>
      <c r="AA97" s="152">
        <v>89956</v>
      </c>
      <c r="AB97" s="152">
        <v>87523</v>
      </c>
      <c r="AC97" s="152">
        <v>84412</v>
      </c>
      <c r="AD97" s="152">
        <v>81304</v>
      </c>
      <c r="AE97" s="152">
        <v>78196</v>
      </c>
      <c r="AF97" s="152">
        <v>75088</v>
      </c>
      <c r="AG97" s="152">
        <v>71981</v>
      </c>
      <c r="AH97" s="152">
        <v>68936</v>
      </c>
      <c r="AI97" s="152">
        <v>65829</v>
      </c>
      <c r="AJ97" s="152">
        <v>62722</v>
      </c>
      <c r="AK97" s="152">
        <v>59614</v>
      </c>
      <c r="AL97" s="152">
        <v>56507</v>
      </c>
      <c r="AM97" s="152">
        <v>53407</v>
      </c>
      <c r="AN97" s="152">
        <v>50299</v>
      </c>
      <c r="AO97" s="152">
        <v>47192</v>
      </c>
      <c r="AP97" s="152">
        <v>44086</v>
      </c>
      <c r="AQ97" s="152">
        <v>40978.904649999997</v>
      </c>
      <c r="AR97" s="152">
        <v>37872.115780000015</v>
      </c>
      <c r="AS97" s="152">
        <v>34853.807079999991</v>
      </c>
      <c r="AT97" s="152">
        <v>31994.996409999982</v>
      </c>
    </row>
    <row r="98" spans="1:46">
      <c r="A98" s="195"/>
      <c r="B98" s="318" t="s">
        <v>68</v>
      </c>
      <c r="C98" s="152">
        <v>0</v>
      </c>
      <c r="D98" s="152">
        <v>0</v>
      </c>
      <c r="E98" s="152">
        <v>0</v>
      </c>
      <c r="F98" s="152">
        <v>0</v>
      </c>
      <c r="G98" s="152">
        <v>0</v>
      </c>
      <c r="H98" s="152">
        <v>0</v>
      </c>
      <c r="I98" s="152">
        <v>0</v>
      </c>
      <c r="J98" s="152">
        <v>0</v>
      </c>
      <c r="K98" s="152">
        <v>0</v>
      </c>
      <c r="L98" s="152">
        <v>0</v>
      </c>
      <c r="M98" s="152">
        <v>0</v>
      </c>
      <c r="N98" s="152">
        <v>0</v>
      </c>
      <c r="O98" s="152">
        <v>0</v>
      </c>
      <c r="P98" s="152">
        <v>0</v>
      </c>
      <c r="Q98" s="152">
        <v>0</v>
      </c>
      <c r="R98" s="152">
        <v>0</v>
      </c>
      <c r="S98" s="152">
        <v>0</v>
      </c>
      <c r="T98" s="152">
        <v>0</v>
      </c>
      <c r="U98" s="152">
        <v>0</v>
      </c>
      <c r="V98" s="152">
        <v>0</v>
      </c>
      <c r="W98" s="152">
        <v>0</v>
      </c>
      <c r="X98" s="152">
        <v>0</v>
      </c>
      <c r="Y98" s="152">
        <v>0</v>
      </c>
      <c r="Z98" s="152">
        <v>0</v>
      </c>
      <c r="AA98" s="152">
        <v>0</v>
      </c>
      <c r="AB98" s="152">
        <v>0</v>
      </c>
      <c r="AC98" s="152">
        <v>0</v>
      </c>
      <c r="AD98" s="152">
        <v>0</v>
      </c>
      <c r="AE98" s="152">
        <v>0</v>
      </c>
      <c r="AF98" s="152">
        <v>0</v>
      </c>
      <c r="AG98" s="152">
        <v>0</v>
      </c>
      <c r="AH98" s="152">
        <v>0</v>
      </c>
      <c r="AI98" s="152">
        <v>0</v>
      </c>
      <c r="AJ98" s="152">
        <v>0</v>
      </c>
      <c r="AK98" s="152">
        <v>0</v>
      </c>
      <c r="AL98" s="152">
        <v>0</v>
      </c>
      <c r="AM98" s="152">
        <v>0</v>
      </c>
      <c r="AN98" s="152">
        <v>0</v>
      </c>
      <c r="AO98" s="152">
        <v>0</v>
      </c>
      <c r="AP98" s="152">
        <v>0</v>
      </c>
      <c r="AQ98" s="152">
        <v>0</v>
      </c>
      <c r="AR98" s="152">
        <v>0</v>
      </c>
      <c r="AS98" s="152">
        <v>0</v>
      </c>
      <c r="AT98" s="152">
        <v>0</v>
      </c>
    </row>
    <row r="99" spans="1:46">
      <c r="A99" s="193"/>
      <c r="B99" s="161" t="s">
        <v>69</v>
      </c>
      <c r="C99" s="162">
        <v>19758.537370000002</v>
      </c>
      <c r="D99" s="162">
        <v>14636.975640000001</v>
      </c>
      <c r="E99" s="162">
        <v>19366.516240000001</v>
      </c>
      <c r="F99" s="162">
        <v>20137.231640000002</v>
      </c>
      <c r="G99" s="162">
        <v>25314.402730000002</v>
      </c>
      <c r="H99" s="162">
        <v>33183.519180000003</v>
      </c>
      <c r="I99" s="162">
        <v>28657.076549999998</v>
      </c>
      <c r="J99" s="162">
        <v>24281.460499999997</v>
      </c>
      <c r="K99" s="162">
        <v>27028.75589</v>
      </c>
      <c r="L99" s="162">
        <v>25959.323089999998</v>
      </c>
      <c r="M99" s="162">
        <v>40555.10439</v>
      </c>
      <c r="N99" s="162">
        <v>61634.755359999996</v>
      </c>
      <c r="O99" s="162">
        <v>60443.268410000004</v>
      </c>
      <c r="P99" s="162">
        <v>54526.477729999999</v>
      </c>
      <c r="Q99" s="162">
        <v>74967.115349999993</v>
      </c>
      <c r="R99" s="162">
        <v>54127.84098999999</v>
      </c>
      <c r="S99" s="162">
        <v>59273.927709999996</v>
      </c>
      <c r="T99" s="162">
        <v>128912.98600999999</v>
      </c>
      <c r="U99" s="162">
        <v>237228.86838</v>
      </c>
      <c r="V99" s="162">
        <v>418518.02</v>
      </c>
      <c r="W99" s="162">
        <v>1989379.27</v>
      </c>
      <c r="X99" s="162">
        <v>2096996</v>
      </c>
      <c r="Y99" s="162">
        <v>2122042</v>
      </c>
      <c r="Z99" s="162">
        <v>2526559</v>
      </c>
      <c r="AA99" s="162">
        <v>2563242</v>
      </c>
      <c r="AB99" s="162">
        <v>2735795</v>
      </c>
      <c r="AC99" s="162">
        <v>3024494</v>
      </c>
      <c r="AD99" s="162">
        <v>2932090</v>
      </c>
      <c r="AE99" s="162">
        <v>2802684</v>
      </c>
      <c r="AF99" s="162">
        <v>2928523</v>
      </c>
      <c r="AG99" s="162">
        <v>2930334</v>
      </c>
      <c r="AH99" s="162">
        <v>3305014</v>
      </c>
      <c r="AI99" s="162">
        <v>2979457</v>
      </c>
      <c r="AJ99" s="162">
        <v>3101375</v>
      </c>
      <c r="AK99" s="162">
        <v>3022185</v>
      </c>
      <c r="AL99" s="162">
        <v>3035905</v>
      </c>
      <c r="AM99" s="162">
        <v>3039353</v>
      </c>
      <c r="AN99" s="162">
        <v>3149629</v>
      </c>
      <c r="AO99" s="162">
        <v>3414333</v>
      </c>
      <c r="AP99" s="162">
        <v>3171244</v>
      </c>
      <c r="AQ99" s="162">
        <v>2942004.5542899999</v>
      </c>
      <c r="AR99" s="162">
        <f>AR80+AR64</f>
        <v>3056533.6180100003</v>
      </c>
      <c r="AS99" s="162">
        <f>AS80+AS64</f>
        <v>3322879.6903100004</v>
      </c>
      <c r="AT99" s="162">
        <f>AT80+AT64</f>
        <v>3132150.6921400013</v>
      </c>
    </row>
    <row r="100" spans="1:46" ht="15" thickBot="1">
      <c r="B100" s="119"/>
      <c r="C100" s="119"/>
      <c r="D100" s="119"/>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c r="AT100" s="119"/>
    </row>
    <row r="101" spans="1:46" ht="16" customHeight="1" thickTop="1" thickBot="1">
      <c r="A101" s="185"/>
      <c r="B101" s="27" t="s">
        <v>95</v>
      </c>
      <c r="C101" s="391">
        <v>2015</v>
      </c>
      <c r="D101" s="391"/>
      <c r="E101" s="391"/>
      <c r="F101" s="391"/>
      <c r="G101" s="392">
        <v>2016</v>
      </c>
      <c r="H101" s="391"/>
      <c r="I101" s="391"/>
      <c r="J101" s="391"/>
      <c r="K101" s="392">
        <v>2017</v>
      </c>
      <c r="L101" s="391"/>
      <c r="M101" s="391"/>
      <c r="N101" s="391"/>
      <c r="O101" s="392">
        <v>2018</v>
      </c>
      <c r="P101" s="391"/>
      <c r="Q101" s="391"/>
      <c r="R101" s="391"/>
      <c r="S101" s="392">
        <v>2019</v>
      </c>
      <c r="T101" s="391"/>
      <c r="U101" s="391"/>
      <c r="V101" s="391"/>
      <c r="W101" s="392">
        <v>2020</v>
      </c>
      <c r="X101" s="391"/>
      <c r="Y101" s="391"/>
      <c r="Z101" s="391"/>
      <c r="AA101" s="392">
        <v>2021</v>
      </c>
      <c r="AB101" s="391"/>
      <c r="AC101" s="391"/>
      <c r="AD101" s="391"/>
      <c r="AE101" s="392">
        <v>2022</v>
      </c>
      <c r="AF101" s="391"/>
      <c r="AG101" s="391"/>
      <c r="AH101" s="391"/>
      <c r="AI101" s="392">
        <v>2023</v>
      </c>
      <c r="AJ101" s="391"/>
      <c r="AK101" s="391"/>
      <c r="AL101" s="391"/>
      <c r="AM101" s="392">
        <v>2024</v>
      </c>
      <c r="AN101" s="391"/>
      <c r="AO101" s="391"/>
      <c r="AP101" s="391"/>
      <c r="AQ101" s="393">
        <v>2025</v>
      </c>
      <c r="AR101" s="394"/>
      <c r="AS101" s="394"/>
      <c r="AT101" s="394"/>
    </row>
    <row r="102" spans="1:46" ht="16" customHeight="1" thickTop="1">
      <c r="A102" s="185"/>
      <c r="B102" s="28" t="s">
        <v>97</v>
      </c>
      <c r="C102" s="29" t="s">
        <v>0</v>
      </c>
      <c r="D102" s="29" t="s">
        <v>1</v>
      </c>
      <c r="E102" s="29" t="s">
        <v>2</v>
      </c>
      <c r="F102" s="29" t="s">
        <v>3</v>
      </c>
      <c r="G102" s="29" t="s">
        <v>4</v>
      </c>
      <c r="H102" s="29" t="s">
        <v>5</v>
      </c>
      <c r="I102" s="29" t="s">
        <v>6</v>
      </c>
      <c r="J102" s="29" t="s">
        <v>7</v>
      </c>
      <c r="K102" s="29" t="s">
        <v>8</v>
      </c>
      <c r="L102" s="29" t="s">
        <v>90</v>
      </c>
      <c r="M102" s="29" t="s">
        <v>102</v>
      </c>
      <c r="N102" s="29" t="s">
        <v>103</v>
      </c>
      <c r="O102" s="29" t="s">
        <v>104</v>
      </c>
      <c r="P102" s="29" t="s">
        <v>106</v>
      </c>
      <c r="Q102" s="29" t="s">
        <v>107</v>
      </c>
      <c r="R102" s="29" t="s">
        <v>108</v>
      </c>
      <c r="S102" s="29" t="s">
        <v>109</v>
      </c>
      <c r="T102" s="29" t="s">
        <v>111</v>
      </c>
      <c r="U102" s="29" t="s">
        <v>116</v>
      </c>
      <c r="V102" s="29" t="s">
        <v>117</v>
      </c>
      <c r="W102" s="29" t="s">
        <v>159</v>
      </c>
      <c r="X102" s="29" t="s">
        <v>178</v>
      </c>
      <c r="Y102" s="29" t="s">
        <v>181</v>
      </c>
      <c r="Z102" s="29" t="s">
        <v>197</v>
      </c>
      <c r="AA102" s="29" t="s">
        <v>199</v>
      </c>
      <c r="AB102" s="29" t="s">
        <v>201</v>
      </c>
      <c r="AC102" s="29" t="s">
        <v>204</v>
      </c>
      <c r="AD102" s="29" t="s">
        <v>206</v>
      </c>
      <c r="AE102" s="29" t="s">
        <v>209</v>
      </c>
      <c r="AF102" s="29" t="s">
        <v>214</v>
      </c>
      <c r="AG102" s="29" t="s">
        <v>222</v>
      </c>
      <c r="AH102" s="29" t="s">
        <v>226</v>
      </c>
      <c r="AI102" s="29" t="s">
        <v>244</v>
      </c>
      <c r="AJ102" s="29" t="s">
        <v>248</v>
      </c>
      <c r="AK102" s="29" t="s">
        <v>266</v>
      </c>
      <c r="AL102" s="29" t="str">
        <f t="shared" ref="AL102:AQ102" si="3">AL8</f>
        <v>4T23</v>
      </c>
      <c r="AM102" s="29" t="str">
        <f t="shared" si="3"/>
        <v>1T24</v>
      </c>
      <c r="AN102" s="29" t="str">
        <f t="shared" si="3"/>
        <v>2T24</v>
      </c>
      <c r="AO102" s="29" t="str">
        <f t="shared" si="3"/>
        <v>3T24</v>
      </c>
      <c r="AP102" s="29" t="str">
        <f t="shared" si="3"/>
        <v>4T24</v>
      </c>
      <c r="AQ102" s="29" t="str">
        <f t="shared" si="3"/>
        <v>1T25</v>
      </c>
      <c r="AR102" s="29" t="str">
        <f>AR8</f>
        <v>2T25</v>
      </c>
      <c r="AS102" s="29" t="str">
        <f>AS8</f>
        <v>3T25</v>
      </c>
      <c r="AT102" s="29" t="str">
        <f>AT8</f>
        <v>4T25</v>
      </c>
    </row>
    <row r="103" spans="1:46">
      <c r="A103" s="193"/>
      <c r="B103" s="154" t="s">
        <v>71</v>
      </c>
      <c r="C103" s="149">
        <v>4909.6347799999994</v>
      </c>
      <c r="D103" s="149">
        <v>8986.3305700000001</v>
      </c>
      <c r="E103" s="149">
        <v>10842.74526</v>
      </c>
      <c r="F103" s="149">
        <v>4167.5340900000001</v>
      </c>
      <c r="G103" s="149">
        <v>10837.69461</v>
      </c>
      <c r="H103" s="149">
        <v>13189.865959999999</v>
      </c>
      <c r="I103" s="149">
        <v>10483.333139999999</v>
      </c>
      <c r="J103" s="149">
        <v>18648.95306</v>
      </c>
      <c r="K103" s="149">
        <v>68031.412270000001</v>
      </c>
      <c r="L103" s="149">
        <v>70487.199819999994</v>
      </c>
      <c r="M103" s="149">
        <v>75772.88519999999</v>
      </c>
      <c r="N103" s="149">
        <v>70447.389139999999</v>
      </c>
      <c r="O103" s="149">
        <v>81058.040100000013</v>
      </c>
      <c r="P103" s="149">
        <v>38396.275020000001</v>
      </c>
      <c r="Q103" s="149">
        <v>45365.124360000002</v>
      </c>
      <c r="R103" s="149">
        <v>23197.564349999997</v>
      </c>
      <c r="S103" s="149">
        <v>19776.75099</v>
      </c>
      <c r="T103" s="149">
        <v>30571.86548</v>
      </c>
      <c r="U103" s="149">
        <v>41669.738239999991</v>
      </c>
      <c r="V103" s="149">
        <v>65754.5</v>
      </c>
      <c r="W103" s="149">
        <v>265312.35999999993</v>
      </c>
      <c r="X103" s="149">
        <v>166602</v>
      </c>
      <c r="Y103" s="149">
        <v>184155</v>
      </c>
      <c r="Z103" s="149">
        <v>413311</v>
      </c>
      <c r="AA103" s="149">
        <v>328518</v>
      </c>
      <c r="AB103" s="149">
        <v>398545</v>
      </c>
      <c r="AC103" s="149">
        <v>483436</v>
      </c>
      <c r="AD103" s="149">
        <v>365281</v>
      </c>
      <c r="AE103" s="149">
        <v>251858</v>
      </c>
      <c r="AF103" s="149">
        <v>374031</v>
      </c>
      <c r="AG103" s="149">
        <v>368535</v>
      </c>
      <c r="AH103" s="149">
        <v>519912</v>
      </c>
      <c r="AI103" s="149">
        <v>347066</v>
      </c>
      <c r="AJ103" s="149">
        <v>459414</v>
      </c>
      <c r="AK103" s="149">
        <v>440916</v>
      </c>
      <c r="AL103" s="149">
        <v>463011</v>
      </c>
      <c r="AM103" s="149">
        <v>490370</v>
      </c>
      <c r="AN103" s="149">
        <v>686240.75951999996</v>
      </c>
      <c r="AO103" s="149">
        <v>927392.42457000003</v>
      </c>
      <c r="AP103" s="149">
        <v>868268.99867999996</v>
      </c>
      <c r="AQ103" s="149">
        <v>625771.65711999999</v>
      </c>
      <c r="AR103" s="149">
        <f>SUM(AR104:AR122)</f>
        <v>525759.05699999991</v>
      </c>
      <c r="AS103" s="149">
        <f>SUM(AS104:AS122)</f>
        <v>799712.49960999994</v>
      </c>
      <c r="AT103" s="149">
        <f>SUM(AT104:AT122)</f>
        <v>622405.52223999996</v>
      </c>
    </row>
    <row r="104" spans="1:46">
      <c r="A104" s="193"/>
      <c r="B104" s="163" t="s">
        <v>72</v>
      </c>
      <c r="C104" s="152">
        <v>4906.1245399999998</v>
      </c>
      <c r="D104" s="152">
        <v>8957.5484199999992</v>
      </c>
      <c r="E104" s="152">
        <v>10813.425719999999</v>
      </c>
      <c r="F104" s="152">
        <v>4144.1827899999998</v>
      </c>
      <c r="G104" s="152">
        <v>4089.4522900000006</v>
      </c>
      <c r="H104" s="152">
        <v>4367.7590099999998</v>
      </c>
      <c r="I104" s="152">
        <v>4234.4657399999996</v>
      </c>
      <c r="J104" s="152">
        <v>13179.81337</v>
      </c>
      <c r="K104" s="152">
        <v>68030.976989999996</v>
      </c>
      <c r="L104" s="152">
        <v>70486.865339999989</v>
      </c>
      <c r="M104" s="152">
        <v>74878.90677999999</v>
      </c>
      <c r="N104" s="152">
        <v>66486.095180000004</v>
      </c>
      <c r="O104" s="152">
        <v>80970.200430000012</v>
      </c>
      <c r="P104" s="152">
        <v>36680.90655</v>
      </c>
      <c r="Q104" s="152">
        <v>44196.18619</v>
      </c>
      <c r="R104" s="152">
        <v>18228.227749999998</v>
      </c>
      <c r="S104" s="152">
        <v>17888.327989999998</v>
      </c>
      <c r="T104" s="152">
        <v>27305.231190000002</v>
      </c>
      <c r="U104" s="152">
        <v>34003.144919999999</v>
      </c>
      <c r="V104" s="152">
        <v>56728.93</v>
      </c>
      <c r="W104" s="152">
        <v>142147.69</v>
      </c>
      <c r="X104" s="152">
        <v>83012</v>
      </c>
      <c r="Y104" s="152">
        <v>90080</v>
      </c>
      <c r="Z104" s="152">
        <v>134288</v>
      </c>
      <c r="AA104" s="152">
        <v>141443</v>
      </c>
      <c r="AB104" s="152">
        <v>110812</v>
      </c>
      <c r="AC104" s="152">
        <v>143260</v>
      </c>
      <c r="AD104" s="152">
        <v>56329</v>
      </c>
      <c r="AE104" s="152">
        <v>40402</v>
      </c>
      <c r="AF104" s="152">
        <v>44313</v>
      </c>
      <c r="AG104" s="152">
        <v>89753</v>
      </c>
      <c r="AH104" s="152">
        <v>171791</v>
      </c>
      <c r="AI104" s="152">
        <v>125298</v>
      </c>
      <c r="AJ104" s="152">
        <v>156567</v>
      </c>
      <c r="AK104" s="152">
        <v>106567</v>
      </c>
      <c r="AL104" s="152">
        <v>74258</v>
      </c>
      <c r="AM104" s="152">
        <v>75348</v>
      </c>
      <c r="AN104" s="152">
        <v>72557</v>
      </c>
      <c r="AO104" s="152">
        <v>103043</v>
      </c>
      <c r="AP104" s="152">
        <v>51328</v>
      </c>
      <c r="AQ104" s="152">
        <v>40320.826259999994</v>
      </c>
      <c r="AR104" s="152">
        <v>84418.483789999998</v>
      </c>
      <c r="AS104" s="152">
        <v>78229.019480000003</v>
      </c>
      <c r="AT104" s="152">
        <v>84595.274219999992</v>
      </c>
    </row>
    <row r="105" spans="1:46">
      <c r="A105" s="193"/>
      <c r="B105" s="163" t="s">
        <v>207</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v>0</v>
      </c>
      <c r="AE105" s="152">
        <v>0</v>
      </c>
      <c r="AF105" s="152">
        <v>0</v>
      </c>
      <c r="AG105" s="152">
        <v>0</v>
      </c>
      <c r="AH105" s="152">
        <v>0</v>
      </c>
      <c r="AI105" s="152">
        <v>0</v>
      </c>
      <c r="AJ105" s="152">
        <v>0</v>
      </c>
      <c r="AK105" s="152">
        <v>0</v>
      </c>
      <c r="AL105" s="152">
        <v>0</v>
      </c>
      <c r="AM105" s="152">
        <v>0</v>
      </c>
      <c r="AN105" s="152">
        <v>0</v>
      </c>
      <c r="AO105" s="152">
        <v>0</v>
      </c>
      <c r="AP105" s="152">
        <v>0</v>
      </c>
      <c r="AQ105" s="152">
        <v>0</v>
      </c>
      <c r="AR105" s="152">
        <v>0</v>
      </c>
      <c r="AS105" s="152">
        <v>0</v>
      </c>
      <c r="AT105" s="152">
        <v>0</v>
      </c>
    </row>
    <row r="106" spans="1:46">
      <c r="A106" s="193"/>
      <c r="B106" s="163" t="s">
        <v>74</v>
      </c>
      <c r="C106" s="152">
        <v>3.51024</v>
      </c>
      <c r="D106" s="152">
        <v>4.8093300000000001</v>
      </c>
      <c r="E106" s="152">
        <v>29.31954</v>
      </c>
      <c r="F106" s="152">
        <v>23.351299999999998</v>
      </c>
      <c r="G106" s="152">
        <v>390.96287999999993</v>
      </c>
      <c r="H106" s="152">
        <v>375.77735999999999</v>
      </c>
      <c r="I106" s="152">
        <v>36.961779999999997</v>
      </c>
      <c r="J106" s="152">
        <v>10.46998</v>
      </c>
      <c r="K106" s="152">
        <v>0.43528</v>
      </c>
      <c r="L106" s="152">
        <v>0.33447999999999994</v>
      </c>
      <c r="M106" s="152">
        <v>893.97842000000014</v>
      </c>
      <c r="N106" s="152">
        <v>218.29396</v>
      </c>
      <c r="O106" s="152">
        <v>87.839669999999998</v>
      </c>
      <c r="P106" s="152">
        <v>230.27127999999999</v>
      </c>
      <c r="Q106" s="152">
        <v>497.31610999999998</v>
      </c>
      <c r="R106" s="152">
        <v>10.90629</v>
      </c>
      <c r="S106" s="152">
        <v>85.930520000000001</v>
      </c>
      <c r="T106" s="152">
        <v>391.91546999999997</v>
      </c>
      <c r="U106" s="152">
        <v>478.22280999999998</v>
      </c>
      <c r="V106" s="152">
        <v>518.29999999999995</v>
      </c>
      <c r="W106" s="152">
        <v>12518.3</v>
      </c>
      <c r="X106" s="152">
        <v>23684</v>
      </c>
      <c r="Y106" s="152">
        <v>16956</v>
      </c>
      <c r="Z106" s="152">
        <v>20972</v>
      </c>
      <c r="AA106" s="152">
        <v>6521</v>
      </c>
      <c r="AB106" s="152">
        <v>11370</v>
      </c>
      <c r="AC106" s="152">
        <v>16281</v>
      </c>
      <c r="AD106" s="152">
        <v>18334</v>
      </c>
      <c r="AE106" s="152">
        <v>6397</v>
      </c>
      <c r="AF106" s="152">
        <v>12335</v>
      </c>
      <c r="AG106" s="152">
        <v>21442</v>
      </c>
      <c r="AH106" s="152">
        <v>18880</v>
      </c>
      <c r="AI106" s="152">
        <v>7399</v>
      </c>
      <c r="AJ106" s="152">
        <v>37597</v>
      </c>
      <c r="AK106" s="152">
        <v>26116</v>
      </c>
      <c r="AL106" s="152">
        <v>42311</v>
      </c>
      <c r="AM106" s="152">
        <v>27663</v>
      </c>
      <c r="AN106" s="152">
        <v>48230</v>
      </c>
      <c r="AO106" s="152">
        <v>84037</v>
      </c>
      <c r="AP106" s="152">
        <v>106620</v>
      </c>
      <c r="AQ106" s="152">
        <v>22267.588469999999</v>
      </c>
      <c r="AR106" s="152">
        <v>37749.542619999993</v>
      </c>
      <c r="AS106" s="152">
        <v>72043.930149999986</v>
      </c>
      <c r="AT106" s="152">
        <v>98363.628139999986</v>
      </c>
    </row>
    <row r="107" spans="1:46">
      <c r="A107" s="193"/>
      <c r="B107" s="163" t="s">
        <v>105</v>
      </c>
      <c r="C107" s="152">
        <v>0</v>
      </c>
      <c r="D107" s="152">
        <v>0</v>
      </c>
      <c r="E107" s="152">
        <v>0</v>
      </c>
      <c r="F107" s="152">
        <v>0</v>
      </c>
      <c r="G107" s="152">
        <v>0</v>
      </c>
      <c r="H107" s="152">
        <v>0</v>
      </c>
      <c r="I107" s="152">
        <v>0</v>
      </c>
      <c r="J107" s="152">
        <v>0</v>
      </c>
      <c r="K107" s="152">
        <v>0</v>
      </c>
      <c r="L107" s="152">
        <v>0</v>
      </c>
      <c r="M107" s="152">
        <v>0</v>
      </c>
      <c r="N107" s="152">
        <v>0</v>
      </c>
      <c r="O107" s="152">
        <v>0</v>
      </c>
      <c r="P107" s="152">
        <v>0</v>
      </c>
      <c r="Q107" s="152">
        <v>0</v>
      </c>
      <c r="R107" s="152">
        <v>0</v>
      </c>
      <c r="S107" s="152">
        <v>1.20722</v>
      </c>
      <c r="T107" s="152">
        <v>476.86755999999991</v>
      </c>
      <c r="U107" s="152">
        <v>755.20246999999995</v>
      </c>
      <c r="V107" s="152">
        <v>1899.82</v>
      </c>
      <c r="W107" s="152">
        <v>2356.59</v>
      </c>
      <c r="X107" s="152">
        <v>3140</v>
      </c>
      <c r="Y107" s="152">
        <v>3535</v>
      </c>
      <c r="Z107" s="152">
        <v>2793</v>
      </c>
      <c r="AA107" s="152">
        <v>3978</v>
      </c>
      <c r="AB107" s="152">
        <v>3801</v>
      </c>
      <c r="AC107" s="152">
        <v>4333</v>
      </c>
      <c r="AD107" s="152">
        <v>3456</v>
      </c>
      <c r="AE107" s="152">
        <v>5179</v>
      </c>
      <c r="AF107" s="152">
        <v>7530</v>
      </c>
      <c r="AG107" s="152">
        <v>8881</v>
      </c>
      <c r="AH107" s="152">
        <v>10507</v>
      </c>
      <c r="AI107" s="152">
        <v>5369</v>
      </c>
      <c r="AJ107" s="152">
        <v>5048</v>
      </c>
      <c r="AK107" s="152">
        <v>7179</v>
      </c>
      <c r="AL107" s="152">
        <v>6705</v>
      </c>
      <c r="AM107" s="152">
        <v>3749</v>
      </c>
      <c r="AN107" s="152">
        <v>5207</v>
      </c>
      <c r="AO107" s="152">
        <v>6826</v>
      </c>
      <c r="AP107" s="152">
        <v>7995</v>
      </c>
      <c r="AQ107" s="152">
        <v>3798.16</v>
      </c>
      <c r="AR107" s="152">
        <v>2531.7417999999998</v>
      </c>
      <c r="AS107" s="152">
        <v>3611.6629299999995</v>
      </c>
      <c r="AT107" s="152">
        <v>3096.6368400000001</v>
      </c>
    </row>
    <row r="108" spans="1:46">
      <c r="A108" s="193"/>
      <c r="B108" s="163" t="s">
        <v>122</v>
      </c>
      <c r="C108" s="149">
        <v>0</v>
      </c>
      <c r="D108" s="149">
        <v>0</v>
      </c>
      <c r="E108" s="149">
        <v>0</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581.72441000000003</v>
      </c>
      <c r="U108" s="149">
        <v>903.50418999999999</v>
      </c>
      <c r="V108" s="149">
        <v>4538.58</v>
      </c>
      <c r="W108" s="149">
        <v>1118.74</v>
      </c>
      <c r="X108" s="149">
        <v>2232</v>
      </c>
      <c r="Y108" s="149">
        <v>3621</v>
      </c>
      <c r="Z108" s="149">
        <v>5409</v>
      </c>
      <c r="AA108" s="149">
        <v>1296</v>
      </c>
      <c r="AB108" s="149">
        <v>2540</v>
      </c>
      <c r="AC108" s="149">
        <v>4005</v>
      </c>
      <c r="AD108" s="149">
        <v>5710</v>
      </c>
      <c r="AE108" s="149">
        <v>0</v>
      </c>
      <c r="AF108" s="149">
        <v>0</v>
      </c>
      <c r="AG108" s="149">
        <v>0</v>
      </c>
      <c r="AH108" s="149">
        <v>0</v>
      </c>
      <c r="AI108" s="149">
        <v>0</v>
      </c>
      <c r="AJ108" s="149">
        <v>0</v>
      </c>
      <c r="AK108" s="149">
        <v>0</v>
      </c>
      <c r="AL108" s="149">
        <v>0</v>
      </c>
      <c r="AM108" s="152">
        <v>0</v>
      </c>
      <c r="AN108" s="152">
        <v>0</v>
      </c>
      <c r="AO108" s="152">
        <v>0</v>
      </c>
      <c r="AP108" s="152">
        <v>0</v>
      </c>
      <c r="AQ108" s="152">
        <v>0</v>
      </c>
      <c r="AR108" s="152">
        <v>2996.0526500000001</v>
      </c>
      <c r="AS108" s="152">
        <v>4274.1107099999999</v>
      </c>
      <c r="AT108" s="152">
        <v>7971.6664099999998</v>
      </c>
    </row>
    <row r="109" spans="1:46">
      <c r="A109" s="193"/>
      <c r="B109" s="163" t="s">
        <v>124</v>
      </c>
      <c r="C109" s="152">
        <v>0</v>
      </c>
      <c r="D109" s="152">
        <v>0</v>
      </c>
      <c r="E109" s="152">
        <v>0</v>
      </c>
      <c r="F109" s="152">
        <v>0</v>
      </c>
      <c r="G109" s="152">
        <v>0</v>
      </c>
      <c r="H109" s="152">
        <v>0</v>
      </c>
      <c r="I109" s="152">
        <v>0</v>
      </c>
      <c r="J109" s="152">
        <v>0</v>
      </c>
      <c r="K109" s="152">
        <v>0</v>
      </c>
      <c r="L109" s="152">
        <v>0</v>
      </c>
      <c r="M109" s="152">
        <v>0</v>
      </c>
      <c r="N109" s="152">
        <v>0</v>
      </c>
      <c r="O109" s="152">
        <v>0</v>
      </c>
      <c r="P109" s="152">
        <v>0</v>
      </c>
      <c r="Q109" s="152">
        <v>0</v>
      </c>
      <c r="R109" s="152">
        <v>0</v>
      </c>
      <c r="S109" s="152">
        <v>0</v>
      </c>
      <c r="T109" s="152">
        <v>0</v>
      </c>
      <c r="U109" s="152">
        <v>0</v>
      </c>
      <c r="V109" s="152">
        <v>0</v>
      </c>
      <c r="W109" s="152">
        <v>0</v>
      </c>
      <c r="X109" s="152">
        <v>0</v>
      </c>
      <c r="Y109" s="152">
        <v>0</v>
      </c>
      <c r="Z109" s="152">
        <v>0</v>
      </c>
      <c r="AA109" s="152">
        <v>0</v>
      </c>
      <c r="AB109" s="152">
        <v>0</v>
      </c>
      <c r="AC109" s="152">
        <v>0</v>
      </c>
      <c r="AD109" s="152">
        <v>0</v>
      </c>
      <c r="AE109" s="152">
        <v>0</v>
      </c>
      <c r="AF109" s="152">
        <v>0</v>
      </c>
      <c r="AG109" s="152">
        <v>0</v>
      </c>
      <c r="AH109" s="152">
        <v>0</v>
      </c>
      <c r="AI109" s="152">
        <v>0</v>
      </c>
      <c r="AJ109" s="152">
        <v>0</v>
      </c>
      <c r="AK109" s="152">
        <v>8201</v>
      </c>
      <c r="AL109" s="152">
        <v>20503</v>
      </c>
      <c r="AM109" s="152">
        <v>32805</v>
      </c>
      <c r="AN109" s="152">
        <v>45107</v>
      </c>
      <c r="AO109" s="152">
        <v>49196</v>
      </c>
      <c r="AP109" s="152">
        <v>53062</v>
      </c>
      <c r="AQ109" s="152">
        <v>48656.880389999998</v>
      </c>
      <c r="AR109" s="152">
        <v>36362.678999999996</v>
      </c>
      <c r="AS109" s="152">
        <v>23578.988949999999</v>
      </c>
      <c r="AT109" s="152">
        <v>10550.554550000001</v>
      </c>
    </row>
    <row r="110" spans="1:46">
      <c r="A110" s="193"/>
      <c r="B110" s="163" t="s">
        <v>125</v>
      </c>
      <c r="C110" s="152">
        <v>0</v>
      </c>
      <c r="D110" s="152">
        <v>0</v>
      </c>
      <c r="E110" s="152">
        <v>0</v>
      </c>
      <c r="F110" s="152">
        <v>0</v>
      </c>
      <c r="G110" s="152">
        <v>0</v>
      </c>
      <c r="H110" s="152">
        <v>0</v>
      </c>
      <c r="I110" s="152">
        <v>0</v>
      </c>
      <c r="J110" s="152">
        <v>0</v>
      </c>
      <c r="K110" s="152">
        <v>0</v>
      </c>
      <c r="L110" s="152">
        <v>0</v>
      </c>
      <c r="M110" s="152">
        <v>0</v>
      </c>
      <c r="N110" s="152">
        <v>0</v>
      </c>
      <c r="O110" s="152">
        <v>0</v>
      </c>
      <c r="P110" s="152">
        <v>0</v>
      </c>
      <c r="Q110" s="152">
        <v>0</v>
      </c>
      <c r="R110" s="152">
        <v>0</v>
      </c>
      <c r="S110" s="152">
        <v>0</v>
      </c>
      <c r="T110" s="152">
        <v>0</v>
      </c>
      <c r="U110" s="152">
        <v>0</v>
      </c>
      <c r="V110" s="152">
        <v>0</v>
      </c>
      <c r="W110" s="152">
        <v>0</v>
      </c>
      <c r="X110" s="152">
        <v>144</v>
      </c>
      <c r="Y110" s="152">
        <v>1325</v>
      </c>
      <c r="Z110" s="152">
        <v>0</v>
      </c>
      <c r="AA110" s="152">
        <v>0</v>
      </c>
      <c r="AB110" s="152">
        <v>0</v>
      </c>
      <c r="AC110" s="152">
        <v>0</v>
      </c>
      <c r="AD110" s="152">
        <v>0</v>
      </c>
      <c r="AE110" s="152">
        <v>0</v>
      </c>
      <c r="AF110" s="152">
        <v>0</v>
      </c>
      <c r="AG110" s="152">
        <v>0</v>
      </c>
      <c r="AH110" s="152">
        <v>0</v>
      </c>
      <c r="AI110" s="152">
        <v>0</v>
      </c>
      <c r="AJ110" s="152">
        <v>0</v>
      </c>
      <c r="AK110" s="152">
        <v>53955</v>
      </c>
      <c r="AL110" s="152">
        <v>87644</v>
      </c>
      <c r="AM110" s="152">
        <v>171839</v>
      </c>
      <c r="AN110" s="152">
        <v>224524</v>
      </c>
      <c r="AO110" s="152">
        <v>235982</v>
      </c>
      <c r="AP110" s="152">
        <v>213844</v>
      </c>
      <c r="AQ110" s="152">
        <v>214196.71275000001</v>
      </c>
      <c r="AR110" s="152">
        <v>204742.28738999998</v>
      </c>
      <c r="AS110" s="152">
        <v>198656.19018999999</v>
      </c>
      <c r="AT110" s="152">
        <v>195689.38532</v>
      </c>
    </row>
    <row r="111" spans="1:46">
      <c r="A111" s="193"/>
      <c r="B111" s="163" t="s">
        <v>126</v>
      </c>
      <c r="C111" s="119">
        <v>0</v>
      </c>
      <c r="D111" s="119">
        <v>0</v>
      </c>
      <c r="E111" s="119">
        <v>0</v>
      </c>
      <c r="F111" s="119">
        <v>0</v>
      </c>
      <c r="G111" s="119">
        <v>0</v>
      </c>
      <c r="H111" s="119">
        <v>0</v>
      </c>
      <c r="I111" s="119">
        <v>0</v>
      </c>
      <c r="J111" s="119">
        <v>0</v>
      </c>
      <c r="K111" s="119">
        <v>0</v>
      </c>
      <c r="L111" s="119">
        <v>0</v>
      </c>
      <c r="M111" s="119">
        <v>0</v>
      </c>
      <c r="N111" s="119">
        <v>0</v>
      </c>
      <c r="O111" s="119">
        <v>0</v>
      </c>
      <c r="P111" s="119">
        <v>0</v>
      </c>
      <c r="Q111" s="119">
        <v>0</v>
      </c>
      <c r="R111" s="119">
        <v>0</v>
      </c>
      <c r="S111" s="119">
        <v>0</v>
      </c>
      <c r="T111" s="119">
        <v>0</v>
      </c>
      <c r="U111" s="119">
        <v>0</v>
      </c>
      <c r="V111" s="119">
        <v>0</v>
      </c>
      <c r="W111" s="119">
        <v>0</v>
      </c>
      <c r="X111" s="119">
        <v>-639</v>
      </c>
      <c r="Y111" s="119">
        <v>-644</v>
      </c>
      <c r="Z111" s="119">
        <v>0</v>
      </c>
      <c r="AA111" s="119">
        <v>-687</v>
      </c>
      <c r="AB111" s="119">
        <v>-709</v>
      </c>
      <c r="AC111" s="119">
        <v>-732</v>
      </c>
      <c r="AD111" s="119">
        <v>-737</v>
      </c>
      <c r="AE111" s="119">
        <v>-743</v>
      </c>
      <c r="AF111" s="119">
        <v>-752</v>
      </c>
      <c r="AG111" s="119">
        <v>-753</v>
      </c>
      <c r="AH111" s="119">
        <v>-754</v>
      </c>
      <c r="AI111" s="119">
        <v>-757</v>
      </c>
      <c r="AJ111" s="119">
        <v>-758</v>
      </c>
      <c r="AK111" s="119">
        <v>-761</v>
      </c>
      <c r="AL111" s="119">
        <v>-756</v>
      </c>
      <c r="AM111" s="152">
        <v>-755</v>
      </c>
      <c r="AN111" s="152">
        <v>-744</v>
      </c>
      <c r="AO111" s="152">
        <v>-731</v>
      </c>
      <c r="AP111" s="152">
        <v>-727</v>
      </c>
      <c r="AQ111" s="152">
        <v>-723.44065999999998</v>
      </c>
      <c r="AR111" s="152">
        <v>-698.12707999999998</v>
      </c>
      <c r="AS111" s="152">
        <v>-694.33110999999997</v>
      </c>
      <c r="AT111" s="152">
        <v>-675.21620999999993</v>
      </c>
    </row>
    <row r="112" spans="1:46">
      <c r="A112" s="193"/>
      <c r="B112" s="163" t="s">
        <v>127</v>
      </c>
      <c r="C112" s="152">
        <v>0</v>
      </c>
      <c r="D112" s="152">
        <v>0</v>
      </c>
      <c r="E112" s="152">
        <v>0</v>
      </c>
      <c r="F112" s="152">
        <v>0</v>
      </c>
      <c r="G112" s="152">
        <v>0</v>
      </c>
      <c r="H112" s="152">
        <v>0</v>
      </c>
      <c r="I112" s="152">
        <v>0</v>
      </c>
      <c r="J112" s="152">
        <v>0</v>
      </c>
      <c r="K112" s="152">
        <v>0</v>
      </c>
      <c r="L112" s="152">
        <v>0</v>
      </c>
      <c r="M112" s="152">
        <v>0</v>
      </c>
      <c r="N112" s="152">
        <v>0</v>
      </c>
      <c r="O112" s="152">
        <v>0</v>
      </c>
      <c r="P112" s="152">
        <v>0</v>
      </c>
      <c r="Q112" s="152">
        <v>0</v>
      </c>
      <c r="R112" s="152">
        <v>0</v>
      </c>
      <c r="S112" s="152">
        <v>0</v>
      </c>
      <c r="T112" s="152">
        <v>0</v>
      </c>
      <c r="U112" s="152">
        <v>0</v>
      </c>
      <c r="V112" s="152">
        <v>0</v>
      </c>
      <c r="W112" s="152">
        <v>0</v>
      </c>
      <c r="X112" s="152">
        <v>0</v>
      </c>
      <c r="Y112" s="152">
        <v>0</v>
      </c>
      <c r="Z112" s="152">
        <v>0</v>
      </c>
      <c r="AA112" s="152">
        <v>0</v>
      </c>
      <c r="AB112" s="152">
        <v>0</v>
      </c>
      <c r="AC112" s="152">
        <v>0</v>
      </c>
      <c r="AD112" s="152">
        <v>0</v>
      </c>
      <c r="AE112" s="152">
        <v>0</v>
      </c>
      <c r="AF112" s="152">
        <v>0</v>
      </c>
      <c r="AG112" s="152">
        <v>0</v>
      </c>
      <c r="AH112" s="152">
        <v>0</v>
      </c>
      <c r="AI112" s="152">
        <v>0</v>
      </c>
      <c r="AJ112" s="152">
        <v>0</v>
      </c>
      <c r="AK112" s="152">
        <v>0</v>
      </c>
      <c r="AL112" s="152">
        <v>0</v>
      </c>
      <c r="AM112" s="152">
        <v>0</v>
      </c>
      <c r="AN112" s="152">
        <v>0</v>
      </c>
      <c r="AO112" s="152">
        <v>0</v>
      </c>
      <c r="AP112" s="152">
        <v>0</v>
      </c>
      <c r="AQ112" s="152">
        <v>0</v>
      </c>
      <c r="AR112" s="152">
        <v>0</v>
      </c>
      <c r="AS112" s="152">
        <v>0</v>
      </c>
      <c r="AT112" s="152">
        <v>0</v>
      </c>
    </row>
    <row r="113" spans="1:46">
      <c r="A113" s="193"/>
      <c r="B113" s="163" t="s">
        <v>349</v>
      </c>
      <c r="C113" s="168">
        <v>0</v>
      </c>
      <c r="D113" s="168">
        <v>0</v>
      </c>
      <c r="E113" s="168">
        <v>0</v>
      </c>
      <c r="F113" s="168">
        <v>0</v>
      </c>
      <c r="G113" s="168">
        <v>0</v>
      </c>
      <c r="H113" s="168">
        <v>0</v>
      </c>
      <c r="I113" s="168">
        <v>0</v>
      </c>
      <c r="J113" s="168">
        <v>0</v>
      </c>
      <c r="K113" s="168">
        <v>0</v>
      </c>
      <c r="L113" s="168">
        <v>0</v>
      </c>
      <c r="M113" s="168">
        <v>0</v>
      </c>
      <c r="N113" s="168">
        <v>0</v>
      </c>
      <c r="O113" s="168">
        <v>0</v>
      </c>
      <c r="P113" s="168">
        <v>0</v>
      </c>
      <c r="Q113" s="168">
        <v>0</v>
      </c>
      <c r="R113" s="168">
        <v>0</v>
      </c>
      <c r="S113" s="168">
        <v>0</v>
      </c>
      <c r="T113" s="168">
        <v>0</v>
      </c>
      <c r="U113" s="168">
        <v>0</v>
      </c>
      <c r="V113" s="168">
        <v>0</v>
      </c>
      <c r="W113" s="168">
        <v>85462.7</v>
      </c>
      <c r="X113" s="168">
        <v>90923</v>
      </c>
      <c r="Y113" s="168">
        <v>99563</v>
      </c>
      <c r="Z113" s="168">
        <v>100571</v>
      </c>
      <c r="AA113" s="168">
        <v>101749</v>
      </c>
      <c r="AB113" s="168">
        <v>117245</v>
      </c>
      <c r="AC113" s="168">
        <v>121546</v>
      </c>
      <c r="AD113" s="168">
        <v>137654</v>
      </c>
      <c r="AE113" s="168">
        <v>137654</v>
      </c>
      <c r="AF113" s="168">
        <v>145810</v>
      </c>
      <c r="AG113" s="168">
        <v>145810</v>
      </c>
      <c r="AH113" s="168">
        <v>153988</v>
      </c>
      <c r="AI113" s="168">
        <v>153988</v>
      </c>
      <c r="AJ113" s="168">
        <v>165348</v>
      </c>
      <c r="AK113" s="168">
        <v>165348</v>
      </c>
      <c r="AL113" s="168">
        <v>137187</v>
      </c>
      <c r="AM113" s="152">
        <v>137187</v>
      </c>
      <c r="AN113" s="152">
        <v>149115</v>
      </c>
      <c r="AO113" s="152">
        <v>149115</v>
      </c>
      <c r="AP113" s="152">
        <v>160778</v>
      </c>
      <c r="AQ113" s="152">
        <v>160777.61563999997</v>
      </c>
      <c r="AR113" s="152">
        <v>62699.215459999999</v>
      </c>
      <c r="AS113" s="152">
        <v>62835.605929999998</v>
      </c>
      <c r="AT113" s="152">
        <v>1.0000000000000001E-5</v>
      </c>
    </row>
    <row r="114" spans="1:46">
      <c r="A114" s="193"/>
      <c r="B114" s="163" t="s">
        <v>350</v>
      </c>
      <c r="C114" s="152">
        <v>0</v>
      </c>
      <c r="D114" s="152">
        <v>0</v>
      </c>
      <c r="E114" s="152">
        <v>0</v>
      </c>
      <c r="F114" s="152">
        <v>0</v>
      </c>
      <c r="G114" s="152">
        <v>0</v>
      </c>
      <c r="H114" s="152">
        <v>0</v>
      </c>
      <c r="I114" s="152">
        <v>0</v>
      </c>
      <c r="J114" s="152">
        <v>0</v>
      </c>
      <c r="K114" s="152">
        <v>0</v>
      </c>
      <c r="L114" s="152">
        <v>0</v>
      </c>
      <c r="M114" s="152">
        <v>0</v>
      </c>
      <c r="N114" s="152">
        <v>0</v>
      </c>
      <c r="O114" s="152">
        <v>0</v>
      </c>
      <c r="P114" s="152">
        <v>0</v>
      </c>
      <c r="Q114" s="152">
        <v>0</v>
      </c>
      <c r="R114" s="152">
        <v>0</v>
      </c>
      <c r="S114" s="152">
        <v>0</v>
      </c>
      <c r="T114" s="152">
        <v>0</v>
      </c>
      <c r="U114" s="152">
        <v>0</v>
      </c>
      <c r="V114" s="152">
        <v>0</v>
      </c>
      <c r="W114" s="152">
        <v>20620.25</v>
      </c>
      <c r="X114" s="152">
        <v>5592</v>
      </c>
      <c r="Y114" s="152">
        <v>16714</v>
      </c>
      <c r="Z114" s="152">
        <v>5131</v>
      </c>
      <c r="AA114" s="152">
        <v>15330</v>
      </c>
      <c r="AB114" s="152">
        <v>5598</v>
      </c>
      <c r="AC114" s="152">
        <v>18912</v>
      </c>
      <c r="AD114" s="152">
        <v>7900</v>
      </c>
      <c r="AE114" s="152">
        <v>24804</v>
      </c>
      <c r="AF114" s="152">
        <v>8662</v>
      </c>
      <c r="AG114" s="152">
        <v>27142</v>
      </c>
      <c r="AH114" s="152">
        <v>7898</v>
      </c>
      <c r="AI114" s="152">
        <v>23988</v>
      </c>
      <c r="AJ114" s="152">
        <v>6985</v>
      </c>
      <c r="AK114" s="152">
        <v>20681</v>
      </c>
      <c r="AL114" s="152">
        <v>4892</v>
      </c>
      <c r="AM114" s="152">
        <v>14857</v>
      </c>
      <c r="AN114" s="152">
        <v>3645</v>
      </c>
      <c r="AO114" s="152">
        <v>11590</v>
      </c>
      <c r="AP114" s="152">
        <v>2225</v>
      </c>
      <c r="AQ114" s="152">
        <v>7952.6659400000008</v>
      </c>
      <c r="AR114" s="152">
        <v>540.19902999999999</v>
      </c>
      <c r="AS114" s="152">
        <v>1709.56899</v>
      </c>
      <c r="AT114" s="152">
        <v>-2.2400000000000002E-3</v>
      </c>
    </row>
    <row r="115" spans="1:46">
      <c r="A115" s="193"/>
      <c r="B115" s="163" t="s">
        <v>351</v>
      </c>
      <c r="C115" s="152">
        <v>0</v>
      </c>
      <c r="D115" s="152">
        <v>0</v>
      </c>
      <c r="E115" s="152">
        <v>0</v>
      </c>
      <c r="F115" s="152">
        <v>0</v>
      </c>
      <c r="G115" s="152">
        <v>0</v>
      </c>
      <c r="H115" s="152">
        <v>0</v>
      </c>
      <c r="I115" s="152">
        <v>0</v>
      </c>
      <c r="J115" s="152">
        <v>0</v>
      </c>
      <c r="K115" s="152">
        <v>0</v>
      </c>
      <c r="L115" s="152">
        <v>0</v>
      </c>
      <c r="M115" s="152">
        <v>0</v>
      </c>
      <c r="N115" s="152">
        <v>0</v>
      </c>
      <c r="O115" s="152">
        <v>0</v>
      </c>
      <c r="P115" s="152">
        <v>0</v>
      </c>
      <c r="Q115" s="152">
        <v>0</v>
      </c>
      <c r="R115" s="152">
        <v>0</v>
      </c>
      <c r="S115" s="152">
        <v>0</v>
      </c>
      <c r="T115" s="152">
        <v>0</v>
      </c>
      <c r="U115" s="152">
        <v>0</v>
      </c>
      <c r="V115" s="152">
        <v>0</v>
      </c>
      <c r="W115" s="152">
        <v>-4867.8100000000004</v>
      </c>
      <c r="X115" s="152">
        <v>-4732</v>
      </c>
      <c r="Y115" s="152">
        <v>-4588</v>
      </c>
      <c r="Z115" s="152">
        <v>-4439</v>
      </c>
      <c r="AA115" s="152">
        <v>-4288</v>
      </c>
      <c r="AB115" s="152">
        <v>-4120</v>
      </c>
      <c r="AC115" s="152">
        <v>-3937</v>
      </c>
      <c r="AD115" s="152">
        <v>-3740</v>
      </c>
      <c r="AE115" s="152">
        <v>-3532</v>
      </c>
      <c r="AF115" s="152">
        <v>-3315</v>
      </c>
      <c r="AG115" s="152">
        <v>-3090</v>
      </c>
      <c r="AH115" s="152">
        <v>-2859</v>
      </c>
      <c r="AI115" s="152">
        <v>-2633</v>
      </c>
      <c r="AJ115" s="152">
        <v>-2391</v>
      </c>
      <c r="AK115" s="152">
        <v>-2145</v>
      </c>
      <c r="AL115" s="152">
        <v>-1880</v>
      </c>
      <c r="AM115" s="152">
        <v>-1754</v>
      </c>
      <c r="AN115" s="152">
        <v>-1540</v>
      </c>
      <c r="AO115" s="152">
        <v>-1132</v>
      </c>
      <c r="AP115" s="152">
        <v>-917</v>
      </c>
      <c r="AQ115" s="152">
        <v>-596.15053</v>
      </c>
      <c r="AR115" s="152">
        <v>-222.33001999999999</v>
      </c>
      <c r="AS115" s="152">
        <v>-144.48635999999999</v>
      </c>
      <c r="AT115" s="152">
        <v>-103.8172</v>
      </c>
    </row>
    <row r="116" spans="1:46">
      <c r="A116" s="193"/>
      <c r="B116" s="163" t="s">
        <v>138</v>
      </c>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c r="AA116" s="152"/>
      <c r="AB116" s="152"/>
      <c r="AC116" s="152"/>
      <c r="AD116" s="152"/>
      <c r="AE116" s="152"/>
      <c r="AF116" s="152"/>
      <c r="AG116" s="152"/>
      <c r="AH116" s="152"/>
      <c r="AI116" s="152"/>
      <c r="AJ116" s="152"/>
      <c r="AK116" s="152"/>
      <c r="AL116" s="152"/>
      <c r="AM116" s="152"/>
      <c r="AN116" s="152"/>
      <c r="AO116" s="152"/>
      <c r="AP116" s="152"/>
      <c r="AQ116" s="152"/>
      <c r="AR116" s="152">
        <v>-74954.925950000004</v>
      </c>
      <c r="AS116" s="152">
        <v>2.9306700000000001</v>
      </c>
      <c r="AT116" s="152">
        <v>2.9306700000000001</v>
      </c>
    </row>
    <row r="117" spans="1:46">
      <c r="A117" s="193"/>
      <c r="B117" s="163" t="s">
        <v>110</v>
      </c>
      <c r="C117" s="152">
        <v>0</v>
      </c>
      <c r="D117" s="152">
        <v>0</v>
      </c>
      <c r="E117" s="152">
        <v>0</v>
      </c>
      <c r="F117" s="152">
        <v>0</v>
      </c>
      <c r="G117" s="152">
        <v>0</v>
      </c>
      <c r="H117" s="152">
        <v>0</v>
      </c>
      <c r="I117" s="152">
        <v>0</v>
      </c>
      <c r="J117" s="152">
        <v>0</v>
      </c>
      <c r="K117" s="152">
        <v>0</v>
      </c>
      <c r="L117" s="152">
        <v>0</v>
      </c>
      <c r="M117" s="152">
        <v>0</v>
      </c>
      <c r="N117" s="152">
        <v>0</v>
      </c>
      <c r="O117" s="152">
        <v>0</v>
      </c>
      <c r="P117" s="152">
        <v>0</v>
      </c>
      <c r="Q117" s="152">
        <v>0</v>
      </c>
      <c r="R117" s="152">
        <v>0</v>
      </c>
      <c r="S117" s="152">
        <v>0</v>
      </c>
      <c r="T117" s="152">
        <v>0</v>
      </c>
      <c r="U117" s="152">
        <v>0</v>
      </c>
      <c r="V117" s="152">
        <v>0</v>
      </c>
      <c r="W117" s="152">
        <v>471.71</v>
      </c>
      <c r="X117" s="152">
        <v>252</v>
      </c>
      <c r="Y117" s="152">
        <v>219</v>
      </c>
      <c r="Z117" s="152">
        <v>160</v>
      </c>
      <c r="AA117" s="152">
        <v>94</v>
      </c>
      <c r="AB117" s="152">
        <v>111</v>
      </c>
      <c r="AC117" s="152">
        <v>110</v>
      </c>
      <c r="AD117" s="152">
        <v>370</v>
      </c>
      <c r="AE117" s="152">
        <v>372</v>
      </c>
      <c r="AF117" s="152">
        <v>363</v>
      </c>
      <c r="AG117" s="152">
        <v>356</v>
      </c>
      <c r="AH117" s="152">
        <v>352</v>
      </c>
      <c r="AI117" s="152">
        <v>407</v>
      </c>
      <c r="AJ117" s="152">
        <v>390</v>
      </c>
      <c r="AK117" s="152">
        <v>342</v>
      </c>
      <c r="AL117" s="152">
        <v>233</v>
      </c>
      <c r="AM117" s="152">
        <v>277</v>
      </c>
      <c r="AN117" s="152">
        <v>124</v>
      </c>
      <c r="AO117" s="152">
        <v>-10</v>
      </c>
      <c r="AP117" s="152">
        <v>123</v>
      </c>
      <c r="AQ117" s="152">
        <v>131.45213000000001</v>
      </c>
      <c r="AR117" s="152">
        <v>644.73175000000003</v>
      </c>
      <c r="AS117" s="152">
        <v>736.54584999999997</v>
      </c>
      <c r="AT117" s="152">
        <v>833.59438</v>
      </c>
    </row>
    <row r="118" spans="1:46">
      <c r="A118" s="193"/>
      <c r="B118" s="163" t="s">
        <v>176</v>
      </c>
      <c r="C118" s="152">
        <v>0</v>
      </c>
      <c r="D118" s="152">
        <v>0</v>
      </c>
      <c r="E118" s="152">
        <v>0</v>
      </c>
      <c r="F118" s="152">
        <v>0</v>
      </c>
      <c r="G118" s="152">
        <v>0</v>
      </c>
      <c r="H118" s="152">
        <v>0</v>
      </c>
      <c r="I118" s="152">
        <v>0</v>
      </c>
      <c r="J118" s="152">
        <v>0</v>
      </c>
      <c r="K118" s="152">
        <v>0</v>
      </c>
      <c r="L118" s="152">
        <v>0</v>
      </c>
      <c r="M118" s="152">
        <v>0</v>
      </c>
      <c r="N118" s="152">
        <v>0</v>
      </c>
      <c r="O118" s="152">
        <v>0</v>
      </c>
      <c r="P118" s="152">
        <v>0</v>
      </c>
      <c r="Q118" s="152">
        <v>0</v>
      </c>
      <c r="R118" s="152">
        <v>0</v>
      </c>
      <c r="S118" s="152">
        <v>0</v>
      </c>
      <c r="T118" s="152">
        <v>0</v>
      </c>
      <c r="U118" s="152">
        <v>0</v>
      </c>
      <c r="V118" s="152">
        <v>37.29</v>
      </c>
      <c r="W118" s="152">
        <v>0</v>
      </c>
      <c r="X118" s="152">
        <v>584</v>
      </c>
      <c r="Y118" s="152">
        <v>0</v>
      </c>
      <c r="Z118" s="152">
        <v>2391</v>
      </c>
      <c r="AA118" s="152">
        <v>0</v>
      </c>
      <c r="AB118" s="152">
        <v>0</v>
      </c>
      <c r="AC118" s="152">
        <v>0</v>
      </c>
      <c r="AD118" s="152">
        <v>28</v>
      </c>
      <c r="AE118" s="152">
        <v>0</v>
      </c>
      <c r="AF118" s="152">
        <v>0</v>
      </c>
      <c r="AG118" s="152">
        <v>0</v>
      </c>
      <c r="AH118" s="152">
        <v>0</v>
      </c>
      <c r="AI118" s="152">
        <v>0</v>
      </c>
      <c r="AJ118" s="152">
        <v>0</v>
      </c>
      <c r="AK118" s="152">
        <v>0</v>
      </c>
      <c r="AL118" s="152">
        <v>0</v>
      </c>
      <c r="AM118" s="152">
        <v>0</v>
      </c>
      <c r="AN118" s="152">
        <v>0</v>
      </c>
      <c r="AO118" s="152">
        <v>0</v>
      </c>
      <c r="AP118" s="152">
        <v>0</v>
      </c>
      <c r="AQ118" s="152">
        <v>-1.0000000000000001E-5</v>
      </c>
      <c r="AR118" s="152">
        <v>-1.0000000000000001E-5</v>
      </c>
      <c r="AS118" s="152">
        <v>-1.0000000000000001E-5</v>
      </c>
      <c r="AT118" s="152">
        <v>-1.0000000000000001E-5</v>
      </c>
    </row>
    <row r="119" spans="1:46">
      <c r="A119" s="193"/>
      <c r="B119" s="163" t="s">
        <v>120</v>
      </c>
      <c r="C119" s="152">
        <v>0</v>
      </c>
      <c r="D119" s="152">
        <v>0</v>
      </c>
      <c r="E119" s="152">
        <v>0</v>
      </c>
      <c r="F119" s="152">
        <v>0</v>
      </c>
      <c r="G119" s="152">
        <v>0</v>
      </c>
      <c r="H119" s="152">
        <v>0</v>
      </c>
      <c r="I119" s="152">
        <v>0</v>
      </c>
      <c r="J119" s="152">
        <v>0</v>
      </c>
      <c r="K119" s="152">
        <v>0</v>
      </c>
      <c r="L119" s="152">
        <v>0</v>
      </c>
      <c r="M119" s="152">
        <v>0</v>
      </c>
      <c r="N119" s="152">
        <v>0</v>
      </c>
      <c r="O119" s="152">
        <v>0</v>
      </c>
      <c r="P119" s="152">
        <v>1485.09719</v>
      </c>
      <c r="Q119" s="152">
        <v>671.62206000000003</v>
      </c>
      <c r="R119" s="152">
        <v>4958.4303099999997</v>
      </c>
      <c r="S119" s="152">
        <v>1801.2852600000001</v>
      </c>
      <c r="T119" s="152">
        <v>1816.1268500000001</v>
      </c>
      <c r="U119" s="152">
        <v>5529.6638499999999</v>
      </c>
      <c r="V119" s="152">
        <v>2029.58</v>
      </c>
      <c r="W119" s="152">
        <v>-47045.67</v>
      </c>
      <c r="X119" s="152">
        <v>-87031</v>
      </c>
      <c r="Y119" s="152">
        <v>-91992</v>
      </c>
      <c r="Z119" s="152">
        <v>76105</v>
      </c>
      <c r="AA119" s="152">
        <v>13315</v>
      </c>
      <c r="AB119" s="152">
        <v>95841</v>
      </c>
      <c r="AC119" s="152">
        <v>132305</v>
      </c>
      <c r="AD119" s="152">
        <v>115064</v>
      </c>
      <c r="AE119" s="152">
        <v>16960</v>
      </c>
      <c r="AF119" s="152">
        <v>134334</v>
      </c>
      <c r="AG119" s="152">
        <v>59527</v>
      </c>
      <c r="AH119" s="152">
        <v>150268</v>
      </c>
      <c r="AI119" s="152">
        <v>24547</v>
      </c>
      <c r="AJ119" s="152">
        <v>78576</v>
      </c>
      <c r="AK119" s="152">
        <v>42679</v>
      </c>
      <c r="AL119" s="152">
        <v>77768</v>
      </c>
      <c r="AM119" s="152">
        <v>13691</v>
      </c>
      <c r="AN119" s="152">
        <v>37848</v>
      </c>
      <c r="AO119" s="152">
        <v>98275</v>
      </c>
      <c r="AP119" s="152">
        <v>167261</v>
      </c>
      <c r="AQ119" s="152">
        <v>24768.06393</v>
      </c>
      <c r="AR119" s="152">
        <v>85680.105200000005</v>
      </c>
      <c r="AS119" s="152">
        <v>130459.41952</v>
      </c>
      <c r="AT119" s="152">
        <v>157468.87602000003</v>
      </c>
    </row>
    <row r="120" spans="1:46">
      <c r="A120" s="193"/>
      <c r="B120" s="163" t="s">
        <v>75</v>
      </c>
      <c r="C120" s="119">
        <v>0</v>
      </c>
      <c r="D120" s="119">
        <v>0</v>
      </c>
      <c r="E120" s="119">
        <v>0</v>
      </c>
      <c r="F120" s="119">
        <v>0</v>
      </c>
      <c r="G120" s="119">
        <v>0</v>
      </c>
      <c r="H120" s="119">
        <v>0</v>
      </c>
      <c r="I120" s="119">
        <v>0</v>
      </c>
      <c r="J120" s="119">
        <v>0</v>
      </c>
      <c r="K120" s="119">
        <v>0</v>
      </c>
      <c r="L120" s="119">
        <v>0</v>
      </c>
      <c r="M120" s="119">
        <v>0</v>
      </c>
      <c r="N120" s="119">
        <v>0</v>
      </c>
      <c r="O120" s="119">
        <v>0</v>
      </c>
      <c r="P120" s="119">
        <v>0</v>
      </c>
      <c r="Q120" s="119">
        <v>0</v>
      </c>
      <c r="R120" s="119">
        <v>0</v>
      </c>
      <c r="S120" s="119">
        <v>0</v>
      </c>
      <c r="T120" s="119">
        <v>0</v>
      </c>
      <c r="U120" s="119">
        <v>0</v>
      </c>
      <c r="V120" s="119">
        <v>0</v>
      </c>
      <c r="W120" s="119">
        <v>23961.86</v>
      </c>
      <c r="X120" s="119">
        <v>23962</v>
      </c>
      <c r="Y120" s="119">
        <v>23962</v>
      </c>
      <c r="Z120" s="119">
        <v>10880</v>
      </c>
      <c r="AA120" s="119">
        <v>23962</v>
      </c>
      <c r="AB120" s="119">
        <v>34875</v>
      </c>
      <c r="AC120" s="119">
        <v>34875</v>
      </c>
      <c r="AD120" s="119">
        <v>0</v>
      </c>
      <c r="AE120" s="119">
        <v>0</v>
      </c>
      <c r="AF120" s="119">
        <v>0</v>
      </c>
      <c r="AG120" s="119">
        <v>0</v>
      </c>
      <c r="AH120" s="119">
        <v>0</v>
      </c>
      <c r="AI120" s="119">
        <v>0</v>
      </c>
      <c r="AJ120" s="119">
        <v>0</v>
      </c>
      <c r="AK120" s="119">
        <v>0</v>
      </c>
      <c r="AL120" s="119">
        <v>0</v>
      </c>
      <c r="AM120" s="152">
        <v>0</v>
      </c>
      <c r="AN120" s="152">
        <v>81386</v>
      </c>
      <c r="AO120" s="152">
        <v>81386</v>
      </c>
      <c r="AP120" s="152">
        <v>81386</v>
      </c>
      <c r="AQ120" s="152">
        <v>81385.64598999999</v>
      </c>
      <c r="AR120" s="152">
        <v>81385.64598999999</v>
      </c>
      <c r="AS120" s="152">
        <v>222586.17837000001</v>
      </c>
      <c r="AT120" s="152">
        <v>62816.418159999994</v>
      </c>
    </row>
    <row r="121" spans="1:46">
      <c r="A121" s="193"/>
      <c r="B121" s="163" t="s">
        <v>10</v>
      </c>
      <c r="C121" s="152">
        <v>0</v>
      </c>
      <c r="D121" s="152">
        <v>23.972819999999999</v>
      </c>
      <c r="E121" s="152">
        <v>0</v>
      </c>
      <c r="F121" s="152">
        <v>0</v>
      </c>
      <c r="G121" s="152">
        <v>6357.2794400000002</v>
      </c>
      <c r="H121" s="152">
        <v>8446.3295899999994</v>
      </c>
      <c r="I121" s="152">
        <v>6211.9056200000005</v>
      </c>
      <c r="J121" s="152">
        <v>5458.6697100000001</v>
      </c>
      <c r="K121" s="152">
        <v>0</v>
      </c>
      <c r="L121" s="152">
        <v>0</v>
      </c>
      <c r="M121" s="152">
        <v>0</v>
      </c>
      <c r="N121" s="152">
        <v>3743</v>
      </c>
      <c r="O121" s="152">
        <v>0</v>
      </c>
      <c r="P121" s="152">
        <v>0</v>
      </c>
      <c r="Q121" s="152">
        <v>0</v>
      </c>
      <c r="R121" s="152">
        <v>0</v>
      </c>
      <c r="S121" s="152">
        <v>0</v>
      </c>
      <c r="T121" s="152">
        <v>0</v>
      </c>
      <c r="U121" s="152">
        <v>0</v>
      </c>
      <c r="V121" s="152">
        <v>2</v>
      </c>
      <c r="W121" s="152">
        <v>28568</v>
      </c>
      <c r="X121" s="152">
        <v>25479</v>
      </c>
      <c r="Y121" s="152">
        <v>25404</v>
      </c>
      <c r="Z121" s="152">
        <v>59050</v>
      </c>
      <c r="AA121" s="152">
        <v>25805</v>
      </c>
      <c r="AB121" s="152">
        <v>21181</v>
      </c>
      <c r="AC121" s="152">
        <v>12478</v>
      </c>
      <c r="AD121" s="152">
        <v>24913</v>
      </c>
      <c r="AE121" s="152">
        <v>24365</v>
      </c>
      <c r="AF121" s="152">
        <v>24751</v>
      </c>
      <c r="AG121" s="152">
        <v>19467</v>
      </c>
      <c r="AH121" s="152">
        <v>9841</v>
      </c>
      <c r="AI121" s="152">
        <v>9460</v>
      </c>
      <c r="AJ121" s="152">
        <v>12052</v>
      </c>
      <c r="AK121" s="152">
        <v>12754</v>
      </c>
      <c r="AL121" s="152">
        <v>14146</v>
      </c>
      <c r="AM121" s="152">
        <v>15463</v>
      </c>
      <c r="AN121" s="152">
        <v>20781.759519999996</v>
      </c>
      <c r="AO121" s="152">
        <v>109815.42457</v>
      </c>
      <c r="AP121" s="152">
        <v>25290.998680000001</v>
      </c>
      <c r="AQ121" s="152">
        <v>22835.63682</v>
      </c>
      <c r="AR121" s="152">
        <v>1883.7553800000001</v>
      </c>
      <c r="AS121" s="152">
        <v>1827.16535</v>
      </c>
      <c r="AT121" s="152">
        <v>1795.5931800000001</v>
      </c>
    </row>
    <row r="122" spans="1:46">
      <c r="A122" s="193"/>
      <c r="B122" s="163" t="s">
        <v>76</v>
      </c>
      <c r="C122" s="168">
        <v>0</v>
      </c>
      <c r="D122" s="168">
        <v>0</v>
      </c>
      <c r="E122" s="168">
        <v>0</v>
      </c>
      <c r="F122" s="168">
        <v>0</v>
      </c>
      <c r="G122" s="168">
        <v>0</v>
      </c>
      <c r="H122" s="168">
        <v>0</v>
      </c>
      <c r="I122" s="168">
        <v>0</v>
      </c>
      <c r="J122" s="168">
        <v>0</v>
      </c>
      <c r="K122" s="168">
        <v>0</v>
      </c>
      <c r="L122" s="168">
        <v>0</v>
      </c>
      <c r="M122" s="168">
        <v>0</v>
      </c>
      <c r="N122" s="168">
        <v>0</v>
      </c>
      <c r="O122" s="168">
        <v>0</v>
      </c>
      <c r="P122" s="168">
        <v>0</v>
      </c>
      <c r="Q122" s="168">
        <v>0</v>
      </c>
      <c r="R122" s="168">
        <v>0</v>
      </c>
      <c r="S122" s="168">
        <v>0</v>
      </c>
      <c r="T122" s="168">
        <v>0</v>
      </c>
      <c r="U122" s="168">
        <v>0</v>
      </c>
      <c r="V122" s="168">
        <v>0</v>
      </c>
      <c r="W122" s="168">
        <v>0</v>
      </c>
      <c r="X122" s="168">
        <v>0</v>
      </c>
      <c r="Y122" s="168">
        <v>0</v>
      </c>
      <c r="Z122" s="168">
        <v>0</v>
      </c>
      <c r="AA122" s="168">
        <v>0</v>
      </c>
      <c r="AB122" s="168">
        <v>0</v>
      </c>
      <c r="AC122" s="168">
        <v>0</v>
      </c>
      <c r="AD122" s="168">
        <v>0</v>
      </c>
      <c r="AE122" s="168">
        <v>0</v>
      </c>
      <c r="AF122" s="168">
        <v>0</v>
      </c>
      <c r="AG122" s="168">
        <v>0</v>
      </c>
      <c r="AH122" s="168">
        <v>0</v>
      </c>
      <c r="AI122" s="168">
        <v>0</v>
      </c>
      <c r="AJ122" s="168">
        <v>0</v>
      </c>
      <c r="AK122" s="168">
        <v>0</v>
      </c>
      <c r="AL122" s="168">
        <v>0</v>
      </c>
      <c r="AM122" s="168">
        <v>0</v>
      </c>
      <c r="AN122" s="168">
        <v>0</v>
      </c>
      <c r="AO122" s="168">
        <v>0</v>
      </c>
      <c r="AP122" s="168">
        <v>0</v>
      </c>
      <c r="AQ122" s="168">
        <v>0</v>
      </c>
      <c r="AR122" s="152">
        <v>0</v>
      </c>
      <c r="AS122" s="152">
        <v>0</v>
      </c>
      <c r="AT122" s="152">
        <v>0</v>
      </c>
    </row>
    <row r="123" spans="1:46">
      <c r="A123" s="196"/>
      <c r="B123" s="167" t="s">
        <v>77</v>
      </c>
      <c r="C123" s="149">
        <v>36721.767390000001</v>
      </c>
      <c r="D123" s="149">
        <v>43124.676690000008</v>
      </c>
      <c r="E123" s="149">
        <v>48436.530449999998</v>
      </c>
      <c r="F123" s="149">
        <v>54620.815239999996</v>
      </c>
      <c r="G123" s="149">
        <v>51920.738279999998</v>
      </c>
      <c r="H123" s="149">
        <v>57455.182179999996</v>
      </c>
      <c r="I123" s="149">
        <v>62525.93376</v>
      </c>
      <c r="J123" s="149">
        <v>65045.808059999996</v>
      </c>
      <c r="K123" s="149">
        <v>27329.330300000001</v>
      </c>
      <c r="L123" s="149">
        <v>44629.185030000001</v>
      </c>
      <c r="M123" s="149">
        <v>60140.675750000002</v>
      </c>
      <c r="N123" s="149">
        <v>67103.851909999998</v>
      </c>
      <c r="O123" s="149">
        <v>69944.227230000004</v>
      </c>
      <c r="P123" s="149">
        <v>119119.63240999999</v>
      </c>
      <c r="Q123" s="149">
        <v>131612.78829999999</v>
      </c>
      <c r="R123" s="149">
        <v>146555.99254000001</v>
      </c>
      <c r="S123" s="149">
        <v>151223.59284999999</v>
      </c>
      <c r="T123" s="149">
        <v>153395.50911999997</v>
      </c>
      <c r="U123" s="149">
        <v>12839.28744</v>
      </c>
      <c r="V123" s="149">
        <v>8279.77</v>
      </c>
      <c r="W123" s="149">
        <v>831532.3600000001</v>
      </c>
      <c r="X123" s="149">
        <v>1031844</v>
      </c>
      <c r="Y123" s="149">
        <v>1011795</v>
      </c>
      <c r="Z123" s="149">
        <v>1141863</v>
      </c>
      <c r="AA123" s="149">
        <v>1221389</v>
      </c>
      <c r="AB123" s="149">
        <v>1285494</v>
      </c>
      <c r="AC123" s="149">
        <v>1423040</v>
      </c>
      <c r="AD123" s="149">
        <v>1413616</v>
      </c>
      <c r="AE123" s="149">
        <v>1352401</v>
      </c>
      <c r="AF123" s="149">
        <v>1369685</v>
      </c>
      <c r="AG123" s="149">
        <v>1332371</v>
      </c>
      <c r="AH123" s="149">
        <v>1520554</v>
      </c>
      <c r="AI123" s="149">
        <v>1426964</v>
      </c>
      <c r="AJ123" s="149">
        <v>1428101</v>
      </c>
      <c r="AK123" s="149">
        <v>1333865</v>
      </c>
      <c r="AL123" s="149">
        <v>1310462</v>
      </c>
      <c r="AM123" s="149">
        <v>1164490</v>
      </c>
      <c r="AN123" s="149">
        <v>1076801</v>
      </c>
      <c r="AO123" s="149">
        <v>1071964</v>
      </c>
      <c r="AP123" s="149">
        <v>978562</v>
      </c>
      <c r="AQ123" s="149">
        <v>888779.59119999979</v>
      </c>
      <c r="AR123" s="149">
        <f>AR124</f>
        <v>1032634.9570099999</v>
      </c>
      <c r="AS123" s="149">
        <f>AS124</f>
        <v>1003564.7675399999</v>
      </c>
      <c r="AT123" s="149">
        <f>AT124</f>
        <v>981674.41658999992</v>
      </c>
    </row>
    <row r="124" spans="1:46">
      <c r="A124" s="193"/>
      <c r="B124" s="154" t="s">
        <v>78</v>
      </c>
      <c r="C124" s="149">
        <v>36721.767390000001</v>
      </c>
      <c r="D124" s="149">
        <v>43124.676690000008</v>
      </c>
      <c r="E124" s="149">
        <v>48436.530449999998</v>
      </c>
      <c r="F124" s="149">
        <v>54620.815239999996</v>
      </c>
      <c r="G124" s="149">
        <v>51920.738279999998</v>
      </c>
      <c r="H124" s="149">
        <v>57455.182179999996</v>
      </c>
      <c r="I124" s="149">
        <v>62525.93376</v>
      </c>
      <c r="J124" s="149">
        <v>65045.808059999996</v>
      </c>
      <c r="K124" s="149">
        <v>27329.330300000001</v>
      </c>
      <c r="L124" s="149">
        <v>44629.185030000001</v>
      </c>
      <c r="M124" s="149">
        <v>60140.675750000002</v>
      </c>
      <c r="N124" s="149">
        <v>67103.851909999998</v>
      </c>
      <c r="O124" s="149">
        <v>69944.227230000004</v>
      </c>
      <c r="P124" s="149">
        <v>119119.63240999999</v>
      </c>
      <c r="Q124" s="149">
        <v>131612.78829999999</v>
      </c>
      <c r="R124" s="149">
        <v>146555.99254000001</v>
      </c>
      <c r="S124" s="149">
        <v>151223.59284999999</v>
      </c>
      <c r="T124" s="149">
        <v>153395.50911999997</v>
      </c>
      <c r="U124" s="149">
        <v>12839.28744</v>
      </c>
      <c r="V124" s="149">
        <v>8279.77</v>
      </c>
      <c r="W124" s="149">
        <v>831532.3600000001</v>
      </c>
      <c r="X124" s="149">
        <v>1031844</v>
      </c>
      <c r="Y124" s="149">
        <v>1011795</v>
      </c>
      <c r="Z124" s="149">
        <v>1141863</v>
      </c>
      <c r="AA124" s="149">
        <v>1221389</v>
      </c>
      <c r="AB124" s="149">
        <v>1285494</v>
      </c>
      <c r="AC124" s="149">
        <v>1423040</v>
      </c>
      <c r="AD124" s="149">
        <v>1413616</v>
      </c>
      <c r="AE124" s="149">
        <v>1352401</v>
      </c>
      <c r="AF124" s="149">
        <v>1369685</v>
      </c>
      <c r="AG124" s="149">
        <v>1332371</v>
      </c>
      <c r="AH124" s="149">
        <v>1520554</v>
      </c>
      <c r="AI124" s="149">
        <v>1426964</v>
      </c>
      <c r="AJ124" s="149">
        <v>1428101</v>
      </c>
      <c r="AK124" s="149">
        <v>1333865</v>
      </c>
      <c r="AL124" s="149">
        <v>1310462</v>
      </c>
      <c r="AM124" s="149">
        <v>1164490</v>
      </c>
      <c r="AN124" s="149">
        <v>1076801</v>
      </c>
      <c r="AO124" s="149">
        <v>1071964</v>
      </c>
      <c r="AP124" s="149">
        <v>978562</v>
      </c>
      <c r="AQ124" s="149">
        <v>888779.59119999979</v>
      </c>
      <c r="AR124" s="149">
        <f>SUM(AR125:AR141)</f>
        <v>1032634.9570099999</v>
      </c>
      <c r="AS124" s="149">
        <f>SUM(AS125:AS141)</f>
        <v>1003564.7675399999</v>
      </c>
      <c r="AT124" s="149">
        <f>SUM(AT125:AT141)</f>
        <v>981674.41658999992</v>
      </c>
    </row>
    <row r="125" spans="1:46">
      <c r="A125" s="193"/>
      <c r="B125" s="163" t="s">
        <v>72</v>
      </c>
      <c r="C125" s="152">
        <v>0</v>
      </c>
      <c r="D125" s="152">
        <v>0</v>
      </c>
      <c r="E125" s="152">
        <v>0</v>
      </c>
      <c r="F125" s="152">
        <v>0</v>
      </c>
      <c r="G125" s="152">
        <v>0</v>
      </c>
      <c r="H125" s="152">
        <v>0</v>
      </c>
      <c r="I125" s="152">
        <v>0</v>
      </c>
      <c r="J125" s="152">
        <v>0</v>
      </c>
      <c r="K125" s="152">
        <v>0</v>
      </c>
      <c r="L125" s="152">
        <v>0</v>
      </c>
      <c r="M125" s="152">
        <v>0</v>
      </c>
      <c r="N125" s="152">
        <v>0</v>
      </c>
      <c r="O125" s="152">
        <v>0</v>
      </c>
      <c r="P125" s="152">
        <v>0</v>
      </c>
      <c r="Q125" s="152">
        <v>0</v>
      </c>
      <c r="R125" s="152">
        <v>0</v>
      </c>
      <c r="S125" s="152">
        <v>0</v>
      </c>
      <c r="T125" s="152">
        <v>0</v>
      </c>
      <c r="U125" s="152">
        <v>0</v>
      </c>
      <c r="V125" s="152">
        <v>8</v>
      </c>
      <c r="W125" s="152">
        <v>258.14</v>
      </c>
      <c r="X125" s="152">
        <v>2636</v>
      </c>
      <c r="Y125" s="152">
        <v>8341</v>
      </c>
      <c r="Z125" s="152">
        <v>7830</v>
      </c>
      <c r="AA125" s="152">
        <v>11773</v>
      </c>
      <c r="AB125" s="152">
        <v>8520</v>
      </c>
      <c r="AC125" s="152">
        <v>4783</v>
      </c>
      <c r="AD125" s="152">
        <v>6757</v>
      </c>
      <c r="AE125" s="152">
        <v>2827</v>
      </c>
      <c r="AF125" s="152">
        <v>4192</v>
      </c>
      <c r="AG125" s="152">
        <v>4179</v>
      </c>
      <c r="AH125" s="152">
        <v>1910</v>
      </c>
      <c r="AI125" s="152">
        <v>2478</v>
      </c>
      <c r="AJ125" s="152">
        <v>4970</v>
      </c>
      <c r="AK125" s="152">
        <v>2907</v>
      </c>
      <c r="AL125" s="152">
        <v>3268</v>
      </c>
      <c r="AM125" s="152">
        <v>4103</v>
      </c>
      <c r="AN125" s="152">
        <v>2928</v>
      </c>
      <c r="AO125" s="152">
        <v>3248</v>
      </c>
      <c r="AP125" s="152">
        <v>3560</v>
      </c>
      <c r="AQ125" s="152">
        <v>4567.3799200000003</v>
      </c>
      <c r="AR125" s="152">
        <v>6095.0610699999997</v>
      </c>
      <c r="AS125" s="152">
        <v>5198.6850000000004</v>
      </c>
      <c r="AT125" s="152">
        <v>6675.0183799999995</v>
      </c>
    </row>
    <row r="126" spans="1:46">
      <c r="A126" s="193"/>
      <c r="B126" s="163" t="s">
        <v>207</v>
      </c>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v>0</v>
      </c>
      <c r="AE126" s="152">
        <v>0</v>
      </c>
      <c r="AF126" s="152">
        <v>0</v>
      </c>
      <c r="AG126" s="152">
        <v>0</v>
      </c>
      <c r="AH126" s="152">
        <v>0</v>
      </c>
      <c r="AI126" s="152">
        <v>0</v>
      </c>
      <c r="AJ126" s="152">
        <v>0</v>
      </c>
      <c r="AK126" s="152">
        <v>0</v>
      </c>
      <c r="AL126" s="152">
        <v>0</v>
      </c>
      <c r="AM126" s="152">
        <v>0</v>
      </c>
      <c r="AN126" s="152">
        <v>0</v>
      </c>
      <c r="AO126" s="152">
        <v>0</v>
      </c>
      <c r="AP126" s="152">
        <v>0</v>
      </c>
      <c r="AQ126" s="152">
        <v>0</v>
      </c>
      <c r="AR126" s="152">
        <v>0</v>
      </c>
      <c r="AS126" s="152">
        <v>0</v>
      </c>
      <c r="AT126" s="152">
        <v>0</v>
      </c>
    </row>
    <row r="127" spans="1:46">
      <c r="A127" s="193"/>
      <c r="B127" s="163" t="s">
        <v>131</v>
      </c>
      <c r="C127" s="149">
        <v>0</v>
      </c>
      <c r="D127" s="149">
        <v>0</v>
      </c>
      <c r="E127" s="149">
        <v>0</v>
      </c>
      <c r="F127" s="149">
        <v>0</v>
      </c>
      <c r="G127" s="149">
        <v>0</v>
      </c>
      <c r="H127" s="149">
        <v>0</v>
      </c>
      <c r="I127" s="149">
        <v>0</v>
      </c>
      <c r="J127" s="149">
        <v>0</v>
      </c>
      <c r="K127" s="149">
        <v>0</v>
      </c>
      <c r="L127" s="149">
        <v>0</v>
      </c>
      <c r="M127" s="149">
        <v>0</v>
      </c>
      <c r="N127" s="152">
        <v>0</v>
      </c>
      <c r="O127" s="152">
        <v>0</v>
      </c>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52">
        <v>0</v>
      </c>
      <c r="AF127" s="152">
        <v>0</v>
      </c>
      <c r="AG127" s="152">
        <v>0</v>
      </c>
      <c r="AH127" s="152">
        <v>0</v>
      </c>
      <c r="AI127" s="152">
        <v>0</v>
      </c>
      <c r="AJ127" s="152">
        <v>0</v>
      </c>
      <c r="AK127" s="152">
        <v>0</v>
      </c>
      <c r="AL127" s="152">
        <v>0</v>
      </c>
      <c r="AM127" s="152">
        <v>0</v>
      </c>
      <c r="AN127" s="152">
        <v>0</v>
      </c>
      <c r="AO127" s="152">
        <v>0</v>
      </c>
      <c r="AP127" s="152">
        <v>0</v>
      </c>
      <c r="AQ127" s="152">
        <v>7749.9741199999999</v>
      </c>
      <c r="AR127" s="152">
        <v>7749.9741199999999</v>
      </c>
      <c r="AS127" s="152">
        <v>7749.9741199999999</v>
      </c>
      <c r="AT127" s="152">
        <v>7749.9741199999999</v>
      </c>
    </row>
    <row r="128" spans="1:46">
      <c r="A128" s="193"/>
      <c r="B128" s="163" t="s">
        <v>132</v>
      </c>
      <c r="C128" s="149">
        <v>0</v>
      </c>
      <c r="D128" s="149">
        <v>0</v>
      </c>
      <c r="E128" s="149">
        <v>0</v>
      </c>
      <c r="F128" s="149">
        <v>0</v>
      </c>
      <c r="G128" s="149">
        <v>0</v>
      </c>
      <c r="H128" s="149">
        <v>0</v>
      </c>
      <c r="I128" s="149">
        <v>0</v>
      </c>
      <c r="J128" s="149">
        <v>0</v>
      </c>
      <c r="K128" s="149">
        <v>0</v>
      </c>
      <c r="L128" s="149">
        <v>0</v>
      </c>
      <c r="M128" s="149">
        <v>0</v>
      </c>
      <c r="N128" s="152">
        <v>0</v>
      </c>
      <c r="O128" s="152">
        <v>0</v>
      </c>
      <c r="P128" s="152">
        <v>0</v>
      </c>
      <c r="Q128" s="152">
        <v>0</v>
      </c>
      <c r="R128" s="152">
        <v>0</v>
      </c>
      <c r="S128" s="152">
        <v>0</v>
      </c>
      <c r="T128" s="152">
        <v>0</v>
      </c>
      <c r="U128" s="152">
        <v>0</v>
      </c>
      <c r="V128" s="152">
        <v>0</v>
      </c>
      <c r="W128" s="152">
        <v>72125.47</v>
      </c>
      <c r="X128" s="152">
        <v>73615</v>
      </c>
      <c r="Y128" s="152">
        <v>75104</v>
      </c>
      <c r="Z128" s="152">
        <v>76593</v>
      </c>
      <c r="AA128" s="152">
        <v>78082</v>
      </c>
      <c r="AB128" s="152">
        <v>79571</v>
      </c>
      <c r="AC128" s="152">
        <v>81061</v>
      </c>
      <c r="AD128" s="152">
        <v>82403</v>
      </c>
      <c r="AE128" s="152">
        <v>83855</v>
      </c>
      <c r="AF128" s="152">
        <v>85308</v>
      </c>
      <c r="AG128" s="152">
        <v>86760</v>
      </c>
      <c r="AH128" s="152">
        <v>156869</v>
      </c>
      <c r="AI128" s="152">
        <v>156052</v>
      </c>
      <c r="AJ128" s="152">
        <v>155164</v>
      </c>
      <c r="AK128" s="152">
        <v>165580</v>
      </c>
      <c r="AL128" s="152">
        <v>168459</v>
      </c>
      <c r="AM128" s="152">
        <v>171781</v>
      </c>
      <c r="AN128" s="152">
        <v>175165</v>
      </c>
      <c r="AO128" s="152">
        <v>178434</v>
      </c>
      <c r="AP128" s="152">
        <v>181767</v>
      </c>
      <c r="AQ128" s="152">
        <v>184239.61713</v>
      </c>
      <c r="AR128" s="152">
        <v>187167.78237</v>
      </c>
      <c r="AS128" s="152">
        <v>189628.52402000001</v>
      </c>
      <c r="AT128" s="152">
        <v>192344.45089999997</v>
      </c>
    </row>
    <row r="129" spans="1:46">
      <c r="A129" s="193"/>
      <c r="B129" s="163" t="s">
        <v>123</v>
      </c>
      <c r="C129" s="152">
        <v>0</v>
      </c>
      <c r="D129" s="152">
        <v>0</v>
      </c>
      <c r="E129" s="152">
        <v>0</v>
      </c>
      <c r="F129" s="152">
        <v>0</v>
      </c>
      <c r="G129" s="152">
        <v>0</v>
      </c>
      <c r="H129" s="152">
        <v>0</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220120</v>
      </c>
      <c r="Y129" s="152">
        <v>221452</v>
      </c>
      <c r="Z129" s="152">
        <v>422568</v>
      </c>
      <c r="AA129" s="152">
        <v>534473</v>
      </c>
      <c r="AB129" s="152">
        <v>610983</v>
      </c>
      <c r="AC129" s="152">
        <v>753483</v>
      </c>
      <c r="AD129" s="152">
        <v>753483</v>
      </c>
      <c r="AE129" s="152">
        <v>753483</v>
      </c>
      <c r="AF129" s="152">
        <v>753483</v>
      </c>
      <c r="AG129" s="152">
        <v>753483</v>
      </c>
      <c r="AH129" s="152">
        <v>842048</v>
      </c>
      <c r="AI129" s="152">
        <v>842048</v>
      </c>
      <c r="AJ129" s="152">
        <v>842048</v>
      </c>
      <c r="AK129" s="152">
        <v>833847</v>
      </c>
      <c r="AL129" s="152">
        <v>821545</v>
      </c>
      <c r="AM129" s="152">
        <v>809243</v>
      </c>
      <c r="AN129" s="152">
        <v>796941</v>
      </c>
      <c r="AO129" s="152">
        <v>784655</v>
      </c>
      <c r="AP129" s="152">
        <v>768496</v>
      </c>
      <c r="AQ129" s="152">
        <v>760606.39101999998</v>
      </c>
      <c r="AR129" s="152">
        <v>760606.39101999998</v>
      </c>
      <c r="AS129" s="152">
        <v>760606.39101999998</v>
      </c>
      <c r="AT129" s="152">
        <v>760606.39101999998</v>
      </c>
    </row>
    <row r="130" spans="1:46">
      <c r="A130" s="193"/>
      <c r="B130" s="163" t="s">
        <v>139</v>
      </c>
      <c r="C130" s="152">
        <v>0</v>
      </c>
      <c r="D130" s="152">
        <v>0</v>
      </c>
      <c r="E130" s="152">
        <v>0</v>
      </c>
      <c r="F130" s="152">
        <v>0</v>
      </c>
      <c r="G130" s="152">
        <v>0</v>
      </c>
      <c r="H130" s="152">
        <v>0</v>
      </c>
      <c r="I130" s="152">
        <v>0</v>
      </c>
      <c r="J130" s="152">
        <v>0</v>
      </c>
      <c r="K130" s="152">
        <v>0</v>
      </c>
      <c r="L130" s="152">
        <v>0</v>
      </c>
      <c r="M130" s="152">
        <v>0</v>
      </c>
      <c r="N130" s="152">
        <v>0</v>
      </c>
      <c r="O130" s="152">
        <v>0</v>
      </c>
      <c r="P130" s="152">
        <v>0</v>
      </c>
      <c r="Q130" s="152">
        <v>0</v>
      </c>
      <c r="R130" s="152">
        <v>0</v>
      </c>
      <c r="S130" s="152">
        <v>0</v>
      </c>
      <c r="T130" s="152">
        <v>0</v>
      </c>
      <c r="U130" s="152">
        <v>0</v>
      </c>
      <c r="V130" s="152">
        <v>0</v>
      </c>
      <c r="W130" s="152">
        <v>0</v>
      </c>
      <c r="X130" s="152">
        <v>0</v>
      </c>
      <c r="Y130" s="152">
        <v>0</v>
      </c>
      <c r="Z130" s="152">
        <v>13576</v>
      </c>
      <c r="AA130" s="152">
        <v>29660</v>
      </c>
      <c r="AB130" s="152">
        <v>45114</v>
      </c>
      <c r="AC130" s="152">
        <v>66999</v>
      </c>
      <c r="AD130" s="152">
        <v>98605</v>
      </c>
      <c r="AE130" s="152">
        <v>123526</v>
      </c>
      <c r="AF130" s="152">
        <v>158590</v>
      </c>
      <c r="AG130" s="152">
        <v>164298</v>
      </c>
      <c r="AH130" s="152">
        <v>173347</v>
      </c>
      <c r="AI130" s="152">
        <v>197520</v>
      </c>
      <c r="AJ130" s="152">
        <v>222310</v>
      </c>
      <c r="AK130" s="152">
        <v>177360</v>
      </c>
      <c r="AL130" s="152">
        <v>157635</v>
      </c>
      <c r="AM130" s="152">
        <v>95879</v>
      </c>
      <c r="AN130" s="152">
        <v>63305</v>
      </c>
      <c r="AO130" s="152">
        <v>53985</v>
      </c>
      <c r="AP130" s="152">
        <v>73216</v>
      </c>
      <c r="AQ130" s="152">
        <v>73215.573090000005</v>
      </c>
      <c r="AR130" s="152">
        <v>73215.573090000005</v>
      </c>
      <c r="AS130" s="152">
        <v>73215.573090000005</v>
      </c>
      <c r="AT130" s="152">
        <v>73215.573090000005</v>
      </c>
    </row>
    <row r="131" spans="1:46">
      <c r="A131" s="193"/>
      <c r="B131" s="163" t="s">
        <v>355</v>
      </c>
      <c r="C131" s="149">
        <v>0</v>
      </c>
      <c r="D131" s="149">
        <v>0</v>
      </c>
      <c r="E131" s="149">
        <v>0</v>
      </c>
      <c r="F131" s="149">
        <v>0</v>
      </c>
      <c r="G131" s="149">
        <v>0</v>
      </c>
      <c r="H131" s="149">
        <v>0</v>
      </c>
      <c r="I131" s="149">
        <v>0</v>
      </c>
      <c r="J131" s="149">
        <v>0</v>
      </c>
      <c r="K131" s="149">
        <v>0</v>
      </c>
      <c r="L131" s="149">
        <v>0</v>
      </c>
      <c r="M131" s="149">
        <v>0</v>
      </c>
      <c r="N131" s="152">
        <v>0</v>
      </c>
      <c r="O131" s="152">
        <v>0</v>
      </c>
      <c r="P131" s="152">
        <v>0</v>
      </c>
      <c r="Q131" s="152">
        <v>0</v>
      </c>
      <c r="R131" s="152">
        <v>0</v>
      </c>
      <c r="S131" s="152">
        <v>0</v>
      </c>
      <c r="T131" s="152">
        <v>0</v>
      </c>
      <c r="U131" s="152">
        <v>0</v>
      </c>
      <c r="V131" s="152">
        <v>0</v>
      </c>
      <c r="W131" s="152">
        <v>0</v>
      </c>
      <c r="X131" s="152">
        <v>-6901</v>
      </c>
      <c r="Y131" s="152">
        <v>-7427</v>
      </c>
      <c r="Z131" s="152">
        <v>-7260</v>
      </c>
      <c r="AA131" s="152">
        <v>-7080</v>
      </c>
      <c r="AB131" s="152">
        <v>-6897</v>
      </c>
      <c r="AC131" s="152">
        <v>-6711</v>
      </c>
      <c r="AD131" s="152">
        <v>-6523</v>
      </c>
      <c r="AE131" s="152">
        <v>-6338</v>
      </c>
      <c r="AF131" s="152">
        <v>-6050</v>
      </c>
      <c r="AG131" s="152">
        <v>-5859</v>
      </c>
      <c r="AH131" s="152">
        <v>-5833</v>
      </c>
      <c r="AI131" s="152">
        <v>-5644</v>
      </c>
      <c r="AJ131" s="152">
        <v>-5455</v>
      </c>
      <c r="AK131" s="152">
        <v>-5265</v>
      </c>
      <c r="AL131" s="152">
        <v>-5077</v>
      </c>
      <c r="AM131" s="152">
        <v>-4655</v>
      </c>
      <c r="AN131" s="152">
        <v>-4476</v>
      </c>
      <c r="AO131" s="152">
        <v>-4294</v>
      </c>
      <c r="AP131" s="152">
        <v>-4236</v>
      </c>
      <c r="AQ131" s="152">
        <v>-4177.1810999999998</v>
      </c>
      <c r="AR131" s="152">
        <v>-3776.1935199999998</v>
      </c>
      <c r="AS131" s="152">
        <v>-3718.9737400000004</v>
      </c>
      <c r="AT131" s="152">
        <v>-3441.5718500000003</v>
      </c>
    </row>
    <row r="132" spans="1:46">
      <c r="A132" s="193"/>
      <c r="B132" s="163" t="s">
        <v>134</v>
      </c>
      <c r="C132" s="149">
        <v>0</v>
      </c>
      <c r="D132" s="149">
        <v>0</v>
      </c>
      <c r="E132" s="149">
        <v>0</v>
      </c>
      <c r="F132" s="149">
        <v>0</v>
      </c>
      <c r="G132" s="149">
        <v>0</v>
      </c>
      <c r="H132" s="149">
        <v>0</v>
      </c>
      <c r="I132" s="149">
        <v>0</v>
      </c>
      <c r="J132" s="149">
        <v>0</v>
      </c>
      <c r="K132" s="149">
        <v>0</v>
      </c>
      <c r="L132" s="149">
        <v>0</v>
      </c>
      <c r="M132" s="149">
        <v>0</v>
      </c>
      <c r="N132" s="152">
        <v>0</v>
      </c>
      <c r="O132" s="152">
        <v>0</v>
      </c>
      <c r="P132" s="152">
        <v>0</v>
      </c>
      <c r="Q132" s="152">
        <v>0</v>
      </c>
      <c r="R132" s="152">
        <v>0</v>
      </c>
      <c r="S132" s="152">
        <v>0</v>
      </c>
      <c r="T132" s="152">
        <v>0</v>
      </c>
      <c r="U132" s="152">
        <v>0</v>
      </c>
      <c r="V132" s="152">
        <v>0</v>
      </c>
      <c r="W132" s="152">
        <v>0</v>
      </c>
      <c r="X132" s="152">
        <v>-9466</v>
      </c>
      <c r="Y132" s="152">
        <v>-9504</v>
      </c>
      <c r="Z132" s="152">
        <v>-18534</v>
      </c>
      <c r="AA132" s="152">
        <v>-25408</v>
      </c>
      <c r="AB132" s="152">
        <v>-28854</v>
      </c>
      <c r="AC132" s="152">
        <v>-35265</v>
      </c>
      <c r="AD132" s="152">
        <v>-35790</v>
      </c>
      <c r="AE132" s="152">
        <v>-36502</v>
      </c>
      <c r="AF132" s="152">
        <v>-37396</v>
      </c>
      <c r="AG132" s="152">
        <v>-38432</v>
      </c>
      <c r="AH132" s="152">
        <v>-43370</v>
      </c>
      <c r="AI132" s="152">
        <v>-44581</v>
      </c>
      <c r="AJ132" s="152">
        <v>-45789</v>
      </c>
      <c r="AK132" s="152">
        <v>-47081</v>
      </c>
      <c r="AL132" s="152">
        <v>-48240</v>
      </c>
      <c r="AM132" s="152">
        <v>-49330</v>
      </c>
      <c r="AN132" s="152">
        <v>-50408</v>
      </c>
      <c r="AO132" s="152">
        <v>-51581</v>
      </c>
      <c r="AP132" s="152">
        <v>-52780</v>
      </c>
      <c r="AQ132" s="152">
        <v>-74650.789080000002</v>
      </c>
      <c r="AR132" s="152">
        <v>-79993.940119999999</v>
      </c>
      <c r="AS132" s="152">
        <v>-82913.235700000005</v>
      </c>
      <c r="AT132" s="152">
        <v>-85845.776610000001</v>
      </c>
    </row>
    <row r="133" spans="1:46">
      <c r="A133" s="193"/>
      <c r="B133" s="163" t="s">
        <v>352</v>
      </c>
      <c r="C133" s="152">
        <v>0</v>
      </c>
      <c r="D133" s="152">
        <v>0</v>
      </c>
      <c r="E133" s="152">
        <v>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731415.36</v>
      </c>
      <c r="X133" s="152">
        <v>680649</v>
      </c>
      <c r="Y133" s="152">
        <v>675641</v>
      </c>
      <c r="Z133" s="152">
        <v>639739</v>
      </c>
      <c r="AA133" s="152">
        <v>646808</v>
      </c>
      <c r="AB133" s="152">
        <v>587637</v>
      </c>
      <c r="AC133" s="152">
        <v>590639</v>
      </c>
      <c r="AD133" s="152">
        <v>534073</v>
      </c>
      <c r="AE133" s="152">
        <v>541080</v>
      </c>
      <c r="AF133" s="152">
        <v>471880</v>
      </c>
      <c r="AG133" s="152">
        <v>469598</v>
      </c>
      <c r="AH133" s="152">
        <v>394653</v>
      </c>
      <c r="AI133" s="152">
        <v>400664</v>
      </c>
      <c r="AJ133" s="152">
        <v>312795</v>
      </c>
      <c r="AK133" s="152">
        <v>313450</v>
      </c>
      <c r="AL133" s="152">
        <v>263398</v>
      </c>
      <c r="AM133" s="152">
        <v>267769</v>
      </c>
      <c r="AN133" s="152">
        <v>162615</v>
      </c>
      <c r="AO133" s="152">
        <v>163227</v>
      </c>
      <c r="AP133" s="152">
        <v>57942</v>
      </c>
      <c r="AQ133" s="152">
        <v>60899.805380000005</v>
      </c>
      <c r="AR133" s="152">
        <v>0</v>
      </c>
      <c r="AS133" s="152">
        <v>0</v>
      </c>
      <c r="AT133" s="152">
        <v>0</v>
      </c>
    </row>
    <row r="134" spans="1:46">
      <c r="A134" s="193"/>
      <c r="B134" s="163" t="s">
        <v>136</v>
      </c>
      <c r="C134" s="149">
        <v>0</v>
      </c>
      <c r="D134" s="149">
        <v>0</v>
      </c>
      <c r="E134" s="149">
        <v>0</v>
      </c>
      <c r="F134" s="149">
        <v>0</v>
      </c>
      <c r="G134" s="149">
        <v>0</v>
      </c>
      <c r="H134" s="149">
        <v>0</v>
      </c>
      <c r="I134" s="149">
        <v>0</v>
      </c>
      <c r="J134" s="149">
        <v>0</v>
      </c>
      <c r="K134" s="149">
        <v>0</v>
      </c>
      <c r="L134" s="149">
        <v>0</v>
      </c>
      <c r="M134" s="149">
        <v>0</v>
      </c>
      <c r="N134" s="152">
        <v>0</v>
      </c>
      <c r="O134" s="152">
        <v>0</v>
      </c>
      <c r="P134" s="152">
        <v>0</v>
      </c>
      <c r="Q134" s="152">
        <v>0</v>
      </c>
      <c r="R134" s="152">
        <v>0</v>
      </c>
      <c r="S134" s="152">
        <v>0</v>
      </c>
      <c r="T134" s="152">
        <v>0</v>
      </c>
      <c r="U134" s="152">
        <v>0</v>
      </c>
      <c r="V134" s="152">
        <v>0</v>
      </c>
      <c r="W134" s="152">
        <v>-12519.42</v>
      </c>
      <c r="X134" s="152">
        <v>-11393</v>
      </c>
      <c r="Y134" s="152">
        <v>-10293</v>
      </c>
      <c r="Z134" s="152">
        <v>-9231</v>
      </c>
      <c r="AA134" s="152">
        <v>-8232</v>
      </c>
      <c r="AB134" s="152">
        <v>-7307</v>
      </c>
      <c r="AC134" s="152">
        <v>-6391</v>
      </c>
      <c r="AD134" s="152">
        <v>-5527</v>
      </c>
      <c r="AE134" s="152">
        <v>-4734</v>
      </c>
      <c r="AF134" s="152">
        <v>-3992</v>
      </c>
      <c r="AG134" s="152">
        <v>-3301</v>
      </c>
      <c r="AH134" s="152">
        <v>-2667</v>
      </c>
      <c r="AI134" s="152">
        <v>-2101</v>
      </c>
      <c r="AJ134" s="152">
        <v>-1601</v>
      </c>
      <c r="AK134" s="152">
        <v>-1163</v>
      </c>
      <c r="AL134" s="152">
        <v>-787</v>
      </c>
      <c r="AM134" s="152">
        <v>-492</v>
      </c>
      <c r="AN134" s="152">
        <v>-160</v>
      </c>
      <c r="AO134" s="152">
        <v>-86</v>
      </c>
      <c r="AP134" s="152">
        <v>-55</v>
      </c>
      <c r="AQ134" s="152">
        <v>-55.370750000000001</v>
      </c>
      <c r="AR134" s="152">
        <v>-55.370750000000001</v>
      </c>
      <c r="AS134" s="152">
        <v>-55.370750000000001</v>
      </c>
      <c r="AT134" s="152">
        <v>-55.370750000000001</v>
      </c>
    </row>
    <row r="135" spans="1:46">
      <c r="A135" s="193"/>
      <c r="B135" s="163" t="s">
        <v>356</v>
      </c>
      <c r="C135" s="149">
        <v>0</v>
      </c>
      <c r="D135" s="149">
        <v>0</v>
      </c>
      <c r="E135" s="149">
        <v>0</v>
      </c>
      <c r="F135" s="149">
        <v>0</v>
      </c>
      <c r="G135" s="149">
        <v>0</v>
      </c>
      <c r="H135" s="149">
        <v>0</v>
      </c>
      <c r="I135" s="149">
        <v>0</v>
      </c>
      <c r="J135" s="149">
        <v>0</v>
      </c>
      <c r="K135" s="149">
        <v>0</v>
      </c>
      <c r="L135" s="149">
        <v>0</v>
      </c>
      <c r="M135" s="149">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52">
        <v>0</v>
      </c>
      <c r="AF135" s="152">
        <v>0</v>
      </c>
      <c r="AG135" s="152">
        <v>0</v>
      </c>
      <c r="AH135" s="152">
        <v>0</v>
      </c>
      <c r="AI135" s="152">
        <v>0</v>
      </c>
      <c r="AJ135" s="152">
        <v>0</v>
      </c>
      <c r="AK135" s="152">
        <v>0</v>
      </c>
      <c r="AL135" s="152">
        <v>0</v>
      </c>
      <c r="AM135" s="152">
        <v>0</v>
      </c>
      <c r="AN135" s="152">
        <v>0</v>
      </c>
      <c r="AO135" s="152">
        <v>0</v>
      </c>
      <c r="AP135" s="152">
        <v>0</v>
      </c>
      <c r="AQ135" s="152">
        <v>0</v>
      </c>
      <c r="AR135" s="152">
        <v>0</v>
      </c>
      <c r="AS135" s="152">
        <v>0</v>
      </c>
      <c r="AT135" s="152">
        <v>0</v>
      </c>
    </row>
    <row r="136" spans="1:46">
      <c r="A136" s="193"/>
      <c r="B136" s="163" t="s">
        <v>138</v>
      </c>
      <c r="C136" s="149">
        <v>0</v>
      </c>
      <c r="D136" s="149">
        <v>0</v>
      </c>
      <c r="E136" s="149">
        <v>0</v>
      </c>
      <c r="F136" s="149">
        <v>0</v>
      </c>
      <c r="G136" s="149">
        <v>0</v>
      </c>
      <c r="H136" s="149">
        <v>0</v>
      </c>
      <c r="I136" s="149">
        <v>0</v>
      </c>
      <c r="J136" s="149">
        <v>0</v>
      </c>
      <c r="K136" s="149">
        <v>0</v>
      </c>
      <c r="L136" s="149">
        <v>0</v>
      </c>
      <c r="M136" s="149">
        <v>0</v>
      </c>
      <c r="N136" s="152">
        <v>0</v>
      </c>
      <c r="O136" s="152">
        <v>0</v>
      </c>
      <c r="P136" s="152">
        <v>0</v>
      </c>
      <c r="Q136" s="152">
        <v>0</v>
      </c>
      <c r="R136" s="152">
        <v>0</v>
      </c>
      <c r="S136" s="152">
        <v>0</v>
      </c>
      <c r="T136" s="152">
        <v>0</v>
      </c>
      <c r="U136" s="152">
        <v>0</v>
      </c>
      <c r="V136" s="152">
        <v>0</v>
      </c>
      <c r="W136" s="152">
        <v>-93316.96</v>
      </c>
      <c r="X136" s="152">
        <v>-55096</v>
      </c>
      <c r="Y136" s="152">
        <v>-86935</v>
      </c>
      <c r="Z136" s="152">
        <v>-57914</v>
      </c>
      <c r="AA136" s="152">
        <v>-93711</v>
      </c>
      <c r="AB136" s="152">
        <v>-60490</v>
      </c>
      <c r="AC136" s="152">
        <v>-100848</v>
      </c>
      <c r="AD136" s="152">
        <v>-83447</v>
      </c>
      <c r="AE136" s="152">
        <v>-137287</v>
      </c>
      <c r="AF136" s="152">
        <v>-89363</v>
      </c>
      <c r="AG136" s="152">
        <v>-141993</v>
      </c>
      <c r="AH136" s="152">
        <v>-92050</v>
      </c>
      <c r="AI136" s="152">
        <v>-148920</v>
      </c>
      <c r="AJ136" s="152">
        <v>-94275</v>
      </c>
      <c r="AK136" s="152">
        <v>-149109</v>
      </c>
      <c r="AL136" s="152">
        <v>-99255</v>
      </c>
      <c r="AM136" s="152">
        <v>-158146</v>
      </c>
      <c r="AN136" s="152">
        <v>-100015</v>
      </c>
      <c r="AO136" s="152">
        <v>-157908</v>
      </c>
      <c r="AP136" s="152">
        <v>-87815</v>
      </c>
      <c r="AQ136" s="152">
        <v>-163840.19955000002</v>
      </c>
      <c r="AR136" s="152">
        <v>0</v>
      </c>
      <c r="AS136" s="152">
        <v>97.277439999999999</v>
      </c>
      <c r="AT136" s="152">
        <v>0</v>
      </c>
    </row>
    <row r="137" spans="1:46">
      <c r="A137" s="193"/>
      <c r="B137" s="163" t="s">
        <v>110</v>
      </c>
      <c r="C137" s="149">
        <v>0</v>
      </c>
      <c r="D137" s="149">
        <v>0</v>
      </c>
      <c r="E137" s="149">
        <v>0</v>
      </c>
      <c r="F137" s="149">
        <v>0</v>
      </c>
      <c r="G137" s="149">
        <v>0</v>
      </c>
      <c r="H137" s="149">
        <v>0</v>
      </c>
      <c r="I137" s="149">
        <v>0</v>
      </c>
      <c r="J137" s="149">
        <v>0</v>
      </c>
      <c r="K137" s="149">
        <v>0</v>
      </c>
      <c r="L137" s="149">
        <v>0</v>
      </c>
      <c r="M137" s="149">
        <v>0</v>
      </c>
      <c r="N137" s="152">
        <v>0</v>
      </c>
      <c r="O137" s="152">
        <v>0</v>
      </c>
      <c r="P137" s="152">
        <v>0</v>
      </c>
      <c r="Q137" s="152">
        <v>0</v>
      </c>
      <c r="R137" s="152">
        <v>0</v>
      </c>
      <c r="S137" s="152">
        <v>0</v>
      </c>
      <c r="T137" s="152">
        <v>0</v>
      </c>
      <c r="U137" s="152">
        <v>0</v>
      </c>
      <c r="V137" s="152">
        <v>0</v>
      </c>
      <c r="W137" s="152">
        <v>448.05</v>
      </c>
      <c r="X137" s="152">
        <v>443</v>
      </c>
      <c r="Y137" s="152">
        <v>402</v>
      </c>
      <c r="Z137" s="152">
        <v>394</v>
      </c>
      <c r="AA137" s="152">
        <v>386</v>
      </c>
      <c r="AB137" s="152">
        <v>486</v>
      </c>
      <c r="AC137" s="152">
        <v>526</v>
      </c>
      <c r="AD137" s="152">
        <v>689</v>
      </c>
      <c r="AE137" s="152">
        <v>619</v>
      </c>
      <c r="AF137" s="152">
        <v>641</v>
      </c>
      <c r="AG137" s="152">
        <v>574</v>
      </c>
      <c r="AH137" s="152">
        <v>502</v>
      </c>
      <c r="AI137" s="152">
        <v>582</v>
      </c>
      <c r="AJ137" s="152">
        <v>491</v>
      </c>
      <c r="AK137" s="152">
        <v>402</v>
      </c>
      <c r="AL137" s="152">
        <v>374</v>
      </c>
      <c r="AM137" s="152">
        <v>344</v>
      </c>
      <c r="AN137" s="152">
        <v>314</v>
      </c>
      <c r="AO137" s="152">
        <v>283</v>
      </c>
      <c r="AP137" s="152">
        <v>251</v>
      </c>
      <c r="AQ137" s="152">
        <v>207.05739000000003</v>
      </c>
      <c r="AR137" s="152">
        <v>971.67054000000007</v>
      </c>
      <c r="AS137" s="152">
        <v>860.33404000000007</v>
      </c>
      <c r="AT137" s="152">
        <v>1419.6526999999999</v>
      </c>
    </row>
    <row r="138" spans="1:46">
      <c r="A138" s="193"/>
      <c r="B138" s="163" t="s">
        <v>120</v>
      </c>
      <c r="C138" s="168">
        <v>36721.767390000001</v>
      </c>
      <c r="D138" s="168">
        <v>43124.676690000008</v>
      </c>
      <c r="E138" s="168">
        <v>48436.530449999998</v>
      </c>
      <c r="F138" s="168">
        <v>54620.815239999996</v>
      </c>
      <c r="G138" s="168">
        <v>51920.738279999998</v>
      </c>
      <c r="H138" s="168">
        <v>57455.182179999996</v>
      </c>
      <c r="I138" s="168">
        <v>62525.93376</v>
      </c>
      <c r="J138" s="168">
        <v>65045.808059999996</v>
      </c>
      <c r="K138" s="168">
        <v>27329.330300000001</v>
      </c>
      <c r="L138" s="168">
        <v>44629.185030000001</v>
      </c>
      <c r="M138" s="168">
        <v>60140.675750000002</v>
      </c>
      <c r="N138" s="168">
        <v>67103.851909999998</v>
      </c>
      <c r="O138" s="168">
        <v>69944.227230000004</v>
      </c>
      <c r="P138" s="168">
        <v>119119.63240999999</v>
      </c>
      <c r="Q138" s="168">
        <v>131612.78829999999</v>
      </c>
      <c r="R138" s="168">
        <v>146555.99254000001</v>
      </c>
      <c r="S138" s="168">
        <v>151223.59284999999</v>
      </c>
      <c r="T138" s="168">
        <v>152758.69863999999</v>
      </c>
      <c r="U138" s="168">
        <v>12839.28744</v>
      </c>
      <c r="V138" s="168">
        <v>8271.77</v>
      </c>
      <c r="W138" s="168">
        <v>133081.92000000001</v>
      </c>
      <c r="X138" s="168">
        <v>137197</v>
      </c>
      <c r="Y138" s="168">
        <v>144826</v>
      </c>
      <c r="Z138" s="168">
        <v>73910</v>
      </c>
      <c r="AA138" s="168">
        <v>54598</v>
      </c>
      <c r="AB138" s="168">
        <v>56691</v>
      </c>
      <c r="AC138" s="168">
        <v>74724</v>
      </c>
      <c r="AD138" s="168">
        <v>68853</v>
      </c>
      <c r="AE138" s="168">
        <v>31832</v>
      </c>
      <c r="AF138" s="168">
        <v>32352</v>
      </c>
      <c r="AG138" s="168">
        <v>43024</v>
      </c>
      <c r="AH138" s="168">
        <v>95105</v>
      </c>
      <c r="AI138" s="168">
        <v>28826</v>
      </c>
      <c r="AJ138" s="168">
        <v>37403</v>
      </c>
      <c r="AK138" s="168">
        <v>42897</v>
      </c>
      <c r="AL138" s="168">
        <v>49050</v>
      </c>
      <c r="AM138" s="168">
        <v>27907</v>
      </c>
      <c r="AN138" s="168">
        <v>28359</v>
      </c>
      <c r="AO138" s="168">
        <v>99725</v>
      </c>
      <c r="AP138" s="168">
        <v>37414</v>
      </c>
      <c r="AQ138" s="168">
        <v>39163.512009999999</v>
      </c>
      <c r="AR138" s="152">
        <v>79830.727879999991</v>
      </c>
      <c r="AS138" s="152">
        <v>52069.683069999999</v>
      </c>
      <c r="AT138" s="152">
        <v>28172.693380000004</v>
      </c>
    </row>
    <row r="139" spans="1:46">
      <c r="A139" s="193"/>
      <c r="B139" s="163" t="s">
        <v>79</v>
      </c>
      <c r="C139" s="152">
        <v>0</v>
      </c>
      <c r="D139" s="152">
        <v>0</v>
      </c>
      <c r="E139" s="152">
        <v>0</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636.81047999999998</v>
      </c>
      <c r="U139" s="152">
        <v>0</v>
      </c>
      <c r="V139" s="152">
        <v>0</v>
      </c>
      <c r="W139" s="152">
        <v>39.799999999999997</v>
      </c>
      <c r="X139" s="152">
        <v>40</v>
      </c>
      <c r="Y139" s="152">
        <v>188</v>
      </c>
      <c r="Z139" s="152">
        <v>192</v>
      </c>
      <c r="AA139" s="152">
        <v>40</v>
      </c>
      <c r="AB139" s="152">
        <v>40</v>
      </c>
      <c r="AC139" s="152">
        <v>40</v>
      </c>
      <c r="AD139" s="152">
        <v>40</v>
      </c>
      <c r="AE139" s="152">
        <v>40</v>
      </c>
      <c r="AF139" s="152">
        <v>40</v>
      </c>
      <c r="AG139" s="152">
        <v>40</v>
      </c>
      <c r="AH139" s="152">
        <v>40</v>
      </c>
      <c r="AI139" s="152">
        <v>40</v>
      </c>
      <c r="AJ139" s="152">
        <v>40</v>
      </c>
      <c r="AK139" s="152">
        <v>40</v>
      </c>
      <c r="AL139" s="152">
        <v>92</v>
      </c>
      <c r="AM139" s="152">
        <v>87</v>
      </c>
      <c r="AN139" s="152">
        <v>2233</v>
      </c>
      <c r="AO139" s="152">
        <v>2276</v>
      </c>
      <c r="AP139" s="152">
        <v>802</v>
      </c>
      <c r="AQ139" s="152">
        <v>853.82161999999994</v>
      </c>
      <c r="AR139" s="152">
        <v>823.28130999999996</v>
      </c>
      <c r="AS139" s="152">
        <v>825.9059299999999</v>
      </c>
      <c r="AT139" s="152">
        <v>833.3822100000001</v>
      </c>
    </row>
    <row r="140" spans="1:46">
      <c r="A140" s="193"/>
      <c r="B140" s="163" t="s">
        <v>10</v>
      </c>
      <c r="C140" s="152">
        <v>0</v>
      </c>
      <c r="D140" s="152">
        <v>0</v>
      </c>
      <c r="E140" s="152">
        <v>0</v>
      </c>
      <c r="F140" s="152">
        <v>0</v>
      </c>
      <c r="G140" s="152">
        <v>0</v>
      </c>
      <c r="H140" s="152">
        <v>0</v>
      </c>
      <c r="I140" s="152">
        <v>0</v>
      </c>
      <c r="J140" s="152">
        <v>0</v>
      </c>
      <c r="K140" s="152">
        <v>0</v>
      </c>
      <c r="L140" s="152">
        <v>0</v>
      </c>
      <c r="M140" s="152">
        <v>0</v>
      </c>
      <c r="N140" s="152">
        <v>0</v>
      </c>
      <c r="O140" s="152">
        <v>0</v>
      </c>
      <c r="P140" s="152">
        <v>0</v>
      </c>
      <c r="Q140" s="152">
        <v>0</v>
      </c>
      <c r="R140" s="152">
        <v>0</v>
      </c>
      <c r="S140" s="152">
        <v>0</v>
      </c>
      <c r="T140" s="152">
        <v>0</v>
      </c>
      <c r="U140" s="152">
        <v>0</v>
      </c>
      <c r="V140" s="152">
        <v>0</v>
      </c>
      <c r="W140" s="152">
        <v>0</v>
      </c>
      <c r="X140" s="152">
        <v>0</v>
      </c>
      <c r="Y140" s="152">
        <v>0</v>
      </c>
      <c r="Z140" s="152">
        <v>0</v>
      </c>
      <c r="AA140" s="152">
        <v>0</v>
      </c>
      <c r="AB140" s="152">
        <v>0</v>
      </c>
      <c r="AC140" s="152">
        <v>0</v>
      </c>
      <c r="AD140" s="152">
        <v>0</v>
      </c>
      <c r="AE140" s="152">
        <v>0</v>
      </c>
      <c r="AF140" s="152">
        <v>0</v>
      </c>
      <c r="AG140" s="152">
        <v>0</v>
      </c>
      <c r="AH140" s="152">
        <v>0</v>
      </c>
      <c r="AI140" s="152">
        <v>0</v>
      </c>
      <c r="AJ140" s="152">
        <v>0</v>
      </c>
      <c r="AK140" s="152">
        <v>0</v>
      </c>
      <c r="AL140" s="152">
        <v>0</v>
      </c>
      <c r="AM140" s="152">
        <v>0</v>
      </c>
      <c r="AN140" s="152">
        <v>0</v>
      </c>
      <c r="AO140" s="152">
        <v>0</v>
      </c>
      <c r="AP140" s="152">
        <v>0</v>
      </c>
      <c r="AQ140" s="152">
        <v>0</v>
      </c>
      <c r="AR140" s="152">
        <v>0</v>
      </c>
      <c r="AS140" s="152">
        <v>0</v>
      </c>
      <c r="AT140" s="152">
        <v>0</v>
      </c>
    </row>
    <row r="141" spans="1:46" s="115" customFormat="1">
      <c r="A141" s="193"/>
      <c r="B141" s="154" t="s">
        <v>80</v>
      </c>
      <c r="C141" s="149">
        <v>0</v>
      </c>
      <c r="D141" s="149">
        <v>0</v>
      </c>
      <c r="E141" s="149">
        <v>0</v>
      </c>
      <c r="F141" s="149">
        <v>0</v>
      </c>
      <c r="G141" s="149">
        <v>0</v>
      </c>
      <c r="H141" s="149">
        <v>0</v>
      </c>
      <c r="I141" s="149">
        <v>0</v>
      </c>
      <c r="J141" s="149">
        <v>0</v>
      </c>
      <c r="K141" s="149">
        <v>0</v>
      </c>
      <c r="L141" s="149">
        <v>0</v>
      </c>
      <c r="M141" s="149">
        <v>0</v>
      </c>
      <c r="N141" s="149">
        <v>0</v>
      </c>
      <c r="O141" s="149">
        <v>0</v>
      </c>
      <c r="P141" s="149">
        <v>0</v>
      </c>
      <c r="Q141" s="149">
        <v>0</v>
      </c>
      <c r="R141" s="149">
        <v>0</v>
      </c>
      <c r="S141" s="149">
        <v>0</v>
      </c>
      <c r="T141" s="149">
        <v>0</v>
      </c>
      <c r="U141" s="149">
        <v>0</v>
      </c>
      <c r="V141" s="149">
        <v>0</v>
      </c>
      <c r="W141" s="149">
        <v>0</v>
      </c>
      <c r="X141" s="149">
        <v>0</v>
      </c>
      <c r="Y141" s="149">
        <v>0</v>
      </c>
      <c r="Z141" s="149">
        <v>0</v>
      </c>
      <c r="AA141" s="149">
        <v>0</v>
      </c>
      <c r="AB141" s="149">
        <v>0</v>
      </c>
      <c r="AC141" s="149">
        <v>0</v>
      </c>
      <c r="AD141" s="149">
        <v>0</v>
      </c>
      <c r="AE141" s="149">
        <v>0</v>
      </c>
      <c r="AF141" s="149">
        <v>0</v>
      </c>
      <c r="AG141" s="149">
        <v>0</v>
      </c>
      <c r="AH141" s="149">
        <v>0</v>
      </c>
      <c r="AI141" s="149">
        <v>0</v>
      </c>
      <c r="AJ141" s="149">
        <v>0</v>
      </c>
      <c r="AK141" s="149">
        <v>0</v>
      </c>
      <c r="AL141" s="149">
        <v>0</v>
      </c>
      <c r="AM141" s="149">
        <v>0</v>
      </c>
      <c r="AN141" s="149">
        <v>0</v>
      </c>
      <c r="AO141" s="149">
        <v>0</v>
      </c>
      <c r="AP141" s="149">
        <v>0</v>
      </c>
      <c r="AQ141" s="149">
        <v>0</v>
      </c>
      <c r="AR141" s="152">
        <v>0</v>
      </c>
      <c r="AS141" s="152">
        <v>0</v>
      </c>
      <c r="AT141" s="152">
        <v>0</v>
      </c>
    </row>
    <row r="142" spans="1:46" s="115" customFormat="1">
      <c r="A142" s="192"/>
      <c r="B142" s="148" t="s">
        <v>81</v>
      </c>
      <c r="C142" s="149">
        <v>-21872.864800000007</v>
      </c>
      <c r="D142" s="149">
        <v>-37474.031620000002</v>
      </c>
      <c r="E142" s="149">
        <v>-39912.759470000012</v>
      </c>
      <c r="F142" s="149">
        <v>-38651.117689999992</v>
      </c>
      <c r="G142" s="149">
        <v>-37444.030160000002</v>
      </c>
      <c r="H142" s="149">
        <v>-37461.528960000003</v>
      </c>
      <c r="I142" s="149">
        <v>-44352.190350000004</v>
      </c>
      <c r="J142" s="149">
        <v>-59413.300619999995</v>
      </c>
      <c r="K142" s="149">
        <v>-68331.986680000002</v>
      </c>
      <c r="L142" s="149">
        <v>-89157.061759999997</v>
      </c>
      <c r="M142" s="149">
        <v>-95358.456559999991</v>
      </c>
      <c r="N142" s="149">
        <v>-75916.485690000001</v>
      </c>
      <c r="O142" s="149">
        <v>-90558.998920000013</v>
      </c>
      <c r="P142" s="149">
        <v>-102989.42970000001</v>
      </c>
      <c r="Q142" s="149">
        <v>-102010.79731000001</v>
      </c>
      <c r="R142" s="149">
        <v>-115625.71590000001</v>
      </c>
      <c r="S142" s="149">
        <v>-111726.41606</v>
      </c>
      <c r="T142" s="149">
        <v>-55054.596389999992</v>
      </c>
      <c r="U142" s="149">
        <v>182719.43166000003</v>
      </c>
      <c r="V142" s="149">
        <v>344484.16</v>
      </c>
      <c r="W142" s="149">
        <v>892534.61</v>
      </c>
      <c r="X142" s="149">
        <v>898550</v>
      </c>
      <c r="Y142" s="149">
        <v>926092</v>
      </c>
      <c r="Z142" s="149">
        <v>971385</v>
      </c>
      <c r="AA142" s="149">
        <v>1013335</v>
      </c>
      <c r="AB142" s="149">
        <v>1051756</v>
      </c>
      <c r="AC142" s="149">
        <v>1118018</v>
      </c>
      <c r="AD142" s="149">
        <v>1153193</v>
      </c>
      <c r="AE142" s="149">
        <v>1198425</v>
      </c>
      <c r="AF142" s="149">
        <v>1184807</v>
      </c>
      <c r="AG142" s="149">
        <v>1229428</v>
      </c>
      <c r="AH142" s="149">
        <v>1264548</v>
      </c>
      <c r="AI142" s="149">
        <v>1205427</v>
      </c>
      <c r="AJ142" s="149">
        <v>1213860</v>
      </c>
      <c r="AK142" s="149">
        <v>1247404</v>
      </c>
      <c r="AL142" s="149">
        <v>1262432</v>
      </c>
      <c r="AM142" s="149">
        <v>1384493</v>
      </c>
      <c r="AN142" s="149">
        <v>1386587</v>
      </c>
      <c r="AO142" s="149">
        <v>1414977</v>
      </c>
      <c r="AP142" s="149">
        <v>1324413</v>
      </c>
      <c r="AQ142" s="149">
        <v>1427453.3059699999</v>
      </c>
      <c r="AR142" s="149">
        <f>SUM(AR143:AR152)</f>
        <v>1498139.6030199998</v>
      </c>
      <c r="AS142" s="149">
        <f>SUM(AS143:AS152)</f>
        <v>1519602.4221799998</v>
      </c>
      <c r="AT142" s="149">
        <f>SUM(AT143:AT152)</f>
        <v>1528070.7523299998</v>
      </c>
    </row>
    <row r="143" spans="1:46">
      <c r="A143" s="198"/>
      <c r="B143" s="150" t="s">
        <v>82</v>
      </c>
      <c r="C143" s="152">
        <v>51</v>
      </c>
      <c r="D143" s="152">
        <v>51</v>
      </c>
      <c r="E143" s="152">
        <v>51</v>
      </c>
      <c r="F143" s="152">
        <v>51</v>
      </c>
      <c r="G143" s="152">
        <v>51</v>
      </c>
      <c r="H143" s="152">
        <v>51</v>
      </c>
      <c r="I143" s="152">
        <v>51</v>
      </c>
      <c r="J143" s="152">
        <v>51</v>
      </c>
      <c r="K143" s="152">
        <v>51</v>
      </c>
      <c r="L143" s="152">
        <v>51</v>
      </c>
      <c r="M143" s="152">
        <v>51</v>
      </c>
      <c r="N143" s="152">
        <v>51</v>
      </c>
      <c r="O143" s="152">
        <v>51</v>
      </c>
      <c r="P143" s="152">
        <v>51</v>
      </c>
      <c r="Q143" s="152">
        <v>51</v>
      </c>
      <c r="R143" s="152">
        <v>51</v>
      </c>
      <c r="S143" s="152">
        <v>51</v>
      </c>
      <c r="T143" s="152">
        <v>51</v>
      </c>
      <c r="U143" s="152">
        <v>51</v>
      </c>
      <c r="V143" s="152">
        <v>386298.71</v>
      </c>
      <c r="W143" s="152">
        <v>901736</v>
      </c>
      <c r="X143" s="152">
        <v>901736</v>
      </c>
      <c r="Y143" s="152">
        <v>901736</v>
      </c>
      <c r="Z143" s="152">
        <v>901736</v>
      </c>
      <c r="AA143" s="152">
        <v>901736</v>
      </c>
      <c r="AB143" s="152">
        <v>901736</v>
      </c>
      <c r="AC143" s="152">
        <v>901736</v>
      </c>
      <c r="AD143" s="152">
        <v>901736</v>
      </c>
      <c r="AE143" s="152">
        <v>901736</v>
      </c>
      <c r="AF143" s="152">
        <v>901736</v>
      </c>
      <c r="AG143" s="152">
        <v>901736</v>
      </c>
      <c r="AH143" s="152">
        <v>901736</v>
      </c>
      <c r="AI143" s="152">
        <v>901736</v>
      </c>
      <c r="AJ143" s="152">
        <v>901736</v>
      </c>
      <c r="AK143" s="152">
        <v>901736</v>
      </c>
      <c r="AL143" s="152">
        <v>901736</v>
      </c>
      <c r="AM143" s="152">
        <v>901736</v>
      </c>
      <c r="AN143" s="152">
        <v>901736</v>
      </c>
      <c r="AO143" s="152">
        <v>901736</v>
      </c>
      <c r="AP143" s="152">
        <v>901736</v>
      </c>
      <c r="AQ143" s="152">
        <v>901735.59207000001</v>
      </c>
      <c r="AR143" s="152">
        <v>901735.5920699999</v>
      </c>
      <c r="AS143" s="152">
        <v>901735.5920699999</v>
      </c>
      <c r="AT143" s="152">
        <v>901735.5920699999</v>
      </c>
    </row>
    <row r="144" spans="1:46">
      <c r="A144" s="195"/>
      <c r="B144" s="150" t="s">
        <v>83</v>
      </c>
      <c r="C144" s="152">
        <v>0</v>
      </c>
      <c r="D144" s="152">
        <v>0</v>
      </c>
      <c r="E144" s="152">
        <v>0</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52">
        <v>0</v>
      </c>
      <c r="AC144" s="152">
        <v>0</v>
      </c>
      <c r="AD144" s="152">
        <v>0</v>
      </c>
      <c r="AE144" s="152">
        <v>0</v>
      </c>
      <c r="AF144" s="152">
        <v>0</v>
      </c>
      <c r="AG144" s="152">
        <v>0</v>
      </c>
      <c r="AH144" s="152">
        <v>0</v>
      </c>
      <c r="AI144" s="152">
        <v>0</v>
      </c>
      <c r="AJ144" s="152">
        <v>0</v>
      </c>
      <c r="AK144" s="152">
        <v>0</v>
      </c>
      <c r="AL144" s="152">
        <v>0</v>
      </c>
      <c r="AM144" s="152">
        <v>0</v>
      </c>
      <c r="AN144" s="152">
        <v>0</v>
      </c>
      <c r="AO144" s="152">
        <v>0</v>
      </c>
      <c r="AP144" s="152">
        <v>0</v>
      </c>
      <c r="AQ144" s="152">
        <v>0</v>
      </c>
      <c r="AR144" s="152">
        <v>0</v>
      </c>
      <c r="AS144" s="152">
        <v>0</v>
      </c>
      <c r="AT144" s="152">
        <v>0</v>
      </c>
    </row>
    <row r="145" spans="1:46">
      <c r="A145" s="195"/>
      <c r="B145" s="150" t="s">
        <v>85</v>
      </c>
      <c r="C145" s="152">
        <v>0</v>
      </c>
      <c r="D145" s="152">
        <v>0</v>
      </c>
      <c r="E145" s="152">
        <v>0</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0</v>
      </c>
      <c r="W145" s="152">
        <v>0</v>
      </c>
      <c r="X145" s="152">
        <v>0</v>
      </c>
      <c r="Y145" s="152">
        <v>0</v>
      </c>
      <c r="Z145" s="152">
        <v>36921</v>
      </c>
      <c r="AA145" s="152">
        <v>1802</v>
      </c>
      <c r="AB145" s="152">
        <v>76553</v>
      </c>
      <c r="AC145" s="152">
        <v>76553</v>
      </c>
      <c r="AD145" s="152">
        <v>111038</v>
      </c>
      <c r="AE145" s="152">
        <v>38825</v>
      </c>
      <c r="AF145" s="152">
        <v>115764</v>
      </c>
      <c r="AG145" s="152">
        <v>115764</v>
      </c>
      <c r="AH145" s="152">
        <v>115764</v>
      </c>
      <c r="AI145" s="152">
        <v>212353</v>
      </c>
      <c r="AJ145" s="152">
        <v>129646</v>
      </c>
      <c r="AK145" s="152">
        <v>124729</v>
      </c>
      <c r="AL145" s="152">
        <v>124729</v>
      </c>
      <c r="AM145" s="152">
        <v>124729</v>
      </c>
      <c r="AN145" s="152">
        <v>135394</v>
      </c>
      <c r="AO145" s="152">
        <v>135394</v>
      </c>
      <c r="AP145" s="152">
        <v>133592</v>
      </c>
      <c r="AQ145" s="152">
        <v>133592.34040000004</v>
      </c>
      <c r="AR145" s="152">
        <v>163880.14977000002</v>
      </c>
      <c r="AS145" s="152">
        <v>163880.14977000002</v>
      </c>
      <c r="AT145" s="152">
        <v>163880.14977000002</v>
      </c>
    </row>
    <row r="146" spans="1:46">
      <c r="A146" s="197"/>
      <c r="B146" s="170" t="s">
        <v>88</v>
      </c>
      <c r="C146" s="152">
        <v>-12791.208610000003</v>
      </c>
      <c r="D146" s="152">
        <v>-12791.20861</v>
      </c>
      <c r="E146" s="152">
        <v>-12791.20861</v>
      </c>
      <c r="F146" s="152">
        <v>-41421.046879999994</v>
      </c>
      <c r="G146" s="152">
        <v>-38702.117689999999</v>
      </c>
      <c r="H146" s="152">
        <v>-38702.117689999999</v>
      </c>
      <c r="I146" s="152">
        <v>-38702.117689999999</v>
      </c>
      <c r="J146" s="152">
        <v>-38702.117689999999</v>
      </c>
      <c r="K146" s="152">
        <v>-59464.300840000004</v>
      </c>
      <c r="L146" s="152">
        <v>-59464.300840000004</v>
      </c>
      <c r="M146" s="152">
        <v>-59464.300840000004</v>
      </c>
      <c r="N146" s="152">
        <v>-59464.300840000004</v>
      </c>
      <c r="O146" s="152">
        <v>-75967.485690000001</v>
      </c>
      <c r="P146" s="152">
        <v>-75967.485690000016</v>
      </c>
      <c r="Q146" s="152">
        <v>-75967.485690000001</v>
      </c>
      <c r="R146" s="152">
        <v>-75967.48569000003</v>
      </c>
      <c r="S146" s="152">
        <v>-115676.71605999999</v>
      </c>
      <c r="T146" s="152">
        <v>-115676.71853</v>
      </c>
      <c r="U146" s="152">
        <v>-115676.71833999999</v>
      </c>
      <c r="V146" s="152">
        <v>-115676.47</v>
      </c>
      <c r="W146" s="152">
        <v>-103152.09</v>
      </c>
      <c r="X146" s="152">
        <v>-94050.14</v>
      </c>
      <c r="Y146" s="152">
        <v>-94048.14</v>
      </c>
      <c r="Z146" s="152">
        <v>-179431.14</v>
      </c>
      <c r="AA146" s="152">
        <v>85668</v>
      </c>
      <c r="AB146" s="152">
        <v>-37723</v>
      </c>
      <c r="AC146" s="152">
        <v>-37724</v>
      </c>
      <c r="AD146" s="152">
        <v>-106697</v>
      </c>
      <c r="AE146" s="152">
        <v>144928</v>
      </c>
      <c r="AF146" s="152">
        <v>-18381</v>
      </c>
      <c r="AG146" s="152">
        <v>45206</v>
      </c>
      <c r="AH146" s="152">
        <v>18</v>
      </c>
      <c r="AI146" s="152">
        <v>20</v>
      </c>
      <c r="AJ146" s="152">
        <v>23606</v>
      </c>
      <c r="AK146" s="152">
        <v>21</v>
      </c>
      <c r="AL146" s="152">
        <v>-49979</v>
      </c>
      <c r="AM146" s="152">
        <v>123456</v>
      </c>
      <c r="AN146" s="152">
        <v>122080</v>
      </c>
      <c r="AO146" s="152">
        <v>61756</v>
      </c>
      <c r="AP146" s="152">
        <v>-560133</v>
      </c>
      <c r="AQ146" s="152">
        <v>45623.822830000005</v>
      </c>
      <c r="AR146" s="152">
        <v>103060.51247999998</v>
      </c>
      <c r="AS146" s="152">
        <v>47862.799189999874</v>
      </c>
      <c r="AT146" s="152">
        <v>57071.49008999957</v>
      </c>
    </row>
    <row r="147" spans="1:46">
      <c r="A147" s="195"/>
      <c r="B147" s="150" t="s">
        <v>140</v>
      </c>
      <c r="C147" s="152">
        <v>0</v>
      </c>
      <c r="D147" s="152">
        <v>0</v>
      </c>
      <c r="E147" s="152">
        <v>0</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39600</v>
      </c>
      <c r="AA147" s="152">
        <v>0</v>
      </c>
      <c r="AB147" s="152">
        <v>37728</v>
      </c>
      <c r="AC147" s="152">
        <v>37728</v>
      </c>
      <c r="AD147" s="152">
        <v>72213</v>
      </c>
      <c r="AE147" s="152">
        <v>72213</v>
      </c>
      <c r="AF147" s="152">
        <v>72213</v>
      </c>
      <c r="AG147" s="152">
        <v>72213</v>
      </c>
      <c r="AH147" s="152">
        <v>72213</v>
      </c>
      <c r="AI147" s="152">
        <v>72213</v>
      </c>
      <c r="AJ147" s="152">
        <v>72213</v>
      </c>
      <c r="AK147" s="152">
        <v>77129</v>
      </c>
      <c r="AL147" s="152">
        <v>77129</v>
      </c>
      <c r="AM147" s="152">
        <v>116992</v>
      </c>
      <c r="AN147" s="152">
        <v>116992</v>
      </c>
      <c r="AO147" s="152">
        <v>116992</v>
      </c>
      <c r="AP147" s="152">
        <v>247942</v>
      </c>
      <c r="AQ147" s="152">
        <v>247941.76144999999</v>
      </c>
      <c r="AR147" s="152">
        <v>247941.76144999999</v>
      </c>
      <c r="AS147" s="152">
        <v>247941.76144999999</v>
      </c>
      <c r="AT147" s="152">
        <v>247941.76144999999</v>
      </c>
    </row>
    <row r="148" spans="1:46">
      <c r="A148" s="197"/>
      <c r="B148" s="170" t="s">
        <v>84</v>
      </c>
      <c r="C148" s="152">
        <v>0</v>
      </c>
      <c r="D148" s="152">
        <v>0</v>
      </c>
      <c r="E148" s="152">
        <v>0</v>
      </c>
      <c r="F148" s="152">
        <v>0</v>
      </c>
      <c r="G148" s="152">
        <v>0</v>
      </c>
      <c r="H148" s="152">
        <v>0</v>
      </c>
      <c r="I148" s="152">
        <v>0</v>
      </c>
      <c r="J148" s="152">
        <v>0</v>
      </c>
      <c r="K148" s="152">
        <v>0</v>
      </c>
      <c r="L148" s="152">
        <v>0</v>
      </c>
      <c r="M148" s="152">
        <v>0</v>
      </c>
      <c r="N148" s="152">
        <v>0</v>
      </c>
      <c r="O148" s="152">
        <v>0</v>
      </c>
      <c r="P148" s="152">
        <v>0</v>
      </c>
      <c r="Q148" s="152">
        <v>0</v>
      </c>
      <c r="R148" s="152">
        <v>0</v>
      </c>
      <c r="S148" s="152">
        <v>0</v>
      </c>
      <c r="T148" s="152">
        <v>0</v>
      </c>
      <c r="U148" s="152">
        <v>0</v>
      </c>
      <c r="V148" s="152">
        <v>0</v>
      </c>
      <c r="W148" s="152">
        <v>54304.56</v>
      </c>
      <c r="X148" s="152">
        <v>18673</v>
      </c>
      <c r="Y148" s="152">
        <v>11998</v>
      </c>
      <c r="Z148" s="152">
        <v>-6872</v>
      </c>
      <c r="AA148" s="152">
        <v>-2610</v>
      </c>
      <c r="AB148" s="152">
        <v>-4087</v>
      </c>
      <c r="AC148" s="152">
        <v>-4141</v>
      </c>
      <c r="AD148" s="152">
        <v>-4509</v>
      </c>
      <c r="AE148" s="152">
        <v>-4465</v>
      </c>
      <c r="AF148" s="152">
        <v>-4481</v>
      </c>
      <c r="AG148" s="152">
        <v>-4481</v>
      </c>
      <c r="AH148" s="152">
        <v>-4481</v>
      </c>
      <c r="AI148" s="152">
        <v>-4481</v>
      </c>
      <c r="AJ148" s="152">
        <v>-4481</v>
      </c>
      <c r="AK148" s="152">
        <v>-4481</v>
      </c>
      <c r="AL148" s="152">
        <v>-4481</v>
      </c>
      <c r="AM148" s="152">
        <v>-4481</v>
      </c>
      <c r="AN148" s="152">
        <v>-4481</v>
      </c>
      <c r="AO148" s="152">
        <v>-4481</v>
      </c>
      <c r="AP148" s="152">
        <v>-4481</v>
      </c>
      <c r="AQ148" s="152">
        <v>-4481.2318399999995</v>
      </c>
      <c r="AR148" s="152">
        <v>-4481.2318399999995</v>
      </c>
      <c r="AS148" s="152">
        <v>-4481.2318399999995</v>
      </c>
      <c r="AT148" s="152">
        <v>-4481.2318399999995</v>
      </c>
    </row>
    <row r="149" spans="1:46">
      <c r="A149" s="195"/>
      <c r="B149" s="150" t="s">
        <v>86</v>
      </c>
      <c r="C149" s="152">
        <v>0</v>
      </c>
      <c r="D149" s="152">
        <v>0</v>
      </c>
      <c r="E149" s="152">
        <v>0</v>
      </c>
      <c r="F149" s="152">
        <v>0</v>
      </c>
      <c r="G149" s="152">
        <v>0</v>
      </c>
      <c r="H149" s="152">
        <v>0</v>
      </c>
      <c r="I149" s="152">
        <v>0</v>
      </c>
      <c r="J149" s="152">
        <v>0</v>
      </c>
      <c r="K149" s="152">
        <v>0</v>
      </c>
      <c r="L149" s="152">
        <v>0</v>
      </c>
      <c r="M149" s="152">
        <v>0</v>
      </c>
      <c r="N149" s="152">
        <v>0</v>
      </c>
      <c r="O149" s="152">
        <v>0</v>
      </c>
      <c r="P149" s="152">
        <v>0</v>
      </c>
      <c r="Q149" s="152">
        <v>0</v>
      </c>
      <c r="R149" s="152">
        <v>0</v>
      </c>
      <c r="S149" s="152">
        <v>10856.4</v>
      </c>
      <c r="T149" s="152">
        <v>70894.402140000006</v>
      </c>
      <c r="U149" s="152">
        <v>321237.77</v>
      </c>
      <c r="V149" s="152">
        <v>52017.67</v>
      </c>
      <c r="W149" s="152">
        <v>0</v>
      </c>
      <c r="X149" s="152">
        <v>0</v>
      </c>
      <c r="Y149" s="152">
        <v>0</v>
      </c>
      <c r="Z149" s="152">
        <v>0</v>
      </c>
      <c r="AA149" s="152">
        <v>0</v>
      </c>
      <c r="AB149" s="152">
        <v>0</v>
      </c>
      <c r="AC149" s="152">
        <v>0</v>
      </c>
      <c r="AD149" s="152">
        <v>0</v>
      </c>
      <c r="AE149" s="152">
        <v>0</v>
      </c>
      <c r="AF149" s="152">
        <v>0</v>
      </c>
      <c r="AG149" s="152">
        <v>0</v>
      </c>
      <c r="AH149" s="152">
        <v>0</v>
      </c>
      <c r="AI149" s="152">
        <v>0</v>
      </c>
      <c r="AJ149" s="152">
        <v>0</v>
      </c>
      <c r="AK149" s="152">
        <v>0</v>
      </c>
      <c r="AL149" s="152">
        <v>0</v>
      </c>
      <c r="AM149" s="152">
        <v>0</v>
      </c>
      <c r="AN149" s="152">
        <v>0</v>
      </c>
      <c r="AO149" s="152">
        <v>0</v>
      </c>
      <c r="AP149" s="152">
        <v>0</v>
      </c>
      <c r="AQ149" s="152">
        <v>0</v>
      </c>
      <c r="AR149" s="152">
        <v>0</v>
      </c>
      <c r="AS149" s="152">
        <v>0</v>
      </c>
      <c r="AT149" s="152">
        <v>0</v>
      </c>
    </row>
    <row r="150" spans="1:46">
      <c r="A150" s="195"/>
      <c r="B150" s="150" t="s">
        <v>89</v>
      </c>
      <c r="C150" s="152">
        <v>-9132.6561900000033</v>
      </c>
      <c r="D150" s="152">
        <v>-24733.82301</v>
      </c>
      <c r="E150" s="152">
        <v>-27172.55086000001</v>
      </c>
      <c r="F150" s="152">
        <v>2718.9291900000021</v>
      </c>
      <c r="G150" s="152">
        <v>1207.0875299999993</v>
      </c>
      <c r="H150" s="152">
        <v>1189.588729999999</v>
      </c>
      <c r="I150" s="152">
        <v>-5701.0726600000062</v>
      </c>
      <c r="J150" s="152">
        <v>-20762.182929999992</v>
      </c>
      <c r="K150" s="152">
        <v>-8918.6858399999983</v>
      </c>
      <c r="L150" s="152">
        <v>-29743.760919999997</v>
      </c>
      <c r="M150" s="152">
        <v>-35945.155719999981</v>
      </c>
      <c r="N150" s="152">
        <v>-16503.184849999998</v>
      </c>
      <c r="O150" s="152">
        <v>-14642.513230000004</v>
      </c>
      <c r="P150" s="152">
        <v>-27072.944009999996</v>
      </c>
      <c r="Q150" s="152">
        <v>-26094.311620000004</v>
      </c>
      <c r="R150" s="152">
        <v>-39709.230209999987</v>
      </c>
      <c r="S150" s="152">
        <v>-6957.0999999999995</v>
      </c>
      <c r="T150" s="152">
        <v>-10323.279999999999</v>
      </c>
      <c r="U150" s="152">
        <v>-22892.620000000003</v>
      </c>
      <c r="V150" s="152">
        <v>21844.249999999993</v>
      </c>
      <c r="W150" s="152">
        <v>39646.14</v>
      </c>
      <c r="X150" s="152">
        <v>72191.14</v>
      </c>
      <c r="Y150" s="152">
        <v>106406.14</v>
      </c>
      <c r="Z150" s="152">
        <v>179431.14</v>
      </c>
      <c r="AA150" s="152">
        <v>26739</v>
      </c>
      <c r="AB150" s="152">
        <v>77549</v>
      </c>
      <c r="AC150" s="152">
        <v>143866</v>
      </c>
      <c r="AD150" s="152">
        <v>179412</v>
      </c>
      <c r="AE150" s="152">
        <v>45188</v>
      </c>
      <c r="AF150" s="152">
        <v>117956</v>
      </c>
      <c r="AG150" s="152">
        <v>98990</v>
      </c>
      <c r="AH150" s="152">
        <v>179298</v>
      </c>
      <c r="AI150" s="152">
        <v>23586</v>
      </c>
      <c r="AJ150" s="152">
        <v>91140</v>
      </c>
      <c r="AK150" s="152">
        <v>148270</v>
      </c>
      <c r="AL150" s="152">
        <v>213298</v>
      </c>
      <c r="AM150" s="152">
        <v>122061</v>
      </c>
      <c r="AN150" s="152">
        <v>114866</v>
      </c>
      <c r="AO150" s="152">
        <v>203580</v>
      </c>
      <c r="AP150" s="152">
        <v>605757</v>
      </c>
      <c r="AQ150" s="152">
        <v>103041.02105999998</v>
      </c>
      <c r="AR150" s="152">
        <f>AR53</f>
        <v>86002.819090000005</v>
      </c>
      <c r="AS150" s="152">
        <f>AS53</f>
        <v>162663.35154000012</v>
      </c>
      <c r="AT150" s="152">
        <f>AT53</f>
        <v>161922.99079000042</v>
      </c>
    </row>
    <row r="151" spans="1:46">
      <c r="A151" s="195"/>
      <c r="B151" s="150" t="s">
        <v>87</v>
      </c>
      <c r="C151" s="152">
        <v>0</v>
      </c>
      <c r="D151" s="152">
        <v>0</v>
      </c>
      <c r="E151" s="152">
        <v>0</v>
      </c>
      <c r="F151" s="152">
        <v>0</v>
      </c>
      <c r="G151" s="152">
        <v>0</v>
      </c>
      <c r="H151" s="152">
        <v>0</v>
      </c>
      <c r="I151" s="152">
        <v>0</v>
      </c>
      <c r="J151" s="152">
        <v>0</v>
      </c>
      <c r="K151" s="152">
        <v>0</v>
      </c>
      <c r="L151" s="152">
        <v>0</v>
      </c>
      <c r="M151" s="152">
        <v>0</v>
      </c>
      <c r="N151" s="152">
        <v>0</v>
      </c>
      <c r="O151" s="152">
        <v>0</v>
      </c>
      <c r="P151" s="152">
        <v>0</v>
      </c>
      <c r="Q151" s="152">
        <v>0</v>
      </c>
      <c r="R151" s="152">
        <v>0</v>
      </c>
      <c r="S151" s="152">
        <v>0</v>
      </c>
      <c r="T151" s="152">
        <v>0</v>
      </c>
      <c r="U151" s="152">
        <v>0</v>
      </c>
      <c r="V151" s="152">
        <v>0</v>
      </c>
      <c r="W151" s="152">
        <v>0</v>
      </c>
      <c r="X151" s="152">
        <v>0</v>
      </c>
      <c r="Y151" s="152">
        <v>0</v>
      </c>
      <c r="Z151" s="152">
        <v>0</v>
      </c>
      <c r="AA151" s="152">
        <v>0</v>
      </c>
      <c r="AB151" s="152">
        <v>0</v>
      </c>
      <c r="AC151" s="152">
        <v>0</v>
      </c>
      <c r="AD151" s="152">
        <v>0</v>
      </c>
      <c r="AE151" s="152">
        <v>0</v>
      </c>
      <c r="AF151" s="152">
        <v>0</v>
      </c>
      <c r="AG151" s="152">
        <v>0</v>
      </c>
      <c r="AH151" s="152">
        <v>0</v>
      </c>
      <c r="AI151" s="152">
        <v>0</v>
      </c>
      <c r="AJ151" s="152">
        <v>0</v>
      </c>
      <c r="AK151" s="152">
        <v>0</v>
      </c>
      <c r="AL151" s="152">
        <v>0</v>
      </c>
      <c r="AM151" s="152">
        <v>0</v>
      </c>
      <c r="AN151" s="152">
        <v>0</v>
      </c>
      <c r="AO151" s="152">
        <v>0</v>
      </c>
      <c r="AP151" s="152">
        <v>0</v>
      </c>
      <c r="AQ151" s="152">
        <v>0</v>
      </c>
      <c r="AR151" s="152">
        <v>0</v>
      </c>
      <c r="AS151" s="152">
        <v>0</v>
      </c>
      <c r="AT151" s="152">
        <v>0</v>
      </c>
    </row>
    <row r="152" spans="1:46">
      <c r="A152" s="193"/>
      <c r="B152" s="150" t="s">
        <v>91</v>
      </c>
      <c r="C152" s="152">
        <v>0</v>
      </c>
      <c r="D152" s="152">
        <v>0</v>
      </c>
      <c r="E152" s="152">
        <v>0</v>
      </c>
      <c r="F152" s="152">
        <v>0</v>
      </c>
      <c r="G152" s="152">
        <v>0</v>
      </c>
      <c r="H152" s="152">
        <v>0</v>
      </c>
      <c r="I152" s="152">
        <v>0</v>
      </c>
      <c r="J152" s="152">
        <v>0</v>
      </c>
      <c r="K152" s="152">
        <v>0</v>
      </c>
      <c r="L152" s="152">
        <v>0</v>
      </c>
      <c r="M152" s="152">
        <v>0</v>
      </c>
      <c r="N152" s="152">
        <v>0</v>
      </c>
      <c r="O152" s="152">
        <v>0</v>
      </c>
      <c r="P152" s="152">
        <v>0</v>
      </c>
      <c r="Q152" s="152">
        <v>0</v>
      </c>
      <c r="R152" s="152">
        <v>0</v>
      </c>
      <c r="S152" s="152">
        <v>0</v>
      </c>
      <c r="T152" s="152">
        <v>0</v>
      </c>
      <c r="U152" s="152">
        <v>0</v>
      </c>
      <c r="V152" s="152">
        <v>0</v>
      </c>
      <c r="W152" s="152">
        <v>0</v>
      </c>
      <c r="X152" s="152">
        <v>0</v>
      </c>
      <c r="Y152" s="152">
        <v>0</v>
      </c>
      <c r="Z152" s="152">
        <v>0</v>
      </c>
      <c r="AA152" s="152">
        <v>0</v>
      </c>
      <c r="AB152" s="152">
        <v>0</v>
      </c>
      <c r="AC152" s="152">
        <v>0</v>
      </c>
      <c r="AD152" s="152">
        <v>0</v>
      </c>
      <c r="AE152" s="152">
        <v>0</v>
      </c>
      <c r="AF152" s="152">
        <v>0</v>
      </c>
      <c r="AG152" s="152">
        <v>0</v>
      </c>
      <c r="AH152" s="152">
        <v>0</v>
      </c>
      <c r="AI152" s="152">
        <v>0</v>
      </c>
      <c r="AJ152" s="152">
        <v>0</v>
      </c>
      <c r="AK152" s="152">
        <v>0</v>
      </c>
      <c r="AL152" s="152">
        <v>0</v>
      </c>
      <c r="AM152" s="152">
        <v>0</v>
      </c>
      <c r="AN152" s="152">
        <v>0</v>
      </c>
      <c r="AO152" s="152">
        <v>0</v>
      </c>
      <c r="AP152" s="152">
        <v>0</v>
      </c>
      <c r="AQ152" s="152">
        <v>0</v>
      </c>
      <c r="AR152" s="152">
        <v>0</v>
      </c>
      <c r="AS152" s="152">
        <v>0</v>
      </c>
      <c r="AT152" s="152">
        <v>0</v>
      </c>
    </row>
    <row r="153" spans="1:46" s="115" customFormat="1">
      <c r="A153" s="31"/>
      <c r="B153" s="161" t="s">
        <v>344</v>
      </c>
      <c r="C153" s="162">
        <v>19758.537369999995</v>
      </c>
      <c r="D153" s="162">
        <v>14636.975640000004</v>
      </c>
      <c r="E153" s="162">
        <v>19366.51623999999</v>
      </c>
      <c r="F153" s="162">
        <v>20137.231640000005</v>
      </c>
      <c r="G153" s="162">
        <v>25314.402729999994</v>
      </c>
      <c r="H153" s="162">
        <v>33183.519179999996</v>
      </c>
      <c r="I153" s="162">
        <v>28657.076549999998</v>
      </c>
      <c r="J153" s="162">
        <v>24281.460500000001</v>
      </c>
      <c r="K153" s="162">
        <v>27028.75589</v>
      </c>
      <c r="L153" s="162">
        <v>25959.323090000005</v>
      </c>
      <c r="M153" s="162">
        <v>40555.104389999993</v>
      </c>
      <c r="N153" s="162">
        <v>61634.75536000001</v>
      </c>
      <c r="O153" s="162">
        <v>60443.26840999999</v>
      </c>
      <c r="P153" s="162">
        <v>54526.477729999984</v>
      </c>
      <c r="Q153" s="162">
        <v>74967.115349999964</v>
      </c>
      <c r="R153" s="162">
        <v>54127.840989999997</v>
      </c>
      <c r="S153" s="162">
        <v>59273.927779999984</v>
      </c>
      <c r="T153" s="162">
        <v>128912.77820999999</v>
      </c>
      <c r="U153" s="162">
        <v>237228.45734000002</v>
      </c>
      <c r="V153" s="162">
        <v>418518.43</v>
      </c>
      <c r="W153" s="162">
        <v>1989379.33</v>
      </c>
      <c r="X153" s="162">
        <v>2096996</v>
      </c>
      <c r="Y153" s="162">
        <v>2122042</v>
      </c>
      <c r="Z153" s="162">
        <v>2526559</v>
      </c>
      <c r="AA153" s="162">
        <v>2563242</v>
      </c>
      <c r="AB153" s="162">
        <v>2735795</v>
      </c>
      <c r="AC153" s="162">
        <v>3024494</v>
      </c>
      <c r="AD153" s="162">
        <v>2932090</v>
      </c>
      <c r="AE153" s="162">
        <v>2802684</v>
      </c>
      <c r="AF153" s="162">
        <v>2928523</v>
      </c>
      <c r="AG153" s="162">
        <v>2930334</v>
      </c>
      <c r="AH153" s="162">
        <v>3305014</v>
      </c>
      <c r="AI153" s="162">
        <v>2979457</v>
      </c>
      <c r="AJ153" s="162">
        <v>3101375</v>
      </c>
      <c r="AK153" s="162">
        <v>3022185</v>
      </c>
      <c r="AL153" s="162">
        <v>3035905</v>
      </c>
      <c r="AM153" s="162">
        <v>3039353</v>
      </c>
      <c r="AN153" s="162">
        <v>3149628.7595199998</v>
      </c>
      <c r="AO153" s="162">
        <v>3414333.4245699998</v>
      </c>
      <c r="AP153" s="162">
        <v>3171243.9986800002</v>
      </c>
      <c r="AQ153" s="162">
        <v>2942004.5542899994</v>
      </c>
      <c r="AR153" s="162">
        <f>AR141+AR142+AR124+AR103</f>
        <v>3056533.6170299998</v>
      </c>
      <c r="AS153" s="162">
        <f>AS141+AS142+AS124+AS103</f>
        <v>3322879.6893299995</v>
      </c>
      <c r="AT153" s="162">
        <f>AT141+AT142+AT124+AT103</f>
        <v>3132150.6911599995</v>
      </c>
    </row>
    <row r="154" spans="1:46">
      <c r="AH154" s="116"/>
      <c r="AI154" s="116"/>
      <c r="AJ154" s="116"/>
      <c r="AK154" s="116"/>
      <c r="AL154" s="116"/>
      <c r="AM154" s="116"/>
      <c r="AN154" s="116"/>
      <c r="AO154" s="116"/>
      <c r="AP154" s="116"/>
      <c r="AQ154" s="116"/>
      <c r="AR154" s="116"/>
      <c r="AS154" s="116"/>
      <c r="AT154" s="116"/>
    </row>
    <row r="155" spans="1:46">
      <c r="AK155" s="116"/>
      <c r="AL155" s="116"/>
      <c r="AM155" s="116"/>
      <c r="AN155" s="116"/>
      <c r="AO155" s="116"/>
      <c r="AP155" s="116"/>
      <c r="AQ155" s="116"/>
      <c r="AR155" s="116"/>
      <c r="AS155" s="116"/>
      <c r="AT155" s="116"/>
    </row>
    <row r="156" spans="1:46">
      <c r="AL156" s="116"/>
      <c r="AM156" s="116"/>
      <c r="AN156" s="116"/>
      <c r="AO156" s="116"/>
      <c r="AP156" s="116"/>
      <c r="AQ156" s="116"/>
      <c r="AR156" s="116"/>
      <c r="AS156" s="116"/>
      <c r="AT156" s="116"/>
    </row>
    <row r="157" spans="1:46"/>
    <row r="158" spans="1:46"/>
    <row r="159" spans="1:46"/>
    <row r="160" spans="1:46"/>
  </sheetData>
  <mergeCells count="33">
    <mergeCell ref="AQ101:AT101"/>
    <mergeCell ref="W101:Z101"/>
    <mergeCell ref="AA101:AD101"/>
    <mergeCell ref="AE101:AH101"/>
    <mergeCell ref="AI101:AL101"/>
    <mergeCell ref="AM101:AP101"/>
    <mergeCell ref="C101:F101"/>
    <mergeCell ref="G101:J101"/>
    <mergeCell ref="K101:N101"/>
    <mergeCell ref="O101:R101"/>
    <mergeCell ref="S101:V101"/>
    <mergeCell ref="AA62:AD62"/>
    <mergeCell ref="AE62:AH62"/>
    <mergeCell ref="AI62:AL62"/>
    <mergeCell ref="AM62:AP62"/>
    <mergeCell ref="AQ62:AT62"/>
    <mergeCell ref="O7:R7"/>
    <mergeCell ref="S7:V7"/>
    <mergeCell ref="W7:Z7"/>
    <mergeCell ref="C62:F62"/>
    <mergeCell ref="G62:J62"/>
    <mergeCell ref="K62:N62"/>
    <mergeCell ref="O62:R62"/>
    <mergeCell ref="S62:V62"/>
    <mergeCell ref="W62:Z62"/>
    <mergeCell ref="C7:F7"/>
    <mergeCell ref="G7:J7"/>
    <mergeCell ref="K7:N7"/>
    <mergeCell ref="AA7:AD7"/>
    <mergeCell ref="AE7:AH7"/>
    <mergeCell ref="AI7:AL7"/>
    <mergeCell ref="AM7:AP7"/>
    <mergeCell ref="AQ7:AT7"/>
  </mergeCells>
  <phoneticPr fontId="18" type="noConversion"/>
  <pageMargins left="0.511811024" right="0.511811024" top="0.78740157499999996" bottom="0.78740157499999996" header="0.31496062000000002" footer="0.31496062000000002"/>
  <pageSetup paperSize="9" orientation="portrait" horizontalDpi="300" verticalDpi="300" r:id="rId1"/>
  <customProperties>
    <customPr name="EpmWorksheetKeyString_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CC4C0"/>
  </sheetPr>
  <dimension ref="A1:AW160"/>
  <sheetViews>
    <sheetView showGridLines="0" zoomScale="80" zoomScaleNormal="80" workbookViewId="0">
      <pane xSplit="2" ySplit="8" topLeftCell="AN149" activePane="bottomRight" state="frozen"/>
      <selection pane="topRight" activeCell="D1" sqref="D1"/>
      <selection pane="bottomLeft" activeCell="A10" sqref="A10"/>
      <selection pane="bottomRight" activeCell="AW4" sqref="AW4"/>
    </sheetView>
  </sheetViews>
  <sheetFormatPr defaultColWidth="0" defaultRowHeight="14.5" zeroHeight="1"/>
  <cols>
    <col min="1" max="1" width="1.81640625" style="31" customWidth="1"/>
    <col min="2" max="2" width="54.453125" style="31" bestFit="1" customWidth="1"/>
    <col min="3" max="42" width="16.1796875" style="31" bestFit="1" customWidth="1"/>
    <col min="43" max="43" width="16.1796875" style="31" customWidth="1"/>
    <col min="44" max="46" width="16" style="31" customWidth="1"/>
    <col min="47" max="49" width="8.7265625" style="31" customWidth="1"/>
    <col min="50" max="16384" width="8.7265625" style="31" hidden="1"/>
  </cols>
  <sheetData>
    <row r="1" spans="1:46" ht="12" customHeight="1"/>
    <row r="2" spans="1:46" ht="12" customHeight="1"/>
    <row r="3" spans="1:46" ht="12" customHeight="1"/>
    <row r="4" spans="1:46" ht="12" customHeight="1">
      <c r="AR4" s="116"/>
      <c r="AS4" s="116"/>
      <c r="AT4" s="116"/>
    </row>
    <row r="5" spans="1:46" s="182" customFormat="1" ht="22.5" customHeight="1" thickBot="1">
      <c r="A5" s="179"/>
      <c r="B5" s="236" t="s">
        <v>114</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70"/>
      <c r="AI5" s="270"/>
      <c r="AJ5" s="270"/>
      <c r="AK5" s="270"/>
      <c r="AL5" s="270"/>
      <c r="AM5" s="270"/>
      <c r="AN5" s="270"/>
      <c r="AO5" s="270"/>
      <c r="AP5" s="270"/>
      <c r="AQ5" s="270"/>
      <c r="AR5" s="270"/>
      <c r="AS5" s="270"/>
      <c r="AT5" s="270"/>
    </row>
    <row r="6" spans="1:46" s="182" customFormat="1" ht="22.5" customHeight="1" thickBot="1">
      <c r="A6" s="179"/>
      <c r="B6" s="180"/>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row>
    <row r="7" spans="1:46" ht="16" customHeight="1" thickTop="1" thickBot="1">
      <c r="A7" s="178"/>
      <c r="B7" s="27" t="s">
        <v>96</v>
      </c>
      <c r="C7" s="391">
        <v>2015</v>
      </c>
      <c r="D7" s="391"/>
      <c r="E7" s="391"/>
      <c r="F7" s="391"/>
      <c r="G7" s="392">
        <v>2016</v>
      </c>
      <c r="H7" s="391"/>
      <c r="I7" s="391"/>
      <c r="J7" s="391"/>
      <c r="K7" s="392">
        <v>2017</v>
      </c>
      <c r="L7" s="391"/>
      <c r="M7" s="391"/>
      <c r="N7" s="391"/>
      <c r="O7" s="392">
        <v>2018</v>
      </c>
      <c r="P7" s="391"/>
      <c r="Q7" s="391"/>
      <c r="R7" s="391"/>
      <c r="S7" s="392">
        <v>2019</v>
      </c>
      <c r="T7" s="391"/>
      <c r="U7" s="391"/>
      <c r="V7" s="391"/>
      <c r="W7" s="392">
        <v>2020</v>
      </c>
      <c r="X7" s="391"/>
      <c r="Y7" s="391"/>
      <c r="Z7" s="391"/>
      <c r="AA7" s="392">
        <v>2021</v>
      </c>
      <c r="AB7" s="391"/>
      <c r="AC7" s="391"/>
      <c r="AD7" s="391"/>
      <c r="AE7" s="392">
        <v>2022</v>
      </c>
      <c r="AF7" s="391"/>
      <c r="AG7" s="391"/>
      <c r="AH7" s="391"/>
      <c r="AI7" s="392">
        <v>2023</v>
      </c>
      <c r="AJ7" s="391"/>
      <c r="AK7" s="391"/>
      <c r="AL7" s="391"/>
      <c r="AM7" s="392">
        <v>2024</v>
      </c>
      <c r="AN7" s="391"/>
      <c r="AO7" s="391"/>
      <c r="AP7" s="391"/>
      <c r="AQ7" s="395">
        <v>2025</v>
      </c>
      <c r="AR7" s="396"/>
      <c r="AS7" s="396"/>
      <c r="AT7" s="396"/>
    </row>
    <row r="8" spans="1:46" ht="16" customHeight="1" thickTop="1">
      <c r="A8" s="178"/>
      <c r="B8" s="276" t="s">
        <v>97</v>
      </c>
      <c r="C8" s="25" t="s">
        <v>0</v>
      </c>
      <c r="D8" s="25" t="s">
        <v>1</v>
      </c>
      <c r="E8" s="25" t="s">
        <v>2</v>
      </c>
      <c r="F8" s="25" t="s">
        <v>3</v>
      </c>
      <c r="G8" s="25" t="s">
        <v>4</v>
      </c>
      <c r="H8" s="25" t="s">
        <v>5</v>
      </c>
      <c r="I8" s="25" t="s">
        <v>6</v>
      </c>
      <c r="J8" s="25" t="s">
        <v>7</v>
      </c>
      <c r="K8" s="25" t="s">
        <v>8</v>
      </c>
      <c r="L8" s="25" t="s">
        <v>90</v>
      </c>
      <c r="M8" s="25" t="s">
        <v>102</v>
      </c>
      <c r="N8" s="25" t="s">
        <v>103</v>
      </c>
      <c r="O8" s="25" t="s">
        <v>104</v>
      </c>
      <c r="P8" s="25" t="s">
        <v>106</v>
      </c>
      <c r="Q8" s="25" t="s">
        <v>107</v>
      </c>
      <c r="R8" s="25" t="s">
        <v>108</v>
      </c>
      <c r="S8" s="25" t="s">
        <v>109</v>
      </c>
      <c r="T8" s="25" t="s">
        <v>111</v>
      </c>
      <c r="U8" s="25" t="s">
        <v>116</v>
      </c>
      <c r="V8" s="25" t="s">
        <v>117</v>
      </c>
      <c r="W8" s="25" t="s">
        <v>159</v>
      </c>
      <c r="X8" s="25" t="s">
        <v>178</v>
      </c>
      <c r="Y8" s="25" t="s">
        <v>181</v>
      </c>
      <c r="Z8" s="25" t="s">
        <v>197</v>
      </c>
      <c r="AA8" s="25" t="s">
        <v>199</v>
      </c>
      <c r="AB8" s="25" t="s">
        <v>201</v>
      </c>
      <c r="AC8" s="25" t="s">
        <v>204</v>
      </c>
      <c r="AD8" s="25" t="s">
        <v>206</v>
      </c>
      <c r="AE8" s="25" t="s">
        <v>209</v>
      </c>
      <c r="AF8" s="25" t="s">
        <v>214</v>
      </c>
      <c r="AG8" s="25" t="s">
        <v>222</v>
      </c>
      <c r="AH8" s="25" t="s">
        <v>226</v>
      </c>
      <c r="AI8" s="25" t="s">
        <v>244</v>
      </c>
      <c r="AJ8" s="25" t="s">
        <v>248</v>
      </c>
      <c r="AK8" s="25" t="s">
        <v>266</v>
      </c>
      <c r="AL8" s="25" t="s">
        <v>275</v>
      </c>
      <c r="AM8" s="25" t="s">
        <v>287</v>
      </c>
      <c r="AN8" s="25" t="str">
        <f>Consolidado!AN8</f>
        <v>2T24</v>
      </c>
      <c r="AO8" s="25" t="str">
        <f>Consolidado!AO8</f>
        <v>3T24</v>
      </c>
      <c r="AP8" s="25" t="str">
        <f>Consolidado!AP8</f>
        <v>4T24</v>
      </c>
      <c r="AQ8" s="25" t="str">
        <f>Consolidado!AQ8</f>
        <v>1T25</v>
      </c>
      <c r="AR8" s="25" t="s">
        <v>348</v>
      </c>
      <c r="AS8" s="25" t="s">
        <v>440</v>
      </c>
      <c r="AT8" s="25" t="str">
        <f>Consolidado!AT8</f>
        <v>4T25</v>
      </c>
    </row>
    <row r="9" spans="1:46">
      <c r="A9" s="189"/>
      <c r="B9" s="123" t="s">
        <v>9</v>
      </c>
      <c r="C9" s="133">
        <v>172755.57907000001</v>
      </c>
      <c r="D9" s="133">
        <v>132836.13234000004</v>
      </c>
      <c r="E9" s="133">
        <v>173543.07037999999</v>
      </c>
      <c r="F9" s="133">
        <v>169682.16190000006</v>
      </c>
      <c r="G9" s="133">
        <v>146473.66047999999</v>
      </c>
      <c r="H9" s="133">
        <v>144839.22016000006</v>
      </c>
      <c r="I9" s="133">
        <v>156906.50165999989</v>
      </c>
      <c r="J9" s="133">
        <v>153472.05677000014</v>
      </c>
      <c r="K9" s="133">
        <v>111012.08916</v>
      </c>
      <c r="L9" s="133">
        <v>143458.22487999999</v>
      </c>
      <c r="M9" s="133">
        <v>271886.70101000008</v>
      </c>
      <c r="N9" s="133">
        <v>254822.12322999991</v>
      </c>
      <c r="O9" s="133">
        <v>119056.20678000001</v>
      </c>
      <c r="P9" s="133">
        <v>164132.19311000002</v>
      </c>
      <c r="Q9" s="133">
        <v>288247.45843000006</v>
      </c>
      <c r="R9" s="133">
        <v>181336.45335</v>
      </c>
      <c r="S9" s="133">
        <v>132837.04999999999</v>
      </c>
      <c r="T9" s="133">
        <v>109028.92</v>
      </c>
      <c r="U9" s="133">
        <v>221725.77</v>
      </c>
      <c r="V9" s="133">
        <v>259116.73</v>
      </c>
      <c r="W9" s="133">
        <v>220273.99</v>
      </c>
      <c r="X9" s="133">
        <v>112521</v>
      </c>
      <c r="Y9" s="133">
        <v>111464</v>
      </c>
      <c r="Z9" s="133">
        <v>246306</v>
      </c>
      <c r="AA9" s="133">
        <v>154160</v>
      </c>
      <c r="AB9" s="133">
        <v>191886</v>
      </c>
      <c r="AC9" s="133">
        <v>354939</v>
      </c>
      <c r="AD9" s="133">
        <v>419107</v>
      </c>
      <c r="AE9" s="133">
        <v>132133</v>
      </c>
      <c r="AF9" s="133">
        <v>127239</v>
      </c>
      <c r="AG9" s="133">
        <v>126421</v>
      </c>
      <c r="AH9" s="133">
        <v>133519</v>
      </c>
      <c r="AI9" s="133">
        <v>136449</v>
      </c>
      <c r="AJ9" s="133">
        <v>136043</v>
      </c>
      <c r="AK9" s="133">
        <v>133103</v>
      </c>
      <c r="AL9" s="133">
        <v>148413</v>
      </c>
      <c r="AM9" s="133">
        <v>141300</v>
      </c>
      <c r="AN9" s="133">
        <v>141081</v>
      </c>
      <c r="AO9" s="133">
        <v>157966</v>
      </c>
      <c r="AP9" s="133">
        <v>225467</v>
      </c>
      <c r="AQ9" s="133">
        <v>147896.15137000001</v>
      </c>
      <c r="AR9" s="133">
        <v>147847.78666000001</v>
      </c>
      <c r="AS9" s="133">
        <v>218156.52313999995</v>
      </c>
      <c r="AT9" s="133">
        <v>259766.41855000012</v>
      </c>
    </row>
    <row r="10" spans="1:46">
      <c r="A10" s="189"/>
      <c r="B10" s="123" t="s">
        <v>11</v>
      </c>
      <c r="C10" s="133">
        <v>-17285.452290000001</v>
      </c>
      <c r="D10" s="133">
        <v>-13395.725439999997</v>
      </c>
      <c r="E10" s="133">
        <v>-17367.430950000002</v>
      </c>
      <c r="F10" s="133">
        <v>-17024.701470000011</v>
      </c>
      <c r="G10" s="133">
        <v>-14787.30481</v>
      </c>
      <c r="H10" s="133">
        <v>-14597.224840000004</v>
      </c>
      <c r="I10" s="133">
        <v>-15779.175989999994</v>
      </c>
      <c r="J10" s="133">
        <v>-15332.435640000005</v>
      </c>
      <c r="K10" s="133">
        <v>-11267.570099999999</v>
      </c>
      <c r="L10" s="133">
        <v>-14558.879399999998</v>
      </c>
      <c r="M10" s="133">
        <v>-27592.462560000011</v>
      </c>
      <c r="N10" s="133">
        <v>-25859.169719999983</v>
      </c>
      <c r="O10" s="133">
        <v>-11944.510060000001</v>
      </c>
      <c r="P10" s="133">
        <v>-17206.759679999999</v>
      </c>
      <c r="Q10" s="133">
        <v>-45135.754470000014</v>
      </c>
      <c r="R10" s="133">
        <v>-18510.007409999995</v>
      </c>
      <c r="S10" s="133">
        <v>-13480.99</v>
      </c>
      <c r="T10" s="133">
        <v>-11064.82</v>
      </c>
      <c r="U10" s="133">
        <v>-26914.17</v>
      </c>
      <c r="V10" s="133">
        <v>-34547</v>
      </c>
      <c r="W10" s="133">
        <v>-24918.720000000001</v>
      </c>
      <c r="X10" s="133">
        <v>-11419</v>
      </c>
      <c r="Y10" s="133">
        <v>-11312</v>
      </c>
      <c r="Z10" s="133">
        <v>-31853</v>
      </c>
      <c r="AA10" s="133">
        <v>-15843</v>
      </c>
      <c r="AB10" s="133">
        <v>-19865</v>
      </c>
      <c r="AC10" s="133">
        <v>-39411</v>
      </c>
      <c r="AD10" s="133">
        <v>-42533</v>
      </c>
      <c r="AE10" s="133">
        <v>-13609</v>
      </c>
      <c r="AF10" s="133">
        <v>-13217</v>
      </c>
      <c r="AG10" s="133">
        <v>-13134</v>
      </c>
      <c r="AH10" s="133">
        <v>-13855</v>
      </c>
      <c r="AI10" s="133">
        <v>-14174</v>
      </c>
      <c r="AJ10" s="133">
        <v>-14144</v>
      </c>
      <c r="AK10" s="133">
        <v>-13846</v>
      </c>
      <c r="AL10" s="133">
        <v>-15400</v>
      </c>
      <c r="AM10" s="133">
        <v>-14698</v>
      </c>
      <c r="AN10" s="133">
        <v>-14685</v>
      </c>
      <c r="AO10" s="133">
        <v>-16399</v>
      </c>
      <c r="AP10" s="133">
        <v>-24440</v>
      </c>
      <c r="AQ10" s="133">
        <v>-15388.060450000001</v>
      </c>
      <c r="AR10" s="133">
        <v>-15388.71342</v>
      </c>
      <c r="AS10" s="133">
        <v>-22524.00599999999</v>
      </c>
      <c r="AT10" s="133">
        <v>-26754.415580000008</v>
      </c>
    </row>
    <row r="11" spans="1:46">
      <c r="A11" s="189"/>
      <c r="B11" s="123" t="s">
        <v>12</v>
      </c>
      <c r="C11" s="128">
        <v>155470.12677999999</v>
      </c>
      <c r="D11" s="128">
        <v>119440.40690000005</v>
      </c>
      <c r="E11" s="128">
        <v>156175.63942999998</v>
      </c>
      <c r="F11" s="128">
        <v>152657.46043000006</v>
      </c>
      <c r="G11" s="128">
        <v>131686.35566999999</v>
      </c>
      <c r="H11" s="128">
        <v>130241.99532000005</v>
      </c>
      <c r="I11" s="128">
        <v>141127.3256699999</v>
      </c>
      <c r="J11" s="128">
        <v>138139.62113000013</v>
      </c>
      <c r="K11" s="128">
        <v>99744.519060000006</v>
      </c>
      <c r="L11" s="128">
        <v>128899.34547999999</v>
      </c>
      <c r="M11" s="128">
        <v>244294.23845000006</v>
      </c>
      <c r="N11" s="128">
        <v>228962.95350999993</v>
      </c>
      <c r="O11" s="128">
        <v>107111.69672000001</v>
      </c>
      <c r="P11" s="128">
        <v>146925.43343000003</v>
      </c>
      <c r="Q11" s="128">
        <v>243111.70396000004</v>
      </c>
      <c r="R11" s="128">
        <v>162826.44594000001</v>
      </c>
      <c r="S11" s="128">
        <v>119356.05999999998</v>
      </c>
      <c r="T11" s="128">
        <v>97964.1</v>
      </c>
      <c r="U11" s="128">
        <v>194811.59999999998</v>
      </c>
      <c r="V11" s="128">
        <v>224569.73</v>
      </c>
      <c r="W11" s="128">
        <v>195355.27</v>
      </c>
      <c r="X11" s="128">
        <v>101102</v>
      </c>
      <c r="Y11" s="128">
        <v>100152</v>
      </c>
      <c r="Z11" s="128">
        <v>214453</v>
      </c>
      <c r="AA11" s="128">
        <v>138317</v>
      </c>
      <c r="AB11" s="128">
        <v>172021</v>
      </c>
      <c r="AC11" s="128">
        <v>315528</v>
      </c>
      <c r="AD11" s="128">
        <v>376574</v>
      </c>
      <c r="AE11" s="128">
        <v>118524</v>
      </c>
      <c r="AF11" s="128">
        <v>114022</v>
      </c>
      <c r="AG11" s="128">
        <v>113287</v>
      </c>
      <c r="AH11" s="128">
        <v>119664</v>
      </c>
      <c r="AI11" s="128">
        <v>122275</v>
      </c>
      <c r="AJ11" s="128">
        <v>121899</v>
      </c>
      <c r="AK11" s="128">
        <v>119257</v>
      </c>
      <c r="AL11" s="128">
        <v>133013</v>
      </c>
      <c r="AM11" s="128">
        <v>126602</v>
      </c>
      <c r="AN11" s="128">
        <v>126396</v>
      </c>
      <c r="AO11" s="128">
        <v>141567</v>
      </c>
      <c r="AP11" s="128">
        <v>201027</v>
      </c>
      <c r="AQ11" s="128">
        <v>132508.09092000002</v>
      </c>
      <c r="AR11" s="128">
        <f>SUM(AR9:AR10)</f>
        <v>132459.07324</v>
      </c>
      <c r="AS11" s="128">
        <f>SUM(AS9:AS10)</f>
        <v>195632.51713999995</v>
      </c>
      <c r="AT11" s="128">
        <f>SUM(AT9:AT10)</f>
        <v>233012.00297000012</v>
      </c>
    </row>
    <row r="12" spans="1:46">
      <c r="A12" s="134"/>
      <c r="B12" s="127" t="s">
        <v>13</v>
      </c>
      <c r="C12" s="128">
        <v>-137952.78976000001</v>
      </c>
      <c r="D12" s="128">
        <v>-69894.42628</v>
      </c>
      <c r="E12" s="128">
        <v>-108889.8962</v>
      </c>
      <c r="F12" s="128">
        <v>-82268.622250000015</v>
      </c>
      <c r="G12" s="128">
        <v>-98471.473400000003</v>
      </c>
      <c r="H12" s="128">
        <v>-93720.431769999996</v>
      </c>
      <c r="I12" s="128">
        <v>-95431.419249999963</v>
      </c>
      <c r="J12" s="128">
        <v>-86811.712290000025</v>
      </c>
      <c r="K12" s="128">
        <v>-41754</v>
      </c>
      <c r="L12" s="128">
        <v>-75593</v>
      </c>
      <c r="M12" s="128">
        <v>-195541.69138</v>
      </c>
      <c r="N12" s="128">
        <v>-193640.64096000008</v>
      </c>
      <c r="O12" s="128">
        <v>-48734.853289999985</v>
      </c>
      <c r="P12" s="128">
        <v>-85290.03876000001</v>
      </c>
      <c r="Q12" s="128">
        <v>-175642.80684999999</v>
      </c>
      <c r="R12" s="128">
        <v>-97061.405470000012</v>
      </c>
      <c r="S12" s="128">
        <v>-50079.17</v>
      </c>
      <c r="T12" s="128">
        <v>-32315.919999999991</v>
      </c>
      <c r="U12" s="128">
        <v>-152342.21000000002</v>
      </c>
      <c r="V12" s="128">
        <v>-158575.79999999999</v>
      </c>
      <c r="W12" s="128">
        <v>-126840.83</v>
      </c>
      <c r="X12" s="128">
        <v>-30167</v>
      </c>
      <c r="Y12" s="128">
        <v>-26141</v>
      </c>
      <c r="Z12" s="128">
        <v>-127124</v>
      </c>
      <c r="AA12" s="128">
        <v>-69731</v>
      </c>
      <c r="AB12" s="128">
        <v>-95496</v>
      </c>
      <c r="AC12" s="128">
        <v>-221522</v>
      </c>
      <c r="AD12" s="128">
        <v>-275331</v>
      </c>
      <c r="AE12" s="128">
        <v>-34962</v>
      </c>
      <c r="AF12" s="128">
        <v>-34643</v>
      </c>
      <c r="AG12" s="128">
        <v>-34084</v>
      </c>
      <c r="AH12" s="128">
        <v>-72521</v>
      </c>
      <c r="AI12" s="128">
        <v>-30683</v>
      </c>
      <c r="AJ12" s="128">
        <v>-35337</v>
      </c>
      <c r="AK12" s="128">
        <v>-31325</v>
      </c>
      <c r="AL12" s="128">
        <v>-59331</v>
      </c>
      <c r="AM12" s="128">
        <v>-33884</v>
      </c>
      <c r="AN12" s="128">
        <v>-34399</v>
      </c>
      <c r="AO12" s="128">
        <v>-62295</v>
      </c>
      <c r="AP12" s="128">
        <v>-145728</v>
      </c>
      <c r="AQ12" s="128">
        <v>-35781.614740000005</v>
      </c>
      <c r="AR12" s="128">
        <f>SUM(AR13:AR24)</f>
        <v>-38198.067490000009</v>
      </c>
      <c r="AS12" s="128">
        <f>SUM(AS13:AS24)</f>
        <v>-131553.31715000002</v>
      </c>
      <c r="AT12" s="128">
        <f>SUM(AT13:AT24)</f>
        <v>-156545.79064999998</v>
      </c>
    </row>
    <row r="13" spans="1:46">
      <c r="A13" s="118"/>
      <c r="B13" s="130" t="s">
        <v>14</v>
      </c>
      <c r="C13" s="132">
        <v>-6396.5604799999983</v>
      </c>
      <c r="D13" s="132">
        <v>-6362.7836800000041</v>
      </c>
      <c r="E13" s="132">
        <v>-6458.9158399999924</v>
      </c>
      <c r="F13" s="132">
        <v>-12363.775450000001</v>
      </c>
      <c r="G13" s="132">
        <v>-6218.9265099999984</v>
      </c>
      <c r="H13" s="132">
        <v>-8322.8715600000032</v>
      </c>
      <c r="I13" s="132">
        <v>-7975.8548099999934</v>
      </c>
      <c r="J13" s="132">
        <v>-10942.233089999994</v>
      </c>
      <c r="K13" s="132">
        <v>-10419</v>
      </c>
      <c r="L13" s="132">
        <v>-12395</v>
      </c>
      <c r="M13" s="132">
        <v>-11914.851690000025</v>
      </c>
      <c r="N13" s="132">
        <v>-27006.533950000001</v>
      </c>
      <c r="O13" s="132">
        <v>-12718.377699999999</v>
      </c>
      <c r="P13" s="132">
        <v>-11294.208760000001</v>
      </c>
      <c r="Q13" s="132">
        <v>-11632.138420000001</v>
      </c>
      <c r="R13" s="132">
        <v>-13505.105089999995</v>
      </c>
      <c r="S13" s="132">
        <v>-9323.5300000000007</v>
      </c>
      <c r="T13" s="132">
        <v>-12713.8</v>
      </c>
      <c r="U13" s="132">
        <v>-11627.93</v>
      </c>
      <c r="V13" s="132">
        <v>-11862.11</v>
      </c>
      <c r="W13" s="132">
        <v>-11887.67</v>
      </c>
      <c r="X13" s="132">
        <v>-11080</v>
      </c>
      <c r="Y13" s="132">
        <v>-11535</v>
      </c>
      <c r="Z13" s="132">
        <v>0</v>
      </c>
      <c r="AA13" s="132">
        <v>0</v>
      </c>
      <c r="AB13" s="132">
        <v>0</v>
      </c>
      <c r="AC13" s="132">
        <v>0</v>
      </c>
      <c r="AD13" s="132">
        <v>0</v>
      </c>
      <c r="AE13" s="132">
        <v>0</v>
      </c>
      <c r="AF13" s="132">
        <v>0</v>
      </c>
      <c r="AG13" s="132">
        <v>0</v>
      </c>
      <c r="AH13" s="132">
        <v>0</v>
      </c>
      <c r="AI13" s="132">
        <v>0</v>
      </c>
      <c r="AJ13" s="132">
        <v>0</v>
      </c>
      <c r="AK13" s="132">
        <v>0</v>
      </c>
      <c r="AL13" s="132">
        <v>0</v>
      </c>
      <c r="AM13" s="132">
        <v>0</v>
      </c>
      <c r="AN13" s="132">
        <v>0</v>
      </c>
      <c r="AO13" s="132">
        <v>0</v>
      </c>
      <c r="AP13" s="132">
        <v>0</v>
      </c>
      <c r="AQ13" s="132">
        <v>-12691.13832</v>
      </c>
      <c r="AR13" s="132">
        <v>-10493.40027</v>
      </c>
      <c r="AS13" s="132">
        <v>-10806.805629999999</v>
      </c>
      <c r="AT13" s="132">
        <v>-15304.275910000004</v>
      </c>
    </row>
    <row r="14" spans="1:46">
      <c r="A14" s="118"/>
      <c r="B14" s="130" t="s">
        <v>15</v>
      </c>
      <c r="C14" s="132">
        <v>-77332.437850000002</v>
      </c>
      <c r="D14" s="132">
        <v>-43378.626409999983</v>
      </c>
      <c r="E14" s="132">
        <v>-70868.076380000013</v>
      </c>
      <c r="F14" s="132">
        <v>-65595.659260000015</v>
      </c>
      <c r="G14" s="132">
        <v>-62506.136010000002</v>
      </c>
      <c r="H14" s="132">
        <v>-55599.970619999993</v>
      </c>
      <c r="I14" s="132">
        <v>-59746.287369999976</v>
      </c>
      <c r="J14" s="132">
        <v>-35315.116490000015</v>
      </c>
      <c r="K14" s="132">
        <v>-4545</v>
      </c>
      <c r="L14" s="132">
        <v>-15616</v>
      </c>
      <c r="M14" s="132">
        <v>-112662.71880999999</v>
      </c>
      <c r="N14" s="132">
        <v>-124660.68208000006</v>
      </c>
      <c r="O14" s="132">
        <v>-11844.00578</v>
      </c>
      <c r="P14" s="132">
        <v>-38387.126489999995</v>
      </c>
      <c r="Q14" s="132">
        <v>-113375.55153000003</v>
      </c>
      <c r="R14" s="132">
        <v>-50888.199509999977</v>
      </c>
      <c r="S14" s="132">
        <v>-5426.3</v>
      </c>
      <c r="T14" s="132">
        <v>-518.82000000000005</v>
      </c>
      <c r="U14" s="132">
        <v>-86351.46</v>
      </c>
      <c r="V14" s="132">
        <v>-82174.14</v>
      </c>
      <c r="W14" s="132">
        <v>-42866.44</v>
      </c>
      <c r="X14" s="132">
        <v>0</v>
      </c>
      <c r="Y14" s="132">
        <v>0</v>
      </c>
      <c r="Z14" s="132">
        <v>-79006</v>
      </c>
      <c r="AA14" s="132">
        <v>-27869</v>
      </c>
      <c r="AB14" s="132">
        <v>-63051</v>
      </c>
      <c r="AC14" s="132">
        <v>-180476</v>
      </c>
      <c r="AD14" s="132">
        <v>-233497</v>
      </c>
      <c r="AE14" s="132">
        <v>0</v>
      </c>
      <c r="AF14" s="132">
        <v>-1400</v>
      </c>
      <c r="AG14" s="132">
        <v>0</v>
      </c>
      <c r="AH14" s="132">
        <v>0</v>
      </c>
      <c r="AI14" s="132">
        <v>0</v>
      </c>
      <c r="AJ14" s="132">
        <v>0</v>
      </c>
      <c r="AK14" s="132">
        <v>0</v>
      </c>
      <c r="AL14" s="132">
        <v>-16156</v>
      </c>
      <c r="AM14" s="132">
        <v>-1428</v>
      </c>
      <c r="AN14" s="132">
        <v>0</v>
      </c>
      <c r="AO14" s="132">
        <v>-24716</v>
      </c>
      <c r="AP14" s="132">
        <v>-107942</v>
      </c>
      <c r="AQ14" s="132">
        <v>-519.57202000000007</v>
      </c>
      <c r="AR14" s="132">
        <v>-2971.1630700000001</v>
      </c>
      <c r="AS14" s="132">
        <v>-93879.505260000005</v>
      </c>
      <c r="AT14" s="132">
        <v>-106574.63365999999</v>
      </c>
    </row>
    <row r="15" spans="1:46">
      <c r="A15" s="118"/>
      <c r="B15" s="130" t="s">
        <v>16</v>
      </c>
      <c r="C15" s="132">
        <v>-13667.560340000002</v>
      </c>
      <c r="D15" s="132">
        <v>-15453.03966</v>
      </c>
      <c r="E15" s="132">
        <v>-14731.483069999998</v>
      </c>
      <c r="F15" s="132">
        <v>-11601.973030000016</v>
      </c>
      <c r="G15" s="132">
        <v>-16316.079939999998</v>
      </c>
      <c r="H15" s="132">
        <v>-13036.402019999998</v>
      </c>
      <c r="I15" s="132">
        <v>-9653.1766399999979</v>
      </c>
      <c r="J15" s="132">
        <v>-8511.8908700000029</v>
      </c>
      <c r="K15" s="132">
        <v>-8074</v>
      </c>
      <c r="L15" s="132">
        <v>-6447</v>
      </c>
      <c r="M15" s="132">
        <v>-4548.1488599999866</v>
      </c>
      <c r="N15" s="132">
        <v>4675.5737800000006</v>
      </c>
      <c r="O15" s="132">
        <v>-4921.0590500000008</v>
      </c>
      <c r="P15" s="132">
        <v>-2867.5277699999997</v>
      </c>
      <c r="Q15" s="132">
        <v>-4627.3894800000007</v>
      </c>
      <c r="R15" s="132">
        <v>-11113.274029999999</v>
      </c>
      <c r="S15" s="132">
        <v>-2965.24</v>
      </c>
      <c r="T15" s="132">
        <v>-4669.4399999999996</v>
      </c>
      <c r="U15" s="132">
        <v>-2751.33</v>
      </c>
      <c r="V15" s="132">
        <v>-5251.41</v>
      </c>
      <c r="W15" s="132">
        <v>-4571.37</v>
      </c>
      <c r="X15" s="132">
        <v>-2821</v>
      </c>
      <c r="Y15" s="132">
        <v>-3704</v>
      </c>
      <c r="Z15" s="132">
        <v>-4598</v>
      </c>
      <c r="AA15" s="132">
        <v>-4753</v>
      </c>
      <c r="AB15" s="132">
        <v>-4169</v>
      </c>
      <c r="AC15" s="132">
        <v>-4096</v>
      </c>
      <c r="AD15" s="132">
        <v>-4134</v>
      </c>
      <c r="AE15" s="132">
        <v>-3021</v>
      </c>
      <c r="AF15" s="132">
        <v>-4085</v>
      </c>
      <c r="AG15" s="132">
        <v>-4909</v>
      </c>
      <c r="AH15" s="132">
        <v>-39812</v>
      </c>
      <c r="AI15" s="132">
        <v>-2470</v>
      </c>
      <c r="AJ15" s="132">
        <v>-4137</v>
      </c>
      <c r="AK15" s="132">
        <v>-3547</v>
      </c>
      <c r="AL15" s="132">
        <v>-7678</v>
      </c>
      <c r="AM15" s="132">
        <v>-3868</v>
      </c>
      <c r="AN15" s="132">
        <v>-6111</v>
      </c>
      <c r="AO15" s="132">
        <v>-4448</v>
      </c>
      <c r="AP15" s="132">
        <v>-5874</v>
      </c>
      <c r="AQ15" s="132">
        <v>-5776.2887000000001</v>
      </c>
      <c r="AR15" s="132">
        <v>-5557.96713</v>
      </c>
      <c r="AS15" s="132">
        <v>-6361.1949000000004</v>
      </c>
      <c r="AT15" s="132">
        <v>-8850.1275199999982</v>
      </c>
    </row>
    <row r="16" spans="1:46">
      <c r="A16" s="118"/>
      <c r="B16" s="130" t="s">
        <v>17</v>
      </c>
      <c r="C16" s="132">
        <v>-863.31904000000009</v>
      </c>
      <c r="D16" s="132">
        <v>-980.88607999999999</v>
      </c>
      <c r="E16" s="132">
        <v>-454.80541000000039</v>
      </c>
      <c r="F16" s="132">
        <v>-652.73428999999987</v>
      </c>
      <c r="G16" s="132">
        <v>-680.38972000000001</v>
      </c>
      <c r="H16" s="132">
        <v>-608.67701</v>
      </c>
      <c r="I16" s="132">
        <v>-853.5585500000002</v>
      </c>
      <c r="J16" s="132">
        <v>-643.88592000000017</v>
      </c>
      <c r="K16" s="132">
        <v>-859</v>
      </c>
      <c r="L16" s="132">
        <v>-854</v>
      </c>
      <c r="M16" s="132">
        <v>-648.31494000000021</v>
      </c>
      <c r="N16" s="132">
        <v>-403.22444000000002</v>
      </c>
      <c r="O16" s="132">
        <v>-635.42939000000001</v>
      </c>
      <c r="P16" s="132">
        <v>-527.26229999999998</v>
      </c>
      <c r="Q16" s="132">
        <v>-743.92898000000002</v>
      </c>
      <c r="R16" s="132">
        <v>1706.5847999999999</v>
      </c>
      <c r="S16" s="132">
        <v>-663.54</v>
      </c>
      <c r="T16" s="132">
        <v>-462.28</v>
      </c>
      <c r="U16" s="132">
        <v>-397.33</v>
      </c>
      <c r="V16" s="132">
        <v>1638.86</v>
      </c>
      <c r="W16" s="132">
        <v>-1887.34</v>
      </c>
      <c r="X16" s="132">
        <v>-34</v>
      </c>
      <c r="Y16" s="132">
        <v>-46</v>
      </c>
      <c r="Z16" s="132">
        <v>-128</v>
      </c>
      <c r="AA16" s="132">
        <v>-564</v>
      </c>
      <c r="AB16" s="132">
        <v>148</v>
      </c>
      <c r="AC16" s="132">
        <v>-332</v>
      </c>
      <c r="AD16" s="132">
        <v>-426</v>
      </c>
      <c r="AE16" s="132">
        <v>-306</v>
      </c>
      <c r="AF16" s="132">
        <v>-545</v>
      </c>
      <c r="AG16" s="132">
        <v>-313</v>
      </c>
      <c r="AH16" s="132">
        <v>-297</v>
      </c>
      <c r="AI16" s="132">
        <v>-209</v>
      </c>
      <c r="AJ16" s="132">
        <v>-636</v>
      </c>
      <c r="AK16" s="132">
        <v>-649</v>
      </c>
      <c r="AL16" s="132">
        <v>-338</v>
      </c>
      <c r="AM16" s="132">
        <v>-460</v>
      </c>
      <c r="AN16" s="132">
        <v>-848</v>
      </c>
      <c r="AO16" s="132">
        <v>-706</v>
      </c>
      <c r="AP16" s="132">
        <v>-1000</v>
      </c>
      <c r="AQ16" s="132">
        <v>-583.08656000000008</v>
      </c>
      <c r="AR16" s="132">
        <v>-994.66956999999991</v>
      </c>
      <c r="AS16" s="132">
        <v>-1053.7445599999999</v>
      </c>
      <c r="AT16" s="132">
        <v>-1312.1643800000002</v>
      </c>
    </row>
    <row r="17" spans="1:46">
      <c r="A17" s="118"/>
      <c r="B17" s="130" t="s">
        <v>18</v>
      </c>
      <c r="C17" s="132">
        <v>-14109.50099</v>
      </c>
      <c r="D17" s="132">
        <v>-5992.9185400000024</v>
      </c>
      <c r="E17" s="132">
        <v>-3942.9557199999981</v>
      </c>
      <c r="F17" s="132">
        <v>-3151.9193599999999</v>
      </c>
      <c r="G17" s="132">
        <v>-677.99225999999999</v>
      </c>
      <c r="H17" s="132">
        <v>-4140.4371599999995</v>
      </c>
      <c r="I17" s="132">
        <v>-7114.7941899999996</v>
      </c>
      <c r="J17" s="132">
        <v>-15152.061390000001</v>
      </c>
      <c r="K17" s="132">
        <v>-6915</v>
      </c>
      <c r="L17" s="132">
        <v>-26120</v>
      </c>
      <c r="M17" s="132">
        <v>-35744.850709999999</v>
      </c>
      <c r="N17" s="132">
        <v>-15202.993100000007</v>
      </c>
      <c r="O17" s="132">
        <v>-7532.3392999999996</v>
      </c>
      <c r="P17" s="132">
        <v>-18798.77449</v>
      </c>
      <c r="Q17" s="132">
        <v>-32175.465350000002</v>
      </c>
      <c r="R17" s="132">
        <v>-17937.466219999998</v>
      </c>
      <c r="S17" s="132">
        <v>-18587.77</v>
      </c>
      <c r="T17" s="132">
        <v>-1709.21</v>
      </c>
      <c r="U17" s="132">
        <v>-34440.97</v>
      </c>
      <c r="V17" s="132">
        <v>-43356.2</v>
      </c>
      <c r="W17" s="132">
        <v>-52104.7</v>
      </c>
      <c r="X17" s="132">
        <v>-2501</v>
      </c>
      <c r="Y17" s="132">
        <v>-2986</v>
      </c>
      <c r="Z17" s="132">
        <v>-16301</v>
      </c>
      <c r="AA17" s="132">
        <v>-7182</v>
      </c>
      <c r="AB17" s="132">
        <v>-625</v>
      </c>
      <c r="AC17" s="132">
        <v>-6807</v>
      </c>
      <c r="AD17" s="132">
        <v>-946</v>
      </c>
      <c r="AE17" s="132">
        <v>-5579</v>
      </c>
      <c r="AF17" s="132">
        <v>-1438</v>
      </c>
      <c r="AG17" s="132">
        <v>-377</v>
      </c>
      <c r="AH17" s="132">
        <v>-1636</v>
      </c>
      <c r="AI17" s="132">
        <v>-1788</v>
      </c>
      <c r="AJ17" s="132">
        <v>-797</v>
      </c>
      <c r="AK17" s="132">
        <v>1235</v>
      </c>
      <c r="AL17" s="132">
        <v>-303</v>
      </c>
      <c r="AM17" s="132">
        <v>-229</v>
      </c>
      <c r="AN17" s="132">
        <v>-270</v>
      </c>
      <c r="AO17" s="132">
        <v>-333</v>
      </c>
      <c r="AP17" s="132">
        <v>-398</v>
      </c>
      <c r="AQ17" s="132">
        <v>-181.16829000000001</v>
      </c>
      <c r="AR17" s="132">
        <v>-605.61976000000004</v>
      </c>
      <c r="AS17" s="132">
        <v>-331.46211999999991</v>
      </c>
      <c r="AT17" s="132">
        <v>-636.64046999999982</v>
      </c>
    </row>
    <row r="18" spans="1:46">
      <c r="A18" s="118"/>
      <c r="B18" s="130" t="s">
        <v>10</v>
      </c>
      <c r="C18" s="132">
        <v>-25583.411060000002</v>
      </c>
      <c r="D18" s="132">
        <v>2273.82809</v>
      </c>
      <c r="E18" s="132">
        <v>-12433.65978</v>
      </c>
      <c r="F18" s="132">
        <v>11097.439139999999</v>
      </c>
      <c r="G18" s="132">
        <v>-12071.94896</v>
      </c>
      <c r="H18" s="132">
        <v>-12012.073400000001</v>
      </c>
      <c r="I18" s="132">
        <v>-10087.74769</v>
      </c>
      <c r="J18" s="132">
        <v>-16246.524530000002</v>
      </c>
      <c r="K18" s="132">
        <v>-10942</v>
      </c>
      <c r="L18" s="132">
        <v>-14161</v>
      </c>
      <c r="M18" s="132">
        <v>-30022.806370000002</v>
      </c>
      <c r="N18" s="132">
        <v>-31042.781170000002</v>
      </c>
      <c r="O18" s="132">
        <v>-11083.642069999987</v>
      </c>
      <c r="P18" s="132">
        <v>-13415.138950000011</v>
      </c>
      <c r="Q18" s="132">
        <v>-13088.333089999964</v>
      </c>
      <c r="R18" s="132">
        <v>-5323.9454200000291</v>
      </c>
      <c r="S18" s="132">
        <v>-13112.78999999999</v>
      </c>
      <c r="T18" s="132">
        <v>-12242.369999999995</v>
      </c>
      <c r="U18" s="132">
        <v>-16773.189999999999</v>
      </c>
      <c r="V18" s="132">
        <v>-17570.799999999988</v>
      </c>
      <c r="W18" s="132">
        <v>-13523.310000000016</v>
      </c>
      <c r="X18" s="132">
        <v>-13731</v>
      </c>
      <c r="Y18" s="132">
        <v>-7870</v>
      </c>
      <c r="Z18" s="132">
        <v>-27091</v>
      </c>
      <c r="AA18" s="132">
        <v>-29363</v>
      </c>
      <c r="AB18" s="132">
        <v>-27799</v>
      </c>
      <c r="AC18" s="132">
        <v>-29811</v>
      </c>
      <c r="AD18" s="132">
        <v>-36328</v>
      </c>
      <c r="AE18" s="132">
        <v>-26056</v>
      </c>
      <c r="AF18" s="132">
        <v>-27175</v>
      </c>
      <c r="AG18" s="132">
        <v>-28485</v>
      </c>
      <c r="AH18" s="132">
        <v>-30776</v>
      </c>
      <c r="AI18" s="132">
        <v>-26216</v>
      </c>
      <c r="AJ18" s="132">
        <v>-29767</v>
      </c>
      <c r="AK18" s="132">
        <v>-28364</v>
      </c>
      <c r="AL18" s="132">
        <v>-34856</v>
      </c>
      <c r="AM18" s="132">
        <v>-27899</v>
      </c>
      <c r="AN18" s="132">
        <v>-27170</v>
      </c>
      <c r="AO18" s="132">
        <v>-32092</v>
      </c>
      <c r="AP18" s="132">
        <v>-30514</v>
      </c>
      <c r="AQ18" s="132">
        <v>-16030.360850000001</v>
      </c>
      <c r="AR18" s="132">
        <v>-17575.247690000007</v>
      </c>
      <c r="AS18" s="132">
        <v>-19120.604680000004</v>
      </c>
      <c r="AT18" s="132">
        <v>-23867.94870999999</v>
      </c>
    </row>
    <row r="19" spans="1:46">
      <c r="A19" s="118"/>
      <c r="B19" s="130" t="s">
        <v>38</v>
      </c>
      <c r="C19" s="132">
        <v>0</v>
      </c>
      <c r="D19" s="132">
        <v>0</v>
      </c>
      <c r="E19" s="132">
        <v>0</v>
      </c>
      <c r="F19" s="132">
        <v>0</v>
      </c>
      <c r="G19" s="132">
        <v>0</v>
      </c>
      <c r="H19" s="132">
        <v>0</v>
      </c>
      <c r="I19" s="132">
        <v>0</v>
      </c>
      <c r="J19" s="132">
        <v>0</v>
      </c>
      <c r="K19" s="132">
        <v>0</v>
      </c>
      <c r="L19" s="132">
        <v>0</v>
      </c>
      <c r="M19" s="132">
        <v>0</v>
      </c>
      <c r="N19" s="132">
        <v>0</v>
      </c>
      <c r="O19" s="132">
        <v>0</v>
      </c>
      <c r="P19" s="132">
        <v>0</v>
      </c>
      <c r="Q19" s="132">
        <v>0</v>
      </c>
      <c r="R19" s="132">
        <v>0</v>
      </c>
      <c r="S19" s="132">
        <v>0</v>
      </c>
      <c r="T19" s="132">
        <v>0</v>
      </c>
      <c r="U19" s="132">
        <v>0</v>
      </c>
      <c r="V19" s="132">
        <v>0</v>
      </c>
      <c r="W19" s="132">
        <v>0</v>
      </c>
      <c r="X19" s="132">
        <v>0</v>
      </c>
      <c r="Y19" s="132">
        <v>0</v>
      </c>
      <c r="Z19" s="132">
        <v>0</v>
      </c>
      <c r="AA19" s="132">
        <v>0</v>
      </c>
      <c r="AB19" s="132">
        <v>0</v>
      </c>
      <c r="AC19" s="132">
        <v>0</v>
      </c>
      <c r="AD19" s="132">
        <v>0</v>
      </c>
      <c r="AE19" s="132">
        <v>0</v>
      </c>
      <c r="AF19" s="132">
        <v>0</v>
      </c>
      <c r="AG19" s="132">
        <v>0</v>
      </c>
      <c r="AH19" s="132">
        <v>0</v>
      </c>
      <c r="AI19" s="132">
        <v>0</v>
      </c>
      <c r="AJ19" s="132">
        <v>0</v>
      </c>
      <c r="AK19" s="132">
        <v>0</v>
      </c>
      <c r="AL19" s="132">
        <v>0</v>
      </c>
      <c r="AM19" s="132">
        <v>0</v>
      </c>
      <c r="AN19" s="132">
        <v>0</v>
      </c>
      <c r="AO19" s="132">
        <v>0</v>
      </c>
      <c r="AP19" s="132">
        <v>0</v>
      </c>
      <c r="AQ19" s="132">
        <v>0</v>
      </c>
      <c r="AR19" s="132">
        <v>0</v>
      </c>
      <c r="AS19" s="132">
        <v>0</v>
      </c>
      <c r="AT19" s="132">
        <v>0</v>
      </c>
    </row>
    <row r="20" spans="1:46">
      <c r="A20" s="118"/>
      <c r="B20" s="130" t="s">
        <v>39</v>
      </c>
      <c r="C20" s="132">
        <v>0</v>
      </c>
      <c r="D20" s="132">
        <v>0</v>
      </c>
      <c r="E20" s="132">
        <v>0</v>
      </c>
      <c r="F20" s="132">
        <v>0</v>
      </c>
      <c r="G20" s="132">
        <v>0</v>
      </c>
      <c r="H20" s="132">
        <v>0</v>
      </c>
      <c r="I20" s="132">
        <v>0</v>
      </c>
      <c r="J20" s="132">
        <v>0</v>
      </c>
      <c r="K20" s="132">
        <v>0</v>
      </c>
      <c r="L20" s="132">
        <v>0</v>
      </c>
      <c r="M20" s="132">
        <v>0</v>
      </c>
      <c r="N20" s="132">
        <v>0</v>
      </c>
      <c r="O20" s="132">
        <v>0</v>
      </c>
      <c r="P20" s="132">
        <v>0</v>
      </c>
      <c r="Q20" s="132">
        <v>0</v>
      </c>
      <c r="R20" s="132">
        <v>0</v>
      </c>
      <c r="S20" s="132">
        <v>0</v>
      </c>
      <c r="T20" s="132">
        <v>0</v>
      </c>
      <c r="U20" s="132">
        <v>0</v>
      </c>
      <c r="V20" s="132">
        <v>0</v>
      </c>
      <c r="W20" s="132">
        <v>0</v>
      </c>
      <c r="X20" s="132">
        <v>0</v>
      </c>
      <c r="Y20" s="132">
        <v>0</v>
      </c>
      <c r="Z20" s="132">
        <v>0</v>
      </c>
      <c r="AA20" s="132">
        <v>0</v>
      </c>
      <c r="AB20" s="132">
        <v>0</v>
      </c>
      <c r="AC20" s="132">
        <v>0</v>
      </c>
      <c r="AD20" s="132">
        <v>0</v>
      </c>
      <c r="AE20" s="132">
        <v>0</v>
      </c>
      <c r="AF20" s="132">
        <v>0</v>
      </c>
      <c r="AG20" s="132">
        <v>0</v>
      </c>
      <c r="AH20" s="132">
        <v>0</v>
      </c>
      <c r="AI20" s="132">
        <v>0</v>
      </c>
      <c r="AJ20" s="132">
        <v>0</v>
      </c>
      <c r="AK20" s="132">
        <v>0</v>
      </c>
      <c r="AL20" s="132">
        <v>0</v>
      </c>
      <c r="AM20" s="132">
        <v>0</v>
      </c>
      <c r="AN20" s="132">
        <v>0</v>
      </c>
      <c r="AO20" s="132">
        <v>0</v>
      </c>
      <c r="AP20" s="132">
        <v>0</v>
      </c>
      <c r="AQ20" s="132">
        <v>0</v>
      </c>
      <c r="AR20" s="132">
        <v>0</v>
      </c>
      <c r="AS20" s="132">
        <v>0</v>
      </c>
      <c r="AT20" s="132">
        <v>0</v>
      </c>
    </row>
    <row r="21" spans="1:46">
      <c r="A21" s="118"/>
      <c r="B21" s="130" t="s">
        <v>40</v>
      </c>
      <c r="C21" s="132">
        <v>0</v>
      </c>
      <c r="D21" s="132">
        <v>0</v>
      </c>
      <c r="E21" s="132">
        <v>0</v>
      </c>
      <c r="F21" s="132">
        <v>0</v>
      </c>
      <c r="G21" s="132">
        <v>0</v>
      </c>
      <c r="H21" s="132">
        <v>0</v>
      </c>
      <c r="I21" s="132">
        <v>0</v>
      </c>
      <c r="J21" s="132">
        <v>0</v>
      </c>
      <c r="K21" s="132">
        <v>0</v>
      </c>
      <c r="L21" s="132">
        <v>0</v>
      </c>
      <c r="M21" s="132">
        <v>0</v>
      </c>
      <c r="N21" s="132">
        <v>0</v>
      </c>
      <c r="O21" s="132">
        <v>0</v>
      </c>
      <c r="P21" s="132">
        <v>0</v>
      </c>
      <c r="Q21" s="132">
        <v>0</v>
      </c>
      <c r="R21" s="132">
        <v>0</v>
      </c>
      <c r="S21" s="132">
        <v>0</v>
      </c>
      <c r="T21" s="132">
        <v>0</v>
      </c>
      <c r="U21" s="132">
        <v>0</v>
      </c>
      <c r="V21" s="132">
        <v>0</v>
      </c>
      <c r="W21" s="132">
        <v>0</v>
      </c>
      <c r="X21" s="132">
        <v>0</v>
      </c>
      <c r="Y21" s="132">
        <v>0</v>
      </c>
      <c r="Z21" s="132">
        <v>0</v>
      </c>
      <c r="AA21" s="132">
        <v>0</v>
      </c>
      <c r="AB21" s="132">
        <v>0</v>
      </c>
      <c r="AC21" s="132">
        <v>0</v>
      </c>
      <c r="AD21" s="132">
        <v>0</v>
      </c>
      <c r="AE21" s="132">
        <v>0</v>
      </c>
      <c r="AF21" s="132">
        <v>0</v>
      </c>
      <c r="AG21" s="132">
        <v>0</v>
      </c>
      <c r="AH21" s="132">
        <v>0</v>
      </c>
      <c r="AI21" s="132">
        <v>0</v>
      </c>
      <c r="AJ21" s="132">
        <v>0</v>
      </c>
      <c r="AK21" s="132">
        <v>0</v>
      </c>
      <c r="AL21" s="132">
        <v>0</v>
      </c>
      <c r="AM21" s="132">
        <v>0</v>
      </c>
      <c r="AN21" s="132">
        <v>0</v>
      </c>
      <c r="AO21" s="132">
        <v>0</v>
      </c>
      <c r="AP21" s="132">
        <v>0</v>
      </c>
      <c r="AQ21" s="132">
        <v>0</v>
      </c>
      <c r="AR21" s="132">
        <v>0</v>
      </c>
      <c r="AS21" s="132">
        <v>0</v>
      </c>
      <c r="AT21" s="132">
        <v>0</v>
      </c>
    </row>
    <row r="22" spans="1:46">
      <c r="A22" s="118"/>
      <c r="B22" s="130" t="s">
        <v>41</v>
      </c>
      <c r="C22" s="132">
        <v>0</v>
      </c>
      <c r="D22" s="132">
        <v>0</v>
      </c>
      <c r="E22" s="132">
        <v>0</v>
      </c>
      <c r="F22" s="132">
        <v>0</v>
      </c>
      <c r="G22" s="132">
        <v>0</v>
      </c>
      <c r="H22" s="132">
        <v>0</v>
      </c>
      <c r="I22" s="132">
        <v>0</v>
      </c>
      <c r="J22" s="132">
        <v>0</v>
      </c>
      <c r="K22" s="132">
        <v>0</v>
      </c>
      <c r="L22" s="132">
        <v>0</v>
      </c>
      <c r="M22" s="132">
        <v>0</v>
      </c>
      <c r="N22" s="132">
        <v>0</v>
      </c>
      <c r="O22" s="132">
        <v>0</v>
      </c>
      <c r="P22" s="132">
        <v>0</v>
      </c>
      <c r="Q22" s="132">
        <v>0</v>
      </c>
      <c r="R22" s="132">
        <v>0</v>
      </c>
      <c r="S22" s="132">
        <v>0</v>
      </c>
      <c r="T22" s="132">
        <v>0</v>
      </c>
      <c r="U22" s="132">
        <v>0</v>
      </c>
      <c r="V22" s="132">
        <v>0</v>
      </c>
      <c r="W22" s="132">
        <v>0</v>
      </c>
      <c r="X22" s="132">
        <v>0</v>
      </c>
      <c r="Y22" s="132">
        <v>0</v>
      </c>
      <c r="Z22" s="132">
        <v>0</v>
      </c>
      <c r="AA22" s="132">
        <v>0</v>
      </c>
      <c r="AB22" s="132">
        <v>0</v>
      </c>
      <c r="AC22" s="132">
        <v>0</v>
      </c>
      <c r="AD22" s="132">
        <v>0</v>
      </c>
      <c r="AE22" s="132">
        <v>0</v>
      </c>
      <c r="AF22" s="132">
        <v>0</v>
      </c>
      <c r="AG22" s="132">
        <v>0</v>
      </c>
      <c r="AH22" s="132">
        <v>0</v>
      </c>
      <c r="AI22" s="132">
        <v>0</v>
      </c>
      <c r="AJ22" s="132">
        <v>0</v>
      </c>
      <c r="AK22" s="132">
        <v>0</v>
      </c>
      <c r="AL22" s="132">
        <v>0</v>
      </c>
      <c r="AM22" s="132">
        <v>0</v>
      </c>
      <c r="AN22" s="132">
        <v>0</v>
      </c>
      <c r="AO22" s="132">
        <v>0</v>
      </c>
      <c r="AP22" s="132">
        <v>0</v>
      </c>
      <c r="AQ22" s="132">
        <v>0</v>
      </c>
      <c r="AR22" s="132">
        <v>0</v>
      </c>
      <c r="AS22" s="132">
        <v>0</v>
      </c>
      <c r="AT22" s="132">
        <v>0</v>
      </c>
    </row>
    <row r="23" spans="1:46">
      <c r="A23" s="118"/>
      <c r="B23" s="130" t="s">
        <v>42</v>
      </c>
      <c r="C23" s="132">
        <v>0</v>
      </c>
      <c r="D23" s="132">
        <v>0</v>
      </c>
      <c r="E23" s="132">
        <v>0</v>
      </c>
      <c r="F23" s="132">
        <v>0</v>
      </c>
      <c r="G23" s="132">
        <v>0</v>
      </c>
      <c r="H23" s="132">
        <v>0</v>
      </c>
      <c r="I23" s="132">
        <v>0</v>
      </c>
      <c r="J23" s="132">
        <v>0</v>
      </c>
      <c r="K23" s="132">
        <v>0</v>
      </c>
      <c r="L23" s="132">
        <v>0</v>
      </c>
      <c r="M23" s="132">
        <v>0</v>
      </c>
      <c r="N23" s="132">
        <v>0</v>
      </c>
      <c r="O23" s="132">
        <v>0</v>
      </c>
      <c r="P23" s="132">
        <v>0</v>
      </c>
      <c r="Q23" s="132">
        <v>0</v>
      </c>
      <c r="R23" s="132">
        <v>0</v>
      </c>
      <c r="S23" s="132">
        <v>0</v>
      </c>
      <c r="T23" s="132">
        <v>0</v>
      </c>
      <c r="U23" s="132">
        <v>0</v>
      </c>
      <c r="V23" s="132">
        <v>0</v>
      </c>
      <c r="W23" s="132">
        <v>0</v>
      </c>
      <c r="X23" s="132">
        <v>0</v>
      </c>
      <c r="Y23" s="132">
        <v>0</v>
      </c>
      <c r="Z23" s="132">
        <v>0</v>
      </c>
      <c r="AA23" s="132">
        <v>0</v>
      </c>
      <c r="AB23" s="132">
        <v>0</v>
      </c>
      <c r="AC23" s="132">
        <v>0</v>
      </c>
      <c r="AD23" s="132">
        <v>0</v>
      </c>
      <c r="AE23" s="132">
        <v>0</v>
      </c>
      <c r="AF23" s="132">
        <v>0</v>
      </c>
      <c r="AG23" s="132">
        <v>0</v>
      </c>
      <c r="AH23" s="132">
        <v>0</v>
      </c>
      <c r="AI23" s="132">
        <v>0</v>
      </c>
      <c r="AJ23" s="132">
        <v>0</v>
      </c>
      <c r="AK23" s="132">
        <v>0</v>
      </c>
      <c r="AL23" s="132">
        <v>0</v>
      </c>
      <c r="AM23" s="132">
        <v>0</v>
      </c>
      <c r="AN23" s="132">
        <v>0</v>
      </c>
      <c r="AO23" s="132">
        <v>0</v>
      </c>
      <c r="AP23" s="132">
        <v>0</v>
      </c>
      <c r="AQ23" s="132">
        <v>0</v>
      </c>
      <c r="AR23" s="132">
        <v>0</v>
      </c>
      <c r="AS23" s="132">
        <v>0</v>
      </c>
      <c r="AT23" s="132">
        <v>0</v>
      </c>
    </row>
    <row r="24" spans="1:46">
      <c r="A24" s="118"/>
      <c r="B24" s="130" t="s">
        <v>43</v>
      </c>
      <c r="C24" s="132">
        <v>0</v>
      </c>
      <c r="D24" s="132">
        <v>0</v>
      </c>
      <c r="E24" s="132">
        <v>0</v>
      </c>
      <c r="F24" s="132">
        <v>0</v>
      </c>
      <c r="G24" s="132">
        <v>0</v>
      </c>
      <c r="H24" s="132">
        <v>0</v>
      </c>
      <c r="I24" s="132">
        <v>0</v>
      </c>
      <c r="J24" s="132">
        <v>0</v>
      </c>
      <c r="K24" s="132">
        <v>0</v>
      </c>
      <c r="L24" s="132">
        <v>0</v>
      </c>
      <c r="M24" s="132">
        <v>0</v>
      </c>
      <c r="N24" s="132">
        <v>0</v>
      </c>
      <c r="O24" s="132">
        <v>0</v>
      </c>
      <c r="P24" s="132">
        <v>0</v>
      </c>
      <c r="Q24" s="132">
        <v>0</v>
      </c>
      <c r="R24" s="132">
        <v>0</v>
      </c>
      <c r="S24" s="132">
        <v>0</v>
      </c>
      <c r="T24" s="132">
        <v>0</v>
      </c>
      <c r="U24" s="132">
        <v>0</v>
      </c>
      <c r="V24" s="132">
        <v>0</v>
      </c>
      <c r="W24" s="132">
        <v>0</v>
      </c>
      <c r="X24" s="132">
        <v>0</v>
      </c>
      <c r="Y24" s="132">
        <v>0</v>
      </c>
      <c r="Z24" s="132">
        <v>0</v>
      </c>
      <c r="AA24" s="132">
        <v>0</v>
      </c>
      <c r="AB24" s="132">
        <v>0</v>
      </c>
      <c r="AC24" s="132">
        <v>0</v>
      </c>
      <c r="AD24" s="132">
        <v>0</v>
      </c>
      <c r="AE24" s="132">
        <v>0</v>
      </c>
      <c r="AF24" s="132">
        <v>0</v>
      </c>
      <c r="AG24" s="132">
        <v>0</v>
      </c>
      <c r="AH24" s="132">
        <v>0</v>
      </c>
      <c r="AI24" s="132">
        <v>0</v>
      </c>
      <c r="AJ24" s="132">
        <v>0</v>
      </c>
      <c r="AK24" s="132">
        <v>0</v>
      </c>
      <c r="AL24" s="132">
        <v>0</v>
      </c>
      <c r="AM24" s="132">
        <v>0</v>
      </c>
      <c r="AN24" s="132">
        <v>0</v>
      </c>
      <c r="AO24" s="132">
        <v>0</v>
      </c>
      <c r="AP24" s="132">
        <v>0</v>
      </c>
      <c r="AQ24" s="132">
        <v>0</v>
      </c>
      <c r="AR24" s="132">
        <v>0</v>
      </c>
      <c r="AS24" s="132">
        <v>0</v>
      </c>
      <c r="AT24" s="132">
        <v>0</v>
      </c>
    </row>
    <row r="25" spans="1:46">
      <c r="A25" s="134"/>
      <c r="B25" s="127" t="s">
        <v>19</v>
      </c>
      <c r="C25" s="133">
        <v>-2277.7897199999998</v>
      </c>
      <c r="D25" s="133">
        <v>-2326.4609500000001</v>
      </c>
      <c r="E25" s="133">
        <v>-2276.3293600000002</v>
      </c>
      <c r="F25" s="133">
        <v>-4208.0186599999997</v>
      </c>
      <c r="G25" s="133">
        <v>-5142.8026899999995</v>
      </c>
      <c r="H25" s="133">
        <v>-5527.7400599999983</v>
      </c>
      <c r="I25" s="133">
        <v>-4088.4548999999984</v>
      </c>
      <c r="J25" s="133">
        <v>-3968.6671500000011</v>
      </c>
      <c r="K25" s="133">
        <v>-3379.5864499999998</v>
      </c>
      <c r="L25" s="133">
        <v>-4647.1676300000008</v>
      </c>
      <c r="M25" s="133">
        <v>-3656.5485300000018</v>
      </c>
      <c r="N25" s="133">
        <v>-8693.223899999999</v>
      </c>
      <c r="O25" s="133">
        <v>-4137.1195100000004</v>
      </c>
      <c r="P25" s="133">
        <v>-2988.8764399999995</v>
      </c>
      <c r="Q25" s="133">
        <v>-3147.0281100000007</v>
      </c>
      <c r="R25" s="133">
        <v>-3079.4719100000007</v>
      </c>
      <c r="S25" s="133">
        <v>-2366.3000000000002</v>
      </c>
      <c r="T25" s="133">
        <v>-3234.38</v>
      </c>
      <c r="U25" s="133">
        <v>-2872.62</v>
      </c>
      <c r="V25" s="133">
        <v>-3571.6499999999987</v>
      </c>
      <c r="W25" s="133">
        <v>-2940.4500000000003</v>
      </c>
      <c r="X25" s="133">
        <v>-3401</v>
      </c>
      <c r="Y25" s="133">
        <v>-3100</v>
      </c>
      <c r="Z25" s="133">
        <v>-4526</v>
      </c>
      <c r="AA25" s="133">
        <v>-3759</v>
      </c>
      <c r="AB25" s="133">
        <v>-2871</v>
      </c>
      <c r="AC25" s="133">
        <v>-2756</v>
      </c>
      <c r="AD25" s="133">
        <v>-3729</v>
      </c>
      <c r="AE25" s="133">
        <v>-2738</v>
      </c>
      <c r="AF25" s="133">
        <v>-2078</v>
      </c>
      <c r="AG25" s="133">
        <v>-3178</v>
      </c>
      <c r="AH25" s="133">
        <v>-4198</v>
      </c>
      <c r="AI25" s="133">
        <v>-3436</v>
      </c>
      <c r="AJ25" s="133">
        <v>-5201</v>
      </c>
      <c r="AK25" s="133">
        <v>-5854</v>
      </c>
      <c r="AL25" s="133">
        <v>-6301</v>
      </c>
      <c r="AM25" s="133">
        <v>-5232</v>
      </c>
      <c r="AN25" s="133">
        <v>-4567</v>
      </c>
      <c r="AO25" s="133">
        <v>-5615</v>
      </c>
      <c r="AP25" s="133">
        <v>-6249</v>
      </c>
      <c r="AQ25" s="133">
        <v>-3151.0859600000008</v>
      </c>
      <c r="AR25" s="133">
        <f>SUM(AR26:AR31)</f>
        <v>-3508.2238799999982</v>
      </c>
      <c r="AS25" s="133">
        <f>SUM(AS26:AS31)</f>
        <v>-3317.6861800000015</v>
      </c>
      <c r="AT25" s="133">
        <f>SUM(AT26:AT31)</f>
        <v>-5752.6304800000016</v>
      </c>
    </row>
    <row r="26" spans="1:46">
      <c r="A26" s="118"/>
      <c r="B26" s="130" t="s">
        <v>14</v>
      </c>
      <c r="C26" s="132">
        <v>-452.98758000000004</v>
      </c>
      <c r="D26" s="132">
        <v>-114.83862999999991</v>
      </c>
      <c r="E26" s="132">
        <v>-123.36811000000023</v>
      </c>
      <c r="F26" s="132">
        <v>-999.81322999999963</v>
      </c>
      <c r="G26" s="132">
        <v>-435.85275999999988</v>
      </c>
      <c r="H26" s="132">
        <v>-607.83259000000032</v>
      </c>
      <c r="I26" s="132">
        <v>-760.09180999999967</v>
      </c>
      <c r="J26" s="132">
        <v>-676.57063000000039</v>
      </c>
      <c r="K26" s="132">
        <v>-632.5806</v>
      </c>
      <c r="L26" s="132">
        <v>-716.31335000000013</v>
      </c>
      <c r="M26" s="132">
        <v>-473.69858000000045</v>
      </c>
      <c r="N26" s="132">
        <v>-772.90875999999957</v>
      </c>
      <c r="O26" s="132">
        <v>-416.84720999999996</v>
      </c>
      <c r="P26" s="132">
        <v>-450.53807000000006</v>
      </c>
      <c r="Q26" s="132">
        <v>-554.27420999999993</v>
      </c>
      <c r="R26" s="132">
        <v>-491.00082000000009</v>
      </c>
      <c r="S26" s="132">
        <v>-419.53</v>
      </c>
      <c r="T26" s="132">
        <v>-422.98</v>
      </c>
      <c r="U26" s="132">
        <v>-583.59</v>
      </c>
      <c r="V26" s="132">
        <v>-558.24</v>
      </c>
      <c r="W26" s="132">
        <v>-506.7</v>
      </c>
      <c r="X26" s="132">
        <v>-540</v>
      </c>
      <c r="Y26" s="132">
        <v>-553</v>
      </c>
      <c r="Z26" s="132">
        <v>-532</v>
      </c>
      <c r="AA26" s="132">
        <v>-559</v>
      </c>
      <c r="AB26" s="132">
        <v>-506</v>
      </c>
      <c r="AC26" s="132">
        <v>-522</v>
      </c>
      <c r="AD26" s="132">
        <v>-764</v>
      </c>
      <c r="AE26" s="132">
        <v>-605</v>
      </c>
      <c r="AF26" s="132">
        <v>-533</v>
      </c>
      <c r="AG26" s="132">
        <v>-529</v>
      </c>
      <c r="AH26" s="132">
        <v>-712</v>
      </c>
      <c r="AI26" s="132">
        <v>-545</v>
      </c>
      <c r="AJ26" s="132">
        <v>-399</v>
      </c>
      <c r="AK26" s="132">
        <v>-134</v>
      </c>
      <c r="AL26" s="132">
        <v>-419</v>
      </c>
      <c r="AM26" s="132">
        <v>-513</v>
      </c>
      <c r="AN26" s="132">
        <v>-345</v>
      </c>
      <c r="AO26" s="132">
        <v>-541</v>
      </c>
      <c r="AP26" s="132">
        <v>-444</v>
      </c>
      <c r="AQ26" s="132">
        <v>0</v>
      </c>
      <c r="AR26" s="132">
        <v>-925.85630999999989</v>
      </c>
      <c r="AS26" s="132">
        <v>-154.19272000000001</v>
      </c>
      <c r="AT26" s="132">
        <v>-824.78023000000007</v>
      </c>
    </row>
    <row r="27" spans="1:46">
      <c r="A27" s="118"/>
      <c r="B27" s="130" t="s">
        <v>16</v>
      </c>
      <c r="C27" s="132">
        <v>-1724.4266699999998</v>
      </c>
      <c r="D27" s="132">
        <v>-2085.6044100000004</v>
      </c>
      <c r="E27" s="132">
        <v>-2074.36184</v>
      </c>
      <c r="F27" s="132">
        <v>-3089.1492600000001</v>
      </c>
      <c r="G27" s="132">
        <v>-4522.8359300000002</v>
      </c>
      <c r="H27" s="132">
        <v>-4759.507529999998</v>
      </c>
      <c r="I27" s="132">
        <v>-3196.0126599999985</v>
      </c>
      <c r="J27" s="132">
        <v>-3127.4283800000012</v>
      </c>
      <c r="K27" s="132">
        <v>-2649.3471899999995</v>
      </c>
      <c r="L27" s="132">
        <v>-3856.2848700000004</v>
      </c>
      <c r="M27" s="132">
        <v>-1357.0472500000014</v>
      </c>
      <c r="N27" s="132">
        <v>-5462.7960800000001</v>
      </c>
      <c r="O27" s="132">
        <v>-4168.0817000000006</v>
      </c>
      <c r="P27" s="132">
        <v>-2962.74037</v>
      </c>
      <c r="Q27" s="132">
        <v>-2892.3596799999996</v>
      </c>
      <c r="R27" s="132">
        <v>-3516.8415099999997</v>
      </c>
      <c r="S27" s="132">
        <v>-2807.52</v>
      </c>
      <c r="T27" s="132">
        <v>-3391.37</v>
      </c>
      <c r="U27" s="132">
        <v>-3042.4</v>
      </c>
      <c r="V27" s="132">
        <v>-4119.13</v>
      </c>
      <c r="W27" s="132">
        <v>-2499.4299999999998</v>
      </c>
      <c r="X27" s="132">
        <v>-2657</v>
      </c>
      <c r="Y27" s="132">
        <v>-2447</v>
      </c>
      <c r="Z27" s="132">
        <v>-4040</v>
      </c>
      <c r="AA27" s="132">
        <v>-3095</v>
      </c>
      <c r="AB27" s="132">
        <v>-2531</v>
      </c>
      <c r="AC27" s="132">
        <v>-2063</v>
      </c>
      <c r="AD27" s="132">
        <v>-2996</v>
      </c>
      <c r="AE27" s="132">
        <v>-2092</v>
      </c>
      <c r="AF27" s="132">
        <v>-1507</v>
      </c>
      <c r="AG27" s="132">
        <v>-2497</v>
      </c>
      <c r="AH27" s="132">
        <v>-3324</v>
      </c>
      <c r="AI27" s="132">
        <v>-2807</v>
      </c>
      <c r="AJ27" s="132">
        <v>-4763</v>
      </c>
      <c r="AK27" s="132">
        <v>-5662</v>
      </c>
      <c r="AL27" s="132">
        <v>-5809</v>
      </c>
      <c r="AM27" s="132">
        <v>-4487</v>
      </c>
      <c r="AN27" s="132">
        <v>-4361</v>
      </c>
      <c r="AO27" s="132">
        <v>-5052</v>
      </c>
      <c r="AP27" s="132">
        <v>-5794</v>
      </c>
      <c r="AQ27" s="132">
        <v>0</v>
      </c>
      <c r="AR27" s="132">
        <v>-6666.7408199999991</v>
      </c>
      <c r="AS27" s="132">
        <v>-3244.3773100000017</v>
      </c>
      <c r="AT27" s="132">
        <v>-3923.1227100000015</v>
      </c>
    </row>
    <row r="28" spans="1:46">
      <c r="A28" s="118"/>
      <c r="B28" s="130" t="s">
        <v>252</v>
      </c>
      <c r="C28" s="132">
        <v>-100.37547000000001</v>
      </c>
      <c r="D28" s="132">
        <v>-126.01791000000001</v>
      </c>
      <c r="E28" s="132">
        <v>-78.599409999999992</v>
      </c>
      <c r="F28" s="132">
        <v>-119.05617000000001</v>
      </c>
      <c r="G28" s="132">
        <v>-184.114</v>
      </c>
      <c r="H28" s="132">
        <v>-160.39994000000002</v>
      </c>
      <c r="I28" s="132">
        <v>-132.35042999999999</v>
      </c>
      <c r="J28" s="132">
        <v>-164.66813999999999</v>
      </c>
      <c r="K28" s="132">
        <v>-97.658659999999998</v>
      </c>
      <c r="L28" s="132">
        <v>-74.569410000000019</v>
      </c>
      <c r="M28" s="132">
        <v>-1825.8027</v>
      </c>
      <c r="N28" s="132">
        <v>-2457.5190600000001</v>
      </c>
      <c r="O28" s="132">
        <v>447.80939999999993</v>
      </c>
      <c r="P28" s="132">
        <v>424.4020000000005</v>
      </c>
      <c r="Q28" s="132">
        <v>299.60577999999896</v>
      </c>
      <c r="R28" s="132">
        <v>928.3704199999994</v>
      </c>
      <c r="S28" s="132">
        <v>860.75000000000023</v>
      </c>
      <c r="T28" s="132">
        <v>579.96999999999991</v>
      </c>
      <c r="U28" s="132">
        <v>753.37000000000012</v>
      </c>
      <c r="V28" s="132">
        <v>1105.7200000000012</v>
      </c>
      <c r="W28" s="132">
        <v>-42.320000000000476</v>
      </c>
      <c r="X28" s="132">
        <v>-204</v>
      </c>
      <c r="Y28" s="132">
        <v>-100</v>
      </c>
      <c r="Z28" s="132">
        <v>46</v>
      </c>
      <c r="AA28" s="132">
        <v>-105</v>
      </c>
      <c r="AB28" s="132">
        <v>166</v>
      </c>
      <c r="AC28" s="132">
        <v>-171</v>
      </c>
      <c r="AD28" s="132">
        <v>31</v>
      </c>
      <c r="AE28" s="132">
        <v>-41</v>
      </c>
      <c r="AF28" s="132">
        <v>-38</v>
      </c>
      <c r="AG28" s="132">
        <v>-152</v>
      </c>
      <c r="AH28" s="132">
        <v>-162</v>
      </c>
      <c r="AI28" s="132">
        <v>-84</v>
      </c>
      <c r="AJ28" s="132">
        <v>-39</v>
      </c>
      <c r="AK28" s="132">
        <v>-58</v>
      </c>
      <c r="AL28" s="132">
        <v>-73</v>
      </c>
      <c r="AM28" s="132">
        <v>-232</v>
      </c>
      <c r="AN28" s="132">
        <v>139</v>
      </c>
      <c r="AO28" s="132">
        <v>-22</v>
      </c>
      <c r="AP28" s="132">
        <v>-11</v>
      </c>
      <c r="AQ28" s="132">
        <v>-3151.0859600000008</v>
      </c>
      <c r="AR28" s="132">
        <v>4084.373250000001</v>
      </c>
      <c r="AS28" s="132">
        <v>80.883849999999939</v>
      </c>
      <c r="AT28" s="132">
        <v>-1004.7275400000002</v>
      </c>
    </row>
    <row r="29" spans="1:46">
      <c r="A29" s="134"/>
      <c r="B29" s="130" t="s">
        <v>253</v>
      </c>
      <c r="C29" s="132">
        <v>0</v>
      </c>
      <c r="D29" s="132">
        <v>0</v>
      </c>
      <c r="E29" s="132">
        <v>0</v>
      </c>
      <c r="F29" s="132">
        <v>0</v>
      </c>
      <c r="G29" s="132">
        <v>0</v>
      </c>
      <c r="H29" s="132">
        <v>0</v>
      </c>
      <c r="I29" s="132">
        <v>0</v>
      </c>
      <c r="J29" s="132">
        <v>0</v>
      </c>
      <c r="K29" s="132">
        <v>0</v>
      </c>
      <c r="L29" s="132">
        <v>0</v>
      </c>
      <c r="M29" s="132">
        <v>0</v>
      </c>
      <c r="N29" s="132">
        <v>0</v>
      </c>
      <c r="O29" s="132">
        <v>0</v>
      </c>
      <c r="P29" s="132">
        <v>0</v>
      </c>
      <c r="Q29" s="132">
        <v>0</v>
      </c>
      <c r="R29" s="132">
        <v>0</v>
      </c>
      <c r="S29" s="132">
        <v>0</v>
      </c>
      <c r="T29" s="132">
        <v>0</v>
      </c>
      <c r="U29" s="132">
        <v>0</v>
      </c>
      <c r="V29" s="132">
        <v>0</v>
      </c>
      <c r="W29" s="132">
        <v>108</v>
      </c>
      <c r="X29" s="132">
        <v>0</v>
      </c>
      <c r="Y29" s="132">
        <v>0</v>
      </c>
      <c r="Z29" s="132">
        <v>0</v>
      </c>
      <c r="AA29" s="132">
        <v>0</v>
      </c>
      <c r="AB29" s="132">
        <v>0</v>
      </c>
      <c r="AC29" s="132">
        <v>0</v>
      </c>
      <c r="AD29" s="132">
        <v>0</v>
      </c>
      <c r="AE29" s="132">
        <v>0</v>
      </c>
      <c r="AF29" s="132">
        <v>0</v>
      </c>
      <c r="AG29" s="132">
        <v>0</v>
      </c>
      <c r="AH29" s="132">
        <v>0</v>
      </c>
      <c r="AI29" s="132">
        <v>0</v>
      </c>
      <c r="AJ29" s="132">
        <v>0</v>
      </c>
      <c r="AK29" s="132">
        <v>0</v>
      </c>
      <c r="AL29" s="132">
        <v>0</v>
      </c>
      <c r="AM29" s="132">
        <v>0</v>
      </c>
      <c r="AN29" s="132">
        <v>0</v>
      </c>
      <c r="AO29" s="132">
        <v>0</v>
      </c>
      <c r="AP29" s="132">
        <v>0</v>
      </c>
      <c r="AQ29" s="132">
        <v>0</v>
      </c>
      <c r="AR29" s="132">
        <v>0</v>
      </c>
      <c r="AS29" s="132">
        <v>0</v>
      </c>
      <c r="AT29" s="132">
        <v>0</v>
      </c>
    </row>
    <row r="30" spans="1:46">
      <c r="A30" s="134"/>
      <c r="B30" s="130" t="s">
        <v>345</v>
      </c>
      <c r="C30" s="132">
        <v>0</v>
      </c>
      <c r="D30" s="132">
        <v>0</v>
      </c>
      <c r="E30" s="132">
        <v>0</v>
      </c>
      <c r="F30" s="132">
        <v>0</v>
      </c>
      <c r="G30" s="132">
        <v>0</v>
      </c>
      <c r="H30" s="132">
        <v>0</v>
      </c>
      <c r="I30" s="132">
        <v>0</v>
      </c>
      <c r="J30" s="132">
        <v>0</v>
      </c>
      <c r="K30" s="132">
        <v>0</v>
      </c>
      <c r="L30" s="132">
        <v>0</v>
      </c>
      <c r="M30" s="132">
        <v>0</v>
      </c>
      <c r="N30" s="132">
        <v>0</v>
      </c>
      <c r="O30" s="132">
        <v>0</v>
      </c>
      <c r="P30" s="132">
        <v>0</v>
      </c>
      <c r="Q30" s="132">
        <v>0</v>
      </c>
      <c r="R30" s="132">
        <v>0</v>
      </c>
      <c r="S30" s="132">
        <v>0</v>
      </c>
      <c r="T30" s="132">
        <v>0</v>
      </c>
      <c r="U30" s="132">
        <v>0</v>
      </c>
      <c r="V30" s="132">
        <v>0</v>
      </c>
      <c r="W30" s="132">
        <v>0</v>
      </c>
      <c r="X30" s="132">
        <v>0</v>
      </c>
      <c r="Y30" s="132">
        <v>0</v>
      </c>
      <c r="Z30" s="132">
        <v>0</v>
      </c>
      <c r="AA30" s="132">
        <v>0</v>
      </c>
      <c r="AB30" s="132">
        <v>0</v>
      </c>
      <c r="AC30" s="132">
        <v>0</v>
      </c>
      <c r="AD30" s="132">
        <v>0</v>
      </c>
      <c r="AE30" s="132">
        <v>0</v>
      </c>
      <c r="AF30" s="132">
        <v>0</v>
      </c>
      <c r="AG30" s="132">
        <v>0</v>
      </c>
      <c r="AH30" s="132">
        <v>0</v>
      </c>
      <c r="AI30" s="132">
        <v>0</v>
      </c>
      <c r="AJ30" s="132">
        <v>0</v>
      </c>
      <c r="AK30" s="132">
        <v>0</v>
      </c>
      <c r="AL30" s="132">
        <v>0</v>
      </c>
      <c r="AM30" s="132">
        <v>0</v>
      </c>
      <c r="AN30" s="132">
        <v>0</v>
      </c>
      <c r="AO30" s="132">
        <v>0</v>
      </c>
      <c r="AP30" s="132">
        <v>0</v>
      </c>
      <c r="AQ30" s="132">
        <v>0</v>
      </c>
      <c r="AR30" s="132">
        <v>0</v>
      </c>
      <c r="AS30" s="132">
        <v>0</v>
      </c>
      <c r="AT30" s="132">
        <v>0</v>
      </c>
    </row>
    <row r="31" spans="1:46">
      <c r="A31" s="134"/>
      <c r="B31" s="130" t="s">
        <v>186</v>
      </c>
      <c r="C31" s="132">
        <v>0</v>
      </c>
      <c r="D31" s="132">
        <v>0</v>
      </c>
      <c r="E31" s="132">
        <v>0</v>
      </c>
      <c r="F31" s="132">
        <v>0</v>
      </c>
      <c r="G31" s="132">
        <v>0</v>
      </c>
      <c r="H31" s="132">
        <v>0</v>
      </c>
      <c r="I31" s="132">
        <v>0</v>
      </c>
      <c r="J31" s="132">
        <v>0</v>
      </c>
      <c r="K31" s="132">
        <v>0</v>
      </c>
      <c r="L31" s="132">
        <v>0</v>
      </c>
      <c r="M31" s="132">
        <v>0</v>
      </c>
      <c r="N31" s="132">
        <v>0</v>
      </c>
      <c r="O31" s="132">
        <v>0</v>
      </c>
      <c r="P31" s="132">
        <v>0</v>
      </c>
      <c r="Q31" s="132">
        <v>0</v>
      </c>
      <c r="R31" s="132">
        <v>0</v>
      </c>
      <c r="S31" s="132">
        <v>0</v>
      </c>
      <c r="T31" s="132">
        <v>0</v>
      </c>
      <c r="U31" s="132">
        <v>0</v>
      </c>
      <c r="V31" s="132">
        <v>0</v>
      </c>
      <c r="W31" s="132">
        <v>0</v>
      </c>
      <c r="X31" s="132">
        <v>0</v>
      </c>
      <c r="Y31" s="132">
        <v>0</v>
      </c>
      <c r="Z31" s="132">
        <v>0</v>
      </c>
      <c r="AA31" s="132">
        <v>0</v>
      </c>
      <c r="AB31" s="132">
        <v>0</v>
      </c>
      <c r="AC31" s="132">
        <v>0</v>
      </c>
      <c r="AD31" s="132">
        <v>0</v>
      </c>
      <c r="AE31" s="132">
        <v>0</v>
      </c>
      <c r="AF31" s="132">
        <v>0</v>
      </c>
      <c r="AG31" s="132">
        <v>0</v>
      </c>
      <c r="AH31" s="132">
        <v>0</v>
      </c>
      <c r="AI31" s="132">
        <v>0</v>
      </c>
      <c r="AJ31" s="132">
        <v>0</v>
      </c>
      <c r="AK31" s="132">
        <v>0</v>
      </c>
      <c r="AL31" s="132">
        <v>0</v>
      </c>
      <c r="AM31" s="132">
        <v>0</v>
      </c>
      <c r="AN31" s="132">
        <v>0</v>
      </c>
      <c r="AO31" s="132">
        <v>0</v>
      </c>
      <c r="AP31" s="132">
        <v>0</v>
      </c>
      <c r="AQ31" s="132">
        <v>0</v>
      </c>
      <c r="AR31" s="132">
        <v>0</v>
      </c>
      <c r="AS31" s="132">
        <v>0</v>
      </c>
      <c r="AT31" s="132">
        <v>0</v>
      </c>
    </row>
    <row r="32" spans="1:46">
      <c r="A32" s="189"/>
      <c r="B32" s="123" t="s">
        <v>20</v>
      </c>
      <c r="C32" s="133">
        <v>-18374.483899999999</v>
      </c>
      <c r="D32" s="133">
        <v>-18376.816409999999</v>
      </c>
      <c r="E32" s="133">
        <v>-18586.957879999998</v>
      </c>
      <c r="F32" s="133">
        <v>-19074.75437000001</v>
      </c>
      <c r="G32" s="133">
        <v>-18929.567210000001</v>
      </c>
      <c r="H32" s="133">
        <v>-22756.111069999995</v>
      </c>
      <c r="I32" s="133">
        <v>-24262.527070000004</v>
      </c>
      <c r="J32" s="133">
        <v>-23311.793729999994</v>
      </c>
      <c r="K32" s="133">
        <v>-25111.53889</v>
      </c>
      <c r="L32" s="133">
        <v>-18796.616559999999</v>
      </c>
      <c r="M32" s="133">
        <v>-31351.457600000012</v>
      </c>
      <c r="N32" s="133">
        <v>-24647.940089999986</v>
      </c>
      <c r="O32" s="133">
        <v>-25275.617679999999</v>
      </c>
      <c r="P32" s="133">
        <v>-25315.020659999998</v>
      </c>
      <c r="Q32" s="133">
        <v>-25308.55428</v>
      </c>
      <c r="R32" s="133">
        <v>-24338.884270000002</v>
      </c>
      <c r="S32" s="133">
        <v>-24266.940000000002</v>
      </c>
      <c r="T32" s="133">
        <v>-26400.43</v>
      </c>
      <c r="U32" s="133">
        <v>-25439.34</v>
      </c>
      <c r="V32" s="133">
        <v>-28785.96</v>
      </c>
      <c r="W32" s="133">
        <v>-26087.53</v>
      </c>
      <c r="X32" s="133">
        <v>-26148</v>
      </c>
      <c r="Y32" s="133">
        <v>-26205</v>
      </c>
      <c r="Z32" s="133">
        <v>-27995</v>
      </c>
      <c r="AA32" s="133">
        <v>-28026</v>
      </c>
      <c r="AB32" s="133">
        <v>-27935</v>
      </c>
      <c r="AC32" s="133">
        <v>-28089</v>
      </c>
      <c r="AD32" s="133">
        <v>-28668</v>
      </c>
      <c r="AE32" s="133">
        <v>-29767</v>
      </c>
      <c r="AF32" s="133">
        <v>-29678</v>
      </c>
      <c r="AG32" s="133">
        <v>-30047</v>
      </c>
      <c r="AH32" s="133">
        <v>-61648</v>
      </c>
      <c r="AI32" s="133">
        <v>-29102</v>
      </c>
      <c r="AJ32" s="133">
        <v>-29148</v>
      </c>
      <c r="AK32" s="133">
        <v>-29299</v>
      </c>
      <c r="AL32" s="133">
        <v>-28994</v>
      </c>
      <c r="AM32" s="133">
        <v>-29148</v>
      </c>
      <c r="AN32" s="133">
        <v>-29188</v>
      </c>
      <c r="AO32" s="133">
        <v>-29588</v>
      </c>
      <c r="AP32" s="133">
        <v>-29986</v>
      </c>
      <c r="AQ32" s="133">
        <v>-28839.75129</v>
      </c>
      <c r="AR32" s="133">
        <f>SUM(AR33:AR34)</f>
        <v>-87031.379809999999</v>
      </c>
      <c r="AS32" s="133">
        <f>SUM(AS33:AS34)</f>
        <v>-58889.919700000028</v>
      </c>
      <c r="AT32" s="133">
        <f>SUM(AT33:AT34)</f>
        <v>-60505.948569999957</v>
      </c>
    </row>
    <row r="33" spans="1:46">
      <c r="A33" s="118"/>
      <c r="B33" s="130" t="s">
        <v>21</v>
      </c>
      <c r="C33" s="132">
        <v>-18286.441899999998</v>
      </c>
      <c r="D33" s="132">
        <v>-18295.90105</v>
      </c>
      <c r="E33" s="132">
        <v>-18508.651109999999</v>
      </c>
      <c r="F33" s="132">
        <v>-18999.849020000009</v>
      </c>
      <c r="G33" s="132">
        <v>-18855.921969999999</v>
      </c>
      <c r="H33" s="132">
        <v>-22685.835029999995</v>
      </c>
      <c r="I33" s="132">
        <v>-24268.101960000004</v>
      </c>
      <c r="J33" s="132">
        <v>-23234.872059999994</v>
      </c>
      <c r="K33" s="132">
        <v>-25111</v>
      </c>
      <c r="L33" s="132">
        <v>-18855</v>
      </c>
      <c r="M33" s="132">
        <v>-31284.901210000011</v>
      </c>
      <c r="N33" s="132">
        <v>-25132.035629999984</v>
      </c>
      <c r="O33" s="132">
        <v>-25253.67641</v>
      </c>
      <c r="P33" s="132">
        <v>-25292.394239999998</v>
      </c>
      <c r="Q33" s="132">
        <v>-25288.504710000001</v>
      </c>
      <c r="R33" s="132">
        <v>-24315.503390000002</v>
      </c>
      <c r="S33" s="132">
        <v>-23968.06</v>
      </c>
      <c r="T33" s="132">
        <v>-26363.279999999999</v>
      </c>
      <c r="U33" s="132">
        <v>-25402.19</v>
      </c>
      <c r="V33" s="132">
        <v>-28743.78</v>
      </c>
      <c r="W33" s="132">
        <v>-26047.62</v>
      </c>
      <c r="X33" s="132">
        <v>-26094</v>
      </c>
      <c r="Y33" s="132">
        <v>-26148</v>
      </c>
      <c r="Z33" s="132">
        <v>-27905</v>
      </c>
      <c r="AA33" s="132">
        <v>-27922</v>
      </c>
      <c r="AB33" s="132">
        <v>-27841</v>
      </c>
      <c r="AC33" s="132">
        <v>-27995</v>
      </c>
      <c r="AD33" s="132">
        <v>-28573</v>
      </c>
      <c r="AE33" s="132">
        <v>-29669</v>
      </c>
      <c r="AF33" s="132">
        <v>-29580</v>
      </c>
      <c r="AG33" s="132">
        <v>-29949</v>
      </c>
      <c r="AH33" s="132">
        <v>-61562</v>
      </c>
      <c r="AI33" s="132">
        <v>-28998</v>
      </c>
      <c r="AJ33" s="132">
        <v>-29033</v>
      </c>
      <c r="AK33" s="132">
        <v>-29094</v>
      </c>
      <c r="AL33" s="132">
        <v>-29069</v>
      </c>
      <c r="AM33" s="132">
        <v>-29074</v>
      </c>
      <c r="AN33" s="132">
        <v>-29119</v>
      </c>
      <c r="AO33" s="132">
        <v>-29515</v>
      </c>
      <c r="AP33" s="132">
        <v>-29898</v>
      </c>
      <c r="AQ33" s="132">
        <v>-28755.139429999999</v>
      </c>
      <c r="AR33" s="132">
        <v>-86916.157779999994</v>
      </c>
      <c r="AS33" s="132">
        <v>-58781.117130000028</v>
      </c>
      <c r="AT33" s="132">
        <v>-60362.89632999996</v>
      </c>
    </row>
    <row r="34" spans="1:46">
      <c r="A34" s="118"/>
      <c r="B34" s="130" t="s">
        <v>22</v>
      </c>
      <c r="C34" s="132">
        <v>-88.042000000000002</v>
      </c>
      <c r="D34" s="132">
        <v>-80.915359999999993</v>
      </c>
      <c r="E34" s="132">
        <v>-78.30677</v>
      </c>
      <c r="F34" s="132">
        <v>-74.905350000000027</v>
      </c>
      <c r="G34" s="132">
        <v>-73.645240000000001</v>
      </c>
      <c r="H34" s="132">
        <v>-70.276039999999995</v>
      </c>
      <c r="I34" s="132">
        <v>5.5748899999999892</v>
      </c>
      <c r="J34" s="132">
        <v>-76.921669999999992</v>
      </c>
      <c r="K34" s="132">
        <v>-0.53888999999999998</v>
      </c>
      <c r="L34" s="132">
        <v>58.383440000000007</v>
      </c>
      <c r="M34" s="132">
        <v>-66.556390000000007</v>
      </c>
      <c r="N34" s="132">
        <v>484.09554000000003</v>
      </c>
      <c r="O34" s="132">
        <v>-21.941269999999999</v>
      </c>
      <c r="P34" s="132">
        <v>-22.62642</v>
      </c>
      <c r="Q34" s="132">
        <v>-20.049569999999999</v>
      </c>
      <c r="R34" s="132">
        <v>-23.380880000000001</v>
      </c>
      <c r="S34" s="132">
        <v>-298.88</v>
      </c>
      <c r="T34" s="132">
        <v>-37.15</v>
      </c>
      <c r="U34" s="132">
        <v>-37.15</v>
      </c>
      <c r="V34" s="132">
        <v>-42.18</v>
      </c>
      <c r="W34" s="132">
        <v>-39.909999999999997</v>
      </c>
      <c r="X34" s="132">
        <v>-54</v>
      </c>
      <c r="Y34" s="132">
        <v>-57</v>
      </c>
      <c r="Z34" s="132">
        <v>-90</v>
      </c>
      <c r="AA34" s="132">
        <v>-104</v>
      </c>
      <c r="AB34" s="132">
        <v>-94</v>
      </c>
      <c r="AC34" s="132">
        <v>-94</v>
      </c>
      <c r="AD34" s="132">
        <v>-95</v>
      </c>
      <c r="AE34" s="132">
        <v>-98</v>
      </c>
      <c r="AF34" s="132">
        <v>-98</v>
      </c>
      <c r="AG34" s="132">
        <v>-98</v>
      </c>
      <c r="AH34" s="132">
        <v>-86</v>
      </c>
      <c r="AI34" s="132">
        <v>-104</v>
      </c>
      <c r="AJ34" s="132">
        <v>-115</v>
      </c>
      <c r="AK34" s="132">
        <v>-205</v>
      </c>
      <c r="AL34" s="132">
        <v>75</v>
      </c>
      <c r="AM34" s="132">
        <v>-74</v>
      </c>
      <c r="AN34" s="132">
        <v>-69</v>
      </c>
      <c r="AO34" s="132">
        <v>-73</v>
      </c>
      <c r="AP34" s="132">
        <v>-88</v>
      </c>
      <c r="AQ34" s="132">
        <v>-84.611859999999993</v>
      </c>
      <c r="AR34" s="132">
        <v>-115.22202999999998</v>
      </c>
      <c r="AS34" s="132">
        <v>-108.80256999999997</v>
      </c>
      <c r="AT34" s="132">
        <v>-143.05224000000015</v>
      </c>
    </row>
    <row r="35" spans="1:46">
      <c r="A35" s="134"/>
      <c r="B35" s="127" t="s">
        <v>23</v>
      </c>
      <c r="C35" s="133">
        <v>-40175.824509999991</v>
      </c>
      <c r="D35" s="133">
        <v>-41034.013070000001</v>
      </c>
      <c r="E35" s="133">
        <v>-43396.24209</v>
      </c>
      <c r="F35" s="133">
        <v>-50609.68773000002</v>
      </c>
      <c r="G35" s="133">
        <v>-45409.115970000006</v>
      </c>
      <c r="H35" s="133">
        <v>-37244.177819999997</v>
      </c>
      <c r="I35" s="133">
        <v>-39089.489090000003</v>
      </c>
      <c r="J35" s="133">
        <v>-44535.897749999902</v>
      </c>
      <c r="K35" s="133">
        <v>-37920.295069999993</v>
      </c>
      <c r="L35" s="133">
        <v>-36086.177779999998</v>
      </c>
      <c r="M35" s="133">
        <v>-34660.242829999981</v>
      </c>
      <c r="N35" s="133">
        <v>-37161.390760000002</v>
      </c>
      <c r="O35" s="133">
        <v>-25840.472389999999</v>
      </c>
      <c r="P35" s="133">
        <v>-27751.932259999998</v>
      </c>
      <c r="Q35" s="133">
        <v>-19745.168679999995</v>
      </c>
      <c r="R35" s="133">
        <v>-19864.054160000011</v>
      </c>
      <c r="S35" s="133">
        <v>-21717</v>
      </c>
      <c r="T35" s="133">
        <v>-20227.739999999998</v>
      </c>
      <c r="U35" s="133">
        <v>-18583.659999999996</v>
      </c>
      <c r="V35" s="133">
        <v>-17180.690000000002</v>
      </c>
      <c r="W35" s="133">
        <v>-13767.159999999974</v>
      </c>
      <c r="X35" s="133">
        <v>-17132</v>
      </c>
      <c r="Y35" s="133">
        <v>-14576</v>
      </c>
      <c r="Z35" s="133">
        <v>-38486</v>
      </c>
      <c r="AA35" s="133">
        <v>-19529</v>
      </c>
      <c r="AB35" s="133">
        <v>-12794</v>
      </c>
      <c r="AC35" s="133">
        <v>-25754</v>
      </c>
      <c r="AD35" s="133">
        <v>-32753</v>
      </c>
      <c r="AE35" s="133">
        <v>-22952</v>
      </c>
      <c r="AF35" s="133">
        <v>-24817</v>
      </c>
      <c r="AG35" s="133">
        <v>-4864</v>
      </c>
      <c r="AH35" s="133">
        <v>-14980</v>
      </c>
      <c r="AI35" s="133">
        <v>-19772</v>
      </c>
      <c r="AJ35" s="133">
        <v>-12811</v>
      </c>
      <c r="AK35" s="133">
        <v>-17106</v>
      </c>
      <c r="AL35" s="133">
        <v>-18134</v>
      </c>
      <c r="AM35" s="133">
        <v>-16224</v>
      </c>
      <c r="AN35" s="133">
        <v>-15157</v>
      </c>
      <c r="AO35" s="133">
        <v>-15018</v>
      </c>
      <c r="AP35" s="133">
        <v>-15170</v>
      </c>
      <c r="AQ35" s="133">
        <v>-12553.054089999996</v>
      </c>
      <c r="AR35" s="133">
        <f>SUM(AR36,AR42)</f>
        <v>-12188.337980000008</v>
      </c>
      <c r="AS35" s="133">
        <f>SUM(AS36,AS42)</f>
        <v>-10114.134019999994</v>
      </c>
      <c r="AT35" s="133">
        <f>SUM(AT36,AT42)</f>
        <v>-5392.5016400000059</v>
      </c>
    </row>
    <row r="36" spans="1:46">
      <c r="A36" s="190"/>
      <c r="B36" s="137" t="s">
        <v>24</v>
      </c>
      <c r="C36" s="133">
        <v>4382.9161700000004</v>
      </c>
      <c r="D36" s="133">
        <v>5588.1728499999999</v>
      </c>
      <c r="E36" s="133">
        <v>6233.916479999999</v>
      </c>
      <c r="F36" s="133">
        <v>5171.8481500000016</v>
      </c>
      <c r="G36" s="133">
        <v>4347.0241999999998</v>
      </c>
      <c r="H36" s="133">
        <v>7572.3201400000007</v>
      </c>
      <c r="I36" s="133">
        <v>5097.0036899999996</v>
      </c>
      <c r="J36" s="133">
        <v>4468.5219800000004</v>
      </c>
      <c r="K36" s="133">
        <v>2400.4768399999998</v>
      </c>
      <c r="L36" s="133">
        <v>5916.5744400000003</v>
      </c>
      <c r="M36" s="133">
        <v>5172.8551300000008</v>
      </c>
      <c r="N36" s="133">
        <v>-989.67363999999998</v>
      </c>
      <c r="O36" s="133">
        <v>4418.7957500000002</v>
      </c>
      <c r="P36" s="133">
        <v>4959.7003299999997</v>
      </c>
      <c r="Q36" s="133">
        <v>10077.830890000001</v>
      </c>
      <c r="R36" s="133">
        <v>7663.9206000000013</v>
      </c>
      <c r="S36" s="133">
        <v>4663.66</v>
      </c>
      <c r="T36" s="133">
        <v>3259.92</v>
      </c>
      <c r="U36" s="133">
        <v>13611.140000000001</v>
      </c>
      <c r="V36" s="133">
        <v>4509.28</v>
      </c>
      <c r="W36" s="133">
        <v>292819.82999999996</v>
      </c>
      <c r="X36" s="133">
        <v>2666</v>
      </c>
      <c r="Y36" s="133">
        <v>24563</v>
      </c>
      <c r="Z36" s="133">
        <v>6350</v>
      </c>
      <c r="AA36" s="133">
        <v>2353</v>
      </c>
      <c r="AB36" s="133">
        <v>2518</v>
      </c>
      <c r="AC36" s="133">
        <v>992</v>
      </c>
      <c r="AD36" s="133">
        <v>2757</v>
      </c>
      <c r="AE36" s="133">
        <v>3109</v>
      </c>
      <c r="AF36" s="133">
        <v>1084</v>
      </c>
      <c r="AG36" s="133">
        <v>2078</v>
      </c>
      <c r="AH36" s="133">
        <v>2171</v>
      </c>
      <c r="AI36" s="133">
        <v>2214</v>
      </c>
      <c r="AJ36" s="133">
        <v>3030</v>
      </c>
      <c r="AK36" s="133">
        <v>2514</v>
      </c>
      <c r="AL36" s="133">
        <v>1382</v>
      </c>
      <c r="AM36" s="133">
        <v>1836</v>
      </c>
      <c r="AN36" s="133">
        <v>1985</v>
      </c>
      <c r="AO36" s="133">
        <v>1607</v>
      </c>
      <c r="AP36" s="133">
        <v>5247</v>
      </c>
      <c r="AQ36" s="133">
        <v>3916.6694400000001</v>
      </c>
      <c r="AR36" s="133">
        <f>SUM(AR37:AR41)</f>
        <v>4401.0693799999999</v>
      </c>
      <c r="AS36" s="133">
        <f>SUM(AS37:AS41)</f>
        <v>6781.2315499999995</v>
      </c>
      <c r="AT36" s="133">
        <f>SUM(AT37:AT41)</f>
        <v>8133.8451400000013</v>
      </c>
    </row>
    <row r="37" spans="1:46">
      <c r="A37" s="191"/>
      <c r="B37" s="138" t="s">
        <v>346</v>
      </c>
      <c r="C37" s="132">
        <v>2733.9490900000001</v>
      </c>
      <c r="D37" s="132">
        <v>1731.2428600000003</v>
      </c>
      <c r="E37" s="132">
        <v>875.71431999999913</v>
      </c>
      <c r="F37" s="132">
        <v>1755.7373200000002</v>
      </c>
      <c r="G37" s="132">
        <v>482.42671999999999</v>
      </c>
      <c r="H37" s="132">
        <v>1271.4804799999999</v>
      </c>
      <c r="I37" s="132">
        <v>243.44902999999999</v>
      </c>
      <c r="J37" s="132">
        <v>-1997.8463999999999</v>
      </c>
      <c r="K37" s="132">
        <v>-1759.86581</v>
      </c>
      <c r="L37" s="132">
        <v>1759.86581</v>
      </c>
      <c r="M37" s="132">
        <v>0</v>
      </c>
      <c r="N37" s="132">
        <v>0</v>
      </c>
      <c r="O37" s="132">
        <v>33.539989999999996</v>
      </c>
      <c r="P37" s="132">
        <v>109.54898000000001</v>
      </c>
      <c r="Q37" s="132">
        <v>341.87083999999999</v>
      </c>
      <c r="R37" s="132">
        <v>-485.11642999999998</v>
      </c>
      <c r="S37" s="132">
        <v>16.600000000000001</v>
      </c>
      <c r="T37" s="132">
        <v>29.9</v>
      </c>
      <c r="U37" s="132">
        <v>93.61</v>
      </c>
      <c r="V37" s="132">
        <v>67.06</v>
      </c>
      <c r="W37" s="132">
        <v>56.32</v>
      </c>
      <c r="X37" s="132">
        <v>59</v>
      </c>
      <c r="Y37" s="132">
        <v>0</v>
      </c>
      <c r="Z37" s="132">
        <v>0</v>
      </c>
      <c r="AA37" s="132">
        <v>0</v>
      </c>
      <c r="AB37" s="132">
        <v>0</v>
      </c>
      <c r="AC37" s="132">
        <v>0</v>
      </c>
      <c r="AD37" s="132">
        <v>32</v>
      </c>
      <c r="AE37" s="132">
        <v>29</v>
      </c>
      <c r="AF37" s="132">
        <v>0</v>
      </c>
      <c r="AG37" s="132">
        <v>2</v>
      </c>
      <c r="AH37" s="132">
        <v>0</v>
      </c>
      <c r="AI37" s="132">
        <v>7</v>
      </c>
      <c r="AJ37" s="132">
        <v>4</v>
      </c>
      <c r="AK37" s="132">
        <v>1</v>
      </c>
      <c r="AL37" s="132">
        <v>3</v>
      </c>
      <c r="AM37" s="132">
        <v>0</v>
      </c>
      <c r="AN37" s="132">
        <v>148</v>
      </c>
      <c r="AO37" s="132">
        <v>0</v>
      </c>
      <c r="AP37" s="132">
        <v>0</v>
      </c>
      <c r="AQ37" s="132">
        <v>10.49991</v>
      </c>
      <c r="AR37" s="132">
        <v>3.4769999999999968E-2</v>
      </c>
      <c r="AS37" s="132">
        <v>0.20844000000000129</v>
      </c>
      <c r="AT37" s="132">
        <v>0.17559999999999754</v>
      </c>
    </row>
    <row r="38" spans="1:46">
      <c r="A38" s="191"/>
      <c r="B38" s="138" t="s">
        <v>26</v>
      </c>
      <c r="C38" s="132">
        <v>1636.4048</v>
      </c>
      <c r="D38" s="132">
        <v>2836.4583699999994</v>
      </c>
      <c r="E38" s="132">
        <v>4222.6336700000002</v>
      </c>
      <c r="F38" s="132">
        <v>2987.6672200000012</v>
      </c>
      <c r="G38" s="132">
        <v>3175.75477</v>
      </c>
      <c r="H38" s="132">
        <v>4139.6818600000006</v>
      </c>
      <c r="I38" s="132">
        <v>3693.9687599999997</v>
      </c>
      <c r="J38" s="132">
        <v>2895.5421299999998</v>
      </c>
      <c r="K38" s="132">
        <v>3337.9461099999999</v>
      </c>
      <c r="L38" s="132">
        <v>3344.4295000000002</v>
      </c>
      <c r="M38" s="132">
        <v>2656.701610000001</v>
      </c>
      <c r="N38" s="132">
        <v>1965.2886199999994</v>
      </c>
      <c r="O38" s="132">
        <v>1721.0599</v>
      </c>
      <c r="P38" s="132">
        <v>1652.00819</v>
      </c>
      <c r="Q38" s="132">
        <v>1449.1419800000006</v>
      </c>
      <c r="R38" s="132">
        <v>1843.0539799999995</v>
      </c>
      <c r="S38" s="132">
        <v>2840.66</v>
      </c>
      <c r="T38" s="132">
        <v>2386.6</v>
      </c>
      <c r="U38" s="132">
        <v>1548</v>
      </c>
      <c r="V38" s="132">
        <v>1418.55</v>
      </c>
      <c r="W38" s="132">
        <v>1396.9</v>
      </c>
      <c r="X38" s="132">
        <v>1121</v>
      </c>
      <c r="Y38" s="132">
        <v>1203</v>
      </c>
      <c r="Z38" s="132">
        <v>2031</v>
      </c>
      <c r="AA38" s="132">
        <v>855</v>
      </c>
      <c r="AB38" s="132">
        <v>910</v>
      </c>
      <c r="AC38" s="132">
        <v>1270</v>
      </c>
      <c r="AD38" s="132">
        <v>1291</v>
      </c>
      <c r="AE38" s="132">
        <v>1510</v>
      </c>
      <c r="AF38" s="132">
        <v>979</v>
      </c>
      <c r="AG38" s="132">
        <v>1947</v>
      </c>
      <c r="AH38" s="132">
        <v>2094</v>
      </c>
      <c r="AI38" s="132">
        <v>1811</v>
      </c>
      <c r="AJ38" s="132">
        <v>1980</v>
      </c>
      <c r="AK38" s="132">
        <v>2343</v>
      </c>
      <c r="AL38" s="132">
        <v>1338</v>
      </c>
      <c r="AM38" s="132">
        <v>1669</v>
      </c>
      <c r="AN38" s="132">
        <v>1676</v>
      </c>
      <c r="AO38" s="132">
        <v>1435</v>
      </c>
      <c r="AP38" s="132">
        <v>1476</v>
      </c>
      <c r="AQ38" s="132">
        <v>3770.2395200000001</v>
      </c>
      <c r="AR38" s="132">
        <v>4333.2280299999993</v>
      </c>
      <c r="AS38" s="132">
        <v>6275.618989999999</v>
      </c>
      <c r="AT38" s="132">
        <v>7207.3616200000015</v>
      </c>
    </row>
    <row r="39" spans="1:46">
      <c r="A39" s="191"/>
      <c r="B39" s="138" t="s">
        <v>347</v>
      </c>
      <c r="C39" s="132">
        <v>0</v>
      </c>
      <c r="D39" s="132">
        <v>0</v>
      </c>
      <c r="E39" s="132">
        <v>0</v>
      </c>
      <c r="F39" s="132">
        <v>0</v>
      </c>
      <c r="G39" s="132">
        <v>0</v>
      </c>
      <c r="H39" s="132">
        <v>0</v>
      </c>
      <c r="I39" s="132">
        <v>0</v>
      </c>
      <c r="J39" s="132">
        <v>2741.4</v>
      </c>
      <c r="K39" s="132">
        <v>-26.155520000000017</v>
      </c>
      <c r="L39" s="132">
        <v>0.60296000000001726</v>
      </c>
      <c r="M39" s="132">
        <v>1381.7136</v>
      </c>
      <c r="N39" s="132">
        <v>2714.1389600000002</v>
      </c>
      <c r="O39" s="132">
        <v>1273.3503700000001</v>
      </c>
      <c r="P39" s="132">
        <v>2321.4054000000001</v>
      </c>
      <c r="Q39" s="132">
        <v>7036.7634200000002</v>
      </c>
      <c r="R39" s="132">
        <v>4878.799140000001</v>
      </c>
      <c r="S39" s="132">
        <v>78.36</v>
      </c>
      <c r="T39" s="132">
        <v>142.11000000000001</v>
      </c>
      <c r="U39" s="132">
        <v>10583.08</v>
      </c>
      <c r="V39" s="132">
        <v>2036.54</v>
      </c>
      <c r="W39" s="132">
        <v>286857.65999999997</v>
      </c>
      <c r="X39" s="132">
        <v>1252</v>
      </c>
      <c r="Y39" s="132">
        <v>23319</v>
      </c>
      <c r="Z39" s="132">
        <v>2364</v>
      </c>
      <c r="AA39" s="132">
        <v>263</v>
      </c>
      <c r="AB39" s="132">
        <v>1579</v>
      </c>
      <c r="AC39" s="132">
        <v>-352</v>
      </c>
      <c r="AD39" s="132">
        <v>1361</v>
      </c>
      <c r="AE39" s="132">
        <v>1213</v>
      </c>
      <c r="AF39" s="132">
        <v>50</v>
      </c>
      <c r="AG39" s="132">
        <v>60</v>
      </c>
      <c r="AH39" s="132">
        <v>69</v>
      </c>
      <c r="AI39" s="132">
        <v>232</v>
      </c>
      <c r="AJ39" s="132">
        <v>498</v>
      </c>
      <c r="AK39" s="132">
        <v>53</v>
      </c>
      <c r="AL39" s="132">
        <v>1</v>
      </c>
      <c r="AM39" s="132">
        <v>24</v>
      </c>
      <c r="AN39" s="132">
        <v>9</v>
      </c>
      <c r="AO39" s="132">
        <v>9</v>
      </c>
      <c r="AP39" s="132">
        <v>3762</v>
      </c>
      <c r="AQ39" s="132">
        <v>16.68684</v>
      </c>
      <c r="AR39" s="132">
        <v>10.398029999999999</v>
      </c>
      <c r="AS39" s="132">
        <v>488.77861999999993</v>
      </c>
      <c r="AT39" s="132">
        <v>949.54137000000014</v>
      </c>
    </row>
    <row r="40" spans="1:46">
      <c r="A40" s="191"/>
      <c r="B40" s="138" t="s">
        <v>28</v>
      </c>
      <c r="C40" s="132">
        <v>0</v>
      </c>
      <c r="D40" s="132">
        <v>0</v>
      </c>
      <c r="E40" s="132">
        <v>0</v>
      </c>
      <c r="F40" s="132">
        <v>0</v>
      </c>
      <c r="G40" s="132">
        <v>0</v>
      </c>
      <c r="H40" s="132">
        <v>0</v>
      </c>
      <c r="I40" s="132">
        <v>0</v>
      </c>
      <c r="J40" s="132">
        <v>0</v>
      </c>
      <c r="K40" s="132">
        <v>0</v>
      </c>
      <c r="L40" s="132">
        <v>0</v>
      </c>
      <c r="M40" s="132">
        <v>0</v>
      </c>
      <c r="N40" s="132">
        <v>0</v>
      </c>
      <c r="O40" s="132">
        <v>0</v>
      </c>
      <c r="P40" s="132">
        <v>0</v>
      </c>
      <c r="Q40" s="132">
        <v>0</v>
      </c>
      <c r="R40" s="132">
        <v>0</v>
      </c>
      <c r="S40" s="132">
        <v>0</v>
      </c>
      <c r="T40" s="132">
        <v>0</v>
      </c>
      <c r="U40" s="132">
        <v>0</v>
      </c>
      <c r="V40" s="132">
        <v>0</v>
      </c>
      <c r="W40" s="132">
        <v>10897</v>
      </c>
      <c r="X40" s="132">
        <v>0</v>
      </c>
      <c r="Y40" s="132">
        <v>0</v>
      </c>
      <c r="Z40" s="132">
        <v>0</v>
      </c>
      <c r="AA40" s="132">
        <v>0</v>
      </c>
      <c r="AB40" s="132">
        <v>0</v>
      </c>
      <c r="AC40" s="132">
        <v>0</v>
      </c>
      <c r="AD40" s="132">
        <v>0</v>
      </c>
      <c r="AE40" s="132">
        <v>0</v>
      </c>
      <c r="AF40" s="132">
        <v>0</v>
      </c>
      <c r="AG40" s="132">
        <v>0</v>
      </c>
      <c r="AH40" s="132">
        <v>0</v>
      </c>
      <c r="AI40" s="132">
        <v>0</v>
      </c>
      <c r="AJ40" s="132">
        <v>0</v>
      </c>
      <c r="AK40" s="132">
        <v>0</v>
      </c>
      <c r="AL40" s="132">
        <v>0</v>
      </c>
      <c r="AM40" s="132">
        <v>0</v>
      </c>
      <c r="AN40" s="132">
        <v>0</v>
      </c>
      <c r="AO40" s="132">
        <v>0</v>
      </c>
      <c r="AP40" s="132">
        <v>0</v>
      </c>
      <c r="AQ40" s="132">
        <v>0</v>
      </c>
      <c r="AR40" s="132">
        <v>0</v>
      </c>
      <c r="AS40" s="132">
        <v>0</v>
      </c>
      <c r="AT40" s="132">
        <v>0</v>
      </c>
    </row>
    <row r="41" spans="1:46">
      <c r="A41" s="191"/>
      <c r="B41" s="138" t="s">
        <v>10</v>
      </c>
      <c r="C41" s="132">
        <v>12.562279999999999</v>
      </c>
      <c r="D41" s="132">
        <v>1020.4716199999999</v>
      </c>
      <c r="E41" s="132">
        <v>1135.5684899999997</v>
      </c>
      <c r="F41" s="132">
        <v>428.44361000000026</v>
      </c>
      <c r="G41" s="132">
        <v>688.84271000000001</v>
      </c>
      <c r="H41" s="132">
        <v>2161.1578</v>
      </c>
      <c r="I41" s="132">
        <v>1159.5858999999996</v>
      </c>
      <c r="J41" s="132">
        <v>829.42625000000044</v>
      </c>
      <c r="K41" s="132">
        <v>848.55205999999998</v>
      </c>
      <c r="L41" s="132">
        <v>811.67616999999996</v>
      </c>
      <c r="M41" s="132">
        <v>1134.43992</v>
      </c>
      <c r="N41" s="132">
        <v>-5669.1012199999996</v>
      </c>
      <c r="O41" s="132">
        <v>1390.8454900000002</v>
      </c>
      <c r="P41" s="132">
        <v>876.73775999999987</v>
      </c>
      <c r="Q41" s="132">
        <v>1250.0546500000003</v>
      </c>
      <c r="R41" s="132">
        <v>1427.1839100000002</v>
      </c>
      <c r="S41" s="132">
        <v>1728.04</v>
      </c>
      <c r="T41" s="132">
        <v>701.31</v>
      </c>
      <c r="U41" s="132">
        <v>1386.45</v>
      </c>
      <c r="V41" s="132">
        <v>987.13</v>
      </c>
      <c r="W41" s="132">
        <v>-6388.05</v>
      </c>
      <c r="X41" s="132">
        <v>234</v>
      </c>
      <c r="Y41" s="132">
        <v>41</v>
      </c>
      <c r="Z41" s="132">
        <v>1955</v>
      </c>
      <c r="AA41" s="132">
        <v>1235</v>
      </c>
      <c r="AB41" s="132">
        <v>29</v>
      </c>
      <c r="AC41" s="132">
        <v>74</v>
      </c>
      <c r="AD41" s="132">
        <v>73</v>
      </c>
      <c r="AE41" s="132">
        <v>357</v>
      </c>
      <c r="AF41" s="132">
        <v>55</v>
      </c>
      <c r="AG41" s="132">
        <v>69</v>
      </c>
      <c r="AH41" s="132">
        <v>8</v>
      </c>
      <c r="AI41" s="132">
        <v>164</v>
      </c>
      <c r="AJ41" s="132">
        <v>548</v>
      </c>
      <c r="AK41" s="132">
        <v>117</v>
      </c>
      <c r="AL41" s="132">
        <v>40</v>
      </c>
      <c r="AM41" s="132">
        <v>143</v>
      </c>
      <c r="AN41" s="132">
        <v>152</v>
      </c>
      <c r="AO41" s="132">
        <v>163</v>
      </c>
      <c r="AP41" s="132">
        <v>9</v>
      </c>
      <c r="AQ41" s="132">
        <v>119.24316999999999</v>
      </c>
      <c r="AR41" s="132">
        <v>57.40855000000002</v>
      </c>
      <c r="AS41" s="132">
        <v>16.625499999999988</v>
      </c>
      <c r="AT41" s="132">
        <v>-23.233449999999976</v>
      </c>
    </row>
    <row r="42" spans="1:46">
      <c r="A42" s="190"/>
      <c r="B42" s="137" t="s">
        <v>30</v>
      </c>
      <c r="C42" s="133">
        <v>-44558.740679999995</v>
      </c>
      <c r="D42" s="133">
        <v>-46622.185920000004</v>
      </c>
      <c r="E42" s="133">
        <v>-49630.15857</v>
      </c>
      <c r="F42" s="133">
        <v>-55781.535880000018</v>
      </c>
      <c r="G42" s="133">
        <v>-49756.140170000006</v>
      </c>
      <c r="H42" s="133">
        <v>-44816.497960000001</v>
      </c>
      <c r="I42" s="133">
        <v>-44186.49278</v>
      </c>
      <c r="J42" s="133">
        <v>-49004.4197299999</v>
      </c>
      <c r="K42" s="133">
        <v>-40320.771909999996</v>
      </c>
      <c r="L42" s="133">
        <v>-42002.752220000002</v>
      </c>
      <c r="M42" s="133">
        <v>-39833.097959999985</v>
      </c>
      <c r="N42" s="133">
        <v>-36171.717120000001</v>
      </c>
      <c r="O42" s="133">
        <v>-30259.26814</v>
      </c>
      <c r="P42" s="133">
        <v>-32711.632589999997</v>
      </c>
      <c r="Q42" s="133">
        <v>-29822.999569999996</v>
      </c>
      <c r="R42" s="133">
        <v>-27527.974760000012</v>
      </c>
      <c r="S42" s="133">
        <v>-26380.66</v>
      </c>
      <c r="T42" s="133">
        <v>-23487.66</v>
      </c>
      <c r="U42" s="133">
        <v>-32194.799999999999</v>
      </c>
      <c r="V42" s="133">
        <v>-21689.97</v>
      </c>
      <c r="W42" s="133">
        <v>-306586.98999999993</v>
      </c>
      <c r="X42" s="133">
        <v>-19798</v>
      </c>
      <c r="Y42" s="133">
        <v>-39139</v>
      </c>
      <c r="Z42" s="133">
        <v>-44836</v>
      </c>
      <c r="AA42" s="133">
        <v>-21882</v>
      </c>
      <c r="AB42" s="133">
        <v>-15312</v>
      </c>
      <c r="AC42" s="133">
        <v>-26746</v>
      </c>
      <c r="AD42" s="133">
        <v>-35510</v>
      </c>
      <c r="AE42" s="133">
        <v>-26061</v>
      </c>
      <c r="AF42" s="133">
        <v>-25901</v>
      </c>
      <c r="AG42" s="133">
        <v>-6942</v>
      </c>
      <c r="AH42" s="133">
        <v>-17151</v>
      </c>
      <c r="AI42" s="133">
        <v>-21986</v>
      </c>
      <c r="AJ42" s="133">
        <v>-15841</v>
      </c>
      <c r="AK42" s="133">
        <v>-19620</v>
      </c>
      <c r="AL42" s="133">
        <v>-19516</v>
      </c>
      <c r="AM42" s="133">
        <v>-18060</v>
      </c>
      <c r="AN42" s="133">
        <v>-17142</v>
      </c>
      <c r="AO42" s="133">
        <v>-16625</v>
      </c>
      <c r="AP42" s="133">
        <v>-20417</v>
      </c>
      <c r="AQ42" s="133">
        <v>-16469.723529999996</v>
      </c>
      <c r="AR42" s="133">
        <f>SUM(AR43:AR45)</f>
        <v>-16589.407360000008</v>
      </c>
      <c r="AS42" s="133">
        <f>SUM(AS43:AS45)</f>
        <v>-16895.365569999994</v>
      </c>
      <c r="AT42" s="133">
        <f>SUM(AT43:AT45)</f>
        <v>-13526.346780000007</v>
      </c>
    </row>
    <row r="43" spans="1:46">
      <c r="A43" s="191"/>
      <c r="B43" s="138" t="s">
        <v>346</v>
      </c>
      <c r="C43" s="132">
        <v>-176.10621</v>
      </c>
      <c r="D43" s="132">
        <v>-295.64864</v>
      </c>
      <c r="E43" s="132">
        <v>-20.469169999999963</v>
      </c>
      <c r="F43" s="132">
        <v>-15.75088000000005</v>
      </c>
      <c r="G43" s="132">
        <v>-45.07</v>
      </c>
      <c r="H43" s="132">
        <v>-71.194279999999992</v>
      </c>
      <c r="I43" s="132">
        <v>-96.606849999999994</v>
      </c>
      <c r="J43" s="132">
        <v>-784.83966000000009</v>
      </c>
      <c r="K43" s="132">
        <v>0</v>
      </c>
      <c r="L43" s="132">
        <v>-9231.82215</v>
      </c>
      <c r="M43" s="132">
        <v>-2655.1882600000008</v>
      </c>
      <c r="N43" s="132">
        <v>-2408.2821199999998</v>
      </c>
      <c r="O43" s="132">
        <v>-2416.21218</v>
      </c>
      <c r="P43" s="132">
        <v>-1104.7347599999998</v>
      </c>
      <c r="Q43" s="132">
        <v>-1028.6609600000004</v>
      </c>
      <c r="R43" s="132">
        <v>-1781.1202699999997</v>
      </c>
      <c r="S43" s="132">
        <v>-1789.29</v>
      </c>
      <c r="T43" s="132">
        <v>-469.64</v>
      </c>
      <c r="U43" s="132">
        <v>-6.73</v>
      </c>
      <c r="V43" s="132">
        <v>-52.63</v>
      </c>
      <c r="W43" s="132">
        <v>-16.46</v>
      </c>
      <c r="X43" s="132">
        <v>-2</v>
      </c>
      <c r="Y43" s="132">
        <v>0</v>
      </c>
      <c r="Z43" s="132">
        <v>-17586</v>
      </c>
      <c r="AA43" s="132">
        <v>-14587</v>
      </c>
      <c r="AB43" s="132">
        <v>-8748</v>
      </c>
      <c r="AC43" s="132">
        <v>-17866</v>
      </c>
      <c r="AD43" s="132">
        <v>-18613</v>
      </c>
      <c r="AE43" s="132">
        <v>-15299</v>
      </c>
      <c r="AF43" s="132">
        <v>-15531</v>
      </c>
      <c r="AG43" s="132">
        <v>4777</v>
      </c>
      <c r="AH43" s="132">
        <v>-5175</v>
      </c>
      <c r="AI43" s="132">
        <v>-10373</v>
      </c>
      <c r="AJ43" s="132">
        <v>-4705</v>
      </c>
      <c r="AK43" s="132">
        <v>-1000</v>
      </c>
      <c r="AL43" s="132">
        <v>-4</v>
      </c>
      <c r="AM43" s="132">
        <v>0</v>
      </c>
      <c r="AN43" s="132">
        <v>0</v>
      </c>
      <c r="AO43" s="132">
        <v>0</v>
      </c>
      <c r="AP43" s="132">
        <v>0</v>
      </c>
      <c r="AQ43" s="132">
        <v>-2.3850000000000003E-2</v>
      </c>
      <c r="AR43" s="132">
        <v>0</v>
      </c>
      <c r="AS43" s="132">
        <v>-1.21E-2</v>
      </c>
      <c r="AT43" s="132">
        <v>0</v>
      </c>
    </row>
    <row r="44" spans="1:46">
      <c r="A44" s="191"/>
      <c r="B44" s="138" t="s">
        <v>31</v>
      </c>
      <c r="C44" s="132">
        <v>-43870.977789999997</v>
      </c>
      <c r="D44" s="132">
        <v>-46026.650310000005</v>
      </c>
      <c r="E44" s="132">
        <v>-49416.687860000005</v>
      </c>
      <c r="F44" s="132">
        <v>-53357.778810000018</v>
      </c>
      <c r="G44" s="132">
        <v>-49254.318380000004</v>
      </c>
      <c r="H44" s="132">
        <v>-44544.69083</v>
      </c>
      <c r="I44" s="132">
        <v>-43562.297600000005</v>
      </c>
      <c r="J44" s="132">
        <v>-46796.066229999902</v>
      </c>
      <c r="K44" s="132">
        <v>-30733.17772</v>
      </c>
      <c r="L44" s="132">
        <v>-30991.611150000004</v>
      </c>
      <c r="M44" s="132">
        <v>-30259.895029999985</v>
      </c>
      <c r="N44" s="132">
        <v>-30793.01122</v>
      </c>
      <c r="O44" s="132">
        <v>-24749.253350000003</v>
      </c>
      <c r="P44" s="132">
        <v>-21622.16245</v>
      </c>
      <c r="Q44" s="132">
        <v>-21004.096479999997</v>
      </c>
      <c r="R44" s="132">
        <v>-23903.918420000005</v>
      </c>
      <c r="S44" s="132">
        <v>-19956.61</v>
      </c>
      <c r="T44" s="132">
        <v>-18768.48</v>
      </c>
      <c r="U44" s="132">
        <v>-17874</v>
      </c>
      <c r="V44" s="132">
        <v>-16693.990000000002</v>
      </c>
      <c r="W44" s="132">
        <v>-14319.08</v>
      </c>
      <c r="X44" s="132">
        <v>-14212</v>
      </c>
      <c r="Y44" s="132">
        <v>-13903</v>
      </c>
      <c r="Z44" s="132">
        <v>-18473</v>
      </c>
      <c r="AA44" s="132">
        <v>0</v>
      </c>
      <c r="AB44" s="132">
        <v>0</v>
      </c>
      <c r="AC44" s="132">
        <v>0</v>
      </c>
      <c r="AD44" s="132">
        <v>0</v>
      </c>
      <c r="AE44" s="132">
        <v>0</v>
      </c>
      <c r="AF44" s="132">
        <v>0</v>
      </c>
      <c r="AG44" s="132">
        <v>0</v>
      </c>
      <c r="AH44" s="132">
        <v>0</v>
      </c>
      <c r="AI44" s="132">
        <v>0</v>
      </c>
      <c r="AJ44" s="132">
        <v>0</v>
      </c>
      <c r="AK44" s="132">
        <v>0</v>
      </c>
      <c r="AL44" s="132">
        <v>0</v>
      </c>
      <c r="AM44" s="132">
        <v>0</v>
      </c>
      <c r="AN44" s="132">
        <v>0</v>
      </c>
      <c r="AO44" s="132">
        <v>0</v>
      </c>
      <c r="AP44" s="132">
        <v>0</v>
      </c>
      <c r="AQ44" s="132">
        <v>0</v>
      </c>
      <c r="AR44" s="132">
        <v>0</v>
      </c>
      <c r="AS44" s="132">
        <v>0</v>
      </c>
      <c r="AT44" s="132">
        <v>0</v>
      </c>
    </row>
    <row r="45" spans="1:46">
      <c r="A45" s="191"/>
      <c r="B45" s="138" t="s">
        <v>10</v>
      </c>
      <c r="C45" s="132">
        <v>-511.65667999999999</v>
      </c>
      <c r="D45" s="132">
        <v>-299.88697000000013</v>
      </c>
      <c r="E45" s="132">
        <v>-193.00153999999998</v>
      </c>
      <c r="F45" s="132">
        <v>-2408.0061900000001</v>
      </c>
      <c r="G45" s="132">
        <v>-456.75179000000009</v>
      </c>
      <c r="H45" s="132">
        <v>-200.61284999999981</v>
      </c>
      <c r="I45" s="132">
        <v>-527.58833000000016</v>
      </c>
      <c r="J45" s="132">
        <v>-1423.5138400000001</v>
      </c>
      <c r="K45" s="132">
        <v>-9587.5941899999998</v>
      </c>
      <c r="L45" s="132">
        <v>-1779.3189199999997</v>
      </c>
      <c r="M45" s="132">
        <v>-6918.0146700000005</v>
      </c>
      <c r="N45" s="132">
        <v>-2970.423780000001</v>
      </c>
      <c r="O45" s="132">
        <v>-3093.8026099999975</v>
      </c>
      <c r="P45" s="132">
        <v>-9984.7353799999983</v>
      </c>
      <c r="Q45" s="132">
        <v>-7790.2421299999996</v>
      </c>
      <c r="R45" s="132">
        <v>-1842.936070000007</v>
      </c>
      <c r="S45" s="132">
        <v>-4634.7599999999993</v>
      </c>
      <c r="T45" s="132">
        <v>-4249.54</v>
      </c>
      <c r="U45" s="132">
        <v>-14314.07</v>
      </c>
      <c r="V45" s="132">
        <v>-4943.3499999999995</v>
      </c>
      <c r="W45" s="132">
        <v>-292251.44999999995</v>
      </c>
      <c r="X45" s="132">
        <v>-5584</v>
      </c>
      <c r="Y45" s="132">
        <v>-25236</v>
      </c>
      <c r="Z45" s="132">
        <v>-8777</v>
      </c>
      <c r="AA45" s="132">
        <v>-7295</v>
      </c>
      <c r="AB45" s="132">
        <v>-6564</v>
      </c>
      <c r="AC45" s="132">
        <v>-8880</v>
      </c>
      <c r="AD45" s="132">
        <v>-16897</v>
      </c>
      <c r="AE45" s="132">
        <v>-10762</v>
      </c>
      <c r="AF45" s="132">
        <v>-10370</v>
      </c>
      <c r="AG45" s="132">
        <v>-11719</v>
      </c>
      <c r="AH45" s="132">
        <v>-11976</v>
      </c>
      <c r="AI45" s="132">
        <v>-11613</v>
      </c>
      <c r="AJ45" s="132">
        <v>-11136</v>
      </c>
      <c r="AK45" s="132">
        <v>-18620</v>
      </c>
      <c r="AL45" s="132">
        <v>-19512</v>
      </c>
      <c r="AM45" s="132">
        <v>-18060</v>
      </c>
      <c r="AN45" s="132">
        <v>-17142</v>
      </c>
      <c r="AO45" s="132">
        <v>-16625</v>
      </c>
      <c r="AP45" s="132">
        <v>-20417</v>
      </c>
      <c r="AQ45" s="132">
        <v>-16469.699679999994</v>
      </c>
      <c r="AR45" s="132">
        <v>-16589.407360000008</v>
      </c>
      <c r="AS45" s="132">
        <v>-16895.353469999995</v>
      </c>
      <c r="AT45" s="132">
        <v>-13526.346780000007</v>
      </c>
    </row>
    <row r="46" spans="1:46">
      <c r="A46" s="189"/>
      <c r="B46" s="123" t="s">
        <v>32</v>
      </c>
      <c r="C46" s="133">
        <v>166.56064999999998</v>
      </c>
      <c r="D46" s="133">
        <v>-574.49897999999996</v>
      </c>
      <c r="E46" s="133">
        <v>-629.63374999999996</v>
      </c>
      <c r="F46" s="133">
        <v>-2323.8242700000001</v>
      </c>
      <c r="G46" s="133">
        <v>82.401169999999993</v>
      </c>
      <c r="H46" s="133">
        <v>-913.73489000000006</v>
      </c>
      <c r="I46" s="133">
        <v>-481.98345999999992</v>
      </c>
      <c r="J46" s="133">
        <v>-386.71447999999987</v>
      </c>
      <c r="K46" s="133">
        <v>90.294399999999996</v>
      </c>
      <c r="L46" s="133">
        <v>-154.99994999999998</v>
      </c>
      <c r="M46" s="133">
        <v>-2916.1754499999997</v>
      </c>
      <c r="N46" s="133">
        <v>1780.9711699999998</v>
      </c>
      <c r="O46" s="133">
        <v>314.29788000000002</v>
      </c>
      <c r="P46" s="133">
        <v>2219.8128099999999</v>
      </c>
      <c r="Q46" s="133">
        <v>-112.29174999999999</v>
      </c>
      <c r="R46" s="133">
        <v>-174.90313000000037</v>
      </c>
      <c r="S46" s="133">
        <v>79.41</v>
      </c>
      <c r="T46" s="133">
        <v>-451.26</v>
      </c>
      <c r="U46" s="133">
        <v>-23.07</v>
      </c>
      <c r="V46" s="133">
        <v>125209.17</v>
      </c>
      <c r="W46" s="133">
        <v>-292</v>
      </c>
      <c r="X46" s="133">
        <v>-1151</v>
      </c>
      <c r="Y46" s="133">
        <v>-121</v>
      </c>
      <c r="Z46" s="133">
        <v>55886</v>
      </c>
      <c r="AA46" s="133">
        <v>6373</v>
      </c>
      <c r="AB46" s="133">
        <v>-1171</v>
      </c>
      <c r="AC46" s="133">
        <v>-52</v>
      </c>
      <c r="AD46" s="133">
        <v>150224</v>
      </c>
      <c r="AE46" s="133">
        <v>-262</v>
      </c>
      <c r="AF46" s="133">
        <v>-1504</v>
      </c>
      <c r="AG46" s="133">
        <v>54</v>
      </c>
      <c r="AH46" s="133">
        <v>2241</v>
      </c>
      <c r="AI46" s="133">
        <v>86</v>
      </c>
      <c r="AJ46" s="133">
        <v>54</v>
      </c>
      <c r="AK46" s="133">
        <v>172</v>
      </c>
      <c r="AL46" s="133">
        <v>189</v>
      </c>
      <c r="AM46" s="133">
        <v>209</v>
      </c>
      <c r="AN46" s="133">
        <v>-117</v>
      </c>
      <c r="AO46" s="133">
        <v>1374</v>
      </c>
      <c r="AP46" s="133">
        <v>-516803</v>
      </c>
      <c r="AQ46" s="133">
        <v>719.87212999999986</v>
      </c>
      <c r="AR46" s="133">
        <v>178.25076000000035</v>
      </c>
      <c r="AS46" s="133">
        <v>2764.7126199999998</v>
      </c>
      <c r="AT46" s="133">
        <v>-3736.7837599999998</v>
      </c>
    </row>
    <row r="47" spans="1:46">
      <c r="A47" s="189"/>
      <c r="B47" s="123" t="s">
        <v>44</v>
      </c>
      <c r="C47" s="133">
        <v>0</v>
      </c>
      <c r="D47" s="133">
        <v>0</v>
      </c>
      <c r="E47" s="133">
        <v>0</v>
      </c>
      <c r="F47" s="133">
        <v>0</v>
      </c>
      <c r="G47" s="133">
        <v>0</v>
      </c>
      <c r="H47" s="133">
        <v>0</v>
      </c>
      <c r="I47" s="133">
        <v>0</v>
      </c>
      <c r="J47" s="133">
        <v>0</v>
      </c>
      <c r="K47" s="133">
        <v>0</v>
      </c>
      <c r="L47" s="133">
        <v>0</v>
      </c>
      <c r="M47" s="133">
        <v>0</v>
      </c>
      <c r="N47" s="133">
        <v>0</v>
      </c>
      <c r="O47" s="133">
        <v>0</v>
      </c>
      <c r="P47" s="133">
        <v>0</v>
      </c>
      <c r="Q47" s="133">
        <v>0</v>
      </c>
      <c r="R47" s="133">
        <v>0</v>
      </c>
      <c r="S47" s="133">
        <v>0</v>
      </c>
      <c r="T47" s="133">
        <v>0</v>
      </c>
      <c r="U47" s="133">
        <v>0</v>
      </c>
      <c r="V47" s="133">
        <v>0</v>
      </c>
      <c r="W47" s="133">
        <v>115</v>
      </c>
      <c r="X47" s="133">
        <v>0</v>
      </c>
      <c r="Y47" s="133">
        <v>0</v>
      </c>
      <c r="Z47" s="133">
        <v>0</v>
      </c>
      <c r="AA47" s="133">
        <v>0</v>
      </c>
      <c r="AB47" s="133">
        <v>0</v>
      </c>
      <c r="AC47" s="133">
        <v>0</v>
      </c>
      <c r="AD47" s="133">
        <v>0</v>
      </c>
      <c r="AE47" s="133">
        <v>0</v>
      </c>
      <c r="AF47" s="133">
        <v>0</v>
      </c>
      <c r="AG47" s="133">
        <v>0</v>
      </c>
      <c r="AH47" s="133">
        <v>0</v>
      </c>
      <c r="AI47" s="133">
        <v>0</v>
      </c>
      <c r="AJ47" s="133">
        <v>0</v>
      </c>
      <c r="AK47" s="133">
        <v>0</v>
      </c>
      <c r="AL47" s="133">
        <v>0</v>
      </c>
      <c r="AM47" s="133">
        <v>0</v>
      </c>
      <c r="AN47" s="133">
        <v>0</v>
      </c>
      <c r="AO47" s="133">
        <v>0</v>
      </c>
      <c r="AP47" s="133">
        <v>0</v>
      </c>
      <c r="AQ47" s="133">
        <v>0</v>
      </c>
      <c r="AR47" s="133">
        <v>0</v>
      </c>
      <c r="AS47" s="133">
        <v>0</v>
      </c>
      <c r="AT47" s="133">
        <v>0</v>
      </c>
    </row>
    <row r="48" spans="1:46">
      <c r="A48" s="189"/>
      <c r="B48" s="123" t="s">
        <v>33</v>
      </c>
      <c r="C48" s="133">
        <v>-43144.200460000015</v>
      </c>
      <c r="D48" s="133">
        <v>-12765.808789999955</v>
      </c>
      <c r="E48" s="133">
        <v>-17603.419850000024</v>
      </c>
      <c r="F48" s="133">
        <v>-5827.4468499999812</v>
      </c>
      <c r="G48" s="133">
        <v>-36184.202430000019</v>
      </c>
      <c r="H48" s="133">
        <v>-29920.200289999939</v>
      </c>
      <c r="I48" s="133">
        <v>-22226.548100000062</v>
      </c>
      <c r="J48" s="133">
        <v>-20875.16426999979</v>
      </c>
      <c r="K48" s="133">
        <v>-8330.6069499999885</v>
      </c>
      <c r="L48" s="133">
        <v>-6378.6164400000116</v>
      </c>
      <c r="M48" s="133">
        <v>-23831.877339999934</v>
      </c>
      <c r="N48" s="133">
        <v>-33399.271030000127</v>
      </c>
      <c r="O48" s="133">
        <v>3437.9317300000203</v>
      </c>
      <c r="P48" s="133">
        <v>7799.378120000023</v>
      </c>
      <c r="Q48" s="133">
        <v>19155.854290000058</v>
      </c>
      <c r="R48" s="133">
        <v>18307.726999999981</v>
      </c>
      <c r="S48" s="133">
        <v>21006.059999999979</v>
      </c>
      <c r="T48" s="133">
        <v>15334.370000000026</v>
      </c>
      <c r="U48" s="133">
        <v>-4449.3000000000429</v>
      </c>
      <c r="V48" s="133">
        <v>141664.80000000002</v>
      </c>
      <c r="W48" s="133">
        <v>25542.300000000017</v>
      </c>
      <c r="X48" s="133">
        <v>23103</v>
      </c>
      <c r="Y48" s="133">
        <v>30009</v>
      </c>
      <c r="Z48" s="133">
        <v>72208</v>
      </c>
      <c r="AA48" s="133">
        <v>23645</v>
      </c>
      <c r="AB48" s="133">
        <v>31754</v>
      </c>
      <c r="AC48" s="133">
        <v>37355</v>
      </c>
      <c r="AD48" s="133">
        <v>186317</v>
      </c>
      <c r="AE48" s="133">
        <v>27843</v>
      </c>
      <c r="AF48" s="133">
        <v>21302</v>
      </c>
      <c r="AG48" s="133">
        <v>41168</v>
      </c>
      <c r="AH48" s="133">
        <v>-31442</v>
      </c>
      <c r="AI48" s="133">
        <v>39368</v>
      </c>
      <c r="AJ48" s="133">
        <v>39456</v>
      </c>
      <c r="AK48" s="133">
        <v>35845</v>
      </c>
      <c r="AL48" s="133">
        <v>20442</v>
      </c>
      <c r="AM48" s="133">
        <v>42323</v>
      </c>
      <c r="AN48" s="133">
        <v>42968</v>
      </c>
      <c r="AO48" s="133">
        <v>30425</v>
      </c>
      <c r="AP48" s="133">
        <v>-512909</v>
      </c>
      <c r="AQ48" s="133">
        <v>52902.456970000021</v>
      </c>
      <c r="AR48" s="133">
        <f>SUM(AR11,AR12,AR25,AR46,AR47,AR32,AR35)</f>
        <v>-8288.6851600000336</v>
      </c>
      <c r="AS48" s="133">
        <f>SUM(AS11,AS12,AS25,AS46,AS47,AS32,AS35)</f>
        <v>-5477.827290000092</v>
      </c>
      <c r="AT48" s="133">
        <f>SUM(AT11,AT12,AT25,AT46,AT47,AT32,AT35)</f>
        <v>1078.3478700001615</v>
      </c>
    </row>
    <row r="49" spans="1:46">
      <c r="A49" s="189"/>
      <c r="B49" s="123" t="s">
        <v>34</v>
      </c>
      <c r="C49" s="133">
        <v>0</v>
      </c>
      <c r="D49" s="133">
        <v>0</v>
      </c>
      <c r="E49" s="133">
        <v>0</v>
      </c>
      <c r="F49" s="133">
        <v>0</v>
      </c>
      <c r="G49" s="133">
        <v>0</v>
      </c>
      <c r="H49" s="133">
        <v>0</v>
      </c>
      <c r="I49" s="133">
        <v>0</v>
      </c>
      <c r="J49" s="133">
        <v>0</v>
      </c>
      <c r="K49" s="133">
        <v>0</v>
      </c>
      <c r="L49" s="133">
        <v>0</v>
      </c>
      <c r="M49" s="133">
        <v>0</v>
      </c>
      <c r="N49" s="133">
        <v>0</v>
      </c>
      <c r="O49" s="133">
        <v>0</v>
      </c>
      <c r="P49" s="133">
        <v>0</v>
      </c>
      <c r="Q49" s="133">
        <v>0</v>
      </c>
      <c r="R49" s="133">
        <v>0</v>
      </c>
      <c r="S49" s="133">
        <v>-16.960000000000036</v>
      </c>
      <c r="T49" s="133">
        <v>-35.639999999999418</v>
      </c>
      <c r="U49" s="133">
        <v>52.599999999999454</v>
      </c>
      <c r="V49" s="133">
        <v>0</v>
      </c>
      <c r="W49" s="133">
        <v>0</v>
      </c>
      <c r="X49" s="133">
        <v>-518</v>
      </c>
      <c r="Y49" s="133">
        <v>-957</v>
      </c>
      <c r="Z49" s="133">
        <v>-877</v>
      </c>
      <c r="AA49" s="133">
        <v>0</v>
      </c>
      <c r="AB49" s="133">
        <v>-883</v>
      </c>
      <c r="AC49" s="133">
        <v>-1516</v>
      </c>
      <c r="AD49" s="133">
        <v>-1320</v>
      </c>
      <c r="AE49" s="133">
        <v>-356</v>
      </c>
      <c r="AF49" s="133">
        <v>-529</v>
      </c>
      <c r="AG49" s="133">
        <v>-1693</v>
      </c>
      <c r="AH49" s="133">
        <v>2580</v>
      </c>
      <c r="AI49" s="133">
        <v>-1161</v>
      </c>
      <c r="AJ49" s="133">
        <v>-1381</v>
      </c>
      <c r="AK49" s="133">
        <v>2542</v>
      </c>
      <c r="AL49" s="133">
        <v>0</v>
      </c>
      <c r="AM49" s="133">
        <v>-1794</v>
      </c>
      <c r="AN49" s="133">
        <v>-2161</v>
      </c>
      <c r="AO49" s="133">
        <v>-1581</v>
      </c>
      <c r="AP49" s="133">
        <v>309</v>
      </c>
      <c r="AQ49" s="133">
        <v>-2681.262119999999</v>
      </c>
      <c r="AR49" s="133">
        <v>761.09252999999921</v>
      </c>
      <c r="AS49" s="133">
        <v>738.7671600000001</v>
      </c>
      <c r="AT49" s="133">
        <v>1178.3645699999997</v>
      </c>
    </row>
    <row r="50" spans="1:46">
      <c r="A50" s="189"/>
      <c r="B50" s="123" t="s">
        <v>35</v>
      </c>
      <c r="C50" s="133">
        <v>0</v>
      </c>
      <c r="D50" s="133">
        <v>0</v>
      </c>
      <c r="E50" s="133">
        <v>0</v>
      </c>
      <c r="F50" s="133">
        <v>0</v>
      </c>
      <c r="G50" s="133">
        <v>0</v>
      </c>
      <c r="H50" s="133">
        <v>0</v>
      </c>
      <c r="I50" s="133">
        <v>0</v>
      </c>
      <c r="J50" s="133">
        <v>0</v>
      </c>
      <c r="K50" s="133">
        <v>0</v>
      </c>
      <c r="L50" s="133">
        <v>0</v>
      </c>
      <c r="M50" s="133">
        <v>0</v>
      </c>
      <c r="N50" s="133">
        <v>64.218490000000003</v>
      </c>
      <c r="O50" s="133">
        <v>0</v>
      </c>
      <c r="P50" s="133">
        <v>0</v>
      </c>
      <c r="Q50" s="133">
        <v>0</v>
      </c>
      <c r="R50" s="133">
        <v>21525.684949999999</v>
      </c>
      <c r="S50" s="133">
        <v>-5498.35</v>
      </c>
      <c r="T50" s="133">
        <v>-5528.59</v>
      </c>
      <c r="U50" s="133">
        <v>-5385.74</v>
      </c>
      <c r="V50" s="133">
        <v>10986.45</v>
      </c>
      <c r="W50" s="133">
        <v>-18542.669999999998</v>
      </c>
      <c r="X50" s="133">
        <v>-6309</v>
      </c>
      <c r="Y50" s="133">
        <v>-7020</v>
      </c>
      <c r="Z50" s="133">
        <v>32705</v>
      </c>
      <c r="AA50" s="133">
        <v>-9626</v>
      </c>
      <c r="AB50" s="133">
        <v>-6240</v>
      </c>
      <c r="AC50" s="133">
        <v>-6991</v>
      </c>
      <c r="AD50" s="133">
        <v>-7220</v>
      </c>
      <c r="AE50" s="133">
        <v>-8124</v>
      </c>
      <c r="AF50" s="133">
        <v>-5547</v>
      </c>
      <c r="AG50" s="133">
        <v>-7652</v>
      </c>
      <c r="AH50" s="133">
        <v>630</v>
      </c>
      <c r="AI50" s="133">
        <v>-8988</v>
      </c>
      <c r="AJ50" s="133">
        <v>-7284</v>
      </c>
      <c r="AK50" s="133">
        <v>695</v>
      </c>
      <c r="AL50" s="133">
        <v>-884</v>
      </c>
      <c r="AM50" s="133">
        <v>-7516</v>
      </c>
      <c r="AN50" s="133">
        <v>-5776</v>
      </c>
      <c r="AO50" s="133">
        <v>-4079</v>
      </c>
      <c r="AP50" s="133">
        <v>174492</v>
      </c>
      <c r="AQ50" s="133">
        <v>-7836.00047</v>
      </c>
      <c r="AR50" s="133">
        <v>260.48103999999967</v>
      </c>
      <c r="AS50" s="133">
        <v>-149.60309999999936</v>
      </c>
      <c r="AT50" s="133">
        <v>-6504.6877699999995</v>
      </c>
    </row>
    <row r="51" spans="1:46">
      <c r="A51" s="189"/>
      <c r="B51" s="123" t="s">
        <v>45</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0</v>
      </c>
      <c r="Z51" s="133">
        <v>0</v>
      </c>
      <c r="AA51" s="133">
        <v>0</v>
      </c>
      <c r="AB51" s="133">
        <v>0</v>
      </c>
      <c r="AC51" s="133">
        <v>0</v>
      </c>
      <c r="AD51" s="133">
        <v>0</v>
      </c>
      <c r="AE51" s="133">
        <v>0</v>
      </c>
      <c r="AF51" s="133">
        <v>0</v>
      </c>
      <c r="AG51" s="133">
        <v>0</v>
      </c>
      <c r="AH51" s="133">
        <v>0</v>
      </c>
      <c r="AI51" s="133">
        <v>0</v>
      </c>
      <c r="AJ51" s="133">
        <v>0</v>
      </c>
      <c r="AK51" s="133">
        <v>0</v>
      </c>
      <c r="AL51" s="133">
        <v>0</v>
      </c>
      <c r="AM51" s="133">
        <v>0</v>
      </c>
      <c r="AN51" s="133">
        <v>0</v>
      </c>
      <c r="AO51" s="133">
        <v>0</v>
      </c>
      <c r="AP51" s="133">
        <v>0</v>
      </c>
      <c r="AQ51" s="133">
        <v>0</v>
      </c>
      <c r="AR51" s="133">
        <v>0</v>
      </c>
      <c r="AS51" s="133">
        <v>0</v>
      </c>
      <c r="AT51" s="133">
        <v>0</v>
      </c>
    </row>
    <row r="52" spans="1:46">
      <c r="A52" s="189"/>
      <c r="B52" s="123" t="s">
        <v>46</v>
      </c>
      <c r="C52" s="133">
        <v>-43144.200460000015</v>
      </c>
      <c r="D52" s="133">
        <v>-12765.808789999955</v>
      </c>
      <c r="E52" s="133">
        <v>-17603.419850000024</v>
      </c>
      <c r="F52" s="133">
        <v>-5827.4468499999812</v>
      </c>
      <c r="G52" s="133">
        <v>-36184.202430000019</v>
      </c>
      <c r="H52" s="133">
        <v>-29920.200289999939</v>
      </c>
      <c r="I52" s="133">
        <v>-22226.548100000062</v>
      </c>
      <c r="J52" s="133">
        <v>-20875.16426999979</v>
      </c>
      <c r="K52" s="133">
        <v>-8330.6069499999885</v>
      </c>
      <c r="L52" s="133">
        <v>-6378.6164400000116</v>
      </c>
      <c r="M52" s="133">
        <v>-23831.877339999934</v>
      </c>
      <c r="N52" s="133">
        <v>-33335.052540000128</v>
      </c>
      <c r="O52" s="133">
        <v>3437.9317300000203</v>
      </c>
      <c r="P52" s="133">
        <v>7799.378120000023</v>
      </c>
      <c r="Q52" s="133">
        <v>19155.854290000058</v>
      </c>
      <c r="R52" s="133">
        <v>39833.41194999998</v>
      </c>
      <c r="S52" s="133">
        <v>15490.74999999998</v>
      </c>
      <c r="T52" s="133">
        <v>9770.1400000000267</v>
      </c>
      <c r="U52" s="133">
        <v>-9782.4400000000423</v>
      </c>
      <c r="V52" s="133">
        <v>152651.25000000003</v>
      </c>
      <c r="W52" s="133">
        <v>6999.6300000000192</v>
      </c>
      <c r="X52" s="133">
        <v>16276</v>
      </c>
      <c r="Y52" s="133">
        <v>22032</v>
      </c>
      <c r="Z52" s="133">
        <v>104036</v>
      </c>
      <c r="AA52" s="133">
        <v>14019</v>
      </c>
      <c r="AB52" s="133">
        <v>24631</v>
      </c>
      <c r="AC52" s="133">
        <v>28848</v>
      </c>
      <c r="AD52" s="133">
        <v>177777</v>
      </c>
      <c r="AE52" s="133">
        <v>19363</v>
      </c>
      <c r="AF52" s="133">
        <v>15226</v>
      </c>
      <c r="AG52" s="133">
        <v>31823</v>
      </c>
      <c r="AH52" s="133">
        <v>-28232</v>
      </c>
      <c r="AI52" s="133">
        <v>29219</v>
      </c>
      <c r="AJ52" s="133">
        <v>30791</v>
      </c>
      <c r="AK52" s="133">
        <v>39082</v>
      </c>
      <c r="AL52" s="133">
        <v>19558</v>
      </c>
      <c r="AM52" s="133">
        <v>33013</v>
      </c>
      <c r="AN52" s="133">
        <v>35031</v>
      </c>
      <c r="AO52" s="133">
        <v>24765</v>
      </c>
      <c r="AP52" s="133">
        <v>-338108</v>
      </c>
      <c r="AQ52" s="133">
        <v>42385.194380000023</v>
      </c>
      <c r="AR52" s="133">
        <f>SUM(AR48,AR49,AR50)-AR51</f>
        <v>-7267.111590000035</v>
      </c>
      <c r="AS52" s="133">
        <f>SUM(AS48,AS49,AS50)-AS51</f>
        <v>-4888.6632300000911</v>
      </c>
      <c r="AT52" s="133">
        <f>SUM(AT48,AT49,AT50)-AT51</f>
        <v>-4247.9753299998383</v>
      </c>
    </row>
    <row r="53" spans="1:46">
      <c r="A53" s="189"/>
      <c r="B53" s="139" t="s">
        <v>47</v>
      </c>
      <c r="C53" s="141">
        <v>-43144.200460000015</v>
      </c>
      <c r="D53" s="141">
        <v>-12765.808789999955</v>
      </c>
      <c r="E53" s="141">
        <v>-17603.419850000024</v>
      </c>
      <c r="F53" s="141">
        <v>-5827.4468499999812</v>
      </c>
      <c r="G53" s="141">
        <v>-36184.202430000019</v>
      </c>
      <c r="H53" s="141">
        <v>-29920.200289999939</v>
      </c>
      <c r="I53" s="141">
        <v>-22226.548100000062</v>
      </c>
      <c r="J53" s="141">
        <v>-20875.16426999979</v>
      </c>
      <c r="K53" s="141">
        <v>-8330.6069499999885</v>
      </c>
      <c r="L53" s="141">
        <v>-6378.6164400000116</v>
      </c>
      <c r="M53" s="141">
        <v>-23831.877339999934</v>
      </c>
      <c r="N53" s="141">
        <v>-33335.052540000128</v>
      </c>
      <c r="O53" s="141">
        <v>3437.9317300000203</v>
      </c>
      <c r="P53" s="141">
        <v>7799.378120000023</v>
      </c>
      <c r="Q53" s="141">
        <v>19155.854290000058</v>
      </c>
      <c r="R53" s="141">
        <v>39833.41194999998</v>
      </c>
      <c r="S53" s="141">
        <v>15490.74999999998</v>
      </c>
      <c r="T53" s="141">
        <v>9770.1400000000267</v>
      </c>
      <c r="U53" s="141">
        <v>-9782.4400000000423</v>
      </c>
      <c r="V53" s="141">
        <v>152651.25000000003</v>
      </c>
      <c r="W53" s="141">
        <v>6999.6300000000192</v>
      </c>
      <c r="X53" s="141">
        <v>16276</v>
      </c>
      <c r="Y53" s="141">
        <v>22032</v>
      </c>
      <c r="Z53" s="141">
        <v>104036</v>
      </c>
      <c r="AA53" s="141">
        <v>14019</v>
      </c>
      <c r="AB53" s="141">
        <v>24631</v>
      </c>
      <c r="AC53" s="141">
        <v>28848</v>
      </c>
      <c r="AD53" s="141">
        <v>177777</v>
      </c>
      <c r="AE53" s="141">
        <v>19363</v>
      </c>
      <c r="AF53" s="141">
        <v>15226</v>
      </c>
      <c r="AG53" s="141">
        <v>31823</v>
      </c>
      <c r="AH53" s="141">
        <v>-28232</v>
      </c>
      <c r="AI53" s="141">
        <v>29219</v>
      </c>
      <c r="AJ53" s="141">
        <v>30791</v>
      </c>
      <c r="AK53" s="141">
        <v>39082</v>
      </c>
      <c r="AL53" s="141">
        <v>19558</v>
      </c>
      <c r="AM53" s="141">
        <v>33013</v>
      </c>
      <c r="AN53" s="141">
        <v>35031</v>
      </c>
      <c r="AO53" s="141">
        <v>24765</v>
      </c>
      <c r="AP53" s="141">
        <v>-338108</v>
      </c>
      <c r="AQ53" s="141">
        <v>42385.194380000023</v>
      </c>
      <c r="AR53" s="141">
        <f>SUM(AR48,AR49,AR50)</f>
        <v>-7267.111590000035</v>
      </c>
      <c r="AS53" s="141">
        <f>SUM(AS48,AS49,AS50)</f>
        <v>-4888.6632300000911</v>
      </c>
      <c r="AT53" s="141">
        <f>SUM(AT48,AT49,AT50)</f>
        <v>-4247.9753299998383</v>
      </c>
    </row>
    <row r="54" spans="1:46" ht="9" customHeight="1">
      <c r="A54" s="122"/>
      <c r="B54" s="123"/>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v>0</v>
      </c>
      <c r="AB54" s="186">
        <v>0</v>
      </c>
      <c r="AC54" s="186">
        <v>0</v>
      </c>
      <c r="AD54" s="186">
        <v>0</v>
      </c>
      <c r="AE54" s="186">
        <v>0</v>
      </c>
      <c r="AF54" s="186">
        <v>0</v>
      </c>
      <c r="AG54" s="186">
        <v>0</v>
      </c>
      <c r="AH54" s="186">
        <v>0</v>
      </c>
      <c r="AI54" s="186">
        <v>0</v>
      </c>
      <c r="AJ54" s="186">
        <v>0</v>
      </c>
      <c r="AK54" s="186">
        <v>0</v>
      </c>
      <c r="AL54" s="186">
        <v>0</v>
      </c>
      <c r="AM54" s="186">
        <v>0</v>
      </c>
      <c r="AN54" s="186">
        <v>0</v>
      </c>
      <c r="AO54" s="186">
        <v>0</v>
      </c>
      <c r="AP54" s="186">
        <v>0</v>
      </c>
      <c r="AQ54" s="186">
        <v>0</v>
      </c>
      <c r="AR54" s="186"/>
      <c r="AS54" s="186"/>
      <c r="AT54" s="186"/>
    </row>
    <row r="55" spans="1:46">
      <c r="A55" s="122"/>
      <c r="B55" s="143" t="s">
        <v>189</v>
      </c>
      <c r="C55" s="187"/>
      <c r="D55" s="187"/>
      <c r="E55" s="187"/>
      <c r="F55" s="187"/>
      <c r="G55" s="187"/>
      <c r="H55" s="187"/>
      <c r="I55" s="187"/>
      <c r="J55" s="187"/>
      <c r="K55" s="187"/>
      <c r="L55" s="187"/>
      <c r="M55" s="187"/>
      <c r="N55" s="187"/>
      <c r="O55" s="187">
        <v>54554.021800000017</v>
      </c>
      <c r="P55" s="187">
        <v>60866.331040000019</v>
      </c>
      <c r="Q55" s="187">
        <v>64209.577250000053</v>
      </c>
      <c r="R55" s="187">
        <v>62510.665429999994</v>
      </c>
      <c r="S55" s="187">
        <v>66989.999999999985</v>
      </c>
      <c r="T55" s="187">
        <v>61962.540000000023</v>
      </c>
      <c r="U55" s="187">
        <v>39573.699999999953</v>
      </c>
      <c r="V55" s="187">
        <v>187631.45</v>
      </c>
      <c r="W55" s="187">
        <v>65396.989999999991</v>
      </c>
      <c r="X55" s="187">
        <v>66383</v>
      </c>
      <c r="Y55" s="187">
        <v>70790</v>
      </c>
      <c r="Z55" s="187">
        <v>138689</v>
      </c>
      <c r="AA55" s="187">
        <v>71200</v>
      </c>
      <c r="AB55" s="187">
        <v>72483</v>
      </c>
      <c r="AC55" s="187">
        <v>91198</v>
      </c>
      <c r="AD55" s="187">
        <v>247738</v>
      </c>
      <c r="AE55" s="187">
        <v>80562</v>
      </c>
      <c r="AF55" s="187">
        <v>75797</v>
      </c>
      <c r="AG55" s="187">
        <v>76079</v>
      </c>
      <c r="AH55" s="187">
        <v>45186</v>
      </c>
      <c r="AI55" s="187">
        <v>88242</v>
      </c>
      <c r="AJ55" s="187">
        <v>81415</v>
      </c>
      <c r="AK55" s="187">
        <v>82250</v>
      </c>
      <c r="AL55" s="187">
        <v>67570</v>
      </c>
      <c r="AM55" s="187">
        <v>87695</v>
      </c>
      <c r="AN55" s="187">
        <v>87313</v>
      </c>
      <c r="AO55" s="187">
        <v>75031</v>
      </c>
      <c r="AP55" s="187">
        <v>-467753</v>
      </c>
      <c r="AQ55" s="187">
        <v>94295.262350000019</v>
      </c>
      <c r="AR55" s="187">
        <v>90931.032629999987</v>
      </c>
      <c r="AS55" s="187">
        <v>63526.22643000001</v>
      </c>
      <c r="AT55" s="187">
        <v>66976.798080000008</v>
      </c>
    </row>
    <row r="56" spans="1:46" ht="16.5">
      <c r="A56" s="122"/>
      <c r="B56" s="139" t="s">
        <v>439</v>
      </c>
      <c r="C56" s="141"/>
      <c r="D56" s="141"/>
      <c r="E56" s="141"/>
      <c r="F56" s="141"/>
      <c r="G56" s="141"/>
      <c r="H56" s="141"/>
      <c r="I56" s="141"/>
      <c r="J56" s="141"/>
      <c r="K56" s="141"/>
      <c r="L56" s="141"/>
      <c r="M56" s="141"/>
      <c r="N56" s="141"/>
      <c r="O56" s="141">
        <v>54554.021800000017</v>
      </c>
      <c r="P56" s="141">
        <v>60866.331040000019</v>
      </c>
      <c r="Q56" s="141">
        <v>64209.577250000053</v>
      </c>
      <c r="R56" s="141">
        <v>62510.665429999994</v>
      </c>
      <c r="S56" s="141">
        <v>66989.999999999985</v>
      </c>
      <c r="T56" s="141">
        <v>61962.540000000023</v>
      </c>
      <c r="U56" s="141">
        <v>39573.699999999953</v>
      </c>
      <c r="V56" s="141">
        <v>187631.45</v>
      </c>
      <c r="W56" s="141">
        <v>65396.989999999991</v>
      </c>
      <c r="X56" s="141">
        <v>66383</v>
      </c>
      <c r="Y56" s="141">
        <v>70790</v>
      </c>
      <c r="Z56" s="141">
        <v>138689</v>
      </c>
      <c r="AA56" s="141">
        <v>71200</v>
      </c>
      <c r="AB56" s="141">
        <v>72483</v>
      </c>
      <c r="AC56" s="141">
        <v>91198</v>
      </c>
      <c r="AD56" s="141">
        <v>247738</v>
      </c>
      <c r="AE56" s="141">
        <v>80562</v>
      </c>
      <c r="AF56" s="141">
        <v>75797</v>
      </c>
      <c r="AG56" s="141">
        <v>76079</v>
      </c>
      <c r="AH56" s="141">
        <v>45186</v>
      </c>
      <c r="AI56" s="141">
        <v>88242</v>
      </c>
      <c r="AJ56" s="141">
        <v>81415</v>
      </c>
      <c r="AK56" s="141">
        <v>82250</v>
      </c>
      <c r="AL56" s="141">
        <v>67570</v>
      </c>
      <c r="AM56" s="141">
        <v>87695</v>
      </c>
      <c r="AN56" s="141">
        <v>87313</v>
      </c>
      <c r="AO56" s="141">
        <v>75031</v>
      </c>
      <c r="AP56" s="141">
        <v>-467753</v>
      </c>
      <c r="AQ56" s="141">
        <v>94295.262350000019</v>
      </c>
      <c r="AR56" s="141">
        <f>AR55</f>
        <v>90931.032629999987</v>
      </c>
      <c r="AS56" s="141">
        <f>AS55</f>
        <v>63526.22643000001</v>
      </c>
      <c r="AT56" s="141">
        <f>AT55</f>
        <v>66976.798080000008</v>
      </c>
    </row>
    <row r="57" spans="1:46">
      <c r="B57" s="145" t="s">
        <v>190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spans="1:46">
      <c r="B58" s="145" t="s">
        <v>191</v>
      </c>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c r="A59" s="122"/>
      <c r="B59" s="145" t="s">
        <v>192</v>
      </c>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c r="A60" s="122"/>
      <c r="B60" s="88"/>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spans="1:46" ht="15" thickBot="1">
      <c r="A61" s="122"/>
      <c r="B61" s="88"/>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row>
    <row r="62" spans="1:46" ht="16" customHeight="1" thickTop="1" thickBot="1">
      <c r="A62" s="185"/>
      <c r="B62" s="27" t="s">
        <v>94</v>
      </c>
      <c r="C62" s="391">
        <v>2015</v>
      </c>
      <c r="D62" s="391"/>
      <c r="E62" s="391"/>
      <c r="F62" s="391"/>
      <c r="G62" s="392">
        <v>2016</v>
      </c>
      <c r="H62" s="391"/>
      <c r="I62" s="391"/>
      <c r="J62" s="391"/>
      <c r="K62" s="392">
        <v>2017</v>
      </c>
      <c r="L62" s="391"/>
      <c r="M62" s="391"/>
      <c r="N62" s="391"/>
      <c r="O62" s="392">
        <v>2018</v>
      </c>
      <c r="P62" s="391"/>
      <c r="Q62" s="391"/>
      <c r="R62" s="391"/>
      <c r="S62" s="392">
        <v>2019</v>
      </c>
      <c r="T62" s="391"/>
      <c r="U62" s="391"/>
      <c r="V62" s="391"/>
      <c r="W62" s="392">
        <v>2020</v>
      </c>
      <c r="X62" s="391"/>
      <c r="Y62" s="391"/>
      <c r="Z62" s="391"/>
      <c r="AA62" s="392">
        <v>2021</v>
      </c>
      <c r="AB62" s="391"/>
      <c r="AC62" s="391"/>
      <c r="AD62" s="391"/>
      <c r="AE62" s="392">
        <v>2022</v>
      </c>
      <c r="AF62" s="391"/>
      <c r="AG62" s="391"/>
      <c r="AH62" s="391"/>
      <c r="AI62" s="392">
        <v>2023</v>
      </c>
      <c r="AJ62" s="391"/>
      <c r="AK62" s="391"/>
      <c r="AL62" s="391"/>
      <c r="AM62" s="392">
        <v>2024</v>
      </c>
      <c r="AN62" s="391"/>
      <c r="AO62" s="391"/>
      <c r="AP62" s="391"/>
      <c r="AQ62" s="393">
        <v>2025</v>
      </c>
      <c r="AR62" s="394"/>
      <c r="AS62" s="394"/>
      <c r="AT62" s="394"/>
    </row>
    <row r="63" spans="1:46" ht="16" customHeight="1" thickTop="1">
      <c r="A63" s="185"/>
      <c r="B63" s="28" t="s">
        <v>97</v>
      </c>
      <c r="C63" s="29" t="s">
        <v>0</v>
      </c>
      <c r="D63" s="29" t="s">
        <v>1</v>
      </c>
      <c r="E63" s="29" t="s">
        <v>2</v>
      </c>
      <c r="F63" s="29" t="s">
        <v>3</v>
      </c>
      <c r="G63" s="29" t="s">
        <v>4</v>
      </c>
      <c r="H63" s="29" t="s">
        <v>5</v>
      </c>
      <c r="I63" s="29" t="s">
        <v>6</v>
      </c>
      <c r="J63" s="29" t="s">
        <v>7</v>
      </c>
      <c r="K63" s="29" t="s">
        <v>8</v>
      </c>
      <c r="L63" s="29" t="s">
        <v>90</v>
      </c>
      <c r="M63" s="29" t="s">
        <v>102</v>
      </c>
      <c r="N63" s="29" t="s">
        <v>103</v>
      </c>
      <c r="O63" s="29" t="s">
        <v>104</v>
      </c>
      <c r="P63" s="29" t="s">
        <v>106</v>
      </c>
      <c r="Q63" s="29" t="s">
        <v>107</v>
      </c>
      <c r="R63" s="29" t="s">
        <v>108</v>
      </c>
      <c r="S63" s="29" t="s">
        <v>109</v>
      </c>
      <c r="T63" s="29" t="s">
        <v>111</v>
      </c>
      <c r="U63" s="29" t="s">
        <v>116</v>
      </c>
      <c r="V63" s="29" t="s">
        <v>117</v>
      </c>
      <c r="W63" s="29" t="s">
        <v>159</v>
      </c>
      <c r="X63" s="29" t="s">
        <v>178</v>
      </c>
      <c r="Y63" s="29" t="s">
        <v>181</v>
      </c>
      <c r="Z63" s="29" t="s">
        <v>197</v>
      </c>
      <c r="AA63" s="29" t="s">
        <v>199</v>
      </c>
      <c r="AB63" s="29" t="s">
        <v>201</v>
      </c>
      <c r="AC63" s="29" t="s">
        <v>204</v>
      </c>
      <c r="AD63" s="29" t="s">
        <v>206</v>
      </c>
      <c r="AE63" s="29" t="s">
        <v>209</v>
      </c>
      <c r="AF63" s="29" t="s">
        <v>214</v>
      </c>
      <c r="AG63" s="29" t="s">
        <v>222</v>
      </c>
      <c r="AH63" s="29" t="s">
        <v>226</v>
      </c>
      <c r="AI63" s="29" t="s">
        <v>244</v>
      </c>
      <c r="AJ63" s="29" t="s">
        <v>248</v>
      </c>
      <c r="AK63" s="29" t="s">
        <v>266</v>
      </c>
      <c r="AL63" s="29" t="str">
        <f t="shared" ref="AL63:AR63" si="0">AL8</f>
        <v>4T23</v>
      </c>
      <c r="AM63" s="29" t="str">
        <f t="shared" si="0"/>
        <v>1T24</v>
      </c>
      <c r="AN63" s="29" t="str">
        <f t="shared" si="0"/>
        <v>2T24</v>
      </c>
      <c r="AO63" s="29" t="str">
        <f t="shared" si="0"/>
        <v>3T24</v>
      </c>
      <c r="AP63" s="29" t="str">
        <f t="shared" si="0"/>
        <v>4T24</v>
      </c>
      <c r="AQ63" s="29" t="str">
        <f t="shared" si="0"/>
        <v>1T25</v>
      </c>
      <c r="AR63" s="29" t="str">
        <f t="shared" si="0"/>
        <v>2T25</v>
      </c>
      <c r="AS63" s="29" t="str">
        <f t="shared" ref="AS63:AT63" si="1">AS8</f>
        <v>3T25</v>
      </c>
      <c r="AT63" s="29" t="str">
        <f t="shared" si="1"/>
        <v>4T25</v>
      </c>
    </row>
    <row r="64" spans="1:46">
      <c r="A64" s="192"/>
      <c r="B64" s="148" t="s">
        <v>48</v>
      </c>
      <c r="C64" s="149">
        <v>209119.14775</v>
      </c>
      <c r="D64" s="149">
        <v>237190.32266999999</v>
      </c>
      <c r="E64" s="149">
        <v>239642.45178000003</v>
      </c>
      <c r="F64" s="149">
        <v>241954.24098</v>
      </c>
      <c r="G64" s="149">
        <v>245689.40938000003</v>
      </c>
      <c r="H64" s="149">
        <v>238540.06809000002</v>
      </c>
      <c r="I64" s="149">
        <v>229299.45361999999</v>
      </c>
      <c r="J64" s="149">
        <v>222520.17916</v>
      </c>
      <c r="K64" s="149">
        <v>261354.16477</v>
      </c>
      <c r="L64" s="149">
        <v>262931.21355999995</v>
      </c>
      <c r="M64" s="149">
        <v>326961.71393000003</v>
      </c>
      <c r="N64" s="149">
        <v>291673.31137999997</v>
      </c>
      <c r="O64" s="149">
        <v>236626.64817000003</v>
      </c>
      <c r="P64" s="149">
        <v>279946.04981999996</v>
      </c>
      <c r="Q64" s="149">
        <v>378189.75400999998</v>
      </c>
      <c r="R64" s="149">
        <v>311073.62962000002</v>
      </c>
      <c r="S64" s="149">
        <v>341670.10016999999</v>
      </c>
      <c r="T64" s="149">
        <v>244725.86301</v>
      </c>
      <c r="U64" s="149">
        <v>272522.11900000001</v>
      </c>
      <c r="V64" s="149">
        <v>320550.73</v>
      </c>
      <c r="W64" s="149">
        <v>311373.62</v>
      </c>
      <c r="X64" s="149">
        <v>260875</v>
      </c>
      <c r="Y64" s="149">
        <v>916798</v>
      </c>
      <c r="Z64" s="149">
        <v>367159</v>
      </c>
      <c r="AA64" s="149">
        <v>328496</v>
      </c>
      <c r="AB64" s="149">
        <v>293079</v>
      </c>
      <c r="AC64" s="149">
        <v>422945</v>
      </c>
      <c r="AD64" s="149">
        <v>512196</v>
      </c>
      <c r="AE64" s="149">
        <v>405944</v>
      </c>
      <c r="AF64" s="149">
        <v>355663</v>
      </c>
      <c r="AG64" s="149">
        <v>436397</v>
      </c>
      <c r="AH64" s="149">
        <v>410974</v>
      </c>
      <c r="AI64" s="149">
        <v>381986</v>
      </c>
      <c r="AJ64" s="149">
        <v>460151</v>
      </c>
      <c r="AK64" s="149">
        <v>388325</v>
      </c>
      <c r="AL64" s="149">
        <v>406049</v>
      </c>
      <c r="AM64" s="149">
        <v>401987</v>
      </c>
      <c r="AN64" s="149">
        <v>388342</v>
      </c>
      <c r="AO64" s="149">
        <v>386978</v>
      </c>
      <c r="AP64" s="149">
        <v>397742</v>
      </c>
      <c r="AQ64" s="149">
        <v>436141.28947000002</v>
      </c>
      <c r="AR64" s="149">
        <f>SUM(AR65:AR79)</f>
        <v>430600.72955999995</v>
      </c>
      <c r="AS64" s="149">
        <f>SUM(AS65:AS79)</f>
        <v>463284.38426999998</v>
      </c>
      <c r="AT64" s="149">
        <f>SUM(AT65:AT79)</f>
        <v>528779.37543999986</v>
      </c>
    </row>
    <row r="65" spans="1:46">
      <c r="A65" s="192"/>
      <c r="B65" s="151" t="s">
        <v>49</v>
      </c>
      <c r="C65" s="152">
        <v>25248.046289999998</v>
      </c>
      <c r="D65" s="152">
        <v>85802.857049999991</v>
      </c>
      <c r="E65" s="152">
        <v>55943.24856</v>
      </c>
      <c r="F65" s="152">
        <v>38765.220300000001</v>
      </c>
      <c r="G65" s="152">
        <v>55205.767959999997</v>
      </c>
      <c r="H65" s="152">
        <v>78870.83786</v>
      </c>
      <c r="I65" s="152">
        <v>56371.311519999996</v>
      </c>
      <c r="J65" s="152">
        <v>59539.540230000006</v>
      </c>
      <c r="K65" s="152">
        <v>64738.104629999994</v>
      </c>
      <c r="L65" s="152">
        <v>66709.232400000008</v>
      </c>
      <c r="M65" s="152">
        <v>46937.833209999997</v>
      </c>
      <c r="N65" s="152">
        <v>11001.5762</v>
      </c>
      <c r="O65" s="152">
        <v>66936.657200000001</v>
      </c>
      <c r="P65" s="152">
        <v>51755.638469999998</v>
      </c>
      <c r="Q65" s="152">
        <v>36768.631679999999</v>
      </c>
      <c r="R65" s="152">
        <v>133578.11728000001</v>
      </c>
      <c r="S65" s="152">
        <v>156787.37135</v>
      </c>
      <c r="T65" s="152">
        <v>56074.347130000002</v>
      </c>
      <c r="U65" s="152">
        <v>59281.02003</v>
      </c>
      <c r="V65" s="152">
        <v>74345.77</v>
      </c>
      <c r="W65" s="152">
        <v>133688.89000000001</v>
      </c>
      <c r="X65" s="152">
        <v>112162</v>
      </c>
      <c r="Y65" s="152">
        <v>769724</v>
      </c>
      <c r="Z65" s="152">
        <v>109312</v>
      </c>
      <c r="AA65" s="152">
        <v>106498</v>
      </c>
      <c r="AB65" s="152">
        <v>24076</v>
      </c>
      <c r="AC65" s="152">
        <v>72153</v>
      </c>
      <c r="AD65" s="152">
        <v>26575</v>
      </c>
      <c r="AE65" s="152">
        <v>20928</v>
      </c>
      <c r="AF65" s="152">
        <v>6195</v>
      </c>
      <c r="AG65" s="152">
        <v>35407</v>
      </c>
      <c r="AH65" s="152">
        <v>31872</v>
      </c>
      <c r="AI65" s="152">
        <v>18020</v>
      </c>
      <c r="AJ65" s="152">
        <v>53728</v>
      </c>
      <c r="AK65" s="152">
        <v>11380</v>
      </c>
      <c r="AL65" s="152">
        <v>29220</v>
      </c>
      <c r="AM65" s="152">
        <v>29296</v>
      </c>
      <c r="AN65" s="152">
        <v>16012</v>
      </c>
      <c r="AO65" s="152">
        <v>34712</v>
      </c>
      <c r="AP65" s="152">
        <v>77863</v>
      </c>
      <c r="AQ65" s="152">
        <v>102108.89968999999</v>
      </c>
      <c r="AR65" s="152">
        <v>85274.233619999999</v>
      </c>
      <c r="AS65" s="152">
        <v>97593.171690000003</v>
      </c>
      <c r="AT65" s="152">
        <v>158337.15261000002</v>
      </c>
    </row>
    <row r="66" spans="1:46">
      <c r="A66" s="192"/>
      <c r="B66" s="151" t="s">
        <v>118</v>
      </c>
      <c r="C66" s="149">
        <v>0</v>
      </c>
      <c r="D66" s="149">
        <v>0</v>
      </c>
      <c r="E66" s="152">
        <v>0</v>
      </c>
      <c r="F66" s="152">
        <v>0</v>
      </c>
      <c r="G66" s="152">
        <v>0</v>
      </c>
      <c r="H66" s="152">
        <v>0</v>
      </c>
      <c r="I66" s="152">
        <v>0</v>
      </c>
      <c r="J66" s="152">
        <v>0</v>
      </c>
      <c r="K66" s="152">
        <v>0</v>
      </c>
      <c r="L66" s="152">
        <v>0</v>
      </c>
      <c r="M66" s="152">
        <v>0</v>
      </c>
      <c r="N66" s="152">
        <v>0</v>
      </c>
      <c r="O66" s="152">
        <v>0</v>
      </c>
      <c r="P66" s="152">
        <v>0</v>
      </c>
      <c r="Q66" s="152">
        <v>0</v>
      </c>
      <c r="R66" s="152">
        <v>0</v>
      </c>
      <c r="S66" s="152">
        <v>0</v>
      </c>
      <c r="T66" s="152">
        <v>0</v>
      </c>
      <c r="U66" s="152">
        <v>0</v>
      </c>
      <c r="V66" s="152">
        <v>0</v>
      </c>
      <c r="W66" s="152">
        <v>0</v>
      </c>
      <c r="X66" s="152">
        <v>0</v>
      </c>
      <c r="Y66" s="152">
        <v>0</v>
      </c>
      <c r="Z66" s="152">
        <v>42129</v>
      </c>
      <c r="AA66" s="152">
        <v>76306</v>
      </c>
      <c r="AB66" s="152">
        <v>66058</v>
      </c>
      <c r="AC66" s="152">
        <v>65098</v>
      </c>
      <c r="AD66" s="152">
        <v>47019</v>
      </c>
      <c r="AE66" s="152">
        <v>50186</v>
      </c>
      <c r="AF66" s="152">
        <v>16267</v>
      </c>
      <c r="AG66" s="152">
        <v>65934</v>
      </c>
      <c r="AH66" s="152">
        <v>31775</v>
      </c>
      <c r="AI66" s="152">
        <v>17803</v>
      </c>
      <c r="AJ66" s="152">
        <v>47340</v>
      </c>
      <c r="AK66" s="152">
        <v>8496</v>
      </c>
      <c r="AL66" s="152">
        <v>14781</v>
      </c>
      <c r="AM66" s="152">
        <v>21049</v>
      </c>
      <c r="AN66" s="152">
        <v>10713</v>
      </c>
      <c r="AO66" s="152">
        <v>20442</v>
      </c>
      <c r="AP66" s="152">
        <v>31448</v>
      </c>
      <c r="AQ66" s="152">
        <v>52644.495320000002</v>
      </c>
      <c r="AR66" s="152">
        <v>58756.562490000004</v>
      </c>
      <c r="AS66" s="152">
        <v>98910.501310000007</v>
      </c>
      <c r="AT66" s="152">
        <v>81135.751359999995</v>
      </c>
    </row>
    <row r="67" spans="1:46">
      <c r="A67" s="192"/>
      <c r="B67" s="151" t="s">
        <v>98</v>
      </c>
      <c r="C67" s="149">
        <v>0</v>
      </c>
      <c r="D67" s="149">
        <v>0</v>
      </c>
      <c r="E67" s="152">
        <v>0</v>
      </c>
      <c r="F67" s="152">
        <v>0</v>
      </c>
      <c r="G67" s="152">
        <v>0</v>
      </c>
      <c r="H67" s="152">
        <v>0</v>
      </c>
      <c r="I67" s="152">
        <v>0</v>
      </c>
      <c r="J67" s="152">
        <v>0</v>
      </c>
      <c r="K67" s="152">
        <v>0</v>
      </c>
      <c r="L67" s="152">
        <v>0</v>
      </c>
      <c r="M67" s="152">
        <v>0</v>
      </c>
      <c r="N67" s="152">
        <v>0</v>
      </c>
      <c r="O67" s="152">
        <v>70519.277090000003</v>
      </c>
      <c r="P67" s="152">
        <v>116946.88095000001</v>
      </c>
      <c r="Q67" s="152">
        <v>184839.59526</v>
      </c>
      <c r="R67" s="152">
        <v>64558.350539999999</v>
      </c>
      <c r="S67" s="152">
        <v>80572.76801</v>
      </c>
      <c r="T67" s="152">
        <v>57259.531219999997</v>
      </c>
      <c r="U67" s="152">
        <v>114979.9765</v>
      </c>
      <c r="V67" s="152">
        <v>146782.18</v>
      </c>
      <c r="W67" s="152">
        <v>90879.75</v>
      </c>
      <c r="X67" s="152">
        <v>47775</v>
      </c>
      <c r="Y67" s="152">
        <v>48005</v>
      </c>
      <c r="Z67" s="152">
        <v>117698</v>
      </c>
      <c r="AA67" s="152">
        <v>57615</v>
      </c>
      <c r="AB67" s="152">
        <v>111723</v>
      </c>
      <c r="AC67" s="152">
        <v>168187</v>
      </c>
      <c r="AD67" s="152">
        <v>148062</v>
      </c>
      <c r="AE67" s="152">
        <v>61167</v>
      </c>
      <c r="AF67" s="152">
        <v>56879</v>
      </c>
      <c r="AG67" s="152">
        <v>55484</v>
      </c>
      <c r="AH67" s="152">
        <v>64142</v>
      </c>
      <c r="AI67" s="152">
        <v>60980</v>
      </c>
      <c r="AJ67" s="152">
        <v>60609</v>
      </c>
      <c r="AK67" s="152">
        <v>74150</v>
      </c>
      <c r="AL67" s="152">
        <v>87141</v>
      </c>
      <c r="AM67" s="152">
        <v>77657</v>
      </c>
      <c r="AN67" s="152">
        <v>77321</v>
      </c>
      <c r="AO67" s="152">
        <v>78330</v>
      </c>
      <c r="AP67" s="152">
        <v>70016</v>
      </c>
      <c r="AQ67" s="152">
        <v>66947.548729999995</v>
      </c>
      <c r="AR67" s="152">
        <v>67445.49149</v>
      </c>
      <c r="AS67" s="152">
        <v>107793.0744</v>
      </c>
      <c r="AT67" s="152">
        <v>113490.58023000001</v>
      </c>
    </row>
    <row r="68" spans="1:46">
      <c r="A68" s="192"/>
      <c r="B68" s="151" t="s">
        <v>207</v>
      </c>
      <c r="C68" s="149"/>
      <c r="D68" s="149"/>
      <c r="E68" s="152"/>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v>0</v>
      </c>
      <c r="AE68" s="152">
        <v>0</v>
      </c>
      <c r="AF68" s="152">
        <v>0</v>
      </c>
      <c r="AG68" s="152">
        <v>0</v>
      </c>
      <c r="AH68" s="152">
        <v>0</v>
      </c>
      <c r="AI68" s="152">
        <v>0</v>
      </c>
      <c r="AJ68" s="152">
        <v>0</v>
      </c>
      <c r="AK68" s="152">
        <v>0</v>
      </c>
      <c r="AL68" s="152">
        <v>0</v>
      </c>
      <c r="AM68" s="152">
        <v>0</v>
      </c>
      <c r="AN68" s="152">
        <v>0</v>
      </c>
      <c r="AO68" s="152">
        <v>0</v>
      </c>
      <c r="AP68" s="152">
        <v>0</v>
      </c>
      <c r="AQ68" s="152">
        <v>0</v>
      </c>
      <c r="AR68" s="152">
        <v>0</v>
      </c>
      <c r="AS68" s="152">
        <v>0</v>
      </c>
      <c r="AT68" s="152">
        <v>0</v>
      </c>
    </row>
    <row r="69" spans="1:46">
      <c r="A69" s="192"/>
      <c r="B69" s="151" t="s">
        <v>52</v>
      </c>
      <c r="C69" s="152">
        <v>77599.293260000006</v>
      </c>
      <c r="D69" s="152">
        <v>71585.225439999995</v>
      </c>
      <c r="E69" s="152">
        <v>65611.864860000001</v>
      </c>
      <c r="F69" s="152">
        <v>79409.579759999993</v>
      </c>
      <c r="G69" s="152">
        <v>82399.815170000016</v>
      </c>
      <c r="H69" s="152">
        <v>70338.3416</v>
      </c>
      <c r="I69" s="152">
        <v>73893.607610000006</v>
      </c>
      <c r="J69" s="152">
        <v>73667.379730000001</v>
      </c>
      <c r="K69" s="152">
        <v>111405.94281000001</v>
      </c>
      <c r="L69" s="152">
        <v>95429.051069999987</v>
      </c>
      <c r="M69" s="152">
        <v>65893.319730000003</v>
      </c>
      <c r="N69" s="152">
        <v>89730.415919999999</v>
      </c>
      <c r="O69" s="152">
        <v>78918.995180000013</v>
      </c>
      <c r="P69" s="152">
        <v>68887.001340000003</v>
      </c>
      <c r="Q69" s="152">
        <v>87556.223030000008</v>
      </c>
      <c r="R69" s="152">
        <v>91585.712499999994</v>
      </c>
      <c r="S69" s="152">
        <v>84943.178140000004</v>
      </c>
      <c r="T69" s="152">
        <v>98494.649040000004</v>
      </c>
      <c r="U69" s="152">
        <v>67776.405830000003</v>
      </c>
      <c r="V69" s="152">
        <v>45668.89</v>
      </c>
      <c r="W69" s="152">
        <v>57503.38</v>
      </c>
      <c r="X69" s="152">
        <v>73647</v>
      </c>
      <c r="Y69" s="152">
        <v>73598</v>
      </c>
      <c r="Z69" s="152">
        <v>72834</v>
      </c>
      <c r="AA69" s="152">
        <v>65552</v>
      </c>
      <c r="AB69" s="152">
        <v>76468</v>
      </c>
      <c r="AC69" s="152">
        <v>85009</v>
      </c>
      <c r="AD69" s="152">
        <v>261756</v>
      </c>
      <c r="AE69" s="152">
        <v>262366</v>
      </c>
      <c r="AF69" s="152">
        <v>264533</v>
      </c>
      <c r="AG69" s="152">
        <v>268976</v>
      </c>
      <c r="AH69" s="152">
        <v>271867</v>
      </c>
      <c r="AI69" s="152">
        <v>276358</v>
      </c>
      <c r="AJ69" s="152">
        <v>277264</v>
      </c>
      <c r="AK69" s="152">
        <v>279223</v>
      </c>
      <c r="AL69" s="152">
        <v>261252</v>
      </c>
      <c r="AM69" s="152">
        <v>261972</v>
      </c>
      <c r="AN69" s="152">
        <v>262695</v>
      </c>
      <c r="AO69" s="152">
        <v>235150</v>
      </c>
      <c r="AP69" s="152">
        <v>201306</v>
      </c>
      <c r="AQ69" s="152">
        <v>199672.91999000002</v>
      </c>
      <c r="AR69" s="152">
        <v>201083.68757999997</v>
      </c>
      <c r="AS69" s="152">
        <v>142381.49276000002</v>
      </c>
      <c r="AT69" s="152">
        <v>144779.81105999998</v>
      </c>
    </row>
    <row r="70" spans="1:46">
      <c r="A70" s="192"/>
      <c r="B70" s="151" t="s">
        <v>50</v>
      </c>
      <c r="C70" s="152">
        <v>103925.43404000001</v>
      </c>
      <c r="D70" s="152">
        <v>78998.32058</v>
      </c>
      <c r="E70" s="152">
        <v>106140.39221000001</v>
      </c>
      <c r="F70" s="152">
        <v>116625.16116</v>
      </c>
      <c r="G70" s="152">
        <v>104466.91461000002</v>
      </c>
      <c r="H70" s="152">
        <v>89269.484359999988</v>
      </c>
      <c r="I70" s="152">
        <v>93121.776589999994</v>
      </c>
      <c r="J70" s="152">
        <v>81153.328529999999</v>
      </c>
      <c r="K70" s="152">
        <v>80480.257209999996</v>
      </c>
      <c r="L70" s="152">
        <v>99553.379820000002</v>
      </c>
      <c r="M70" s="152">
        <v>207153.79822000003</v>
      </c>
      <c r="N70" s="152">
        <v>185068</v>
      </c>
      <c r="O70" s="152">
        <v>5278.5250900000001</v>
      </c>
      <c r="P70" s="152">
        <v>32844.629309999997</v>
      </c>
      <c r="Q70" s="152">
        <v>46599.750659999998</v>
      </c>
      <c r="R70" s="152">
        <v>1551.22452</v>
      </c>
      <c r="S70" s="152">
        <v>501.06395000000003</v>
      </c>
      <c r="T70" s="152">
        <v>15207.102449999998</v>
      </c>
      <c r="U70" s="152">
        <v>16585.86131</v>
      </c>
      <c r="V70" s="152">
        <v>41742.160000000003</v>
      </c>
      <c r="W70" s="152">
        <v>5603.18</v>
      </c>
      <c r="X70" s="152">
        <v>6295</v>
      </c>
      <c r="Y70" s="152">
        <v>7428</v>
      </c>
      <c r="Z70" s="152">
        <v>8966</v>
      </c>
      <c r="AA70" s="152">
        <v>6563</v>
      </c>
      <c r="AB70" s="152">
        <v>3467</v>
      </c>
      <c r="AC70" s="152">
        <v>9977</v>
      </c>
      <c r="AD70" s="152">
        <v>3709</v>
      </c>
      <c r="AE70" s="152">
        <v>-76</v>
      </c>
      <c r="AF70" s="152">
        <v>2074</v>
      </c>
      <c r="AG70" s="152">
        <v>2626</v>
      </c>
      <c r="AH70" s="152">
        <v>3728</v>
      </c>
      <c r="AI70" s="152">
        <v>3797</v>
      </c>
      <c r="AJ70" s="152">
        <v>6086</v>
      </c>
      <c r="AK70" s="152">
        <v>5216</v>
      </c>
      <c r="AL70" s="152">
        <v>5599</v>
      </c>
      <c r="AM70" s="152">
        <v>4512</v>
      </c>
      <c r="AN70" s="152">
        <v>4896</v>
      </c>
      <c r="AO70" s="152">
        <v>5279</v>
      </c>
      <c r="AP70" s="152">
        <v>4949</v>
      </c>
      <c r="AQ70" s="152">
        <v>5360.5322300000007</v>
      </c>
      <c r="AR70" s="152">
        <v>7763.2954499999996</v>
      </c>
      <c r="AS70" s="152">
        <v>9156.8202800000017</v>
      </c>
      <c r="AT70" s="152">
        <v>9626.3005800000028</v>
      </c>
    </row>
    <row r="71" spans="1:46">
      <c r="A71" s="192"/>
      <c r="B71" s="151" t="s">
        <v>55</v>
      </c>
      <c r="C71" s="152">
        <v>2346.3741599999998</v>
      </c>
      <c r="D71" s="152">
        <v>803.91960000000006</v>
      </c>
      <c r="E71" s="152">
        <v>11946.946150000002</v>
      </c>
      <c r="F71" s="152">
        <v>7154.2797599999994</v>
      </c>
      <c r="G71" s="152">
        <v>3616.9116400000003</v>
      </c>
      <c r="H71" s="152">
        <v>61.404269999999556</v>
      </c>
      <c r="I71" s="152">
        <v>5912.7579000000005</v>
      </c>
      <c r="J71" s="152">
        <v>8159.9306699999997</v>
      </c>
      <c r="K71" s="152">
        <v>4729.8408600000002</v>
      </c>
      <c r="L71" s="152">
        <v>1239.5310099999999</v>
      </c>
      <c r="M71" s="152">
        <v>6976.7435099999993</v>
      </c>
      <c r="N71" s="152">
        <v>5691</v>
      </c>
      <c r="O71" s="152">
        <v>3110.4756899999998</v>
      </c>
      <c r="P71" s="152">
        <v>988.14519999999993</v>
      </c>
      <c r="Q71" s="152">
        <v>10336.74389</v>
      </c>
      <c r="R71" s="152">
        <v>7495.7542199999998</v>
      </c>
      <c r="S71" s="152">
        <v>5875.0805799999998</v>
      </c>
      <c r="T71" s="152">
        <v>4215.9927900000002</v>
      </c>
      <c r="U71" s="152">
        <v>2560.6255099999998</v>
      </c>
      <c r="V71" s="152">
        <v>838.39</v>
      </c>
      <c r="W71" s="152">
        <v>11030.38</v>
      </c>
      <c r="X71" s="152">
        <v>8507</v>
      </c>
      <c r="Y71" s="152">
        <v>6595</v>
      </c>
      <c r="Z71" s="152">
        <v>4633</v>
      </c>
      <c r="AA71" s="152">
        <v>2679</v>
      </c>
      <c r="AB71" s="152">
        <v>765</v>
      </c>
      <c r="AC71" s="152">
        <v>10925</v>
      </c>
      <c r="AD71" s="152">
        <v>8771</v>
      </c>
      <c r="AE71" s="152">
        <v>6745</v>
      </c>
      <c r="AF71" s="152">
        <v>4718</v>
      </c>
      <c r="AG71" s="152">
        <v>2788</v>
      </c>
      <c r="AH71" s="152">
        <v>771</v>
      </c>
      <c r="AI71" s="152">
        <v>80</v>
      </c>
      <c r="AJ71" s="152">
        <v>6391</v>
      </c>
      <c r="AK71" s="152">
        <v>4288</v>
      </c>
      <c r="AL71" s="152">
        <v>2153</v>
      </c>
      <c r="AM71" s="152">
        <v>258</v>
      </c>
      <c r="AN71" s="152">
        <v>6770</v>
      </c>
      <c r="AO71" s="152">
        <v>5448</v>
      </c>
      <c r="AP71" s="152">
        <v>4071</v>
      </c>
      <c r="AQ71" s="152">
        <v>2824.319</v>
      </c>
      <c r="AR71" s="152">
        <v>1558.8346100000001</v>
      </c>
      <c r="AS71" s="152">
        <v>232.44666999999998</v>
      </c>
      <c r="AT71" s="152">
        <v>9372.8420900000001</v>
      </c>
    </row>
    <row r="72" spans="1:46">
      <c r="A72" s="192"/>
      <c r="B72" s="151" t="s">
        <v>119</v>
      </c>
      <c r="C72" s="152">
        <v>0</v>
      </c>
      <c r="D72" s="152">
        <v>0</v>
      </c>
      <c r="E72" s="152">
        <v>0</v>
      </c>
      <c r="F72" s="152">
        <v>0</v>
      </c>
      <c r="G72" s="152">
        <v>0</v>
      </c>
      <c r="H72" s="152">
        <v>0</v>
      </c>
      <c r="I72" s="152">
        <v>0</v>
      </c>
      <c r="J72" s="152">
        <v>0</v>
      </c>
      <c r="K72" s="152">
        <v>0</v>
      </c>
      <c r="L72" s="152">
        <v>0</v>
      </c>
      <c r="M72" s="152">
        <v>0</v>
      </c>
      <c r="N72" s="152">
        <v>0</v>
      </c>
      <c r="O72" s="152">
        <v>11680.398660000001</v>
      </c>
      <c r="P72" s="152">
        <v>8341.4352899999994</v>
      </c>
      <c r="Q72" s="152">
        <v>11906.490230000001</v>
      </c>
      <c r="R72" s="152">
        <v>11953.17056</v>
      </c>
      <c r="S72" s="152">
        <v>12808.318140000001</v>
      </c>
      <c r="T72" s="152">
        <v>13291.921119999999</v>
      </c>
      <c r="U72" s="152">
        <v>11155.909820000001</v>
      </c>
      <c r="V72" s="152">
        <v>10666.04</v>
      </c>
      <c r="W72" s="152">
        <v>11233.85</v>
      </c>
      <c r="X72" s="152">
        <v>11581</v>
      </c>
      <c r="Y72" s="152">
        <v>10765</v>
      </c>
      <c r="Z72" s="152">
        <v>10909</v>
      </c>
      <c r="AA72" s="152">
        <v>13100</v>
      </c>
      <c r="AB72" s="152">
        <v>10339</v>
      </c>
      <c r="AC72" s="152">
        <v>11412</v>
      </c>
      <c r="AD72" s="152">
        <v>16120</v>
      </c>
      <c r="AE72" s="152">
        <v>4408</v>
      </c>
      <c r="AF72" s="152">
        <v>4812</v>
      </c>
      <c r="AG72" s="152">
        <v>4963</v>
      </c>
      <c r="AH72" s="152">
        <v>6598</v>
      </c>
      <c r="AI72" s="152">
        <v>4725</v>
      </c>
      <c r="AJ72" s="152">
        <v>8156</v>
      </c>
      <c r="AK72" s="152">
        <v>5349</v>
      </c>
      <c r="AL72" s="152">
        <v>5683</v>
      </c>
      <c r="AM72" s="152">
        <v>6999</v>
      </c>
      <c r="AN72" s="152">
        <v>9847</v>
      </c>
      <c r="AO72" s="152">
        <v>7362</v>
      </c>
      <c r="AP72" s="152">
        <v>7633</v>
      </c>
      <c r="AQ72" s="152">
        <v>4583.4812199999997</v>
      </c>
      <c r="AR72" s="152">
        <v>6709.1793799999987</v>
      </c>
      <c r="AS72" s="152">
        <v>6491.2788799999989</v>
      </c>
      <c r="AT72" s="152">
        <v>11380.689689999999</v>
      </c>
    </row>
    <row r="73" spans="1:46">
      <c r="A73" s="192"/>
      <c r="B73" s="151" t="s">
        <v>51</v>
      </c>
      <c r="C73" s="152">
        <v>0</v>
      </c>
      <c r="D73" s="152">
        <v>0</v>
      </c>
      <c r="E73" s="152">
        <v>0</v>
      </c>
      <c r="F73" s="152">
        <v>0</v>
      </c>
      <c r="G73" s="152">
        <v>0</v>
      </c>
      <c r="H73" s="152">
        <v>0</v>
      </c>
      <c r="I73" s="152">
        <v>0</v>
      </c>
      <c r="J73" s="152">
        <v>0</v>
      </c>
      <c r="K73" s="152">
        <v>0</v>
      </c>
      <c r="L73" s="152">
        <v>0</v>
      </c>
      <c r="M73" s="152">
        <v>0</v>
      </c>
      <c r="N73" s="152">
        <v>0</v>
      </c>
      <c r="O73" s="152">
        <v>0</v>
      </c>
      <c r="P73" s="152">
        <v>0</v>
      </c>
      <c r="Q73" s="152">
        <v>0</v>
      </c>
      <c r="R73" s="152">
        <v>0</v>
      </c>
      <c r="S73" s="152">
        <v>0</v>
      </c>
      <c r="T73" s="152">
        <v>0</v>
      </c>
      <c r="U73" s="152">
        <v>0</v>
      </c>
      <c r="V73" s="152">
        <v>0</v>
      </c>
      <c r="W73" s="152">
        <v>0</v>
      </c>
      <c r="X73" s="152">
        <v>0</v>
      </c>
      <c r="Y73" s="152">
        <v>0</v>
      </c>
      <c r="Z73" s="152">
        <v>0</v>
      </c>
      <c r="AA73" s="152">
        <v>0</v>
      </c>
      <c r="AB73" s="152">
        <v>0</v>
      </c>
      <c r="AC73" s="152">
        <v>0</v>
      </c>
      <c r="AD73" s="152">
        <v>0</v>
      </c>
      <c r="AE73" s="152">
        <v>0</v>
      </c>
      <c r="AF73" s="152">
        <v>0</v>
      </c>
      <c r="AG73" s="152">
        <v>0</v>
      </c>
      <c r="AH73" s="152">
        <v>0</v>
      </c>
      <c r="AI73" s="152">
        <v>0</v>
      </c>
      <c r="AJ73" s="152">
        <v>0</v>
      </c>
      <c r="AK73" s="152">
        <v>0</v>
      </c>
      <c r="AL73" s="152">
        <v>0</v>
      </c>
      <c r="AM73" s="152">
        <v>0</v>
      </c>
      <c r="AN73" s="152">
        <v>0</v>
      </c>
      <c r="AO73" s="152">
        <v>0</v>
      </c>
      <c r="AP73" s="152">
        <v>0</v>
      </c>
      <c r="AQ73" s="152">
        <v>0</v>
      </c>
      <c r="AR73" s="152">
        <v>0</v>
      </c>
      <c r="AS73" s="152">
        <v>0</v>
      </c>
      <c r="AT73" s="152">
        <v>0</v>
      </c>
    </row>
    <row r="74" spans="1:46">
      <c r="A74" s="192"/>
      <c r="B74" s="151" t="s">
        <v>54</v>
      </c>
      <c r="C74" s="152">
        <v>0</v>
      </c>
      <c r="D74" s="152">
        <v>0</v>
      </c>
      <c r="E74" s="152">
        <v>0</v>
      </c>
      <c r="F74" s="152">
        <v>0</v>
      </c>
      <c r="G74" s="152">
        <v>0</v>
      </c>
      <c r="H74" s="152">
        <v>0</v>
      </c>
      <c r="I74" s="152">
        <v>0</v>
      </c>
      <c r="J74" s="152">
        <v>0</v>
      </c>
      <c r="K74" s="152">
        <v>0</v>
      </c>
      <c r="L74" s="152">
        <v>0</v>
      </c>
      <c r="M74" s="152">
        <v>0</v>
      </c>
      <c r="N74" s="152">
        <v>182.3</v>
      </c>
      <c r="O74" s="152">
        <v>182.3</v>
      </c>
      <c r="P74" s="152">
        <v>182.3</v>
      </c>
      <c r="Q74" s="152">
        <v>182.3</v>
      </c>
      <c r="R74" s="152">
        <v>182.3</v>
      </c>
      <c r="S74" s="152">
        <v>182.3</v>
      </c>
      <c r="T74" s="152">
        <v>182.3</v>
      </c>
      <c r="U74" s="152">
        <v>182.3</v>
      </c>
      <c r="V74" s="152">
        <v>182.3</v>
      </c>
      <c r="W74" s="152">
        <v>182.3</v>
      </c>
      <c r="X74" s="152">
        <v>182</v>
      </c>
      <c r="Y74" s="152">
        <v>182</v>
      </c>
      <c r="Z74" s="152">
        <v>182</v>
      </c>
      <c r="AA74" s="152">
        <v>182</v>
      </c>
      <c r="AB74" s="152">
        <v>182</v>
      </c>
      <c r="AC74" s="152">
        <v>182</v>
      </c>
      <c r="AD74" s="152">
        <v>182</v>
      </c>
      <c r="AE74" s="152">
        <v>182</v>
      </c>
      <c r="AF74" s="152">
        <v>182</v>
      </c>
      <c r="AG74" s="152">
        <v>182</v>
      </c>
      <c r="AH74" s="152">
        <v>182</v>
      </c>
      <c r="AI74" s="152">
        <v>182</v>
      </c>
      <c r="AJ74" s="152">
        <v>182</v>
      </c>
      <c r="AK74" s="152">
        <v>182</v>
      </c>
      <c r="AL74" s="152">
        <v>182</v>
      </c>
      <c r="AM74" s="152">
        <v>182</v>
      </c>
      <c r="AN74" s="152">
        <v>182</v>
      </c>
      <c r="AO74" s="152">
        <v>182</v>
      </c>
      <c r="AP74" s="152">
        <v>182</v>
      </c>
      <c r="AQ74" s="152">
        <v>182.3</v>
      </c>
      <c r="AR74" s="152">
        <v>182.3</v>
      </c>
      <c r="AS74" s="152">
        <v>182.3</v>
      </c>
      <c r="AT74" s="152">
        <v>182.3</v>
      </c>
    </row>
    <row r="75" spans="1:46">
      <c r="A75" s="192"/>
      <c r="B75" s="151" t="s">
        <v>120</v>
      </c>
      <c r="C75" s="152">
        <v>0</v>
      </c>
      <c r="D75" s="152">
        <v>0</v>
      </c>
      <c r="E75" s="152">
        <v>0</v>
      </c>
      <c r="F75" s="152">
        <v>0</v>
      </c>
      <c r="G75" s="152">
        <v>0</v>
      </c>
      <c r="H75" s="152">
        <v>0</v>
      </c>
      <c r="I75" s="152">
        <v>0</v>
      </c>
      <c r="J75" s="152">
        <v>0</v>
      </c>
      <c r="K75" s="152">
        <v>0</v>
      </c>
      <c r="L75" s="152">
        <v>0</v>
      </c>
      <c r="M75" s="152">
        <v>0</v>
      </c>
      <c r="N75" s="152">
        <v>0</v>
      </c>
      <c r="O75" s="152">
        <v>0</v>
      </c>
      <c r="P75" s="152">
        <v>0</v>
      </c>
      <c r="Q75" s="152">
        <v>0</v>
      </c>
      <c r="R75" s="152">
        <v>0</v>
      </c>
      <c r="S75" s="152">
        <v>0</v>
      </c>
      <c r="T75" s="152">
        <v>0</v>
      </c>
      <c r="U75" s="152">
        <v>0</v>
      </c>
      <c r="V75" s="152">
        <v>0</v>
      </c>
      <c r="W75" s="152">
        <v>1251.8699999999999</v>
      </c>
      <c r="X75" s="152">
        <v>726</v>
      </c>
      <c r="Y75" s="152">
        <v>501</v>
      </c>
      <c r="Z75" s="152">
        <v>496</v>
      </c>
      <c r="AA75" s="152">
        <v>1</v>
      </c>
      <c r="AB75" s="152">
        <v>1</v>
      </c>
      <c r="AC75" s="152">
        <v>2</v>
      </c>
      <c r="AD75" s="152">
        <v>2</v>
      </c>
      <c r="AE75" s="152">
        <v>38</v>
      </c>
      <c r="AF75" s="152">
        <v>3</v>
      </c>
      <c r="AG75" s="152">
        <v>37</v>
      </c>
      <c r="AH75" s="152">
        <v>39</v>
      </c>
      <c r="AI75" s="152">
        <v>41</v>
      </c>
      <c r="AJ75" s="152">
        <v>395</v>
      </c>
      <c r="AK75" s="152">
        <v>41</v>
      </c>
      <c r="AL75" s="152">
        <v>38</v>
      </c>
      <c r="AM75" s="152">
        <v>62</v>
      </c>
      <c r="AN75" s="152">
        <v>51</v>
      </c>
      <c r="AO75" s="152">
        <v>218</v>
      </c>
      <c r="AP75" s="152">
        <v>419</v>
      </c>
      <c r="AQ75" s="152">
        <v>1939.5198600000001</v>
      </c>
      <c r="AR75" s="152">
        <v>1949.8715099999997</v>
      </c>
      <c r="AS75" s="152">
        <v>666.02485000000001</v>
      </c>
      <c r="AT75" s="152">
        <v>596.67439000000002</v>
      </c>
    </row>
    <row r="76" spans="1:46">
      <c r="A76" s="192"/>
      <c r="B76" s="151" t="s">
        <v>56</v>
      </c>
      <c r="C76" s="152">
        <v>0</v>
      </c>
      <c r="D76" s="152">
        <v>0</v>
      </c>
      <c r="E76" s="152">
        <v>0</v>
      </c>
      <c r="F76" s="152">
        <v>0</v>
      </c>
      <c r="G76" s="152">
        <v>0</v>
      </c>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row>
    <row r="77" spans="1:46">
      <c r="A77" s="192"/>
      <c r="B77" s="151" t="s">
        <v>224</v>
      </c>
      <c r="C77" s="149">
        <v>0</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c r="X77" s="149">
        <v>0</v>
      </c>
      <c r="Y77" s="149">
        <v>0</v>
      </c>
      <c r="Z77" s="149">
        <v>0</v>
      </c>
      <c r="AA77" s="149">
        <v>0</v>
      </c>
      <c r="AB77" s="149">
        <v>0</v>
      </c>
      <c r="AC77" s="149">
        <v>0</v>
      </c>
      <c r="AD77" s="149">
        <v>0</v>
      </c>
      <c r="AE77" s="149">
        <v>0</v>
      </c>
      <c r="AF77" s="149">
        <v>0</v>
      </c>
      <c r="AG77" s="149">
        <v>0</v>
      </c>
      <c r="AH77" s="149">
        <v>0</v>
      </c>
      <c r="AI77" s="149">
        <v>0</v>
      </c>
      <c r="AJ77" s="149">
        <v>0</v>
      </c>
      <c r="AK77" s="149">
        <v>0</v>
      </c>
      <c r="AL77" s="149">
        <v>0</v>
      </c>
      <c r="AM77" s="149">
        <v>0</v>
      </c>
      <c r="AN77" s="149">
        <v>0</v>
      </c>
      <c r="AO77" s="149">
        <v>0</v>
      </c>
      <c r="AP77" s="149">
        <v>0</v>
      </c>
      <c r="AQ77" s="149">
        <v>0</v>
      </c>
      <c r="AR77" s="152">
        <v>0</v>
      </c>
      <c r="AS77" s="152">
        <v>0</v>
      </c>
      <c r="AT77" s="152">
        <v>0</v>
      </c>
    </row>
    <row r="78" spans="1:46">
      <c r="A78" s="192"/>
      <c r="B78" s="151" t="s">
        <v>53</v>
      </c>
      <c r="C78" s="152">
        <v>0</v>
      </c>
      <c r="D78" s="152">
        <v>0</v>
      </c>
      <c r="E78" s="152">
        <v>0</v>
      </c>
      <c r="F78" s="152">
        <v>0</v>
      </c>
      <c r="G78" s="152">
        <v>0</v>
      </c>
      <c r="H78" s="152">
        <v>0</v>
      </c>
      <c r="I78" s="152">
        <v>0</v>
      </c>
      <c r="J78" s="152">
        <v>0</v>
      </c>
      <c r="K78" s="152">
        <v>1.9260000000000003E-2</v>
      </c>
      <c r="L78" s="152">
        <v>1.9260000000000003E-2</v>
      </c>
      <c r="M78" s="152">
        <v>1.9260000000000003E-2</v>
      </c>
      <c r="N78" s="152">
        <v>1.9260000000000003E-2</v>
      </c>
      <c r="O78" s="152">
        <v>1.9260000000000003E-2</v>
      </c>
      <c r="P78" s="152">
        <v>1.9260000000000003E-2</v>
      </c>
      <c r="Q78" s="152">
        <v>1.9260000000000003E-2</v>
      </c>
      <c r="R78" s="152">
        <v>169</v>
      </c>
      <c r="S78" s="152">
        <v>0.02</v>
      </c>
      <c r="T78" s="152">
        <v>1.9260000000000003E-2</v>
      </c>
      <c r="U78" s="152">
        <v>0.02</v>
      </c>
      <c r="V78" s="152">
        <v>325</v>
      </c>
      <c r="W78" s="152">
        <v>0.02</v>
      </c>
      <c r="X78" s="152">
        <v>0</v>
      </c>
      <c r="Y78" s="152">
        <v>0</v>
      </c>
      <c r="Z78" s="152">
        <v>0</v>
      </c>
      <c r="AA78" s="152">
        <v>0</v>
      </c>
      <c r="AB78" s="152">
        <v>0</v>
      </c>
      <c r="AC78" s="152">
        <v>0</v>
      </c>
      <c r="AD78" s="152">
        <v>0</v>
      </c>
      <c r="AE78" s="152">
        <v>0</v>
      </c>
      <c r="AF78" s="152">
        <v>0</v>
      </c>
      <c r="AG78" s="152">
        <v>0</v>
      </c>
      <c r="AH78" s="152">
        <v>0</v>
      </c>
      <c r="AI78" s="152">
        <v>0</v>
      </c>
      <c r="AJ78" s="152">
        <v>0</v>
      </c>
      <c r="AK78" s="152">
        <v>0</v>
      </c>
      <c r="AL78" s="152">
        <v>0</v>
      </c>
      <c r="AM78" s="152">
        <v>0</v>
      </c>
      <c r="AN78" s="152">
        <v>-145</v>
      </c>
      <c r="AO78" s="152">
        <v>-145</v>
      </c>
      <c r="AP78" s="152">
        <v>-145</v>
      </c>
      <c r="AQ78" s="152">
        <v>-122.72657000000001</v>
      </c>
      <c r="AR78" s="152">
        <v>-122.72657000000001</v>
      </c>
      <c r="AS78" s="152">
        <v>-122.72657000000001</v>
      </c>
      <c r="AT78" s="152">
        <v>-122.72657000000001</v>
      </c>
    </row>
    <row r="79" spans="1:46">
      <c r="A79" s="192"/>
      <c r="B79" s="151" t="s">
        <v>57</v>
      </c>
      <c r="C79" s="152">
        <v>0</v>
      </c>
      <c r="D79" s="152">
        <v>0</v>
      </c>
      <c r="E79" s="152">
        <v>0</v>
      </c>
      <c r="F79" s="152">
        <v>0</v>
      </c>
      <c r="G79" s="152">
        <v>0</v>
      </c>
      <c r="H79" s="152">
        <v>0</v>
      </c>
      <c r="I79" s="152">
        <v>0</v>
      </c>
      <c r="J79" s="152">
        <v>0</v>
      </c>
      <c r="K79" s="152">
        <v>0</v>
      </c>
      <c r="L79" s="152">
        <v>0</v>
      </c>
      <c r="M79" s="152">
        <v>0</v>
      </c>
      <c r="N79" s="152">
        <v>0</v>
      </c>
      <c r="O79" s="152">
        <v>0</v>
      </c>
      <c r="P79" s="152">
        <v>0</v>
      </c>
      <c r="Q79" s="152">
        <v>0</v>
      </c>
      <c r="R79" s="152">
        <v>0</v>
      </c>
      <c r="S79" s="152">
        <v>0</v>
      </c>
      <c r="T79" s="152">
        <v>0</v>
      </c>
      <c r="U79" s="152">
        <v>0</v>
      </c>
      <c r="V79" s="152">
        <v>0</v>
      </c>
      <c r="W79" s="152">
        <v>0</v>
      </c>
      <c r="X79" s="152">
        <v>0</v>
      </c>
      <c r="Y79" s="152">
        <v>0</v>
      </c>
      <c r="Z79" s="152">
        <v>0</v>
      </c>
      <c r="AA79" s="152">
        <v>0</v>
      </c>
      <c r="AB79" s="152">
        <v>0</v>
      </c>
      <c r="AC79" s="152">
        <v>0</v>
      </c>
      <c r="AD79" s="152">
        <v>0</v>
      </c>
      <c r="AE79" s="152">
        <v>0</v>
      </c>
      <c r="AF79" s="152">
        <v>0</v>
      </c>
      <c r="AG79" s="152">
        <v>0</v>
      </c>
      <c r="AH79" s="152">
        <v>0</v>
      </c>
      <c r="AI79" s="152">
        <v>0</v>
      </c>
      <c r="AJ79" s="152">
        <v>0</v>
      </c>
      <c r="AK79" s="152">
        <v>0</v>
      </c>
      <c r="AL79" s="152">
        <v>0</v>
      </c>
      <c r="AM79" s="152">
        <v>0</v>
      </c>
      <c r="AN79" s="152">
        <v>0</v>
      </c>
      <c r="AO79" s="152">
        <v>0</v>
      </c>
      <c r="AP79" s="152">
        <v>0</v>
      </c>
      <c r="AQ79" s="152">
        <v>0</v>
      </c>
      <c r="AR79" s="152">
        <v>0</v>
      </c>
      <c r="AS79" s="152">
        <v>0</v>
      </c>
      <c r="AT79" s="152">
        <v>0</v>
      </c>
    </row>
    <row r="80" spans="1:46">
      <c r="A80" s="193"/>
      <c r="B80" s="154" t="s">
        <v>58</v>
      </c>
      <c r="C80" s="149">
        <v>2447223.2785800002</v>
      </c>
      <c r="D80" s="149">
        <v>2437612.3091700003</v>
      </c>
      <c r="E80" s="149">
        <v>2423622.11155</v>
      </c>
      <c r="F80" s="149">
        <v>2403374.6812999994</v>
      </c>
      <c r="G80" s="149">
        <v>2399838.5103199994</v>
      </c>
      <c r="H80" s="149">
        <v>2396225.7549199997</v>
      </c>
      <c r="I80" s="149">
        <v>2394027.04641</v>
      </c>
      <c r="J80" s="149">
        <v>2323838.28468</v>
      </c>
      <c r="K80" s="149">
        <v>2376474.1705</v>
      </c>
      <c r="L80" s="149">
        <v>2366870.11466</v>
      </c>
      <c r="M80" s="149">
        <v>2280692.0690299999</v>
      </c>
      <c r="N80" s="149">
        <v>2293569.6363300001</v>
      </c>
      <c r="O80" s="149">
        <v>2280077.5111099998</v>
      </c>
      <c r="P80" s="149">
        <v>2197669.4628099999</v>
      </c>
      <c r="Q80" s="149">
        <v>2173628.4265699997</v>
      </c>
      <c r="R80" s="149">
        <v>2177568.8154600002</v>
      </c>
      <c r="S80" s="149">
        <v>2165080.0726000001</v>
      </c>
      <c r="T80" s="149">
        <v>2145072.5382099999</v>
      </c>
      <c r="U80" s="149">
        <v>2123193.7159899999</v>
      </c>
      <c r="V80" s="149">
        <v>2258596.0300000003</v>
      </c>
      <c r="W80" s="149">
        <v>2229462.64</v>
      </c>
      <c r="X80" s="149">
        <v>2215975</v>
      </c>
      <c r="Y80" s="149">
        <v>2190383</v>
      </c>
      <c r="Z80" s="149">
        <v>2266968</v>
      </c>
      <c r="AA80" s="149">
        <v>2232346</v>
      </c>
      <c r="AB80" s="149">
        <v>2213129</v>
      </c>
      <c r="AC80" s="149">
        <v>2195858</v>
      </c>
      <c r="AD80" s="149">
        <v>2323113</v>
      </c>
      <c r="AE80" s="149">
        <v>2292145</v>
      </c>
      <c r="AF80" s="149">
        <v>2262583</v>
      </c>
      <c r="AG80" s="149">
        <v>2235200</v>
      </c>
      <c r="AH80" s="149">
        <v>2201805</v>
      </c>
      <c r="AI80" s="149">
        <v>2169847</v>
      </c>
      <c r="AJ80" s="149">
        <v>2138067</v>
      </c>
      <c r="AK80" s="149">
        <v>2116940</v>
      </c>
      <c r="AL80" s="149">
        <v>2094076</v>
      </c>
      <c r="AM80" s="149">
        <v>2063154</v>
      </c>
      <c r="AN80" s="149">
        <v>2030932</v>
      </c>
      <c r="AO80" s="149">
        <v>2003202</v>
      </c>
      <c r="AP80" s="149">
        <v>1647540</v>
      </c>
      <c r="AQ80" s="149">
        <v>1636888.07017</v>
      </c>
      <c r="AR80" s="149">
        <f>AR81+AR94</f>
        <v>1545619.0755299996</v>
      </c>
      <c r="AS80" s="149">
        <f>AS81+AS94</f>
        <v>1495255.1809200004</v>
      </c>
      <c r="AT80" s="149">
        <f>AT81+AT94</f>
        <v>1480846.78333</v>
      </c>
    </row>
    <row r="81" spans="1:46">
      <c r="A81" s="192"/>
      <c r="B81" s="148" t="s">
        <v>59</v>
      </c>
      <c r="C81" s="149">
        <v>248296.78282999998</v>
      </c>
      <c r="D81" s="149">
        <v>251655.81307999999</v>
      </c>
      <c r="E81" s="149">
        <v>253477.97858</v>
      </c>
      <c r="F81" s="149">
        <v>249354.18573</v>
      </c>
      <c r="G81" s="149">
        <v>250826.15995</v>
      </c>
      <c r="H81" s="149">
        <v>265457.66309000005</v>
      </c>
      <c r="I81" s="149">
        <v>278968.00198</v>
      </c>
      <c r="J81" s="149">
        <v>226540</v>
      </c>
      <c r="K81" s="149">
        <v>303892.00887999998</v>
      </c>
      <c r="L81" s="149">
        <v>311680.57276000001</v>
      </c>
      <c r="M81" s="149">
        <v>249857.60264</v>
      </c>
      <c r="N81" s="149">
        <v>270579.14140000002</v>
      </c>
      <c r="O81" s="149">
        <v>273448.41135000001</v>
      </c>
      <c r="P81" s="149">
        <v>195872.31357000003</v>
      </c>
      <c r="Q81" s="149">
        <v>195872.12236000001</v>
      </c>
      <c r="R81" s="149">
        <v>216755.95249999998</v>
      </c>
      <c r="S81" s="149">
        <v>214474.29363</v>
      </c>
      <c r="T81" s="149">
        <v>211528.80001000001</v>
      </c>
      <c r="U81" s="149">
        <v>209404.09127</v>
      </c>
      <c r="V81" s="149">
        <v>211776.25</v>
      </c>
      <c r="W81" s="149">
        <v>206663.85</v>
      </c>
      <c r="X81" s="149">
        <v>202715</v>
      </c>
      <c r="Y81" s="149">
        <v>198261</v>
      </c>
      <c r="Z81" s="149">
        <v>237454</v>
      </c>
      <c r="AA81" s="149">
        <v>229154</v>
      </c>
      <c r="AB81" s="149">
        <v>225595</v>
      </c>
      <c r="AC81" s="149">
        <v>221583</v>
      </c>
      <c r="AD81" s="149">
        <v>216418</v>
      </c>
      <c r="AE81" s="149">
        <v>210814</v>
      </c>
      <c r="AF81" s="149">
        <v>207909</v>
      </c>
      <c r="AG81" s="149">
        <v>202686</v>
      </c>
      <c r="AH81" s="149">
        <v>210971</v>
      </c>
      <c r="AI81" s="149">
        <v>203989</v>
      </c>
      <c r="AJ81" s="149">
        <v>198779</v>
      </c>
      <c r="AK81" s="149">
        <v>202031</v>
      </c>
      <c r="AL81" s="149">
        <v>202264</v>
      </c>
      <c r="AM81" s="149">
        <v>196749</v>
      </c>
      <c r="AN81" s="149">
        <v>190748</v>
      </c>
      <c r="AO81" s="149">
        <v>188635</v>
      </c>
      <c r="AP81" s="149">
        <v>365338</v>
      </c>
      <c r="AQ81" s="149">
        <v>361531.91881</v>
      </c>
      <c r="AR81" s="149">
        <f>SUM(AR82:AR93)</f>
        <v>360364.91645000002</v>
      </c>
      <c r="AS81" s="149">
        <f>SUM(AS82:AS93)</f>
        <v>361659.00805000006</v>
      </c>
      <c r="AT81" s="149">
        <f>SUM(AT82:AT93)</f>
        <v>367852.86079000001</v>
      </c>
    </row>
    <row r="82" spans="1:46">
      <c r="A82" s="192"/>
      <c r="B82" s="151" t="s">
        <v>118</v>
      </c>
      <c r="C82" s="149">
        <v>0</v>
      </c>
      <c r="D82" s="149">
        <v>0</v>
      </c>
      <c r="E82" s="149">
        <v>0</v>
      </c>
      <c r="F82" s="149">
        <v>0</v>
      </c>
      <c r="G82" s="149">
        <v>0</v>
      </c>
      <c r="H82" s="149">
        <v>0</v>
      </c>
      <c r="I82" s="149">
        <v>0</v>
      </c>
      <c r="J82" s="149">
        <v>0</v>
      </c>
      <c r="K82" s="149">
        <v>0</v>
      </c>
      <c r="L82" s="149">
        <v>0</v>
      </c>
      <c r="M82" s="152">
        <v>0</v>
      </c>
      <c r="N82" s="152">
        <v>0</v>
      </c>
      <c r="O82" s="152">
        <v>0</v>
      </c>
      <c r="P82" s="152">
        <v>0</v>
      </c>
      <c r="Q82" s="152">
        <v>0</v>
      </c>
      <c r="R82" s="152">
        <v>0</v>
      </c>
      <c r="S82" s="152">
        <v>0</v>
      </c>
      <c r="T82" s="152">
        <v>0</v>
      </c>
      <c r="U82" s="152">
        <v>0</v>
      </c>
      <c r="V82" s="152">
        <v>0</v>
      </c>
      <c r="W82" s="152">
        <v>0</v>
      </c>
      <c r="X82" s="152">
        <v>0</v>
      </c>
      <c r="Y82" s="152">
        <v>0</v>
      </c>
      <c r="Z82" s="152">
        <v>0</v>
      </c>
      <c r="AA82" s="152">
        <v>0</v>
      </c>
      <c r="AB82" s="152">
        <v>0</v>
      </c>
      <c r="AC82" s="152">
        <v>0</v>
      </c>
      <c r="AD82" s="152">
        <v>0</v>
      </c>
      <c r="AE82" s="152">
        <v>0</v>
      </c>
      <c r="AF82" s="152">
        <v>0</v>
      </c>
      <c r="AG82" s="152">
        <v>0</v>
      </c>
      <c r="AH82" s="152">
        <v>0</v>
      </c>
      <c r="AI82" s="152">
        <v>0</v>
      </c>
      <c r="AJ82" s="152">
        <v>0</v>
      </c>
      <c r="AK82" s="152">
        <v>0</v>
      </c>
      <c r="AL82" s="152">
        <v>0</v>
      </c>
      <c r="AM82" s="152">
        <v>0</v>
      </c>
      <c r="AN82" s="152">
        <v>0</v>
      </c>
      <c r="AO82" s="152">
        <v>0</v>
      </c>
      <c r="AP82" s="152">
        <v>0</v>
      </c>
      <c r="AQ82" s="152">
        <v>0</v>
      </c>
      <c r="AR82" s="152">
        <v>0</v>
      </c>
      <c r="AS82" s="152">
        <v>0</v>
      </c>
      <c r="AT82" s="152">
        <v>2274.4836800000003</v>
      </c>
    </row>
    <row r="83" spans="1:46">
      <c r="A83" s="192"/>
      <c r="B83" s="151" t="s">
        <v>98</v>
      </c>
      <c r="C83" s="149">
        <v>0</v>
      </c>
      <c r="D83" s="149">
        <v>0</v>
      </c>
      <c r="E83" s="149">
        <v>0</v>
      </c>
      <c r="F83" s="149">
        <v>0</v>
      </c>
      <c r="G83" s="149">
        <v>0</v>
      </c>
      <c r="H83" s="149">
        <v>0</v>
      </c>
      <c r="I83" s="149">
        <v>0</v>
      </c>
      <c r="J83" s="149">
        <v>0</v>
      </c>
      <c r="K83" s="149">
        <v>0</v>
      </c>
      <c r="L83" s="149">
        <v>0</v>
      </c>
      <c r="M83" s="152">
        <v>0</v>
      </c>
      <c r="N83" s="152">
        <v>0</v>
      </c>
      <c r="O83" s="152">
        <v>0</v>
      </c>
      <c r="P83" s="152">
        <v>0</v>
      </c>
      <c r="Q83" s="152">
        <v>0</v>
      </c>
      <c r="R83" s="152">
        <v>0</v>
      </c>
      <c r="S83" s="152">
        <v>0</v>
      </c>
      <c r="T83" s="152">
        <v>0</v>
      </c>
      <c r="U83" s="152">
        <v>0</v>
      </c>
      <c r="V83" s="152">
        <v>0</v>
      </c>
      <c r="W83" s="152">
        <v>0</v>
      </c>
      <c r="X83" s="152">
        <v>0</v>
      </c>
      <c r="Y83" s="152">
        <v>0</v>
      </c>
      <c r="Z83" s="152">
        <v>345</v>
      </c>
      <c r="AA83" s="152">
        <v>15</v>
      </c>
      <c r="AB83" s="152">
        <v>15</v>
      </c>
      <c r="AC83" s="152">
        <v>15</v>
      </c>
      <c r="AD83" s="152">
        <v>15</v>
      </c>
      <c r="AE83" s="152">
        <v>15</v>
      </c>
      <c r="AF83" s="152">
        <v>15</v>
      </c>
      <c r="AG83" s="152">
        <v>15</v>
      </c>
      <c r="AH83" s="152">
        <v>15</v>
      </c>
      <c r="AI83" s="152">
        <v>15</v>
      </c>
      <c r="AJ83" s="152">
        <v>15</v>
      </c>
      <c r="AK83" s="152">
        <v>15</v>
      </c>
      <c r="AL83" s="152">
        <v>15</v>
      </c>
      <c r="AM83" s="152">
        <v>15</v>
      </c>
      <c r="AN83" s="152">
        <v>15</v>
      </c>
      <c r="AO83" s="152">
        <v>15</v>
      </c>
      <c r="AP83" s="152">
        <v>15</v>
      </c>
      <c r="AQ83" s="152">
        <v>14.826319999999999</v>
      </c>
      <c r="AR83" s="152">
        <v>14.826319999999999</v>
      </c>
      <c r="AS83" s="152">
        <v>14.826319999999999</v>
      </c>
      <c r="AT83" s="152">
        <v>14.826319999999999</v>
      </c>
    </row>
    <row r="84" spans="1:46">
      <c r="A84" s="192"/>
      <c r="B84" s="151" t="s">
        <v>207</v>
      </c>
      <c r="C84" s="149"/>
      <c r="D84" s="149"/>
      <c r="E84" s="149"/>
      <c r="F84" s="149"/>
      <c r="G84" s="149"/>
      <c r="H84" s="149"/>
      <c r="I84" s="149"/>
      <c r="J84" s="149"/>
      <c r="K84" s="149"/>
      <c r="L84" s="149"/>
      <c r="M84" s="152"/>
      <c r="N84" s="152"/>
      <c r="O84" s="152"/>
      <c r="P84" s="152"/>
      <c r="Q84" s="152"/>
      <c r="R84" s="152"/>
      <c r="S84" s="152"/>
      <c r="T84" s="152"/>
      <c r="U84" s="152"/>
      <c r="V84" s="152"/>
      <c r="W84" s="152"/>
      <c r="X84" s="152"/>
      <c r="Y84" s="152"/>
      <c r="Z84" s="152"/>
      <c r="AA84" s="152"/>
      <c r="AB84" s="152"/>
      <c r="AC84" s="152"/>
      <c r="AD84" s="152">
        <v>0</v>
      </c>
      <c r="AE84" s="152">
        <v>0</v>
      </c>
      <c r="AF84" s="152">
        <v>0</v>
      </c>
      <c r="AG84" s="152">
        <v>0</v>
      </c>
      <c r="AH84" s="152">
        <v>0</v>
      </c>
      <c r="AI84" s="152">
        <v>0</v>
      </c>
      <c r="AJ84" s="152">
        <v>0</v>
      </c>
      <c r="AK84" s="152">
        <v>0</v>
      </c>
      <c r="AL84" s="152">
        <v>0</v>
      </c>
      <c r="AM84" s="152">
        <v>0</v>
      </c>
      <c r="AN84" s="152">
        <v>0</v>
      </c>
      <c r="AO84" s="152">
        <v>0</v>
      </c>
      <c r="AP84" s="152">
        <v>0</v>
      </c>
      <c r="AQ84" s="152">
        <v>0</v>
      </c>
      <c r="AR84" s="152">
        <v>0</v>
      </c>
      <c r="AS84" s="152">
        <v>0</v>
      </c>
      <c r="AT84" s="152">
        <v>0</v>
      </c>
    </row>
    <row r="85" spans="1:46">
      <c r="A85" s="192"/>
      <c r="B85" s="151" t="s">
        <v>50</v>
      </c>
      <c r="C85" s="155">
        <v>4842.2309100000002</v>
      </c>
      <c r="D85" s="155">
        <v>4913.5836099999997</v>
      </c>
      <c r="E85" s="155">
        <v>4947.2725300000002</v>
      </c>
      <c r="F85" s="155">
        <v>3674.9255000000003</v>
      </c>
      <c r="G85" s="155">
        <v>3665.3245699999998</v>
      </c>
      <c r="H85" s="155">
        <v>3691.1923900000002</v>
      </c>
      <c r="I85" s="155">
        <v>3607.9892599999998</v>
      </c>
      <c r="J85" s="155">
        <v>3365</v>
      </c>
      <c r="K85" s="155">
        <v>3011.5950300000004</v>
      </c>
      <c r="L85" s="155">
        <v>4274.20003</v>
      </c>
      <c r="M85" s="155">
        <v>4237.2155599999996</v>
      </c>
      <c r="N85" s="155">
        <v>2648</v>
      </c>
      <c r="O85" s="155">
        <v>0</v>
      </c>
      <c r="P85" s="155">
        <v>0</v>
      </c>
      <c r="Q85" s="155">
        <v>0</v>
      </c>
      <c r="R85" s="155">
        <v>0</v>
      </c>
      <c r="S85" s="155">
        <v>0</v>
      </c>
      <c r="T85" s="155">
        <v>0</v>
      </c>
      <c r="U85" s="155">
        <v>0</v>
      </c>
      <c r="V85" s="155">
        <v>0</v>
      </c>
      <c r="W85" s="155">
        <v>3</v>
      </c>
      <c r="X85" s="155">
        <v>22</v>
      </c>
      <c r="Y85" s="155">
        <v>0</v>
      </c>
      <c r="Z85" s="155">
        <v>3602</v>
      </c>
      <c r="AA85" s="155">
        <v>1</v>
      </c>
      <c r="AB85" s="155">
        <v>1</v>
      </c>
      <c r="AC85" s="155">
        <v>2</v>
      </c>
      <c r="AD85" s="155">
        <v>27</v>
      </c>
      <c r="AE85" s="155">
        <v>7</v>
      </c>
      <c r="AF85" s="155">
        <v>133</v>
      </c>
      <c r="AG85" s="155">
        <v>85</v>
      </c>
      <c r="AH85" s="155">
        <v>9</v>
      </c>
      <c r="AI85" s="155">
        <v>38</v>
      </c>
      <c r="AJ85" s="155">
        <v>122</v>
      </c>
      <c r="AK85" s="155">
        <v>38</v>
      </c>
      <c r="AL85" s="155">
        <v>2</v>
      </c>
      <c r="AM85" s="155">
        <v>111</v>
      </c>
      <c r="AN85" s="155">
        <v>50</v>
      </c>
      <c r="AO85" s="155">
        <v>31</v>
      </c>
      <c r="AP85" s="155">
        <v>25</v>
      </c>
      <c r="AQ85" s="155">
        <v>0</v>
      </c>
      <c r="AR85" s="155">
        <v>0</v>
      </c>
      <c r="AS85" s="155">
        <v>0</v>
      </c>
      <c r="AT85" s="155">
        <v>0</v>
      </c>
    </row>
    <row r="86" spans="1:46">
      <c r="A86" s="192"/>
      <c r="B86" s="151" t="s">
        <v>63</v>
      </c>
      <c r="C86" s="155">
        <v>114.57825</v>
      </c>
      <c r="D86" s="155">
        <v>114.57825</v>
      </c>
      <c r="E86" s="155">
        <v>220.06739000000002</v>
      </c>
      <c r="F86" s="155">
        <v>220.06739000000002</v>
      </c>
      <c r="G86" s="155">
        <v>235.43164000000002</v>
      </c>
      <c r="H86" s="155">
        <v>505.49538000000007</v>
      </c>
      <c r="I86" s="155">
        <v>505.49538000000007</v>
      </c>
      <c r="J86" s="155">
        <v>0</v>
      </c>
      <c r="K86" s="155">
        <v>0</v>
      </c>
      <c r="L86" s="155">
        <v>0</v>
      </c>
      <c r="M86" s="155">
        <v>0</v>
      </c>
      <c r="N86" s="155">
        <v>0</v>
      </c>
      <c r="O86" s="155">
        <v>0</v>
      </c>
      <c r="P86" s="155">
        <v>0</v>
      </c>
      <c r="Q86" s="155">
        <v>0</v>
      </c>
      <c r="R86" s="155">
        <v>0</v>
      </c>
      <c r="S86" s="155">
        <v>0</v>
      </c>
      <c r="T86" s="155">
        <v>0</v>
      </c>
      <c r="U86" s="155">
        <v>0</v>
      </c>
      <c r="V86" s="155">
        <v>0</v>
      </c>
      <c r="W86" s="155">
        <v>0</v>
      </c>
      <c r="X86" s="155">
        <v>0</v>
      </c>
      <c r="Y86" s="155">
        <v>0</v>
      </c>
      <c r="Z86" s="155">
        <v>0</v>
      </c>
      <c r="AA86" s="155">
        <v>0</v>
      </c>
      <c r="AB86" s="155">
        <v>0</v>
      </c>
      <c r="AC86" s="155">
        <v>0</v>
      </c>
      <c r="AD86" s="155">
        <v>0</v>
      </c>
      <c r="AE86" s="155">
        <v>0</v>
      </c>
      <c r="AF86" s="155">
        <v>0</v>
      </c>
      <c r="AG86" s="155">
        <v>0</v>
      </c>
      <c r="AH86" s="155">
        <v>0</v>
      </c>
      <c r="AI86" s="155">
        <v>0</v>
      </c>
      <c r="AJ86" s="155">
        <v>0</v>
      </c>
      <c r="AK86" s="155">
        <v>0</v>
      </c>
      <c r="AL86" s="155">
        <v>0</v>
      </c>
      <c r="AM86" s="155">
        <v>0</v>
      </c>
      <c r="AN86" s="155">
        <v>0</v>
      </c>
      <c r="AO86" s="155">
        <v>0</v>
      </c>
      <c r="AP86" s="155">
        <v>0</v>
      </c>
      <c r="AQ86" s="155">
        <v>0</v>
      </c>
      <c r="AR86" s="155">
        <v>0</v>
      </c>
      <c r="AS86" s="155">
        <v>0</v>
      </c>
      <c r="AT86" s="155">
        <v>0</v>
      </c>
    </row>
    <row r="87" spans="1:46">
      <c r="A87" s="192"/>
      <c r="B87" s="151" t="s">
        <v>119</v>
      </c>
      <c r="C87" s="149">
        <v>0</v>
      </c>
      <c r="D87" s="149">
        <v>0</v>
      </c>
      <c r="E87" s="149">
        <v>0</v>
      </c>
      <c r="F87" s="149">
        <v>0</v>
      </c>
      <c r="G87" s="149">
        <v>0</v>
      </c>
      <c r="H87" s="149">
        <v>0</v>
      </c>
      <c r="I87" s="149">
        <v>0</v>
      </c>
      <c r="J87" s="149">
        <v>0</v>
      </c>
      <c r="K87" s="149">
        <v>0</v>
      </c>
      <c r="L87" s="149">
        <v>0</v>
      </c>
      <c r="M87" s="152">
        <v>0</v>
      </c>
      <c r="N87" s="152">
        <v>0</v>
      </c>
      <c r="O87" s="152">
        <v>0</v>
      </c>
      <c r="P87" s="152">
        <v>0</v>
      </c>
      <c r="Q87" s="152">
        <v>0</v>
      </c>
      <c r="R87" s="152">
        <v>0</v>
      </c>
      <c r="S87" s="152">
        <v>5.6872499999999997</v>
      </c>
      <c r="T87" s="152">
        <v>5.6872499999999997</v>
      </c>
      <c r="U87" s="152">
        <v>5.6872499999999997</v>
      </c>
      <c r="V87" s="152">
        <v>5.69</v>
      </c>
      <c r="W87" s="152">
        <v>5.69</v>
      </c>
      <c r="X87" s="152">
        <v>6</v>
      </c>
      <c r="Y87" s="152">
        <v>6</v>
      </c>
      <c r="Z87" s="152">
        <v>6</v>
      </c>
      <c r="AA87" s="152">
        <v>2524</v>
      </c>
      <c r="AB87" s="152">
        <v>2550</v>
      </c>
      <c r="AC87" s="152">
        <v>2523</v>
      </c>
      <c r="AD87" s="152">
        <v>2496</v>
      </c>
      <c r="AE87" s="152">
        <v>2469</v>
      </c>
      <c r="AF87" s="152">
        <v>2442</v>
      </c>
      <c r="AG87" s="152">
        <v>2415</v>
      </c>
      <c r="AH87" s="152">
        <v>2280</v>
      </c>
      <c r="AI87" s="152">
        <v>2280</v>
      </c>
      <c r="AJ87" s="152">
        <v>2280</v>
      </c>
      <c r="AK87" s="152">
        <v>2282</v>
      </c>
      <c r="AL87" s="152">
        <v>2173</v>
      </c>
      <c r="AM87" s="152">
        <v>2173</v>
      </c>
      <c r="AN87" s="152">
        <v>2173</v>
      </c>
      <c r="AO87" s="152">
        <v>2173</v>
      </c>
      <c r="AP87" s="152">
        <v>2065</v>
      </c>
      <c r="AQ87" s="152">
        <v>2065.2984200000001</v>
      </c>
      <c r="AR87" s="152">
        <v>2065.2984200000001</v>
      </c>
      <c r="AS87" s="152">
        <v>2065.2984200000001</v>
      </c>
      <c r="AT87" s="152">
        <v>1957.11122</v>
      </c>
    </row>
    <row r="88" spans="1:46">
      <c r="A88" s="192"/>
      <c r="B88" s="151" t="s">
        <v>61</v>
      </c>
      <c r="C88" s="155">
        <v>51212.680019999993</v>
      </c>
      <c r="D88" s="155">
        <v>54500.35757</v>
      </c>
      <c r="E88" s="155">
        <v>56183.345009999997</v>
      </c>
      <c r="F88" s="155">
        <v>53331.899189999996</v>
      </c>
      <c r="G88" s="155">
        <v>54798.110089999995</v>
      </c>
      <c r="H88" s="155">
        <v>69133.681670000005</v>
      </c>
      <c r="I88" s="155">
        <v>82727.223689999999</v>
      </c>
      <c r="J88" s="155">
        <v>31144</v>
      </c>
      <c r="K88" s="155">
        <v>108753.12016000001</v>
      </c>
      <c r="L88" s="155">
        <v>115279.07904000001</v>
      </c>
      <c r="M88" s="155">
        <v>53493.093390000002</v>
      </c>
      <c r="N88" s="155">
        <v>76388.141400000008</v>
      </c>
      <c r="O88" s="155">
        <v>80163.07626999999</v>
      </c>
      <c r="P88" s="155">
        <v>904.05934999999999</v>
      </c>
      <c r="Q88" s="155">
        <v>906.05934999999999</v>
      </c>
      <c r="R88" s="155">
        <v>906.05934999999999</v>
      </c>
      <c r="S88" s="155">
        <v>907.12729999999999</v>
      </c>
      <c r="T88" s="155">
        <v>916.38528000000008</v>
      </c>
      <c r="U88" s="155">
        <v>1626.44487</v>
      </c>
      <c r="V88" s="155">
        <v>1288.95</v>
      </c>
      <c r="W88" s="155">
        <v>1288.95</v>
      </c>
      <c r="X88" s="155">
        <v>1170</v>
      </c>
      <c r="Y88" s="155">
        <v>1170</v>
      </c>
      <c r="Z88" s="155">
        <v>1170</v>
      </c>
      <c r="AA88" s="155">
        <v>1330</v>
      </c>
      <c r="AB88" s="155">
        <v>1430</v>
      </c>
      <c r="AC88" s="155">
        <v>1430</v>
      </c>
      <c r="AD88" s="155">
        <v>1433</v>
      </c>
      <c r="AE88" s="155">
        <v>1433</v>
      </c>
      <c r="AF88" s="155">
        <v>1433</v>
      </c>
      <c r="AG88" s="155">
        <v>1433</v>
      </c>
      <c r="AH88" s="155">
        <v>1433</v>
      </c>
      <c r="AI88" s="155">
        <v>1201</v>
      </c>
      <c r="AJ88" s="155">
        <v>1201</v>
      </c>
      <c r="AK88" s="155">
        <v>1201</v>
      </c>
      <c r="AL88" s="155">
        <v>1201</v>
      </c>
      <c r="AM88" s="155">
        <v>1201</v>
      </c>
      <c r="AN88" s="155">
        <v>1201</v>
      </c>
      <c r="AO88" s="155">
        <v>1201</v>
      </c>
      <c r="AP88" s="155">
        <v>1201</v>
      </c>
      <c r="AQ88" s="155">
        <v>1200.6388300000001</v>
      </c>
      <c r="AR88" s="155">
        <v>0</v>
      </c>
      <c r="AS88" s="155">
        <v>0</v>
      </c>
      <c r="AT88" s="155">
        <v>0</v>
      </c>
    </row>
    <row r="89" spans="1:46">
      <c r="A89" s="192"/>
      <c r="B89" s="151" t="s">
        <v>120</v>
      </c>
      <c r="C89" s="152">
        <v>0</v>
      </c>
      <c r="D89" s="152">
        <v>0</v>
      </c>
      <c r="E89" s="152">
        <v>0</v>
      </c>
      <c r="F89" s="152">
        <v>0</v>
      </c>
      <c r="G89" s="152">
        <v>0</v>
      </c>
      <c r="H89" s="152">
        <v>0</v>
      </c>
      <c r="I89" s="152">
        <v>0</v>
      </c>
      <c r="J89" s="152">
        <v>0</v>
      </c>
      <c r="K89" s="152">
        <v>0</v>
      </c>
      <c r="L89" s="152">
        <v>0</v>
      </c>
      <c r="M89" s="152">
        <v>0</v>
      </c>
      <c r="N89" s="152">
        <v>0</v>
      </c>
      <c r="O89" s="152">
        <v>1093.8228999999999</v>
      </c>
      <c r="P89" s="152">
        <v>2776.7420400000001</v>
      </c>
      <c r="Q89" s="152">
        <v>2774.5508300000001</v>
      </c>
      <c r="R89" s="152">
        <v>2781.5104300000003</v>
      </c>
      <c r="S89" s="152">
        <v>2801.9249</v>
      </c>
      <c r="T89" s="152">
        <v>2835.05755</v>
      </c>
      <c r="U89" s="152">
        <v>2845.3198700000003</v>
      </c>
      <c r="V89" s="152">
        <v>2839.81</v>
      </c>
      <c r="W89" s="152">
        <v>2914.37</v>
      </c>
      <c r="X89" s="152">
        <v>2834</v>
      </c>
      <c r="Y89" s="152">
        <v>2881</v>
      </c>
      <c r="Z89" s="152">
        <v>2881</v>
      </c>
      <c r="AA89" s="152">
        <v>2920</v>
      </c>
      <c r="AB89" s="152">
        <v>2934</v>
      </c>
      <c r="AC89" s="152">
        <v>3399</v>
      </c>
      <c r="AD89" s="152">
        <v>2912</v>
      </c>
      <c r="AE89" s="152">
        <v>2938</v>
      </c>
      <c r="AF89" s="152">
        <v>2940</v>
      </c>
      <c r="AG89" s="152">
        <v>2903</v>
      </c>
      <c r="AH89" s="152">
        <v>3121</v>
      </c>
      <c r="AI89" s="152">
        <v>3189</v>
      </c>
      <c r="AJ89" s="152">
        <v>3321</v>
      </c>
      <c r="AK89" s="152">
        <v>3961</v>
      </c>
      <c r="AL89" s="152">
        <v>3223</v>
      </c>
      <c r="AM89" s="152">
        <v>3099</v>
      </c>
      <c r="AN89" s="152">
        <v>911</v>
      </c>
      <c r="AO89" s="152">
        <v>919</v>
      </c>
      <c r="AP89" s="152">
        <v>919</v>
      </c>
      <c r="AQ89" s="152">
        <v>918.73289</v>
      </c>
      <c r="AR89" s="152">
        <v>919.41223000000002</v>
      </c>
      <c r="AS89" s="152">
        <v>919.41223000000002</v>
      </c>
      <c r="AT89" s="152">
        <v>919.41223000000002</v>
      </c>
    </row>
    <row r="90" spans="1:46">
      <c r="A90" s="192"/>
      <c r="B90" s="151" t="s">
        <v>62</v>
      </c>
      <c r="C90" s="155">
        <v>192127.29365000001</v>
      </c>
      <c r="D90" s="155">
        <v>192127.29365000001</v>
      </c>
      <c r="E90" s="155">
        <v>192127.29365000001</v>
      </c>
      <c r="F90" s="155">
        <v>192127.29365000001</v>
      </c>
      <c r="G90" s="155">
        <v>192127.29365000001</v>
      </c>
      <c r="H90" s="155">
        <v>192127.29365000001</v>
      </c>
      <c r="I90" s="155">
        <v>192127.29365000001</v>
      </c>
      <c r="J90" s="155">
        <v>192031</v>
      </c>
      <c r="K90" s="155">
        <v>192127.29368999999</v>
      </c>
      <c r="L90" s="155">
        <v>192127.29368999999</v>
      </c>
      <c r="M90" s="155">
        <v>192127.29368999999</v>
      </c>
      <c r="N90" s="155">
        <v>191543</v>
      </c>
      <c r="O90" s="155">
        <v>192191.51218000002</v>
      </c>
      <c r="P90" s="155">
        <v>192191.51218000002</v>
      </c>
      <c r="Q90" s="155">
        <v>192191.51218000002</v>
      </c>
      <c r="R90" s="155">
        <v>213068.38271999999</v>
      </c>
      <c r="S90" s="155">
        <v>210759.55418000001</v>
      </c>
      <c r="T90" s="155">
        <v>207771.66993</v>
      </c>
      <c r="U90" s="155">
        <v>204926.63928</v>
      </c>
      <c r="V90" s="155">
        <v>207641.8</v>
      </c>
      <c r="W90" s="155">
        <v>202451.84</v>
      </c>
      <c r="X90" s="155">
        <v>198683</v>
      </c>
      <c r="Y90" s="155">
        <v>194204</v>
      </c>
      <c r="Z90" s="155">
        <v>229450</v>
      </c>
      <c r="AA90" s="155">
        <v>222364</v>
      </c>
      <c r="AB90" s="155">
        <v>218665</v>
      </c>
      <c r="AC90" s="155">
        <v>214214</v>
      </c>
      <c r="AD90" s="155">
        <v>209535</v>
      </c>
      <c r="AE90" s="155">
        <v>203952</v>
      </c>
      <c r="AF90" s="155">
        <v>200946</v>
      </c>
      <c r="AG90" s="155">
        <v>195835</v>
      </c>
      <c r="AH90" s="155">
        <v>204113</v>
      </c>
      <c r="AI90" s="155">
        <v>197266</v>
      </c>
      <c r="AJ90" s="155">
        <v>191840</v>
      </c>
      <c r="AK90" s="155">
        <v>194534</v>
      </c>
      <c r="AL90" s="155">
        <v>195650</v>
      </c>
      <c r="AM90" s="155">
        <v>190150</v>
      </c>
      <c r="AN90" s="155">
        <v>186398</v>
      </c>
      <c r="AO90" s="155">
        <v>184296</v>
      </c>
      <c r="AP90" s="155">
        <v>361113</v>
      </c>
      <c r="AQ90" s="155">
        <v>357325.70501999999</v>
      </c>
      <c r="AR90" s="155">
        <v>356156.1557</v>
      </c>
      <c r="AS90" s="155">
        <v>357374.80917000002</v>
      </c>
      <c r="AT90" s="155">
        <v>361387.02030000003</v>
      </c>
    </row>
    <row r="91" spans="1:46">
      <c r="A91" s="192"/>
      <c r="B91" s="151" t="s">
        <v>93</v>
      </c>
      <c r="C91" s="149">
        <v>0</v>
      </c>
      <c r="D91" s="149">
        <v>0</v>
      </c>
      <c r="E91" s="149">
        <v>0</v>
      </c>
      <c r="F91" s="149">
        <v>0</v>
      </c>
      <c r="G91" s="149">
        <v>0</v>
      </c>
      <c r="H91" s="149">
        <v>0</v>
      </c>
      <c r="I91" s="149">
        <v>0</v>
      </c>
      <c r="J91" s="149">
        <v>0</v>
      </c>
      <c r="K91" s="149">
        <v>0</v>
      </c>
      <c r="L91" s="149">
        <v>0</v>
      </c>
      <c r="M91" s="152">
        <v>0</v>
      </c>
      <c r="N91" s="152">
        <v>0</v>
      </c>
      <c r="O91" s="152">
        <v>0</v>
      </c>
      <c r="P91" s="152">
        <v>0</v>
      </c>
      <c r="Q91" s="152">
        <v>0</v>
      </c>
      <c r="R91" s="152">
        <v>0</v>
      </c>
      <c r="S91" s="152">
        <v>0</v>
      </c>
      <c r="T91" s="152">
        <v>0</v>
      </c>
      <c r="U91" s="152">
        <v>0</v>
      </c>
      <c r="V91" s="152">
        <v>0</v>
      </c>
      <c r="W91" s="152">
        <v>0</v>
      </c>
      <c r="X91" s="152">
        <v>0</v>
      </c>
      <c r="Y91" s="152">
        <v>0</v>
      </c>
      <c r="Z91" s="152">
        <v>0</v>
      </c>
      <c r="AA91" s="152">
        <v>0</v>
      </c>
      <c r="AB91" s="152">
        <v>0</v>
      </c>
      <c r="AC91" s="152">
        <v>0</v>
      </c>
      <c r="AD91" s="152">
        <v>0</v>
      </c>
      <c r="AE91" s="152">
        <v>0</v>
      </c>
      <c r="AF91" s="152">
        <v>0</v>
      </c>
      <c r="AG91" s="152">
        <v>0</v>
      </c>
      <c r="AH91" s="152">
        <v>0</v>
      </c>
      <c r="AI91" s="152">
        <v>0</v>
      </c>
      <c r="AJ91" s="152">
        <v>0</v>
      </c>
      <c r="AK91" s="152">
        <v>0</v>
      </c>
      <c r="AL91" s="152">
        <v>0</v>
      </c>
      <c r="AM91" s="152">
        <v>0</v>
      </c>
      <c r="AN91" s="152">
        <v>0</v>
      </c>
      <c r="AO91" s="152">
        <v>0</v>
      </c>
      <c r="AP91" s="152">
        <v>0</v>
      </c>
      <c r="AQ91" s="152">
        <v>0</v>
      </c>
      <c r="AR91" s="152">
        <v>0</v>
      </c>
      <c r="AS91" s="152">
        <v>0</v>
      </c>
      <c r="AT91" s="152">
        <v>0</v>
      </c>
    </row>
    <row r="92" spans="1:46">
      <c r="A92" s="192"/>
      <c r="B92" s="151" t="s">
        <v>53</v>
      </c>
      <c r="C92" s="155">
        <v>0</v>
      </c>
      <c r="D92" s="155">
        <v>0</v>
      </c>
      <c r="E92" s="155">
        <v>0</v>
      </c>
      <c r="F92" s="155">
        <v>0</v>
      </c>
      <c r="G92" s="155">
        <v>0</v>
      </c>
      <c r="H92" s="155">
        <v>0</v>
      </c>
      <c r="I92" s="155">
        <v>0</v>
      </c>
      <c r="J92" s="155">
        <v>0</v>
      </c>
      <c r="K92" s="155">
        <v>0</v>
      </c>
      <c r="L92" s="155">
        <v>0</v>
      </c>
      <c r="M92" s="155">
        <v>0</v>
      </c>
      <c r="N92" s="155">
        <v>0</v>
      </c>
      <c r="O92" s="155">
        <v>0</v>
      </c>
      <c r="P92" s="155">
        <v>0</v>
      </c>
      <c r="Q92" s="155">
        <v>0</v>
      </c>
      <c r="R92" s="155">
        <v>0</v>
      </c>
      <c r="S92" s="155">
        <v>0</v>
      </c>
      <c r="T92" s="155">
        <v>0</v>
      </c>
      <c r="U92" s="155">
        <v>0</v>
      </c>
      <c r="V92" s="155">
        <v>0</v>
      </c>
      <c r="W92" s="155">
        <v>0</v>
      </c>
      <c r="X92" s="155">
        <v>0</v>
      </c>
      <c r="Y92" s="155">
        <v>0</v>
      </c>
      <c r="Z92" s="155">
        <v>0</v>
      </c>
      <c r="AA92" s="155">
        <v>0</v>
      </c>
      <c r="AB92" s="155">
        <v>0</v>
      </c>
      <c r="AC92" s="155">
        <v>0</v>
      </c>
      <c r="AD92" s="155">
        <v>0</v>
      </c>
      <c r="AE92" s="155">
        <v>0</v>
      </c>
      <c r="AF92" s="155">
        <v>0</v>
      </c>
      <c r="AG92" s="155">
        <v>0</v>
      </c>
      <c r="AH92" s="155">
        <v>0</v>
      </c>
      <c r="AI92" s="155">
        <v>0</v>
      </c>
      <c r="AJ92" s="155">
        <v>0</v>
      </c>
      <c r="AK92" s="155">
        <v>0</v>
      </c>
      <c r="AL92" s="155">
        <v>0</v>
      </c>
      <c r="AM92" s="155">
        <v>0</v>
      </c>
      <c r="AN92" s="155">
        <v>0</v>
      </c>
      <c r="AO92" s="155">
        <v>0</v>
      </c>
      <c r="AP92" s="155">
        <v>0</v>
      </c>
      <c r="AQ92" s="155">
        <v>6.7173299999999996</v>
      </c>
      <c r="AR92" s="155">
        <v>1209.22378</v>
      </c>
      <c r="AS92" s="155">
        <v>1284.6619100000003</v>
      </c>
      <c r="AT92" s="155">
        <v>1300.00704</v>
      </c>
    </row>
    <row r="93" spans="1:46">
      <c r="A93" s="192"/>
      <c r="B93" s="151" t="s">
        <v>60</v>
      </c>
      <c r="C93" s="149">
        <v>-5.0058588385581966E-12</v>
      </c>
      <c r="D93" s="149">
        <v>-5.0058588385581966E-12</v>
      </c>
      <c r="E93" s="149">
        <v>-5.0058588385581966E-12</v>
      </c>
      <c r="F93" s="149">
        <v>-5.0058588385581966E-12</v>
      </c>
      <c r="G93" s="149">
        <v>7.2177499532699584E-12</v>
      </c>
      <c r="H93" s="149">
        <v>7.2177499532699584E-12</v>
      </c>
      <c r="I93" s="149">
        <v>7.2177499532699584E-12</v>
      </c>
      <c r="J93" s="149">
        <v>7.2177499532699584E-12</v>
      </c>
      <c r="K93" s="149">
        <v>0</v>
      </c>
      <c r="L93" s="149">
        <v>0</v>
      </c>
      <c r="M93" s="149">
        <v>0</v>
      </c>
      <c r="N93" s="149">
        <v>0</v>
      </c>
      <c r="O93" s="149">
        <v>0</v>
      </c>
      <c r="P93" s="149">
        <v>0</v>
      </c>
      <c r="Q93" s="149">
        <v>0</v>
      </c>
      <c r="R93" s="149">
        <v>0</v>
      </c>
      <c r="S93" s="149">
        <v>0</v>
      </c>
      <c r="T93" s="149">
        <v>0</v>
      </c>
      <c r="U93" s="149">
        <v>0</v>
      </c>
      <c r="V93" s="149">
        <v>0</v>
      </c>
      <c r="W93" s="149">
        <v>0</v>
      </c>
      <c r="X93" s="149">
        <v>0</v>
      </c>
      <c r="Y93" s="149">
        <v>0</v>
      </c>
      <c r="Z93" s="149">
        <v>0</v>
      </c>
      <c r="AA93" s="149">
        <v>0</v>
      </c>
      <c r="AB93" s="149">
        <v>0</v>
      </c>
      <c r="AC93" s="149">
        <v>0</v>
      </c>
      <c r="AD93" s="149">
        <v>0</v>
      </c>
      <c r="AE93" s="149">
        <v>0</v>
      </c>
      <c r="AF93" s="149">
        <v>0</v>
      </c>
      <c r="AG93" s="149">
        <v>0</v>
      </c>
      <c r="AH93" s="149">
        <v>0</v>
      </c>
      <c r="AI93" s="149">
        <v>0</v>
      </c>
      <c r="AJ93" s="149">
        <v>0</v>
      </c>
      <c r="AK93" s="149">
        <v>0</v>
      </c>
      <c r="AL93" s="149">
        <v>0</v>
      </c>
      <c r="AM93" s="149">
        <v>0</v>
      </c>
      <c r="AN93" s="149">
        <v>0</v>
      </c>
      <c r="AO93" s="149">
        <v>0</v>
      </c>
      <c r="AP93" s="149">
        <v>0</v>
      </c>
      <c r="AQ93" s="149">
        <v>0</v>
      </c>
      <c r="AR93" s="152">
        <v>0</v>
      </c>
      <c r="AS93" s="152">
        <v>0</v>
      </c>
      <c r="AT93" s="152">
        <v>0</v>
      </c>
    </row>
    <row r="94" spans="1:46">
      <c r="A94" s="193"/>
      <c r="B94" s="154" t="s">
        <v>64</v>
      </c>
      <c r="C94" s="149">
        <v>2198926.4957500002</v>
      </c>
      <c r="D94" s="149">
        <v>2185956.49609</v>
      </c>
      <c r="E94" s="149">
        <v>2170144.1329700002</v>
      </c>
      <c r="F94" s="149">
        <v>2154020.4955699993</v>
      </c>
      <c r="G94" s="149">
        <v>2149012.3503699997</v>
      </c>
      <c r="H94" s="149">
        <v>2130768.0918299998</v>
      </c>
      <c r="I94" s="149">
        <v>2115059.0444299998</v>
      </c>
      <c r="J94" s="149">
        <v>2097298.28468</v>
      </c>
      <c r="K94" s="149">
        <v>2072582.1616199999</v>
      </c>
      <c r="L94" s="149">
        <v>2055189.5419000001</v>
      </c>
      <c r="M94" s="149">
        <v>2030834.46639</v>
      </c>
      <c r="N94" s="149">
        <v>2022990.4949300003</v>
      </c>
      <c r="O94" s="149">
        <v>2006629.0997599999</v>
      </c>
      <c r="P94" s="149">
        <v>2001797.1492399997</v>
      </c>
      <c r="Q94" s="149">
        <v>1977756.3042099997</v>
      </c>
      <c r="R94" s="149">
        <v>1960812.8629600001</v>
      </c>
      <c r="S94" s="149">
        <v>1950605.7789699999</v>
      </c>
      <c r="T94" s="149">
        <v>1933543.7382</v>
      </c>
      <c r="U94" s="149">
        <v>1913789.62472</v>
      </c>
      <c r="V94" s="149">
        <v>2046819.78</v>
      </c>
      <c r="W94" s="149">
        <v>2022798.79</v>
      </c>
      <c r="X94" s="149">
        <v>2013260</v>
      </c>
      <c r="Y94" s="149">
        <v>1992122</v>
      </c>
      <c r="Z94" s="149">
        <v>2029514</v>
      </c>
      <c r="AA94" s="149">
        <v>2003192</v>
      </c>
      <c r="AB94" s="149">
        <v>1987534</v>
      </c>
      <c r="AC94" s="149">
        <v>1974275</v>
      </c>
      <c r="AD94" s="149">
        <v>2106695</v>
      </c>
      <c r="AE94" s="149">
        <v>2081331</v>
      </c>
      <c r="AF94" s="149">
        <v>2054674</v>
      </c>
      <c r="AG94" s="149">
        <v>2032514</v>
      </c>
      <c r="AH94" s="149">
        <v>1990834</v>
      </c>
      <c r="AI94" s="149">
        <v>1965858</v>
      </c>
      <c r="AJ94" s="149">
        <v>1939288</v>
      </c>
      <c r="AK94" s="149">
        <v>1914909</v>
      </c>
      <c r="AL94" s="149">
        <v>1891812</v>
      </c>
      <c r="AM94" s="149">
        <v>1866405</v>
      </c>
      <c r="AN94" s="149">
        <v>1840184</v>
      </c>
      <c r="AO94" s="149">
        <v>1814567</v>
      </c>
      <c r="AP94" s="149">
        <v>1282202</v>
      </c>
      <c r="AQ94" s="149">
        <v>1275356.15136</v>
      </c>
      <c r="AR94" s="149">
        <f>SUM(AR95:AR98)</f>
        <v>1185254.1590799997</v>
      </c>
      <c r="AS94" s="149">
        <f>SUM(AS95:AS98)</f>
        <v>1133596.1728700004</v>
      </c>
      <c r="AT94" s="149">
        <f>SUM(AT95:AT98)</f>
        <v>1112993.9225399999</v>
      </c>
    </row>
    <row r="95" spans="1:46">
      <c r="A95" s="194"/>
      <c r="B95" s="158" t="s">
        <v>65</v>
      </c>
      <c r="C95" s="152">
        <v>0</v>
      </c>
      <c r="D95" s="152">
        <v>0</v>
      </c>
      <c r="E95" s="152">
        <v>0</v>
      </c>
      <c r="F95" s="152">
        <v>0</v>
      </c>
      <c r="G95" s="152">
        <v>0</v>
      </c>
      <c r="H95" s="152">
        <v>0</v>
      </c>
      <c r="I95" s="152">
        <v>0</v>
      </c>
      <c r="J95" s="152">
        <v>0</v>
      </c>
      <c r="K95" s="152">
        <v>0</v>
      </c>
      <c r="L95" s="152">
        <v>0</v>
      </c>
      <c r="M95" s="152">
        <v>0</v>
      </c>
      <c r="N95" s="152">
        <v>0</v>
      </c>
      <c r="O95" s="152">
        <v>0</v>
      </c>
      <c r="P95" s="152">
        <v>0</v>
      </c>
      <c r="Q95" s="152">
        <v>0</v>
      </c>
      <c r="R95" s="152">
        <v>0</v>
      </c>
      <c r="S95" s="152">
        <v>0</v>
      </c>
      <c r="T95" s="152">
        <v>0</v>
      </c>
      <c r="U95" s="152">
        <v>0</v>
      </c>
      <c r="V95" s="152">
        <v>0</v>
      </c>
      <c r="W95" s="152">
        <v>0</v>
      </c>
      <c r="X95" s="152">
        <v>0</v>
      </c>
      <c r="Y95" s="152">
        <v>0</v>
      </c>
      <c r="Z95" s="152">
        <v>0</v>
      </c>
      <c r="AA95" s="152">
        <v>0</v>
      </c>
      <c r="AB95" s="152">
        <v>0</v>
      </c>
      <c r="AC95" s="152">
        <v>0</v>
      </c>
      <c r="AD95" s="152">
        <v>0</v>
      </c>
      <c r="AE95" s="152">
        <v>0</v>
      </c>
      <c r="AF95" s="152">
        <v>0</v>
      </c>
      <c r="AG95" s="152">
        <v>0</v>
      </c>
      <c r="AH95" s="152">
        <v>0</v>
      </c>
      <c r="AI95" s="152">
        <v>0</v>
      </c>
      <c r="AJ95" s="152">
        <v>0</v>
      </c>
      <c r="AK95" s="152">
        <v>0</v>
      </c>
      <c r="AL95" s="152">
        <v>0</v>
      </c>
      <c r="AM95" s="152">
        <v>0</v>
      </c>
      <c r="AN95" s="152">
        <v>0</v>
      </c>
      <c r="AO95" s="152">
        <v>0</v>
      </c>
      <c r="AP95" s="152">
        <v>0</v>
      </c>
      <c r="AQ95" s="152">
        <v>0</v>
      </c>
      <c r="AR95" s="152">
        <v>0</v>
      </c>
      <c r="AS95" s="152">
        <v>0</v>
      </c>
      <c r="AT95" s="152">
        <v>0</v>
      </c>
    </row>
    <row r="96" spans="1:46">
      <c r="A96" s="194"/>
      <c r="B96" s="158" t="s">
        <v>66</v>
      </c>
      <c r="C96" s="152">
        <v>2188896.5065900004</v>
      </c>
      <c r="D96" s="152">
        <v>2176136.1420700001</v>
      </c>
      <c r="E96" s="152">
        <v>2160546.2699100003</v>
      </c>
      <c r="F96" s="152">
        <v>2144603.5689799995</v>
      </c>
      <c r="G96" s="152">
        <v>2139453.3432299998</v>
      </c>
      <c r="H96" s="152">
        <v>2121399.2817099998</v>
      </c>
      <c r="I96" s="152">
        <v>2105595.2306899996</v>
      </c>
      <c r="J96" s="152">
        <v>2088001.1027300002</v>
      </c>
      <c r="K96" s="152">
        <v>2063824.1044099999</v>
      </c>
      <c r="L96" s="152">
        <v>2047380.0038300001</v>
      </c>
      <c r="M96" s="152">
        <v>2023987.78739</v>
      </c>
      <c r="N96" s="152">
        <v>2017019.7196900002</v>
      </c>
      <c r="O96" s="152">
        <v>2001616.65958</v>
      </c>
      <c r="P96" s="152">
        <v>1997741.0543699998</v>
      </c>
      <c r="Q96" s="152">
        <v>1974653.7642899998</v>
      </c>
      <c r="R96" s="152">
        <v>1958142.56231</v>
      </c>
      <c r="S96" s="152">
        <v>1938511.7540799999</v>
      </c>
      <c r="T96" s="152">
        <v>1922059.3609200001</v>
      </c>
      <c r="U96" s="152">
        <v>1911660.52122</v>
      </c>
      <c r="V96" s="152">
        <v>2044672.48</v>
      </c>
      <c r="W96" s="152">
        <v>2021034.69</v>
      </c>
      <c r="X96" s="152">
        <v>2011711</v>
      </c>
      <c r="Y96" s="152">
        <v>1990771</v>
      </c>
      <c r="Z96" s="152">
        <v>2028162</v>
      </c>
      <c r="AA96" s="152">
        <v>2002059</v>
      </c>
      <c r="AB96" s="152">
        <v>1986609</v>
      </c>
      <c r="AC96" s="152">
        <v>1973552</v>
      </c>
      <c r="AD96" s="152">
        <v>2106120</v>
      </c>
      <c r="AE96" s="152">
        <v>2080960</v>
      </c>
      <c r="AF96" s="152">
        <v>2054507</v>
      </c>
      <c r="AG96" s="152">
        <v>2032551</v>
      </c>
      <c r="AH96" s="152">
        <v>1984662</v>
      </c>
      <c r="AI96" s="152">
        <v>1959950</v>
      </c>
      <c r="AJ96" s="152">
        <v>1933643</v>
      </c>
      <c r="AK96" s="152">
        <v>1909527</v>
      </c>
      <c r="AL96" s="152">
        <v>1886693</v>
      </c>
      <c r="AM96" s="152">
        <v>1861548</v>
      </c>
      <c r="AN96" s="152">
        <v>1835588</v>
      </c>
      <c r="AO96" s="152">
        <v>1810233</v>
      </c>
      <c r="AP96" s="152">
        <v>1277872</v>
      </c>
      <c r="AQ96" s="152">
        <v>1271301.8017599999</v>
      </c>
      <c r="AR96" s="152">
        <v>1181475.1190299997</v>
      </c>
      <c r="AS96" s="152">
        <v>1130027.0217500003</v>
      </c>
      <c r="AT96" s="152">
        <v>1109489.8633099999</v>
      </c>
    </row>
    <row r="97" spans="1:46">
      <c r="A97" s="194"/>
      <c r="B97" s="158" t="s">
        <v>67</v>
      </c>
      <c r="C97" s="152">
        <v>10029.989160000001</v>
      </c>
      <c r="D97" s="152">
        <v>9820.3540200000025</v>
      </c>
      <c r="E97" s="152">
        <v>9597.8630599999997</v>
      </c>
      <c r="F97" s="152">
        <v>9416.9265900000009</v>
      </c>
      <c r="G97" s="152">
        <v>9559.0071400000015</v>
      </c>
      <c r="H97" s="152">
        <v>9368.8101200000001</v>
      </c>
      <c r="I97" s="152">
        <v>9463.8137400000014</v>
      </c>
      <c r="J97" s="152">
        <v>9297.181950000002</v>
      </c>
      <c r="K97" s="152">
        <v>8758.057209999999</v>
      </c>
      <c r="L97" s="152">
        <v>7809.5380700000014</v>
      </c>
      <c r="M97" s="152">
        <v>6846.6790000000001</v>
      </c>
      <c r="N97" s="152">
        <v>5970.7752399999999</v>
      </c>
      <c r="O97" s="152">
        <v>5012.4401799999996</v>
      </c>
      <c r="P97" s="152">
        <v>4056.0948699999999</v>
      </c>
      <c r="Q97" s="152">
        <v>3102.5399199999997</v>
      </c>
      <c r="R97" s="152">
        <v>2670.3006500000001</v>
      </c>
      <c r="S97" s="152">
        <v>12094.024890000001</v>
      </c>
      <c r="T97" s="152">
        <v>11484.377279999999</v>
      </c>
      <c r="U97" s="152">
        <v>2129.1035000000002</v>
      </c>
      <c r="V97" s="152">
        <v>2147.3000000000002</v>
      </c>
      <c r="W97" s="152">
        <v>1764.1</v>
      </c>
      <c r="X97" s="152">
        <v>1549</v>
      </c>
      <c r="Y97" s="152">
        <v>1351</v>
      </c>
      <c r="Z97" s="152">
        <v>1352</v>
      </c>
      <c r="AA97" s="152">
        <v>1133</v>
      </c>
      <c r="AB97" s="152">
        <v>925</v>
      </c>
      <c r="AC97" s="152">
        <v>723</v>
      </c>
      <c r="AD97" s="152">
        <v>575</v>
      </c>
      <c r="AE97" s="152">
        <v>371</v>
      </c>
      <c r="AF97" s="152">
        <v>167</v>
      </c>
      <c r="AG97" s="152">
        <v>-37</v>
      </c>
      <c r="AH97" s="152">
        <v>6172</v>
      </c>
      <c r="AI97" s="152">
        <v>5908</v>
      </c>
      <c r="AJ97" s="152">
        <v>5645</v>
      </c>
      <c r="AK97" s="152">
        <v>5382</v>
      </c>
      <c r="AL97" s="152">
        <v>5119</v>
      </c>
      <c r="AM97" s="152">
        <v>4857</v>
      </c>
      <c r="AN97" s="152">
        <v>4596</v>
      </c>
      <c r="AO97" s="152">
        <v>4334</v>
      </c>
      <c r="AP97" s="152">
        <v>4330</v>
      </c>
      <c r="AQ97" s="152">
        <v>4054.3496</v>
      </c>
      <c r="AR97" s="152">
        <v>3779.0400500000037</v>
      </c>
      <c r="AS97" s="152">
        <v>3569.1511199999991</v>
      </c>
      <c r="AT97" s="152">
        <v>3504.0592299999985</v>
      </c>
    </row>
    <row r="98" spans="1:46">
      <c r="A98" s="195"/>
      <c r="B98" s="318" t="s">
        <v>68</v>
      </c>
      <c r="C98" s="152">
        <v>-5.0058588385581966E-12</v>
      </c>
      <c r="D98" s="152">
        <v>-5.0058588385581966E-12</v>
      </c>
      <c r="E98" s="152">
        <v>-5.0058588385581966E-12</v>
      </c>
      <c r="F98" s="152">
        <v>-5.0058588385581966E-12</v>
      </c>
      <c r="G98" s="152">
        <v>7.2177499532699584E-12</v>
      </c>
      <c r="H98" s="152">
        <v>7.2177499532699584E-12</v>
      </c>
      <c r="I98" s="152">
        <v>7.2177499532699584E-12</v>
      </c>
      <c r="J98" s="152">
        <v>7.2177499532699584E-12</v>
      </c>
      <c r="K98" s="152">
        <v>0</v>
      </c>
      <c r="L98" s="152">
        <v>0</v>
      </c>
      <c r="M98" s="152">
        <v>0</v>
      </c>
      <c r="N98" s="152">
        <v>0</v>
      </c>
      <c r="O98" s="152">
        <v>0</v>
      </c>
      <c r="P98" s="152">
        <v>0</v>
      </c>
      <c r="Q98" s="152">
        <v>0</v>
      </c>
      <c r="R98" s="152">
        <v>0</v>
      </c>
      <c r="S98" s="152">
        <v>0</v>
      </c>
      <c r="T98" s="152">
        <v>0</v>
      </c>
      <c r="U98" s="152">
        <v>0</v>
      </c>
      <c r="V98" s="152">
        <v>0</v>
      </c>
      <c r="W98" s="152">
        <v>0</v>
      </c>
      <c r="X98" s="152">
        <v>0</v>
      </c>
      <c r="Y98" s="152">
        <v>0</v>
      </c>
      <c r="Z98" s="152">
        <v>0</v>
      </c>
      <c r="AA98" s="152">
        <v>0</v>
      </c>
      <c r="AB98" s="152">
        <v>0</v>
      </c>
      <c r="AC98" s="152">
        <v>0</v>
      </c>
      <c r="AD98" s="152">
        <v>0</v>
      </c>
      <c r="AE98" s="152">
        <v>0</v>
      </c>
      <c r="AF98" s="152">
        <v>0</v>
      </c>
      <c r="AG98" s="152">
        <v>0</v>
      </c>
      <c r="AH98" s="152">
        <v>0</v>
      </c>
      <c r="AI98" s="152">
        <v>0</v>
      </c>
      <c r="AJ98" s="152">
        <v>0</v>
      </c>
      <c r="AK98" s="152">
        <v>0</v>
      </c>
      <c r="AL98" s="152">
        <v>0</v>
      </c>
      <c r="AM98" s="152">
        <v>0</v>
      </c>
      <c r="AN98" s="152">
        <v>0</v>
      </c>
      <c r="AO98" s="152">
        <v>0</v>
      </c>
      <c r="AP98" s="152">
        <v>0</v>
      </c>
      <c r="AQ98" s="152">
        <v>0</v>
      </c>
      <c r="AR98" s="152">
        <v>0</v>
      </c>
      <c r="AS98" s="152">
        <v>0</v>
      </c>
      <c r="AT98" s="152">
        <v>0</v>
      </c>
    </row>
    <row r="99" spans="1:46">
      <c r="A99" s="193"/>
      <c r="B99" s="161" t="s">
        <v>69</v>
      </c>
      <c r="C99" s="162">
        <v>2656342.4263300002</v>
      </c>
      <c r="D99" s="162">
        <v>2674802.6318400004</v>
      </c>
      <c r="E99" s="162">
        <v>2663264.5633300003</v>
      </c>
      <c r="F99" s="162">
        <v>2645328.9222799996</v>
      </c>
      <c r="G99" s="162">
        <v>2645527.9196999995</v>
      </c>
      <c r="H99" s="162">
        <v>2634765.8230099999</v>
      </c>
      <c r="I99" s="162">
        <v>2623326.5000299998</v>
      </c>
      <c r="J99" s="162">
        <v>2546358.4638399999</v>
      </c>
      <c r="K99" s="162">
        <v>2637828.3352700002</v>
      </c>
      <c r="L99" s="162">
        <v>2629801.32822</v>
      </c>
      <c r="M99" s="162">
        <v>2607653.78296</v>
      </c>
      <c r="N99" s="162">
        <v>2585242.94771</v>
      </c>
      <c r="O99" s="162">
        <v>2516704.1592799998</v>
      </c>
      <c r="P99" s="162">
        <v>2477615.5126299998</v>
      </c>
      <c r="Q99" s="162">
        <v>2551818.1805799995</v>
      </c>
      <c r="R99" s="162">
        <v>2488642.44508</v>
      </c>
      <c r="S99" s="162">
        <v>2506750.1727700001</v>
      </c>
      <c r="T99" s="162">
        <v>2389798.4012199999</v>
      </c>
      <c r="U99" s="162">
        <v>2395715.8349899999</v>
      </c>
      <c r="V99" s="162">
        <v>2579146.7600000002</v>
      </c>
      <c r="W99" s="162">
        <v>2540836.2600000002</v>
      </c>
      <c r="X99" s="162">
        <v>2476850</v>
      </c>
      <c r="Y99" s="162">
        <v>3107181</v>
      </c>
      <c r="Z99" s="162">
        <v>2634127</v>
      </c>
      <c r="AA99" s="162">
        <v>2560842</v>
      </c>
      <c r="AB99" s="162">
        <v>2506208</v>
      </c>
      <c r="AC99" s="162">
        <v>2618803</v>
      </c>
      <c r="AD99" s="162">
        <v>2835309</v>
      </c>
      <c r="AE99" s="162">
        <v>2698089</v>
      </c>
      <c r="AF99" s="162">
        <v>2618246</v>
      </c>
      <c r="AG99" s="162">
        <v>2671597</v>
      </c>
      <c r="AH99" s="162">
        <v>2612779</v>
      </c>
      <c r="AI99" s="162">
        <v>2551833</v>
      </c>
      <c r="AJ99" s="162">
        <v>2598218</v>
      </c>
      <c r="AK99" s="162">
        <v>2505265</v>
      </c>
      <c r="AL99" s="162">
        <v>2500125</v>
      </c>
      <c r="AM99" s="162">
        <v>2465141</v>
      </c>
      <c r="AN99" s="162">
        <v>2419274</v>
      </c>
      <c r="AO99" s="162">
        <v>2390180</v>
      </c>
      <c r="AP99" s="162">
        <v>2045282</v>
      </c>
      <c r="AQ99" s="162">
        <v>2073029.3596399999</v>
      </c>
      <c r="AR99" s="162">
        <f>AR80+AR64</f>
        <v>1976219.8050899995</v>
      </c>
      <c r="AS99" s="162">
        <f>AS80+AS64</f>
        <v>1958539.5651900005</v>
      </c>
      <c r="AT99" s="162">
        <f>AT80+AT64</f>
        <v>2009626.1587699999</v>
      </c>
    </row>
    <row r="100" spans="1:46" ht="15" thickBot="1"/>
    <row r="101" spans="1:46" ht="16" customHeight="1" thickTop="1" thickBot="1">
      <c r="A101" s="185"/>
      <c r="B101" s="27" t="s">
        <v>95</v>
      </c>
      <c r="C101" s="391">
        <v>2015</v>
      </c>
      <c r="D101" s="391"/>
      <c r="E101" s="391"/>
      <c r="F101" s="391"/>
      <c r="G101" s="392">
        <v>2016</v>
      </c>
      <c r="H101" s="391"/>
      <c r="I101" s="391"/>
      <c r="J101" s="391"/>
      <c r="K101" s="392">
        <v>2017</v>
      </c>
      <c r="L101" s="391"/>
      <c r="M101" s="391"/>
      <c r="N101" s="391"/>
      <c r="O101" s="392">
        <v>2018</v>
      </c>
      <c r="P101" s="391"/>
      <c r="Q101" s="391"/>
      <c r="R101" s="391"/>
      <c r="S101" s="392">
        <v>2019</v>
      </c>
      <c r="T101" s="391"/>
      <c r="U101" s="391"/>
      <c r="V101" s="391"/>
      <c r="W101" s="392">
        <v>2020</v>
      </c>
      <c r="X101" s="391"/>
      <c r="Y101" s="391"/>
      <c r="Z101" s="391"/>
      <c r="AA101" s="392">
        <v>2021</v>
      </c>
      <c r="AB101" s="391"/>
      <c r="AC101" s="391"/>
      <c r="AD101" s="391"/>
      <c r="AE101" s="392">
        <v>2022</v>
      </c>
      <c r="AF101" s="391"/>
      <c r="AG101" s="391"/>
      <c r="AH101" s="391"/>
      <c r="AI101" s="392">
        <v>2023</v>
      </c>
      <c r="AJ101" s="391"/>
      <c r="AK101" s="391"/>
      <c r="AL101" s="391"/>
      <c r="AM101" s="392">
        <v>2024</v>
      </c>
      <c r="AN101" s="391"/>
      <c r="AO101" s="391"/>
      <c r="AP101" s="391"/>
      <c r="AQ101" s="393">
        <v>2025</v>
      </c>
      <c r="AR101" s="394"/>
      <c r="AS101" s="394"/>
      <c r="AT101" s="394"/>
    </row>
    <row r="102" spans="1:46" ht="16" customHeight="1" thickTop="1">
      <c r="A102" s="185"/>
      <c r="B102" s="28" t="s">
        <v>97</v>
      </c>
      <c r="C102" s="29" t="s">
        <v>0</v>
      </c>
      <c r="D102" s="29" t="s">
        <v>1</v>
      </c>
      <c r="E102" s="29" t="s">
        <v>2</v>
      </c>
      <c r="F102" s="29" t="s">
        <v>3</v>
      </c>
      <c r="G102" s="29" t="s">
        <v>4</v>
      </c>
      <c r="H102" s="29" t="s">
        <v>5</v>
      </c>
      <c r="I102" s="29" t="s">
        <v>6</v>
      </c>
      <c r="J102" s="29" t="s">
        <v>7</v>
      </c>
      <c r="K102" s="29" t="s">
        <v>8</v>
      </c>
      <c r="L102" s="29" t="s">
        <v>90</v>
      </c>
      <c r="M102" s="29" t="s">
        <v>102</v>
      </c>
      <c r="N102" s="29" t="s">
        <v>103</v>
      </c>
      <c r="O102" s="29" t="s">
        <v>104</v>
      </c>
      <c r="P102" s="29" t="s">
        <v>106</v>
      </c>
      <c r="Q102" s="29" t="s">
        <v>107</v>
      </c>
      <c r="R102" s="29" t="s">
        <v>108</v>
      </c>
      <c r="S102" s="29" t="s">
        <v>109</v>
      </c>
      <c r="T102" s="29" t="s">
        <v>111</v>
      </c>
      <c r="U102" s="29" t="s">
        <v>116</v>
      </c>
      <c r="V102" s="29" t="s">
        <v>117</v>
      </c>
      <c r="W102" s="29" t="s">
        <v>159</v>
      </c>
      <c r="X102" s="29" t="s">
        <v>178</v>
      </c>
      <c r="Y102" s="29" t="s">
        <v>181</v>
      </c>
      <c r="Z102" s="29" t="s">
        <v>197</v>
      </c>
      <c r="AA102" s="29" t="s">
        <v>199</v>
      </c>
      <c r="AB102" s="29" t="s">
        <v>201</v>
      </c>
      <c r="AC102" s="29" t="s">
        <v>204</v>
      </c>
      <c r="AD102" s="29" t="s">
        <v>206</v>
      </c>
      <c r="AE102" s="29" t="s">
        <v>209</v>
      </c>
      <c r="AF102" s="29" t="s">
        <v>214</v>
      </c>
      <c r="AG102" s="29" t="s">
        <v>222</v>
      </c>
      <c r="AH102" s="29" t="s">
        <v>226</v>
      </c>
      <c r="AI102" s="29" t="s">
        <v>244</v>
      </c>
      <c r="AJ102" s="29" t="s">
        <v>248</v>
      </c>
      <c r="AK102" s="29" t="s">
        <v>266</v>
      </c>
      <c r="AL102" s="29" t="str">
        <f t="shared" ref="AL102:AQ102" si="2">AL63</f>
        <v>4T23</v>
      </c>
      <c r="AM102" s="29" t="str">
        <f t="shared" si="2"/>
        <v>1T24</v>
      </c>
      <c r="AN102" s="29" t="str">
        <f t="shared" si="2"/>
        <v>2T24</v>
      </c>
      <c r="AO102" s="29" t="str">
        <f t="shared" si="2"/>
        <v>3T24</v>
      </c>
      <c r="AP102" s="29" t="str">
        <f t="shared" si="2"/>
        <v>4T24</v>
      </c>
      <c r="AQ102" s="29" t="str">
        <f t="shared" si="2"/>
        <v>1T25</v>
      </c>
      <c r="AR102" s="29" t="str">
        <f>AR8</f>
        <v>2T25</v>
      </c>
      <c r="AS102" s="29" t="str">
        <f>AS8</f>
        <v>3T25</v>
      </c>
      <c r="AT102" s="29" t="str">
        <f>AT8</f>
        <v>4T25</v>
      </c>
    </row>
    <row r="103" spans="1:46">
      <c r="A103" s="193"/>
      <c r="B103" s="154" t="s">
        <v>71</v>
      </c>
      <c r="C103" s="149">
        <v>172127.55099000002</v>
      </c>
      <c r="D103" s="149">
        <v>158977.53881999999</v>
      </c>
      <c r="E103" s="149">
        <v>152372.57922000001</v>
      </c>
      <c r="F103" s="149">
        <v>120973.41197000002</v>
      </c>
      <c r="G103" s="149">
        <v>138571.60404999999</v>
      </c>
      <c r="H103" s="149">
        <v>154164.68278</v>
      </c>
      <c r="I103" s="149">
        <v>174989.9057</v>
      </c>
      <c r="J103" s="149">
        <v>157632.48388000001</v>
      </c>
      <c r="K103" s="149">
        <v>218454.33975000001</v>
      </c>
      <c r="L103" s="149">
        <v>228314.85995999997</v>
      </c>
      <c r="M103" s="149">
        <v>296788.22258</v>
      </c>
      <c r="N103" s="149">
        <v>250721.82550000001</v>
      </c>
      <c r="O103" s="149">
        <v>245769.18507000001</v>
      </c>
      <c r="P103" s="149">
        <v>212482.0655</v>
      </c>
      <c r="Q103" s="149">
        <v>287374.62627000001</v>
      </c>
      <c r="R103" s="149">
        <v>205697.81451</v>
      </c>
      <c r="S103" s="149">
        <v>216964.77877999999</v>
      </c>
      <c r="T103" s="149">
        <v>195628.24584999998</v>
      </c>
      <c r="U103" s="149">
        <v>223878.49076000002</v>
      </c>
      <c r="V103" s="149">
        <v>281846.08999999997</v>
      </c>
      <c r="W103" s="149">
        <v>255129.84999999998</v>
      </c>
      <c r="X103" s="149">
        <v>206270</v>
      </c>
      <c r="Y103" s="149">
        <v>228802</v>
      </c>
      <c r="Z103" s="149">
        <v>259603</v>
      </c>
      <c r="AA103" s="149">
        <v>254103</v>
      </c>
      <c r="AB103" s="149">
        <v>257129</v>
      </c>
      <c r="AC103" s="149">
        <v>399706</v>
      </c>
      <c r="AD103" s="149">
        <v>376946</v>
      </c>
      <c r="AE103" s="149">
        <v>383610</v>
      </c>
      <c r="AF103" s="149">
        <v>339924</v>
      </c>
      <c r="AG103" s="149">
        <v>399061</v>
      </c>
      <c r="AH103" s="149">
        <v>358220</v>
      </c>
      <c r="AI103" s="149">
        <v>302181</v>
      </c>
      <c r="AJ103" s="149">
        <v>312162</v>
      </c>
      <c r="AK103" s="149">
        <v>217053</v>
      </c>
      <c r="AL103" s="149">
        <v>272100</v>
      </c>
      <c r="AM103" s="149">
        <v>223569</v>
      </c>
      <c r="AN103" s="149">
        <v>228330.20384</v>
      </c>
      <c r="AO103" s="149">
        <v>234756.58858000001</v>
      </c>
      <c r="AP103" s="149">
        <v>245293.8259</v>
      </c>
      <c r="AQ103" s="149">
        <v>243134.72383</v>
      </c>
      <c r="AR103" s="149">
        <f>SUM(AR104:AR122)</f>
        <v>187218.04307000001</v>
      </c>
      <c r="AS103" s="149">
        <f>SUM(AS104:AS122)</f>
        <v>191481.78522000002</v>
      </c>
      <c r="AT103" s="149">
        <f>SUM(AT104:AT122)</f>
        <v>211231.31786000001</v>
      </c>
    </row>
    <row r="104" spans="1:46">
      <c r="A104" s="193"/>
      <c r="B104" s="163" t="s">
        <v>72</v>
      </c>
      <c r="C104" s="152">
        <v>39493.65352</v>
      </c>
      <c r="D104" s="152">
        <v>36635.498419999996</v>
      </c>
      <c r="E104" s="152">
        <v>42710.604859999999</v>
      </c>
      <c r="F104" s="152">
        <v>32467.414329999996</v>
      </c>
      <c r="G104" s="152">
        <v>34417.12659</v>
      </c>
      <c r="H104" s="152">
        <v>29193.78573</v>
      </c>
      <c r="I104" s="152">
        <v>34791.60239</v>
      </c>
      <c r="J104" s="152">
        <v>18799.738100000002</v>
      </c>
      <c r="K104" s="152">
        <v>90901.919829999999</v>
      </c>
      <c r="L104" s="152">
        <v>80857.997870000007</v>
      </c>
      <c r="M104" s="152">
        <v>109766.34213999999</v>
      </c>
      <c r="N104" s="152">
        <v>79189</v>
      </c>
      <c r="O104" s="152">
        <v>63380.50647</v>
      </c>
      <c r="P104" s="152">
        <v>90644.778519999993</v>
      </c>
      <c r="Q104" s="152">
        <v>147128.22599000001</v>
      </c>
      <c r="R104" s="152">
        <v>68866.933910000007</v>
      </c>
      <c r="S104" s="152">
        <v>61712.625220000002</v>
      </c>
      <c r="T104" s="152">
        <v>61215.286489999999</v>
      </c>
      <c r="U104" s="152">
        <v>76086.012700000007</v>
      </c>
      <c r="V104" s="152">
        <v>106769.02</v>
      </c>
      <c r="W104" s="152">
        <v>72110.649999999994</v>
      </c>
      <c r="X104" s="152">
        <v>67452</v>
      </c>
      <c r="Y104" s="152">
        <v>54284</v>
      </c>
      <c r="Z104" s="152">
        <v>78984</v>
      </c>
      <c r="AA104" s="152">
        <v>66432</v>
      </c>
      <c r="AB104" s="152">
        <v>47457</v>
      </c>
      <c r="AC104" s="152">
        <v>106934</v>
      </c>
      <c r="AD104" s="152">
        <v>105657</v>
      </c>
      <c r="AE104" s="152">
        <v>41345</v>
      </c>
      <c r="AF104" s="152">
        <v>41729</v>
      </c>
      <c r="AG104" s="152">
        <v>43858</v>
      </c>
      <c r="AH104" s="152">
        <v>58747</v>
      </c>
      <c r="AI104" s="152">
        <v>49387</v>
      </c>
      <c r="AJ104" s="152">
        <v>46167</v>
      </c>
      <c r="AK104" s="152">
        <v>41988</v>
      </c>
      <c r="AL104" s="152">
        <v>51453</v>
      </c>
      <c r="AM104" s="152">
        <v>43259</v>
      </c>
      <c r="AN104" s="152">
        <v>26220</v>
      </c>
      <c r="AO104" s="152">
        <v>27337</v>
      </c>
      <c r="AP104" s="152">
        <v>34921</v>
      </c>
      <c r="AQ104" s="152">
        <v>54489.772010000001</v>
      </c>
      <c r="AR104" s="152">
        <v>51964.935500000007</v>
      </c>
      <c r="AS104" s="152">
        <v>53561.356110000008</v>
      </c>
      <c r="AT104" s="152">
        <v>70217.630099999995</v>
      </c>
    </row>
    <row r="105" spans="1:46">
      <c r="A105" s="193"/>
      <c r="B105" s="163" t="s">
        <v>207</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v>0</v>
      </c>
      <c r="AE105" s="152">
        <v>0</v>
      </c>
      <c r="AF105" s="152">
        <v>0</v>
      </c>
      <c r="AG105" s="152">
        <v>0</v>
      </c>
      <c r="AH105" s="152">
        <v>0</v>
      </c>
      <c r="AI105" s="152">
        <v>0</v>
      </c>
      <c r="AJ105" s="152">
        <v>0</v>
      </c>
      <c r="AK105" s="152">
        <v>0</v>
      </c>
      <c r="AL105" s="152">
        <v>0</v>
      </c>
      <c r="AM105" s="152">
        <v>0</v>
      </c>
      <c r="AN105" s="152">
        <v>0</v>
      </c>
      <c r="AO105" s="152">
        <v>0</v>
      </c>
      <c r="AP105" s="152">
        <v>0</v>
      </c>
      <c r="AQ105" s="152">
        <v>0</v>
      </c>
      <c r="AR105" s="152">
        <v>0</v>
      </c>
      <c r="AS105" s="152">
        <v>0</v>
      </c>
      <c r="AT105" s="152">
        <v>0</v>
      </c>
    </row>
    <row r="106" spans="1:46">
      <c r="A106" s="193"/>
      <c r="B106" s="163" t="s">
        <v>74</v>
      </c>
      <c r="C106" s="152">
        <v>14179.731480000006</v>
      </c>
      <c r="D106" s="152">
        <v>16614.517980000001</v>
      </c>
      <c r="E106" s="152">
        <v>16097.000940000002</v>
      </c>
      <c r="F106" s="152">
        <v>21580.771710000001</v>
      </c>
      <c r="G106" s="152">
        <v>26321.461940000012</v>
      </c>
      <c r="H106" s="152">
        <v>35621.11005000001</v>
      </c>
      <c r="I106" s="152">
        <v>48487.241330000012</v>
      </c>
      <c r="J106" s="152">
        <v>26321</v>
      </c>
      <c r="K106" s="152">
        <v>56712.594650000006</v>
      </c>
      <c r="L106" s="152">
        <v>64196.428500000009</v>
      </c>
      <c r="M106" s="152">
        <v>79445.814920000019</v>
      </c>
      <c r="N106" s="152">
        <v>26994</v>
      </c>
      <c r="O106" s="152">
        <v>102001.22504</v>
      </c>
      <c r="P106" s="152">
        <v>24040.046260000003</v>
      </c>
      <c r="Q106" s="152">
        <v>29141.392480000002</v>
      </c>
      <c r="R106" s="152">
        <v>23686.81971</v>
      </c>
      <c r="S106" s="152">
        <v>26711.565579999999</v>
      </c>
      <c r="T106" s="152">
        <v>25249.033490000002</v>
      </c>
      <c r="U106" s="152">
        <v>28231.695370000001</v>
      </c>
      <c r="V106" s="152">
        <v>25236.06</v>
      </c>
      <c r="W106" s="152">
        <v>27107.91</v>
      </c>
      <c r="X106" s="152">
        <v>34925</v>
      </c>
      <c r="Y106" s="152">
        <v>33199</v>
      </c>
      <c r="Z106" s="152">
        <v>29253</v>
      </c>
      <c r="AA106" s="152">
        <v>25029</v>
      </c>
      <c r="AB106" s="152">
        <v>33976</v>
      </c>
      <c r="AC106" s="152">
        <v>28063</v>
      </c>
      <c r="AD106" s="152">
        <v>29897</v>
      </c>
      <c r="AE106" s="152">
        <v>44976</v>
      </c>
      <c r="AF106" s="152">
        <v>49368</v>
      </c>
      <c r="AG106" s="152">
        <v>54342</v>
      </c>
      <c r="AH106" s="152">
        <v>53774</v>
      </c>
      <c r="AI106" s="152">
        <v>46103</v>
      </c>
      <c r="AJ106" s="152">
        <v>52981</v>
      </c>
      <c r="AK106" s="152">
        <v>35263</v>
      </c>
      <c r="AL106" s="152">
        <v>36518</v>
      </c>
      <c r="AM106" s="152">
        <v>38861</v>
      </c>
      <c r="AN106" s="152">
        <v>41718</v>
      </c>
      <c r="AO106" s="152">
        <v>45836</v>
      </c>
      <c r="AP106" s="152">
        <v>45722</v>
      </c>
      <c r="AQ106" s="152">
        <v>44419.229810000004</v>
      </c>
      <c r="AR106" s="152">
        <v>3119.626370000005</v>
      </c>
      <c r="AS106" s="152">
        <v>2092.456320000008</v>
      </c>
      <c r="AT106" s="152">
        <v>1000.5075900000111</v>
      </c>
    </row>
    <row r="107" spans="1:46">
      <c r="A107" s="193"/>
      <c r="B107" s="163" t="s">
        <v>105</v>
      </c>
      <c r="C107" s="152">
        <v>3371.85025</v>
      </c>
      <c r="D107" s="152">
        <v>3183.0972700000002</v>
      </c>
      <c r="E107" s="152">
        <v>3855.84645</v>
      </c>
      <c r="F107" s="152">
        <v>4344.16878</v>
      </c>
      <c r="G107" s="152">
        <v>4329.07924</v>
      </c>
      <c r="H107" s="152">
        <v>3862.1408799999999</v>
      </c>
      <c r="I107" s="152">
        <v>3975.2181799999998</v>
      </c>
      <c r="J107" s="152">
        <v>3919.64923</v>
      </c>
      <c r="K107" s="152">
        <v>5172.2112100000004</v>
      </c>
      <c r="L107" s="152">
        <v>7119.4848099999999</v>
      </c>
      <c r="M107" s="152">
        <v>8835.2500999999993</v>
      </c>
      <c r="N107" s="152">
        <v>3786</v>
      </c>
      <c r="O107" s="152">
        <v>4355.2640299999994</v>
      </c>
      <c r="P107" s="152">
        <v>4913.6373800000001</v>
      </c>
      <c r="Q107" s="152">
        <v>5250.5276800000011</v>
      </c>
      <c r="R107" s="152">
        <v>4112.4397899999994</v>
      </c>
      <c r="S107" s="152">
        <v>4222.0779199999997</v>
      </c>
      <c r="T107" s="152">
        <v>5238.0043999999998</v>
      </c>
      <c r="U107" s="152">
        <v>5203.2691700000005</v>
      </c>
      <c r="V107" s="152">
        <v>4166.9399999999996</v>
      </c>
      <c r="W107" s="152">
        <v>4662.87</v>
      </c>
      <c r="X107" s="152">
        <v>5392</v>
      </c>
      <c r="Y107" s="152">
        <v>5789</v>
      </c>
      <c r="Z107" s="152">
        <v>4853</v>
      </c>
      <c r="AA107" s="152">
        <v>5439</v>
      </c>
      <c r="AB107" s="152">
        <v>5267</v>
      </c>
      <c r="AC107" s="152">
        <v>5510</v>
      </c>
      <c r="AD107" s="152">
        <v>4406</v>
      </c>
      <c r="AE107" s="152">
        <v>6223</v>
      </c>
      <c r="AF107" s="152">
        <v>8018</v>
      </c>
      <c r="AG107" s="152">
        <v>9218</v>
      </c>
      <c r="AH107" s="152">
        <v>10261</v>
      </c>
      <c r="AI107" s="152">
        <v>6063</v>
      </c>
      <c r="AJ107" s="152">
        <v>7619</v>
      </c>
      <c r="AK107" s="152">
        <v>9102</v>
      </c>
      <c r="AL107" s="152">
        <v>10014</v>
      </c>
      <c r="AM107" s="152">
        <v>5579</v>
      </c>
      <c r="AN107" s="152">
        <v>7133</v>
      </c>
      <c r="AO107" s="152">
        <v>10085</v>
      </c>
      <c r="AP107" s="152">
        <v>10014</v>
      </c>
      <c r="AQ107" s="152">
        <v>6653.4853200000007</v>
      </c>
      <c r="AR107" s="152">
        <v>4360.0241399999995</v>
      </c>
      <c r="AS107" s="152">
        <v>4864.5420699999995</v>
      </c>
      <c r="AT107" s="152">
        <v>4316.7241599999998</v>
      </c>
    </row>
    <row r="108" spans="1:46">
      <c r="A108" s="193"/>
      <c r="B108" s="163" t="s">
        <v>122</v>
      </c>
      <c r="C108" s="149">
        <v>0</v>
      </c>
      <c r="D108" s="149">
        <v>0</v>
      </c>
      <c r="E108" s="149">
        <v>0</v>
      </c>
      <c r="F108" s="149">
        <v>0</v>
      </c>
      <c r="G108" s="149">
        <v>0</v>
      </c>
      <c r="H108" s="149">
        <v>0</v>
      </c>
      <c r="I108" s="149">
        <v>0</v>
      </c>
      <c r="J108" s="149">
        <v>0</v>
      </c>
      <c r="K108" s="149">
        <v>0</v>
      </c>
      <c r="L108" s="149">
        <v>0</v>
      </c>
      <c r="M108" s="149">
        <v>0</v>
      </c>
      <c r="N108" s="149">
        <v>0</v>
      </c>
      <c r="O108" s="149">
        <v>1367.34086</v>
      </c>
      <c r="P108" s="149">
        <v>2655.0308300000002</v>
      </c>
      <c r="Q108" s="149">
        <v>4094.9507000000003</v>
      </c>
      <c r="R108" s="149">
        <v>6455.8717400000005</v>
      </c>
      <c r="S108" s="149">
        <v>1544.3677600000001</v>
      </c>
      <c r="T108" s="149">
        <v>3088.73558</v>
      </c>
      <c r="U108" s="149">
        <v>4641.40056</v>
      </c>
      <c r="V108" s="149">
        <v>6456.38</v>
      </c>
      <c r="W108" s="149">
        <v>1447.78</v>
      </c>
      <c r="X108" s="149">
        <v>2923</v>
      </c>
      <c r="Y108" s="149">
        <v>4691</v>
      </c>
      <c r="Z108" s="149">
        <v>7837</v>
      </c>
      <c r="AA108" s="149">
        <v>1672</v>
      </c>
      <c r="AB108" s="149">
        <v>3215</v>
      </c>
      <c r="AC108" s="149">
        <v>4303</v>
      </c>
      <c r="AD108" s="149">
        <v>7134</v>
      </c>
      <c r="AE108" s="149">
        <v>0</v>
      </c>
      <c r="AF108" s="149">
        <v>0</v>
      </c>
      <c r="AG108" s="149">
        <v>0</v>
      </c>
      <c r="AH108" s="149">
        <v>0</v>
      </c>
      <c r="AI108" s="149">
        <v>0</v>
      </c>
      <c r="AJ108" s="149">
        <v>0</v>
      </c>
      <c r="AK108" s="149">
        <v>0</v>
      </c>
      <c r="AL108" s="152">
        <v>0</v>
      </c>
      <c r="AM108" s="152">
        <v>0</v>
      </c>
      <c r="AN108" s="152">
        <v>0</v>
      </c>
      <c r="AO108" s="152">
        <v>0</v>
      </c>
      <c r="AP108" s="152">
        <v>0</v>
      </c>
      <c r="AQ108" s="152">
        <v>0</v>
      </c>
      <c r="AR108" s="152">
        <v>3083.8638300000002</v>
      </c>
      <c r="AS108" s="152">
        <v>4256.3599699999995</v>
      </c>
      <c r="AT108" s="152">
        <v>7934.3319000000001</v>
      </c>
    </row>
    <row r="109" spans="1:46">
      <c r="A109" s="193"/>
      <c r="B109" s="163" t="s">
        <v>124</v>
      </c>
      <c r="C109" s="152">
        <v>0</v>
      </c>
      <c r="D109" s="152">
        <v>0</v>
      </c>
      <c r="E109" s="152">
        <v>0</v>
      </c>
      <c r="F109" s="152">
        <v>0</v>
      </c>
      <c r="G109" s="152">
        <v>9944.6538699999983</v>
      </c>
      <c r="H109" s="152">
        <v>19949.574779999999</v>
      </c>
      <c r="I109" s="152">
        <v>34236.222150000001</v>
      </c>
      <c r="J109" s="152">
        <v>44376.35007</v>
      </c>
      <c r="K109" s="152">
        <v>50366.888189999998</v>
      </c>
      <c r="L109" s="152">
        <v>56285.126130000004</v>
      </c>
      <c r="M109" s="152">
        <v>63776.627240000002</v>
      </c>
      <c r="N109" s="152">
        <v>68468.00387</v>
      </c>
      <c r="O109" s="152">
        <v>59468.525000000001</v>
      </c>
      <c r="P109" s="152">
        <v>65514.85815</v>
      </c>
      <c r="Q109" s="152">
        <v>73153.684340000007</v>
      </c>
      <c r="R109" s="152">
        <v>80872.408599999995</v>
      </c>
      <c r="S109" s="152">
        <v>86093.691909999994</v>
      </c>
      <c r="T109" s="152">
        <v>82041.421359999993</v>
      </c>
      <c r="U109" s="152">
        <v>86599.752800000002</v>
      </c>
      <c r="V109" s="152">
        <v>89702.57</v>
      </c>
      <c r="W109" s="152">
        <v>96955.33</v>
      </c>
      <c r="X109" s="152">
        <v>70367</v>
      </c>
      <c r="Y109" s="152">
        <v>101239</v>
      </c>
      <c r="Z109" s="152">
        <v>0</v>
      </c>
      <c r="AA109" s="152">
        <v>0</v>
      </c>
      <c r="AB109" s="152">
        <v>0</v>
      </c>
      <c r="AC109" s="152">
        <v>0</v>
      </c>
      <c r="AD109" s="152">
        <v>0</v>
      </c>
      <c r="AE109" s="152">
        <v>0</v>
      </c>
      <c r="AF109" s="152">
        <v>0</v>
      </c>
      <c r="AG109" s="152">
        <v>0</v>
      </c>
      <c r="AH109" s="152">
        <v>0</v>
      </c>
      <c r="AI109" s="152">
        <v>0</v>
      </c>
      <c r="AJ109" s="152">
        <v>0</v>
      </c>
      <c r="AK109" s="152">
        <v>0</v>
      </c>
      <c r="AL109" s="152">
        <v>0</v>
      </c>
      <c r="AM109" s="152">
        <v>0</v>
      </c>
      <c r="AN109" s="152">
        <v>0</v>
      </c>
      <c r="AO109" s="152">
        <v>0</v>
      </c>
      <c r="AP109" s="152">
        <v>0</v>
      </c>
      <c r="AQ109" s="152">
        <v>0</v>
      </c>
      <c r="AR109" s="152">
        <v>0</v>
      </c>
      <c r="AS109" s="152">
        <v>0</v>
      </c>
      <c r="AT109" s="152">
        <v>0</v>
      </c>
    </row>
    <row r="110" spans="1:46">
      <c r="A110" s="193"/>
      <c r="B110" s="163" t="s">
        <v>125</v>
      </c>
      <c r="C110" s="152">
        <v>15672.452469999998</v>
      </c>
      <c r="D110" s="152">
        <v>6970.5645199999999</v>
      </c>
      <c r="E110" s="152">
        <v>6244.5674400000007</v>
      </c>
      <c r="F110" s="152">
        <v>10554.54616</v>
      </c>
      <c r="G110" s="152">
        <v>14975.39385</v>
      </c>
      <c r="H110" s="152">
        <v>19304.411370000002</v>
      </c>
      <c r="I110" s="152">
        <v>6335.63951</v>
      </c>
      <c r="J110" s="152">
        <v>10855.74648</v>
      </c>
      <c r="K110" s="152">
        <v>15300.72587</v>
      </c>
      <c r="L110" s="152">
        <v>19378.913610000003</v>
      </c>
      <c r="M110" s="152">
        <v>5942.8613299999997</v>
      </c>
      <c r="N110" s="152">
        <v>10424.821629999999</v>
      </c>
      <c r="O110" s="152">
        <v>3726.0668500000002</v>
      </c>
      <c r="P110" s="152">
        <v>3433.79414</v>
      </c>
      <c r="Q110" s="152">
        <v>3037.9194300000004</v>
      </c>
      <c r="R110" s="152">
        <v>3226.3408599999998</v>
      </c>
      <c r="S110" s="152">
        <v>3505.4462999999996</v>
      </c>
      <c r="T110" s="152">
        <v>2590.4495000000002</v>
      </c>
      <c r="U110" s="152">
        <v>2668.01656</v>
      </c>
      <c r="V110" s="152">
        <v>2655.05</v>
      </c>
      <c r="W110" s="152">
        <v>2467.41</v>
      </c>
      <c r="X110" s="152">
        <v>4401</v>
      </c>
      <c r="Y110" s="152">
        <v>7670</v>
      </c>
      <c r="Z110" s="152">
        <v>0</v>
      </c>
      <c r="AA110" s="152">
        <v>0</v>
      </c>
      <c r="AB110" s="152">
        <v>0</v>
      </c>
      <c r="AC110" s="152">
        <v>0</v>
      </c>
      <c r="AD110" s="152">
        <v>0</v>
      </c>
      <c r="AE110" s="152">
        <v>0</v>
      </c>
      <c r="AF110" s="152">
        <v>0</v>
      </c>
      <c r="AG110" s="152">
        <v>0</v>
      </c>
      <c r="AH110" s="152">
        <v>0</v>
      </c>
      <c r="AI110" s="152">
        <v>0</v>
      </c>
      <c r="AJ110" s="152">
        <v>0</v>
      </c>
      <c r="AK110" s="152">
        <v>0</v>
      </c>
      <c r="AL110" s="152">
        <v>0</v>
      </c>
      <c r="AM110" s="152">
        <v>0</v>
      </c>
      <c r="AN110" s="152">
        <v>0</v>
      </c>
      <c r="AO110" s="152">
        <v>0</v>
      </c>
      <c r="AP110" s="152">
        <v>0</v>
      </c>
      <c r="AQ110" s="152">
        <v>0</v>
      </c>
      <c r="AR110" s="152">
        <v>0</v>
      </c>
      <c r="AS110" s="152">
        <v>0</v>
      </c>
      <c r="AT110" s="152">
        <v>0</v>
      </c>
    </row>
    <row r="111" spans="1:46">
      <c r="A111" s="193"/>
      <c r="B111" s="163" t="s">
        <v>126</v>
      </c>
      <c r="C111" s="119">
        <v>0</v>
      </c>
      <c r="D111" s="119">
        <v>0</v>
      </c>
      <c r="E111" s="119">
        <v>0</v>
      </c>
      <c r="F111" s="119">
        <v>0</v>
      </c>
      <c r="G111" s="119">
        <v>0</v>
      </c>
      <c r="H111" s="119">
        <v>0</v>
      </c>
      <c r="I111" s="119">
        <v>0</v>
      </c>
      <c r="J111" s="119">
        <v>0</v>
      </c>
      <c r="K111" s="119">
        <v>0</v>
      </c>
      <c r="L111" s="119">
        <v>0</v>
      </c>
      <c r="M111" s="119">
        <v>0</v>
      </c>
      <c r="N111" s="119">
        <v>0</v>
      </c>
      <c r="O111" s="119">
        <v>-1669.0331000000001</v>
      </c>
      <c r="P111" s="119">
        <v>-1360.4491799999998</v>
      </c>
      <c r="Q111" s="119">
        <v>-1245.3583500000002</v>
      </c>
      <c r="R111" s="119">
        <v>-1523.94442</v>
      </c>
      <c r="S111" s="119">
        <v>-1513.7511200000001</v>
      </c>
      <c r="T111" s="119">
        <v>-1495.63067</v>
      </c>
      <c r="U111" s="119">
        <v>-1474.0716499999999</v>
      </c>
      <c r="V111" s="119">
        <v>-1448.81</v>
      </c>
      <c r="W111" s="119">
        <v>-1415.44</v>
      </c>
      <c r="X111" s="119">
        <v>-1381</v>
      </c>
      <c r="Y111" s="119">
        <v>-1339</v>
      </c>
      <c r="Z111" s="119">
        <v>0</v>
      </c>
      <c r="AA111" s="119">
        <v>0</v>
      </c>
      <c r="AB111" s="119">
        <v>0</v>
      </c>
      <c r="AC111" s="119">
        <v>0</v>
      </c>
      <c r="AD111" s="119">
        <v>0</v>
      </c>
      <c r="AE111" s="119">
        <v>0</v>
      </c>
      <c r="AF111" s="119">
        <v>0</v>
      </c>
      <c r="AG111" s="119">
        <v>0</v>
      </c>
      <c r="AH111" s="119">
        <v>0</v>
      </c>
      <c r="AI111" s="119">
        <v>0</v>
      </c>
      <c r="AJ111" s="119">
        <v>0</v>
      </c>
      <c r="AK111" s="119">
        <v>0</v>
      </c>
      <c r="AL111" s="152">
        <v>0</v>
      </c>
      <c r="AM111" s="152">
        <v>0</v>
      </c>
      <c r="AN111" s="152">
        <v>0</v>
      </c>
      <c r="AO111" s="152">
        <v>0</v>
      </c>
      <c r="AP111" s="152">
        <v>0</v>
      </c>
      <c r="AQ111" s="152">
        <v>0</v>
      </c>
      <c r="AR111" s="152">
        <v>0</v>
      </c>
      <c r="AS111" s="152">
        <v>0</v>
      </c>
      <c r="AT111" s="152">
        <v>0</v>
      </c>
    </row>
    <row r="112" spans="1:46">
      <c r="A112" s="193"/>
      <c r="B112" s="163" t="s">
        <v>127</v>
      </c>
      <c r="C112" s="149">
        <v>0</v>
      </c>
      <c r="D112" s="149">
        <v>0</v>
      </c>
      <c r="E112" s="149">
        <v>0</v>
      </c>
      <c r="F112" s="149">
        <v>0</v>
      </c>
      <c r="G112" s="149">
        <v>0</v>
      </c>
      <c r="H112" s="149">
        <v>0</v>
      </c>
      <c r="I112" s="149">
        <v>0</v>
      </c>
      <c r="J112" s="149">
        <v>0</v>
      </c>
      <c r="K112" s="149">
        <v>0</v>
      </c>
      <c r="L112" s="149">
        <v>0</v>
      </c>
      <c r="M112" s="149">
        <v>0</v>
      </c>
      <c r="N112" s="149">
        <v>0</v>
      </c>
      <c r="O112" s="149">
        <v>0</v>
      </c>
      <c r="P112" s="149">
        <v>0</v>
      </c>
      <c r="Q112" s="149">
        <v>0</v>
      </c>
      <c r="R112" s="149">
        <v>0</v>
      </c>
      <c r="S112" s="149">
        <v>0</v>
      </c>
      <c r="T112" s="149">
        <v>0</v>
      </c>
      <c r="U112" s="149">
        <v>0</v>
      </c>
      <c r="V112" s="149">
        <v>0</v>
      </c>
      <c r="W112" s="149">
        <v>0</v>
      </c>
      <c r="X112" s="149">
        <v>0</v>
      </c>
      <c r="Y112" s="149">
        <v>0</v>
      </c>
      <c r="Z112" s="149">
        <v>0</v>
      </c>
      <c r="AA112" s="149">
        <v>0</v>
      </c>
      <c r="AB112" s="149">
        <v>0</v>
      </c>
      <c r="AC112" s="149">
        <v>0</v>
      </c>
      <c r="AD112" s="149">
        <v>0</v>
      </c>
      <c r="AE112" s="149">
        <v>0</v>
      </c>
      <c r="AF112" s="149">
        <v>0</v>
      </c>
      <c r="AG112" s="149">
        <v>0</v>
      </c>
      <c r="AH112" s="149">
        <v>0</v>
      </c>
      <c r="AI112" s="149">
        <v>0</v>
      </c>
      <c r="AJ112" s="149">
        <v>0</v>
      </c>
      <c r="AK112" s="149">
        <v>0</v>
      </c>
      <c r="AL112" s="152">
        <v>0</v>
      </c>
      <c r="AM112" s="152">
        <v>0</v>
      </c>
      <c r="AN112" s="152">
        <v>0</v>
      </c>
      <c r="AO112" s="152">
        <v>0</v>
      </c>
      <c r="AP112" s="152">
        <v>0</v>
      </c>
      <c r="AQ112" s="152">
        <v>0</v>
      </c>
      <c r="AR112" s="152">
        <v>0</v>
      </c>
      <c r="AS112" s="152">
        <v>0</v>
      </c>
      <c r="AT112" s="152">
        <v>0</v>
      </c>
    </row>
    <row r="113" spans="1:46">
      <c r="A113" s="193"/>
      <c r="B113" s="163" t="s">
        <v>349</v>
      </c>
      <c r="C113" s="168">
        <v>0</v>
      </c>
      <c r="D113" s="168">
        <v>0</v>
      </c>
      <c r="E113" s="168">
        <v>0</v>
      </c>
      <c r="F113" s="168">
        <v>0</v>
      </c>
      <c r="G113" s="168">
        <v>0</v>
      </c>
      <c r="H113" s="168">
        <v>0</v>
      </c>
      <c r="I113" s="168">
        <v>0</v>
      </c>
      <c r="J113" s="168">
        <v>0</v>
      </c>
      <c r="K113" s="168">
        <v>0</v>
      </c>
      <c r="L113" s="168">
        <v>0</v>
      </c>
      <c r="M113" s="168">
        <v>0</v>
      </c>
      <c r="N113" s="168">
        <v>0</v>
      </c>
      <c r="O113" s="168">
        <v>0</v>
      </c>
      <c r="P113" s="168">
        <v>0</v>
      </c>
      <c r="Q113" s="168">
        <v>0</v>
      </c>
      <c r="R113" s="168">
        <v>0</v>
      </c>
      <c r="S113" s="168">
        <v>0</v>
      </c>
      <c r="T113" s="168">
        <v>0</v>
      </c>
      <c r="U113" s="168">
        <v>0</v>
      </c>
      <c r="V113" s="168">
        <v>0</v>
      </c>
      <c r="W113" s="168">
        <v>0</v>
      </c>
      <c r="X113" s="168">
        <v>0</v>
      </c>
      <c r="Y113" s="168">
        <v>0</v>
      </c>
      <c r="Z113" s="168">
        <v>0</v>
      </c>
      <c r="AA113" s="168">
        <v>0</v>
      </c>
      <c r="AB113" s="168">
        <v>0</v>
      </c>
      <c r="AC113" s="168">
        <v>0</v>
      </c>
      <c r="AD113" s="168">
        <v>0</v>
      </c>
      <c r="AE113" s="168">
        <v>0</v>
      </c>
      <c r="AF113" s="168">
        <v>0</v>
      </c>
      <c r="AG113" s="168">
        <v>0</v>
      </c>
      <c r="AH113" s="168">
        <v>0</v>
      </c>
      <c r="AI113" s="168">
        <v>0</v>
      </c>
      <c r="AJ113" s="168">
        <v>0</v>
      </c>
      <c r="AK113" s="168">
        <v>0</v>
      </c>
      <c r="AL113" s="152">
        <v>0</v>
      </c>
      <c r="AM113" s="152">
        <v>0</v>
      </c>
      <c r="AN113" s="152">
        <v>0</v>
      </c>
      <c r="AO113" s="152">
        <v>0</v>
      </c>
      <c r="AP113" s="152">
        <v>0</v>
      </c>
      <c r="AQ113" s="152">
        <v>0</v>
      </c>
      <c r="AR113" s="152">
        <v>0</v>
      </c>
      <c r="AS113" s="152">
        <v>0</v>
      </c>
      <c r="AT113" s="152">
        <v>0</v>
      </c>
    </row>
    <row r="114" spans="1:46">
      <c r="A114" s="193"/>
      <c r="B114" s="163" t="s">
        <v>350</v>
      </c>
      <c r="C114" s="149">
        <v>0</v>
      </c>
      <c r="D114" s="149">
        <v>0</v>
      </c>
      <c r="E114" s="149">
        <v>0</v>
      </c>
      <c r="F114" s="152">
        <v>0</v>
      </c>
      <c r="G114" s="152">
        <v>0</v>
      </c>
      <c r="H114" s="152">
        <v>0</v>
      </c>
      <c r="I114" s="152">
        <v>0</v>
      </c>
      <c r="J114" s="152">
        <v>0</v>
      </c>
      <c r="K114" s="152">
        <v>0</v>
      </c>
      <c r="L114" s="152">
        <v>0</v>
      </c>
      <c r="M114" s="152">
        <v>0</v>
      </c>
      <c r="N114" s="152">
        <v>0</v>
      </c>
      <c r="O114" s="152">
        <v>0</v>
      </c>
      <c r="P114" s="152">
        <v>0</v>
      </c>
      <c r="Q114" s="152">
        <v>0</v>
      </c>
      <c r="R114" s="152">
        <v>0</v>
      </c>
      <c r="S114" s="152">
        <v>0</v>
      </c>
      <c r="T114" s="152">
        <v>0</v>
      </c>
      <c r="U114" s="152">
        <v>0</v>
      </c>
      <c r="V114" s="152">
        <v>0</v>
      </c>
      <c r="W114" s="152">
        <v>0</v>
      </c>
      <c r="X114" s="152">
        <v>0</v>
      </c>
      <c r="Y114" s="152">
        <v>0</v>
      </c>
      <c r="Z114" s="152">
        <v>0</v>
      </c>
      <c r="AA114" s="152">
        <v>0</v>
      </c>
      <c r="AB114" s="152">
        <v>0</v>
      </c>
      <c r="AC114" s="152">
        <v>0</v>
      </c>
      <c r="AD114" s="152">
        <v>0</v>
      </c>
      <c r="AE114" s="152">
        <v>0</v>
      </c>
      <c r="AF114" s="152">
        <v>0</v>
      </c>
      <c r="AG114" s="152">
        <v>0</v>
      </c>
      <c r="AH114" s="152">
        <v>0</v>
      </c>
      <c r="AI114" s="152">
        <v>0</v>
      </c>
      <c r="AJ114" s="152">
        <v>0</v>
      </c>
      <c r="AK114" s="152">
        <v>0</v>
      </c>
      <c r="AL114" s="152">
        <v>0</v>
      </c>
      <c r="AM114" s="152">
        <v>0</v>
      </c>
      <c r="AN114" s="152">
        <v>0</v>
      </c>
      <c r="AO114" s="152">
        <v>0</v>
      </c>
      <c r="AP114" s="152">
        <v>0</v>
      </c>
      <c r="AQ114" s="152">
        <v>0</v>
      </c>
      <c r="AR114" s="152">
        <v>0</v>
      </c>
      <c r="AS114" s="152">
        <v>0</v>
      </c>
      <c r="AT114" s="152">
        <v>0</v>
      </c>
    </row>
    <row r="115" spans="1:46">
      <c r="A115" s="193"/>
      <c r="B115" s="163" t="s">
        <v>351</v>
      </c>
      <c r="C115" s="149">
        <v>0</v>
      </c>
      <c r="D115" s="149">
        <v>0</v>
      </c>
      <c r="E115" s="149">
        <v>0</v>
      </c>
      <c r="F115" s="152">
        <v>0</v>
      </c>
      <c r="G115" s="152">
        <v>0</v>
      </c>
      <c r="H115" s="152">
        <v>0</v>
      </c>
      <c r="I115" s="152">
        <v>0</v>
      </c>
      <c r="J115" s="152">
        <v>0</v>
      </c>
      <c r="K115" s="152">
        <v>0</v>
      </c>
      <c r="L115" s="152">
        <v>0</v>
      </c>
      <c r="M115" s="152">
        <v>0</v>
      </c>
      <c r="N115" s="152">
        <v>0</v>
      </c>
      <c r="O115" s="152">
        <v>0</v>
      </c>
      <c r="P115" s="152">
        <v>0</v>
      </c>
      <c r="Q115" s="152">
        <v>0</v>
      </c>
      <c r="R115" s="152">
        <v>0</v>
      </c>
      <c r="S115" s="152">
        <v>0</v>
      </c>
      <c r="T115" s="152">
        <v>0</v>
      </c>
      <c r="U115" s="152">
        <v>0</v>
      </c>
      <c r="V115" s="152">
        <v>0</v>
      </c>
      <c r="W115" s="152">
        <v>0</v>
      </c>
      <c r="X115" s="152">
        <v>0</v>
      </c>
      <c r="Y115" s="152">
        <v>0</v>
      </c>
      <c r="Z115" s="152">
        <v>0</v>
      </c>
      <c r="AA115" s="152">
        <v>0</v>
      </c>
      <c r="AB115" s="152">
        <v>0</v>
      </c>
      <c r="AC115" s="152">
        <v>0</v>
      </c>
      <c r="AD115" s="152">
        <v>0</v>
      </c>
      <c r="AE115" s="152">
        <v>0</v>
      </c>
      <c r="AF115" s="152">
        <v>0</v>
      </c>
      <c r="AG115" s="152">
        <v>0</v>
      </c>
      <c r="AH115" s="152">
        <v>0</v>
      </c>
      <c r="AI115" s="152">
        <v>0</v>
      </c>
      <c r="AJ115" s="152">
        <v>0</v>
      </c>
      <c r="AK115" s="152">
        <v>0</v>
      </c>
      <c r="AL115" s="152">
        <v>0</v>
      </c>
      <c r="AM115" s="152">
        <v>0</v>
      </c>
      <c r="AN115" s="152">
        <v>0</v>
      </c>
      <c r="AO115" s="152">
        <v>0</v>
      </c>
      <c r="AP115" s="152">
        <v>0</v>
      </c>
      <c r="AQ115" s="152">
        <v>0</v>
      </c>
      <c r="AR115" s="152">
        <v>0</v>
      </c>
      <c r="AS115" s="152">
        <v>0</v>
      </c>
      <c r="AT115" s="152">
        <v>0</v>
      </c>
    </row>
    <row r="116" spans="1:46">
      <c r="A116" s="193"/>
      <c r="B116" s="163" t="s">
        <v>272</v>
      </c>
      <c r="C116" s="149"/>
      <c r="D116" s="149"/>
      <c r="E116" s="149"/>
      <c r="F116" s="152"/>
      <c r="G116" s="152"/>
      <c r="H116" s="152"/>
      <c r="I116" s="152"/>
      <c r="J116" s="152"/>
      <c r="K116" s="152"/>
      <c r="L116" s="152"/>
      <c r="M116" s="152"/>
      <c r="N116" s="152"/>
      <c r="O116" s="152"/>
      <c r="P116" s="152"/>
      <c r="Q116" s="152"/>
      <c r="R116" s="152"/>
      <c r="S116" s="152"/>
      <c r="T116" s="152"/>
      <c r="U116" s="152"/>
      <c r="V116" s="152"/>
      <c r="W116" s="152"/>
      <c r="X116" s="152"/>
      <c r="Y116" s="152"/>
      <c r="Z116" s="152"/>
      <c r="AA116" s="152"/>
      <c r="AB116" s="152"/>
      <c r="AC116" s="152"/>
      <c r="AD116" s="152"/>
      <c r="AE116" s="152"/>
      <c r="AF116" s="152"/>
      <c r="AG116" s="152"/>
      <c r="AH116" s="152"/>
      <c r="AI116" s="152"/>
      <c r="AJ116" s="152"/>
      <c r="AK116" s="152"/>
      <c r="AL116" s="152"/>
      <c r="AM116" s="152"/>
      <c r="AN116" s="152"/>
      <c r="AO116" s="152"/>
      <c r="AP116" s="152"/>
      <c r="AQ116" s="152"/>
      <c r="AR116" s="152">
        <v>119676.88083000001</v>
      </c>
      <c r="AS116" s="152">
        <v>121363.16043</v>
      </c>
      <c r="AT116" s="152">
        <v>124127.05997</v>
      </c>
    </row>
    <row r="117" spans="1:46">
      <c r="A117" s="193"/>
      <c r="B117" s="163" t="s">
        <v>110</v>
      </c>
      <c r="C117" s="149">
        <v>0</v>
      </c>
      <c r="D117" s="149">
        <v>0</v>
      </c>
      <c r="E117" s="149">
        <v>0</v>
      </c>
      <c r="F117" s="152">
        <v>0</v>
      </c>
      <c r="G117" s="152">
        <v>0</v>
      </c>
      <c r="H117" s="152">
        <v>0</v>
      </c>
      <c r="I117" s="152">
        <v>0</v>
      </c>
      <c r="J117" s="152">
        <v>0</v>
      </c>
      <c r="K117" s="152">
        <v>0</v>
      </c>
      <c r="L117" s="152">
        <v>0</v>
      </c>
      <c r="M117" s="152">
        <v>0</v>
      </c>
      <c r="N117" s="152">
        <v>0</v>
      </c>
      <c r="O117" s="152">
        <v>0</v>
      </c>
      <c r="P117" s="152">
        <v>0</v>
      </c>
      <c r="Q117" s="152">
        <v>0</v>
      </c>
      <c r="R117" s="152">
        <v>0</v>
      </c>
      <c r="S117" s="152">
        <v>1619.7144099999998</v>
      </c>
      <c r="T117" s="152">
        <v>1243.3793000000001</v>
      </c>
      <c r="U117" s="152">
        <v>1261.1521499999999</v>
      </c>
      <c r="V117" s="152">
        <v>4701.1099999999997</v>
      </c>
      <c r="W117" s="152">
        <v>4733.55</v>
      </c>
      <c r="X117" s="152">
        <v>4648</v>
      </c>
      <c r="Y117" s="152">
        <v>5179</v>
      </c>
      <c r="Z117" s="152">
        <v>4782</v>
      </c>
      <c r="AA117" s="152">
        <v>3687</v>
      </c>
      <c r="AB117" s="152">
        <v>2710</v>
      </c>
      <c r="AC117" s="152">
        <v>2897</v>
      </c>
      <c r="AD117" s="152">
        <v>5031</v>
      </c>
      <c r="AE117" s="152">
        <v>4530</v>
      </c>
      <c r="AF117" s="152">
        <v>4231</v>
      </c>
      <c r="AG117" s="152">
        <v>6308</v>
      </c>
      <c r="AH117" s="152">
        <v>6338</v>
      </c>
      <c r="AI117" s="152">
        <v>6849</v>
      </c>
      <c r="AJ117" s="152">
        <v>6665</v>
      </c>
      <c r="AK117" s="152">
        <v>7011</v>
      </c>
      <c r="AL117" s="152">
        <v>6577</v>
      </c>
      <c r="AM117" s="152">
        <v>7113</v>
      </c>
      <c r="AN117" s="152">
        <v>5615</v>
      </c>
      <c r="AO117" s="152">
        <v>4502</v>
      </c>
      <c r="AP117" s="152">
        <v>3539</v>
      </c>
      <c r="AQ117" s="152">
        <v>4681.8083699999997</v>
      </c>
      <c r="AR117" s="152">
        <v>2355.0176299999998</v>
      </c>
      <c r="AS117" s="152">
        <v>1378.41122</v>
      </c>
      <c r="AT117" s="152">
        <v>1236.0467900000001</v>
      </c>
    </row>
    <row r="118" spans="1:46">
      <c r="A118" s="193"/>
      <c r="B118" s="163" t="s">
        <v>176</v>
      </c>
      <c r="C118" s="149">
        <v>0</v>
      </c>
      <c r="D118" s="149">
        <v>0</v>
      </c>
      <c r="E118" s="149">
        <v>0</v>
      </c>
      <c r="F118" s="152">
        <v>0</v>
      </c>
      <c r="G118" s="152">
        <v>0</v>
      </c>
      <c r="H118" s="152">
        <v>0</v>
      </c>
      <c r="I118" s="152">
        <v>0</v>
      </c>
      <c r="J118" s="152">
        <v>0</v>
      </c>
      <c r="K118" s="152">
        <v>0</v>
      </c>
      <c r="L118" s="152">
        <v>0</v>
      </c>
      <c r="M118" s="152">
        <v>0</v>
      </c>
      <c r="N118" s="152">
        <v>0</v>
      </c>
      <c r="O118" s="152">
        <v>0</v>
      </c>
      <c r="P118" s="152">
        <v>1453.9222</v>
      </c>
      <c r="Q118" s="152">
        <v>0</v>
      </c>
      <c r="R118" s="152">
        <v>0</v>
      </c>
      <c r="S118" s="152">
        <v>0</v>
      </c>
      <c r="T118" s="152">
        <v>0</v>
      </c>
      <c r="U118" s="152">
        <v>0</v>
      </c>
      <c r="V118" s="152">
        <v>0</v>
      </c>
      <c r="W118" s="152">
        <v>0</v>
      </c>
      <c r="X118" s="152">
        <v>0</v>
      </c>
      <c r="Y118" s="152">
        <v>0</v>
      </c>
      <c r="Z118" s="152">
        <v>0</v>
      </c>
      <c r="AA118" s="152">
        <v>0</v>
      </c>
      <c r="AB118" s="152">
        <v>0</v>
      </c>
      <c r="AC118" s="152">
        <v>0</v>
      </c>
      <c r="AD118" s="152">
        <v>0</v>
      </c>
      <c r="AE118" s="152">
        <v>0</v>
      </c>
      <c r="AF118" s="152">
        <v>0</v>
      </c>
      <c r="AG118" s="152">
        <v>0</v>
      </c>
      <c r="AH118" s="152">
        <v>0</v>
      </c>
      <c r="AI118" s="152">
        <v>0</v>
      </c>
      <c r="AJ118" s="152">
        <v>0</v>
      </c>
      <c r="AK118" s="152">
        <v>0</v>
      </c>
      <c r="AL118" s="152">
        <v>0</v>
      </c>
      <c r="AM118" s="152">
        <v>0</v>
      </c>
      <c r="AN118" s="152">
        <v>0</v>
      </c>
      <c r="AO118" s="152">
        <v>0</v>
      </c>
      <c r="AP118" s="152">
        <v>0</v>
      </c>
      <c r="AQ118" s="152">
        <v>0</v>
      </c>
      <c r="AR118" s="152">
        <v>0</v>
      </c>
      <c r="AS118" s="152">
        <v>0</v>
      </c>
      <c r="AT118" s="152">
        <v>0</v>
      </c>
    </row>
    <row r="119" spans="1:46">
      <c r="A119" s="193"/>
      <c r="B119" s="163" t="s">
        <v>120</v>
      </c>
      <c r="C119" s="152">
        <v>0</v>
      </c>
      <c r="D119" s="152">
        <v>0</v>
      </c>
      <c r="E119" s="152">
        <v>0</v>
      </c>
      <c r="F119" s="152">
        <v>0</v>
      </c>
      <c r="G119" s="152">
        <v>0</v>
      </c>
      <c r="H119" s="152">
        <v>0</v>
      </c>
      <c r="I119" s="152">
        <v>0</v>
      </c>
      <c r="J119" s="152">
        <v>0</v>
      </c>
      <c r="K119" s="152">
        <v>0</v>
      </c>
      <c r="L119" s="152">
        <v>0</v>
      </c>
      <c r="M119" s="152">
        <v>0</v>
      </c>
      <c r="N119" s="152">
        <v>0</v>
      </c>
      <c r="O119" s="152">
        <v>2538.2899200000002</v>
      </c>
      <c r="P119" s="152">
        <v>9649.4471999999987</v>
      </c>
      <c r="Q119" s="152">
        <v>13360.284</v>
      </c>
      <c r="R119" s="152">
        <v>6542.9443200000005</v>
      </c>
      <c r="S119" s="152">
        <v>18846.040800000002</v>
      </c>
      <c r="T119" s="152">
        <v>1752.5663999999999</v>
      </c>
      <c r="U119" s="152">
        <v>4790.2630999999992</v>
      </c>
      <c r="V119" s="152">
        <v>22545.77</v>
      </c>
      <c r="W119" s="152">
        <v>30359.79</v>
      </c>
      <c r="X119" s="152">
        <v>820</v>
      </c>
      <c r="Y119" s="152">
        <v>919</v>
      </c>
      <c r="Z119" s="152">
        <v>116390</v>
      </c>
      <c r="AA119" s="152">
        <v>135345</v>
      </c>
      <c r="AB119" s="152">
        <v>109788</v>
      </c>
      <c r="AC119" s="152">
        <v>198538</v>
      </c>
      <c r="AD119" s="152">
        <v>174375</v>
      </c>
      <c r="AE119" s="152">
        <v>240039</v>
      </c>
      <c r="AF119" s="152">
        <v>194184</v>
      </c>
      <c r="AG119" s="152">
        <v>242767</v>
      </c>
      <c r="AH119" s="152">
        <v>188224</v>
      </c>
      <c r="AI119" s="152">
        <v>188193</v>
      </c>
      <c r="AJ119" s="152">
        <v>192739</v>
      </c>
      <c r="AK119" s="152">
        <v>22</v>
      </c>
      <c r="AL119" s="152">
        <v>50</v>
      </c>
      <c r="AM119" s="152">
        <v>36</v>
      </c>
      <c r="AN119" s="152">
        <v>21</v>
      </c>
      <c r="AO119" s="152">
        <v>48</v>
      </c>
      <c r="AP119" s="152">
        <v>2792</v>
      </c>
      <c r="AQ119" s="152">
        <v>-46908.896460000004</v>
      </c>
      <c r="AR119" s="152">
        <v>2650.45138</v>
      </c>
      <c r="AS119" s="152">
        <v>3955.65031</v>
      </c>
      <c r="AT119" s="152">
        <v>2371.29135</v>
      </c>
    </row>
    <row r="120" spans="1:46">
      <c r="A120" s="193"/>
      <c r="B120" s="163" t="s">
        <v>75</v>
      </c>
      <c r="C120" s="119">
        <v>0</v>
      </c>
      <c r="D120" s="119">
        <v>0</v>
      </c>
      <c r="E120" s="119">
        <v>0</v>
      </c>
      <c r="F120" s="119">
        <v>0</v>
      </c>
      <c r="G120" s="119">
        <v>0</v>
      </c>
      <c r="H120" s="119">
        <v>0</v>
      </c>
      <c r="I120" s="119">
        <v>0</v>
      </c>
      <c r="J120" s="119">
        <v>0</v>
      </c>
      <c r="K120" s="119">
        <v>0</v>
      </c>
      <c r="L120" s="119">
        <v>0</v>
      </c>
      <c r="M120" s="119">
        <v>0</v>
      </c>
      <c r="N120" s="119">
        <v>0</v>
      </c>
      <c r="O120" s="119">
        <v>0</v>
      </c>
      <c r="P120" s="119">
        <v>0</v>
      </c>
      <c r="Q120" s="119">
        <v>0</v>
      </c>
      <c r="R120" s="119">
        <v>0</v>
      </c>
      <c r="S120" s="119">
        <v>0</v>
      </c>
      <c r="T120" s="119">
        <v>0</v>
      </c>
      <c r="U120" s="119">
        <v>0</v>
      </c>
      <c r="V120" s="119">
        <v>0</v>
      </c>
      <c r="W120" s="119">
        <v>0</v>
      </c>
      <c r="X120" s="119">
        <v>0</v>
      </c>
      <c r="Y120" s="119">
        <v>0</v>
      </c>
      <c r="Z120" s="119">
        <v>0</v>
      </c>
      <c r="AA120" s="119">
        <v>0</v>
      </c>
      <c r="AB120" s="119">
        <v>40000</v>
      </c>
      <c r="AC120" s="119">
        <v>40000</v>
      </c>
      <c r="AD120" s="119">
        <v>40000</v>
      </c>
      <c r="AE120" s="119">
        <v>40000</v>
      </c>
      <c r="AF120" s="119">
        <v>35738</v>
      </c>
      <c r="AG120" s="119">
        <v>35738</v>
      </c>
      <c r="AH120" s="119">
        <v>35738</v>
      </c>
      <c r="AI120" s="119">
        <v>0</v>
      </c>
      <c r="AJ120" s="119">
        <v>0</v>
      </c>
      <c r="AK120" s="119">
        <v>0</v>
      </c>
      <c r="AL120" s="152">
        <v>36271</v>
      </c>
      <c r="AM120" s="152">
        <v>0</v>
      </c>
      <c r="AN120" s="152">
        <v>0</v>
      </c>
      <c r="AO120" s="152">
        <v>0</v>
      </c>
      <c r="AP120" s="152">
        <v>0</v>
      </c>
      <c r="AQ120" s="152">
        <v>55062.061569999998</v>
      </c>
      <c r="AR120" s="152">
        <v>0</v>
      </c>
      <c r="AS120" s="152">
        <v>0</v>
      </c>
      <c r="AT120" s="152">
        <v>0</v>
      </c>
    </row>
    <row r="121" spans="1:46">
      <c r="A121" s="193"/>
      <c r="B121" s="163" t="s">
        <v>10</v>
      </c>
      <c r="C121" s="152">
        <v>99409.863270000002</v>
      </c>
      <c r="D121" s="152">
        <v>95573.860629999996</v>
      </c>
      <c r="E121" s="152">
        <v>83464.559530000013</v>
      </c>
      <c r="F121" s="152">
        <v>52026.510990000002</v>
      </c>
      <c r="G121" s="152">
        <v>48583.888559999999</v>
      </c>
      <c r="H121" s="152">
        <v>46233.659969999993</v>
      </c>
      <c r="I121" s="152">
        <v>47163.98214</v>
      </c>
      <c r="J121" s="152">
        <v>53360</v>
      </c>
      <c r="K121" s="152">
        <v>0</v>
      </c>
      <c r="L121" s="152">
        <v>476.90904</v>
      </c>
      <c r="M121" s="152">
        <v>29021.326849999998</v>
      </c>
      <c r="N121" s="152">
        <v>27464</v>
      </c>
      <c r="O121" s="152">
        <v>10601</v>
      </c>
      <c r="P121" s="152">
        <v>11537</v>
      </c>
      <c r="Q121" s="152">
        <v>13453</v>
      </c>
      <c r="R121" s="152">
        <v>13458</v>
      </c>
      <c r="S121" s="152">
        <v>14223</v>
      </c>
      <c r="T121" s="152">
        <v>14705</v>
      </c>
      <c r="U121" s="152">
        <v>15871</v>
      </c>
      <c r="V121" s="152">
        <v>21062</v>
      </c>
      <c r="W121" s="152">
        <v>16700</v>
      </c>
      <c r="X121" s="152">
        <v>16723</v>
      </c>
      <c r="Y121" s="152">
        <v>17171</v>
      </c>
      <c r="Z121" s="152">
        <v>17504</v>
      </c>
      <c r="AA121" s="152">
        <v>16499</v>
      </c>
      <c r="AB121" s="152">
        <v>14716</v>
      </c>
      <c r="AC121" s="152">
        <v>13461</v>
      </c>
      <c r="AD121" s="152">
        <v>10446</v>
      </c>
      <c r="AE121" s="152">
        <v>6497</v>
      </c>
      <c r="AF121" s="152">
        <v>6656</v>
      </c>
      <c r="AG121" s="152">
        <v>6830</v>
      </c>
      <c r="AH121" s="152">
        <v>5138</v>
      </c>
      <c r="AI121" s="152">
        <v>5586</v>
      </c>
      <c r="AJ121" s="152">
        <v>5991</v>
      </c>
      <c r="AK121" s="152">
        <v>123667</v>
      </c>
      <c r="AL121" s="152">
        <v>131217</v>
      </c>
      <c r="AM121" s="152">
        <v>128721</v>
      </c>
      <c r="AN121" s="152">
        <v>147623.20384</v>
      </c>
      <c r="AO121" s="152">
        <v>146948.58858000001</v>
      </c>
      <c r="AP121" s="152">
        <v>148305.8259</v>
      </c>
      <c r="AQ121" s="152">
        <v>124737.26321</v>
      </c>
      <c r="AR121" s="152">
        <v>7.2433899999999998</v>
      </c>
      <c r="AS121" s="152">
        <v>9.848790000000001</v>
      </c>
      <c r="AT121" s="152">
        <v>27.725999999999999</v>
      </c>
    </row>
    <row r="122" spans="1:46">
      <c r="A122" s="193"/>
      <c r="B122" s="163" t="s">
        <v>76</v>
      </c>
      <c r="C122" s="168">
        <v>0</v>
      </c>
      <c r="D122" s="168">
        <v>0</v>
      </c>
      <c r="E122" s="168">
        <v>0</v>
      </c>
      <c r="F122" s="168">
        <v>0</v>
      </c>
      <c r="G122" s="168">
        <v>0</v>
      </c>
      <c r="H122" s="168">
        <v>0</v>
      </c>
      <c r="I122" s="168">
        <v>0</v>
      </c>
      <c r="J122" s="168">
        <v>0</v>
      </c>
      <c r="K122" s="168">
        <v>0</v>
      </c>
      <c r="L122" s="168">
        <v>0</v>
      </c>
      <c r="M122" s="168">
        <v>0</v>
      </c>
      <c r="N122" s="168">
        <v>34396</v>
      </c>
      <c r="O122" s="168">
        <v>0</v>
      </c>
      <c r="P122" s="168">
        <v>0</v>
      </c>
      <c r="Q122" s="168">
        <v>0</v>
      </c>
      <c r="R122" s="168">
        <v>0</v>
      </c>
      <c r="S122" s="168">
        <v>0</v>
      </c>
      <c r="T122" s="168">
        <v>0</v>
      </c>
      <c r="U122" s="168">
        <v>0</v>
      </c>
      <c r="V122" s="168">
        <v>0</v>
      </c>
      <c r="W122" s="168">
        <v>0</v>
      </c>
      <c r="X122" s="168">
        <v>0</v>
      </c>
      <c r="Y122" s="168">
        <v>0</v>
      </c>
      <c r="Z122" s="168">
        <v>0</v>
      </c>
      <c r="AA122" s="168">
        <v>0</v>
      </c>
      <c r="AB122" s="168">
        <v>0</v>
      </c>
      <c r="AC122" s="168">
        <v>0</v>
      </c>
      <c r="AD122" s="168">
        <v>0</v>
      </c>
      <c r="AE122" s="168">
        <v>0</v>
      </c>
      <c r="AF122" s="168">
        <v>0</v>
      </c>
      <c r="AG122" s="168">
        <v>0</v>
      </c>
      <c r="AH122" s="168">
        <v>0</v>
      </c>
      <c r="AI122" s="168">
        <v>0</v>
      </c>
      <c r="AJ122" s="168">
        <v>0</v>
      </c>
      <c r="AK122" s="168">
        <v>0</v>
      </c>
      <c r="AL122" s="152">
        <v>0</v>
      </c>
      <c r="AM122" s="152">
        <v>0</v>
      </c>
      <c r="AN122" s="152">
        <v>0</v>
      </c>
      <c r="AO122" s="152">
        <v>0</v>
      </c>
      <c r="AP122" s="152">
        <v>0</v>
      </c>
      <c r="AQ122" s="152">
        <v>0</v>
      </c>
      <c r="AR122" s="152">
        <v>0</v>
      </c>
      <c r="AS122" s="152">
        <v>0</v>
      </c>
      <c r="AT122" s="152">
        <v>0</v>
      </c>
    </row>
    <row r="123" spans="1:46">
      <c r="A123" s="196"/>
      <c r="B123" s="167" t="s">
        <v>77</v>
      </c>
      <c r="C123" s="149">
        <v>1669564.1524700001</v>
      </c>
      <c r="D123" s="149">
        <v>1713940.17894</v>
      </c>
      <c r="E123" s="149">
        <v>1726610.4898800002</v>
      </c>
      <c r="F123" s="149">
        <v>1745901.4629300004</v>
      </c>
      <c r="G123" s="149">
        <v>1419412.4598000001</v>
      </c>
      <c r="H123" s="149">
        <v>1422977.4846700002</v>
      </c>
      <c r="I123" s="149">
        <v>1412939.4868700001</v>
      </c>
      <c r="J123" s="149">
        <v>1374204</v>
      </c>
      <c r="K123" s="149">
        <v>1413182.80113</v>
      </c>
      <c r="L123" s="149">
        <v>1401673.0269300002</v>
      </c>
      <c r="M123" s="149">
        <v>1334885.1186500003</v>
      </c>
      <c r="N123" s="149">
        <v>1391874.89142</v>
      </c>
      <c r="O123" s="149">
        <v>1010866.40467</v>
      </c>
      <c r="P123" s="149">
        <v>1002045.67623</v>
      </c>
      <c r="Q123" s="149">
        <v>982199.59506999992</v>
      </c>
      <c r="R123" s="149">
        <v>962369.20916000009</v>
      </c>
      <c r="S123" s="149">
        <v>952216.81967</v>
      </c>
      <c r="T123" s="149">
        <v>850790.50199000014</v>
      </c>
      <c r="U123" s="149">
        <v>834280.85494999995</v>
      </c>
      <c r="V123" s="149">
        <v>807092.29999999993</v>
      </c>
      <c r="W123" s="149">
        <v>788499.27</v>
      </c>
      <c r="X123" s="149">
        <v>757098</v>
      </c>
      <c r="Y123" s="149">
        <v>742865</v>
      </c>
      <c r="Z123" s="149">
        <v>734973</v>
      </c>
      <c r="AA123" s="149">
        <v>653170</v>
      </c>
      <c r="AB123" s="149">
        <v>690879</v>
      </c>
      <c r="AC123" s="149">
        <v>632049</v>
      </c>
      <c r="AD123" s="149">
        <v>693538</v>
      </c>
      <c r="AE123" s="149">
        <v>559113</v>
      </c>
      <c r="AF123" s="149">
        <v>563466</v>
      </c>
      <c r="AG123" s="149">
        <v>525857</v>
      </c>
      <c r="AH123" s="149">
        <v>536111</v>
      </c>
      <c r="AI123" s="149">
        <v>501988</v>
      </c>
      <c r="AJ123" s="149">
        <v>507601</v>
      </c>
      <c r="AK123" s="149">
        <v>539963</v>
      </c>
      <c r="AL123" s="149">
        <v>514978</v>
      </c>
      <c r="AM123" s="149">
        <v>495513</v>
      </c>
      <c r="AN123" s="149">
        <v>579854</v>
      </c>
      <c r="AO123" s="149">
        <v>519568</v>
      </c>
      <c r="AP123" s="149">
        <v>502241</v>
      </c>
      <c r="AQ123" s="149">
        <v>489762.26484999998</v>
      </c>
      <c r="AR123" s="149">
        <f>AR124</f>
        <v>456136.50264999998</v>
      </c>
      <c r="AS123" s="149">
        <f>AS124</f>
        <v>439081.18383000005</v>
      </c>
      <c r="AT123" s="149">
        <f>AT124</f>
        <v>474666.22010000009</v>
      </c>
    </row>
    <row r="124" spans="1:46">
      <c r="A124" s="193"/>
      <c r="B124" s="154" t="s">
        <v>78</v>
      </c>
      <c r="C124" s="149">
        <v>1669564.1524700001</v>
      </c>
      <c r="D124" s="149">
        <v>1713940.17894</v>
      </c>
      <c r="E124" s="149">
        <v>1726610.4898800002</v>
      </c>
      <c r="F124" s="149">
        <v>1745901.4629300004</v>
      </c>
      <c r="G124" s="149">
        <v>1419412.4598000001</v>
      </c>
      <c r="H124" s="149">
        <v>1422977.4846700002</v>
      </c>
      <c r="I124" s="149">
        <v>1412939.4868700001</v>
      </c>
      <c r="J124" s="149">
        <v>1374204</v>
      </c>
      <c r="K124" s="149">
        <v>1413182.80113</v>
      </c>
      <c r="L124" s="149">
        <v>1401673.0269300002</v>
      </c>
      <c r="M124" s="149">
        <v>1334885.1186500003</v>
      </c>
      <c r="N124" s="149">
        <v>1391874.89142</v>
      </c>
      <c r="O124" s="149">
        <v>1010866.40467</v>
      </c>
      <c r="P124" s="149">
        <v>1002045.67623</v>
      </c>
      <c r="Q124" s="149">
        <v>982199.59506999992</v>
      </c>
      <c r="R124" s="149">
        <v>962369.20916000009</v>
      </c>
      <c r="S124" s="149">
        <v>952216.81967</v>
      </c>
      <c r="T124" s="149">
        <v>850790.50199000014</v>
      </c>
      <c r="U124" s="149">
        <v>834280.85494999995</v>
      </c>
      <c r="V124" s="149">
        <v>807092.29999999993</v>
      </c>
      <c r="W124" s="149">
        <v>788499.27</v>
      </c>
      <c r="X124" s="149">
        <v>757098</v>
      </c>
      <c r="Y124" s="149">
        <v>742865</v>
      </c>
      <c r="Z124" s="149">
        <v>734973</v>
      </c>
      <c r="AA124" s="149">
        <v>653170</v>
      </c>
      <c r="AB124" s="149">
        <v>690879</v>
      </c>
      <c r="AC124" s="149">
        <v>632049</v>
      </c>
      <c r="AD124" s="149">
        <v>693538</v>
      </c>
      <c r="AE124" s="149">
        <v>559113</v>
      </c>
      <c r="AF124" s="149">
        <v>563466</v>
      </c>
      <c r="AG124" s="149">
        <v>525857</v>
      </c>
      <c r="AH124" s="149">
        <v>536111</v>
      </c>
      <c r="AI124" s="149">
        <v>501988</v>
      </c>
      <c r="AJ124" s="149">
        <v>507601</v>
      </c>
      <c r="AK124" s="149">
        <v>539963</v>
      </c>
      <c r="AL124" s="149">
        <v>514978</v>
      </c>
      <c r="AM124" s="149">
        <v>495513</v>
      </c>
      <c r="AN124" s="149">
        <v>579854</v>
      </c>
      <c r="AO124" s="149">
        <v>519568</v>
      </c>
      <c r="AP124" s="149">
        <v>502241</v>
      </c>
      <c r="AQ124" s="149">
        <v>489762.26484999998</v>
      </c>
      <c r="AR124" s="149">
        <f>SUM(AR125:AR142)</f>
        <v>456136.50264999998</v>
      </c>
      <c r="AS124" s="149">
        <f>SUM(AS125:AS142)</f>
        <v>439081.18383000005</v>
      </c>
      <c r="AT124" s="149">
        <f>SUM(AT125:AT142)</f>
        <v>474666.22010000009</v>
      </c>
    </row>
    <row r="125" spans="1:46">
      <c r="A125" s="193"/>
      <c r="B125" s="163" t="s">
        <v>72</v>
      </c>
      <c r="C125" s="152">
        <v>0</v>
      </c>
      <c r="D125" s="152">
        <v>0</v>
      </c>
      <c r="E125" s="152">
        <v>0</v>
      </c>
      <c r="F125" s="152">
        <v>0</v>
      </c>
      <c r="G125" s="152">
        <v>0</v>
      </c>
      <c r="H125" s="152">
        <v>0</v>
      </c>
      <c r="I125" s="152">
        <v>0</v>
      </c>
      <c r="J125" s="152">
        <v>0</v>
      </c>
      <c r="K125" s="152">
        <v>1510.35998</v>
      </c>
      <c r="L125" s="152">
        <v>287.36907000000002</v>
      </c>
      <c r="M125" s="152">
        <v>0</v>
      </c>
      <c r="N125" s="152">
        <v>0</v>
      </c>
      <c r="O125" s="152">
        <v>177.00700000000001</v>
      </c>
      <c r="P125" s="152">
        <v>-93.813140000000004</v>
      </c>
      <c r="Q125" s="152">
        <v>-93.813140000000004</v>
      </c>
      <c r="R125" s="152">
        <v>0.18685999999999581</v>
      </c>
      <c r="S125" s="152">
        <v>-93.813140000000004</v>
      </c>
      <c r="T125" s="152">
        <v>-93.813140000000004</v>
      </c>
      <c r="U125" s="152">
        <v>-91.258139999999997</v>
      </c>
      <c r="V125" s="152">
        <v>3168.14</v>
      </c>
      <c r="W125" s="152">
        <v>1788.53</v>
      </c>
      <c r="X125" s="152">
        <v>1881</v>
      </c>
      <c r="Y125" s="152">
        <v>2820</v>
      </c>
      <c r="Z125" s="152">
        <v>20091</v>
      </c>
      <c r="AA125" s="152">
        <v>939</v>
      </c>
      <c r="AB125" s="152">
        <v>1717</v>
      </c>
      <c r="AC125" s="152">
        <v>2561</v>
      </c>
      <c r="AD125" s="152">
        <v>4415</v>
      </c>
      <c r="AE125" s="152">
        <v>1167</v>
      </c>
      <c r="AF125" s="152">
        <v>1863</v>
      </c>
      <c r="AG125" s="152">
        <v>1784</v>
      </c>
      <c r="AH125" s="152">
        <v>4231</v>
      </c>
      <c r="AI125" s="152">
        <v>3408</v>
      </c>
      <c r="AJ125" s="152">
        <v>2591</v>
      </c>
      <c r="AK125" s="152">
        <v>3365</v>
      </c>
      <c r="AL125" s="152">
        <v>3988</v>
      </c>
      <c r="AM125" s="152">
        <v>1018</v>
      </c>
      <c r="AN125" s="152">
        <v>1263</v>
      </c>
      <c r="AO125" s="152">
        <v>2775</v>
      </c>
      <c r="AP125" s="152">
        <v>2671</v>
      </c>
      <c r="AQ125" s="152">
        <v>2319.6089500000003</v>
      </c>
      <c r="AR125" s="152">
        <v>1884.98668</v>
      </c>
      <c r="AS125" s="152">
        <v>2924.9602100000002</v>
      </c>
      <c r="AT125" s="152">
        <v>28101.808249999998</v>
      </c>
    </row>
    <row r="126" spans="1:46">
      <c r="A126" s="193"/>
      <c r="B126" s="163" t="s">
        <v>207</v>
      </c>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v>0</v>
      </c>
      <c r="AE126" s="152">
        <v>0</v>
      </c>
      <c r="AF126" s="152">
        <v>0</v>
      </c>
      <c r="AG126" s="152">
        <v>0</v>
      </c>
      <c r="AH126" s="152">
        <v>0</v>
      </c>
      <c r="AI126" s="152">
        <v>0</v>
      </c>
      <c r="AJ126" s="152">
        <v>0</v>
      </c>
      <c r="AK126" s="152">
        <v>0</v>
      </c>
      <c r="AL126" s="152">
        <v>0</v>
      </c>
      <c r="AM126" s="152">
        <v>0</v>
      </c>
      <c r="AN126" s="152">
        <v>0</v>
      </c>
      <c r="AO126" s="152">
        <v>0</v>
      </c>
      <c r="AP126" s="152">
        <v>0</v>
      </c>
      <c r="AQ126" s="152">
        <v>0</v>
      </c>
      <c r="AR126" s="152">
        <v>0</v>
      </c>
      <c r="AS126" s="152">
        <v>0</v>
      </c>
      <c r="AT126" s="152">
        <v>0</v>
      </c>
    </row>
    <row r="127" spans="1:46">
      <c r="A127" s="193"/>
      <c r="B127" s="163" t="s">
        <v>131</v>
      </c>
      <c r="C127" s="149">
        <v>0</v>
      </c>
      <c r="D127" s="149">
        <v>0</v>
      </c>
      <c r="E127" s="149">
        <v>0</v>
      </c>
      <c r="F127" s="149">
        <v>0</v>
      </c>
      <c r="G127" s="149">
        <v>0</v>
      </c>
      <c r="H127" s="149">
        <v>0</v>
      </c>
      <c r="I127" s="149">
        <v>0</v>
      </c>
      <c r="J127" s="152">
        <v>0</v>
      </c>
      <c r="K127" s="152">
        <v>0</v>
      </c>
      <c r="L127" s="152">
        <v>0</v>
      </c>
      <c r="M127" s="152">
        <v>0</v>
      </c>
      <c r="N127" s="152">
        <v>0</v>
      </c>
      <c r="O127" s="152">
        <v>0</v>
      </c>
      <c r="P127" s="152">
        <v>0.22638999999999998</v>
      </c>
      <c r="Q127" s="152">
        <v>0.22638999999999998</v>
      </c>
      <c r="R127" s="152">
        <v>2351</v>
      </c>
      <c r="S127" s="152">
        <v>0.22638999999999998</v>
      </c>
      <c r="T127" s="152">
        <v>0.22638999999999998</v>
      </c>
      <c r="U127" s="152">
        <v>0.22638999999999998</v>
      </c>
      <c r="V127" s="152">
        <v>0.23</v>
      </c>
      <c r="W127" s="152">
        <v>0.23</v>
      </c>
      <c r="X127" s="152">
        <v>0</v>
      </c>
      <c r="Y127" s="152">
        <v>0</v>
      </c>
      <c r="Z127" s="152">
        <v>0</v>
      </c>
      <c r="AA127" s="152">
        <v>0</v>
      </c>
      <c r="AB127" s="152">
        <v>0</v>
      </c>
      <c r="AC127" s="152">
        <v>0</v>
      </c>
      <c r="AD127" s="152">
        <v>0</v>
      </c>
      <c r="AE127" s="152">
        <v>0</v>
      </c>
      <c r="AF127" s="152">
        <v>0</v>
      </c>
      <c r="AG127" s="152">
        <v>0</v>
      </c>
      <c r="AH127" s="152">
        <v>0</v>
      </c>
      <c r="AI127" s="152">
        <v>0</v>
      </c>
      <c r="AJ127" s="152">
        <v>0</v>
      </c>
      <c r="AK127" s="152">
        <v>0</v>
      </c>
      <c r="AL127" s="152">
        <v>0</v>
      </c>
      <c r="AM127" s="152">
        <v>0</v>
      </c>
      <c r="AN127" s="152">
        <v>0</v>
      </c>
      <c r="AO127" s="152">
        <v>0</v>
      </c>
      <c r="AP127" s="152">
        <v>0</v>
      </c>
      <c r="AQ127" s="152">
        <v>0.22638999999999998</v>
      </c>
      <c r="AR127" s="152">
        <v>0.22638999999999998</v>
      </c>
      <c r="AS127" s="152">
        <v>0.22638999999999998</v>
      </c>
      <c r="AT127" s="152">
        <v>0.22638999999999998</v>
      </c>
    </row>
    <row r="128" spans="1:46">
      <c r="A128" s="193"/>
      <c r="B128" s="163" t="s">
        <v>132</v>
      </c>
      <c r="C128" s="149">
        <v>0</v>
      </c>
      <c r="D128" s="149">
        <v>0</v>
      </c>
      <c r="E128" s="149">
        <v>0</v>
      </c>
      <c r="F128" s="149">
        <v>0</v>
      </c>
      <c r="G128" s="149">
        <v>0</v>
      </c>
      <c r="H128" s="149">
        <v>0</v>
      </c>
      <c r="I128" s="149">
        <v>0</v>
      </c>
      <c r="J128" s="152">
        <v>0</v>
      </c>
      <c r="K128" s="152">
        <v>0</v>
      </c>
      <c r="L128" s="152">
        <v>0</v>
      </c>
      <c r="M128" s="152">
        <v>0</v>
      </c>
      <c r="N128" s="152">
        <v>0</v>
      </c>
      <c r="O128" s="152">
        <v>648.81399999999996</v>
      </c>
      <c r="P128" s="152">
        <v>648.81441000000007</v>
      </c>
      <c r="Q128" s="152">
        <v>648.81441000000007</v>
      </c>
      <c r="R128" s="152">
        <v>0</v>
      </c>
      <c r="S128" s="152">
        <v>3189.5215200000002</v>
      </c>
      <c r="T128" s="152">
        <v>5730.2286199999999</v>
      </c>
      <c r="U128" s="152">
        <v>8270.9357300000011</v>
      </c>
      <c r="V128" s="152">
        <v>-0.36000000000058208</v>
      </c>
      <c r="W128" s="152">
        <v>13352.35</v>
      </c>
      <c r="X128" s="152">
        <v>15893</v>
      </c>
      <c r="Y128" s="152">
        <v>18434</v>
      </c>
      <c r="Z128" s="152">
        <v>20974</v>
      </c>
      <c r="AA128" s="152">
        <v>23515</v>
      </c>
      <c r="AB128" s="152">
        <v>26056</v>
      </c>
      <c r="AC128" s="152">
        <v>28597</v>
      </c>
      <c r="AD128" s="152">
        <v>31137</v>
      </c>
      <c r="AE128" s="152">
        <v>33678</v>
      </c>
      <c r="AF128" s="152">
        <v>36219</v>
      </c>
      <c r="AG128" s="152">
        <v>38759</v>
      </c>
      <c r="AH128" s="152">
        <v>46407</v>
      </c>
      <c r="AI128" s="152">
        <v>48548</v>
      </c>
      <c r="AJ128" s="152">
        <v>50405</v>
      </c>
      <c r="AK128" s="152">
        <v>52405</v>
      </c>
      <c r="AL128" s="152">
        <v>54405</v>
      </c>
      <c r="AM128" s="152">
        <v>56421</v>
      </c>
      <c r="AN128" s="152">
        <v>58446</v>
      </c>
      <c r="AO128" s="152">
        <v>60422</v>
      </c>
      <c r="AP128" s="152">
        <v>62747</v>
      </c>
      <c r="AQ128" s="152">
        <v>66796.078569999998</v>
      </c>
      <c r="AR128" s="152">
        <v>65366.048210000001</v>
      </c>
      <c r="AS128" s="152">
        <v>66734.304780000006</v>
      </c>
      <c r="AT128" s="152">
        <v>77251.203680000006</v>
      </c>
    </row>
    <row r="129" spans="1:46">
      <c r="A129" s="193"/>
      <c r="B129" s="163" t="s">
        <v>123</v>
      </c>
      <c r="C129" s="152">
        <v>1242831.6409199999</v>
      </c>
      <c r="D129" s="152">
        <v>1278982.6457999998</v>
      </c>
      <c r="E129" s="152">
        <v>1281877.3446800001</v>
      </c>
      <c r="F129" s="152">
        <v>1287791.6299100001</v>
      </c>
      <c r="G129" s="152">
        <v>1285311.0120699999</v>
      </c>
      <c r="H129" s="152">
        <v>1281144.1607300001</v>
      </c>
      <c r="I129" s="152">
        <v>1272022.0317299999</v>
      </c>
      <c r="J129" s="152">
        <v>1202865.6483400001</v>
      </c>
      <c r="K129" s="152">
        <v>1254692.6044900001</v>
      </c>
      <c r="L129" s="152">
        <v>1241119.9494400001</v>
      </c>
      <c r="M129" s="152">
        <v>1162527.07574</v>
      </c>
      <c r="N129" s="152">
        <v>1144345.58712</v>
      </c>
      <c r="O129" s="152">
        <v>909785.34088000003</v>
      </c>
      <c r="P129" s="152">
        <v>886972.32509000006</v>
      </c>
      <c r="Q129" s="152">
        <v>867756.05703000003</v>
      </c>
      <c r="R129" s="152">
        <v>849162.32062999997</v>
      </c>
      <c r="S129" s="152">
        <v>825488.89579999994</v>
      </c>
      <c r="T129" s="152">
        <v>720140.56617000001</v>
      </c>
      <c r="U129" s="152">
        <v>697355.44238000002</v>
      </c>
      <c r="V129" s="152">
        <v>663799.4</v>
      </c>
      <c r="W129" s="152">
        <v>634121</v>
      </c>
      <c r="X129" s="152">
        <v>596186</v>
      </c>
      <c r="Y129" s="152">
        <v>575586</v>
      </c>
      <c r="Z129" s="152">
        <v>0</v>
      </c>
      <c r="AA129" s="152">
        <v>0</v>
      </c>
      <c r="AB129" s="152">
        <v>0</v>
      </c>
      <c r="AC129" s="152">
        <v>0</v>
      </c>
      <c r="AD129" s="152">
        <v>0</v>
      </c>
      <c r="AE129" s="152">
        <v>0</v>
      </c>
      <c r="AF129" s="152">
        <v>0</v>
      </c>
      <c r="AG129" s="152">
        <v>0</v>
      </c>
      <c r="AH129" s="152">
        <v>0</v>
      </c>
      <c r="AI129" s="152">
        <v>0</v>
      </c>
      <c r="AJ129" s="152">
        <v>0</v>
      </c>
      <c r="AK129" s="152">
        <v>0</v>
      </c>
      <c r="AL129" s="152">
        <v>0</v>
      </c>
      <c r="AM129" s="152">
        <v>0</v>
      </c>
      <c r="AN129" s="152">
        <v>0</v>
      </c>
      <c r="AO129" s="152">
        <v>0</v>
      </c>
      <c r="AP129" s="152">
        <v>0</v>
      </c>
      <c r="AQ129" s="152">
        <v>0</v>
      </c>
      <c r="AR129" s="152">
        <v>0</v>
      </c>
      <c r="AS129" s="152">
        <v>0</v>
      </c>
      <c r="AT129" s="152">
        <v>0</v>
      </c>
    </row>
    <row r="130" spans="1:46">
      <c r="A130" s="193"/>
      <c r="B130" s="163" t="s">
        <v>139</v>
      </c>
      <c r="C130" s="152">
        <v>-13773.300529999999</v>
      </c>
      <c r="D130" s="152">
        <v>-13459.36347</v>
      </c>
      <c r="E130" s="152">
        <v>-13131.86555</v>
      </c>
      <c r="F130" s="152">
        <v>-12794.44743</v>
      </c>
      <c r="G130" s="152">
        <v>-12455.08417</v>
      </c>
      <c r="H130" s="152">
        <v>-12102.860970000002</v>
      </c>
      <c r="I130" s="152">
        <v>-11736.32458</v>
      </c>
      <c r="J130" s="152">
        <v>-11359.64834</v>
      </c>
      <c r="K130" s="152">
        <v>-10981.801150000001</v>
      </c>
      <c r="L130" s="152">
        <v>-10590.827210000001</v>
      </c>
      <c r="M130" s="152">
        <v>-10186.727490000001</v>
      </c>
      <c r="N130" s="152">
        <v>-9774.2938800000011</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52">
        <v>0</v>
      </c>
      <c r="AF130" s="152">
        <v>0</v>
      </c>
      <c r="AG130" s="152">
        <v>0</v>
      </c>
      <c r="AH130" s="152">
        <v>0</v>
      </c>
      <c r="AI130" s="152">
        <v>0</v>
      </c>
      <c r="AJ130" s="152">
        <v>0</v>
      </c>
      <c r="AK130" s="152">
        <v>0</v>
      </c>
      <c r="AL130" s="152">
        <v>0</v>
      </c>
      <c r="AM130" s="152">
        <v>0</v>
      </c>
      <c r="AN130" s="152">
        <v>0</v>
      </c>
      <c r="AO130" s="152">
        <v>0</v>
      </c>
      <c r="AP130" s="152">
        <v>0</v>
      </c>
      <c r="AQ130" s="152">
        <v>0</v>
      </c>
      <c r="AR130" s="152">
        <v>0</v>
      </c>
      <c r="AS130" s="152">
        <v>0</v>
      </c>
      <c r="AT130" s="152">
        <v>0</v>
      </c>
    </row>
    <row r="131" spans="1:46">
      <c r="A131" s="193"/>
      <c r="B131" s="163" t="s">
        <v>133</v>
      </c>
      <c r="C131" s="149">
        <v>0</v>
      </c>
      <c r="D131" s="149">
        <v>0</v>
      </c>
      <c r="E131" s="149">
        <v>0</v>
      </c>
      <c r="F131" s="149">
        <v>0</v>
      </c>
      <c r="G131" s="149">
        <v>0</v>
      </c>
      <c r="H131" s="149">
        <v>0</v>
      </c>
      <c r="I131" s="149">
        <v>0</v>
      </c>
      <c r="J131" s="152">
        <v>0</v>
      </c>
      <c r="K131" s="152">
        <v>0</v>
      </c>
      <c r="L131" s="152">
        <v>0</v>
      </c>
      <c r="M131" s="152">
        <v>0</v>
      </c>
      <c r="N131" s="152">
        <v>0</v>
      </c>
      <c r="O131" s="152">
        <v>-9399.1865699999998</v>
      </c>
      <c r="P131" s="152">
        <v>-6587.3721699999996</v>
      </c>
      <c r="Q131" s="152">
        <v>-47389.193759999995</v>
      </c>
      <c r="R131" s="152">
        <v>-5689.8154599999998</v>
      </c>
      <c r="S131" s="152">
        <v>-5319.4961900000008</v>
      </c>
      <c r="T131" s="152">
        <v>-4955.9294</v>
      </c>
      <c r="U131" s="152">
        <v>-4594.9645700000001</v>
      </c>
      <c r="V131" s="152">
        <v>-4241</v>
      </c>
      <c r="W131" s="152">
        <v>-3904.06</v>
      </c>
      <c r="X131" s="152">
        <v>-3575</v>
      </c>
      <c r="Y131" s="152">
        <v>-3256</v>
      </c>
      <c r="Z131" s="152">
        <v>0</v>
      </c>
      <c r="AA131" s="152">
        <v>0</v>
      </c>
      <c r="AB131" s="152">
        <v>0</v>
      </c>
      <c r="AC131" s="152">
        <v>0</v>
      </c>
      <c r="AD131" s="152">
        <v>0</v>
      </c>
      <c r="AE131" s="152">
        <v>0</v>
      </c>
      <c r="AF131" s="152">
        <v>0</v>
      </c>
      <c r="AG131" s="152">
        <v>0</v>
      </c>
      <c r="AH131" s="152">
        <v>0</v>
      </c>
      <c r="AI131" s="152">
        <v>0</v>
      </c>
      <c r="AJ131" s="152">
        <v>0</v>
      </c>
      <c r="AK131" s="152">
        <v>0</v>
      </c>
      <c r="AL131" s="152">
        <v>0</v>
      </c>
      <c r="AM131" s="152">
        <v>0</v>
      </c>
      <c r="AN131" s="152">
        <v>0</v>
      </c>
      <c r="AO131" s="152">
        <v>0</v>
      </c>
      <c r="AP131" s="152">
        <v>0</v>
      </c>
      <c r="AQ131" s="152">
        <v>0</v>
      </c>
      <c r="AR131" s="152">
        <v>0</v>
      </c>
      <c r="AS131" s="152">
        <v>0</v>
      </c>
      <c r="AT131" s="152">
        <v>0</v>
      </c>
    </row>
    <row r="132" spans="1:46">
      <c r="A132" s="193"/>
      <c r="B132" s="163" t="s">
        <v>134</v>
      </c>
      <c r="C132" s="149">
        <v>0</v>
      </c>
      <c r="D132" s="149">
        <v>0</v>
      </c>
      <c r="E132" s="149">
        <v>0</v>
      </c>
      <c r="F132" s="149">
        <v>0</v>
      </c>
      <c r="G132" s="149">
        <v>0</v>
      </c>
      <c r="H132" s="149">
        <v>0</v>
      </c>
      <c r="I132" s="149">
        <v>0</v>
      </c>
      <c r="J132" s="152">
        <v>0</v>
      </c>
      <c r="K132" s="152">
        <v>0</v>
      </c>
      <c r="L132" s="152">
        <v>0</v>
      </c>
      <c r="M132" s="152">
        <v>0</v>
      </c>
      <c r="N132" s="152">
        <v>0</v>
      </c>
      <c r="O132" s="152">
        <v>-41760.941400000003</v>
      </c>
      <c r="P132" s="152">
        <v>-40463.081829999996</v>
      </c>
      <c r="Q132" s="152">
        <v>0</v>
      </c>
      <c r="R132" s="152">
        <v>-41590.145790000002</v>
      </c>
      <c r="S132" s="152">
        <v>-42148.773729999994</v>
      </c>
      <c r="T132" s="152">
        <v>-42725.133909999997</v>
      </c>
      <c r="U132" s="152">
        <v>-40686.90137</v>
      </c>
      <c r="V132" s="152">
        <v>-41137.69</v>
      </c>
      <c r="W132" s="152">
        <v>-40818.58</v>
      </c>
      <c r="X132" s="152">
        <v>-41076</v>
      </c>
      <c r="Y132" s="152">
        <v>-41261</v>
      </c>
      <c r="Z132" s="152">
        <v>0</v>
      </c>
      <c r="AA132" s="152">
        <v>0</v>
      </c>
      <c r="AB132" s="152">
        <v>0</v>
      </c>
      <c r="AC132" s="152">
        <v>0</v>
      </c>
      <c r="AD132" s="152">
        <v>0</v>
      </c>
      <c r="AE132" s="152">
        <v>0</v>
      </c>
      <c r="AF132" s="152">
        <v>0</v>
      </c>
      <c r="AG132" s="152">
        <v>0</v>
      </c>
      <c r="AH132" s="152">
        <v>0</v>
      </c>
      <c r="AI132" s="152">
        <v>0</v>
      </c>
      <c r="AJ132" s="152">
        <v>0</v>
      </c>
      <c r="AK132" s="152">
        <v>0</v>
      </c>
      <c r="AL132" s="152">
        <v>0</v>
      </c>
      <c r="AM132" s="152">
        <v>0</v>
      </c>
      <c r="AN132" s="152">
        <v>0</v>
      </c>
      <c r="AO132" s="152">
        <v>0</v>
      </c>
      <c r="AP132" s="152">
        <v>0</v>
      </c>
      <c r="AQ132" s="152">
        <v>0</v>
      </c>
      <c r="AR132" s="152">
        <v>0</v>
      </c>
      <c r="AS132" s="152">
        <v>0</v>
      </c>
      <c r="AT132" s="152">
        <v>0</v>
      </c>
    </row>
    <row r="133" spans="1:46">
      <c r="A133" s="193"/>
      <c r="B133" s="163" t="s">
        <v>135</v>
      </c>
      <c r="C133" s="152">
        <v>0</v>
      </c>
      <c r="D133" s="152">
        <v>0</v>
      </c>
      <c r="E133" s="152">
        <v>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52">
        <v>0</v>
      </c>
      <c r="AF133" s="152">
        <v>0</v>
      </c>
      <c r="AG133" s="152">
        <v>0</v>
      </c>
      <c r="AH133" s="152">
        <v>0</v>
      </c>
      <c r="AI133" s="152">
        <v>0</v>
      </c>
      <c r="AJ133" s="152">
        <v>0</v>
      </c>
      <c r="AK133" s="152">
        <v>0</v>
      </c>
      <c r="AL133" s="152">
        <v>0</v>
      </c>
      <c r="AM133" s="152">
        <v>0</v>
      </c>
      <c r="AN133" s="152">
        <v>0</v>
      </c>
      <c r="AO133" s="152">
        <v>0</v>
      </c>
      <c r="AP133" s="152">
        <v>0</v>
      </c>
      <c r="AQ133" s="152">
        <v>0</v>
      </c>
      <c r="AR133" s="152">
        <v>0</v>
      </c>
      <c r="AS133" s="152">
        <v>0</v>
      </c>
      <c r="AT133" s="152">
        <v>0</v>
      </c>
    </row>
    <row r="134" spans="1:46">
      <c r="A134" s="193"/>
      <c r="B134" s="163" t="s">
        <v>136</v>
      </c>
      <c r="C134" s="149">
        <v>0</v>
      </c>
      <c r="D134" s="149">
        <v>0</v>
      </c>
      <c r="E134" s="149">
        <v>0</v>
      </c>
      <c r="F134" s="149">
        <v>0</v>
      </c>
      <c r="G134" s="149">
        <v>0</v>
      </c>
      <c r="H134" s="149">
        <v>0</v>
      </c>
      <c r="I134" s="149">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52">
        <v>0</v>
      </c>
      <c r="AF134" s="152">
        <v>0</v>
      </c>
      <c r="AG134" s="152">
        <v>0</v>
      </c>
      <c r="AH134" s="152">
        <v>0</v>
      </c>
      <c r="AI134" s="152">
        <v>0</v>
      </c>
      <c r="AJ134" s="152">
        <v>0</v>
      </c>
      <c r="AK134" s="152">
        <v>0</v>
      </c>
      <c r="AL134" s="152">
        <v>0</v>
      </c>
      <c r="AM134" s="152">
        <v>0</v>
      </c>
      <c r="AN134" s="152">
        <v>0</v>
      </c>
      <c r="AO134" s="152">
        <v>0</v>
      </c>
      <c r="AP134" s="152">
        <v>0</v>
      </c>
      <c r="AQ134" s="152">
        <v>0</v>
      </c>
      <c r="AR134" s="152">
        <v>0</v>
      </c>
      <c r="AS134" s="152">
        <v>0</v>
      </c>
      <c r="AT134" s="152">
        <v>0</v>
      </c>
    </row>
    <row r="135" spans="1:46">
      <c r="A135" s="193"/>
      <c r="B135" s="163" t="s">
        <v>137</v>
      </c>
      <c r="C135" s="149">
        <v>0</v>
      </c>
      <c r="D135" s="149">
        <v>0</v>
      </c>
      <c r="E135" s="149">
        <v>0</v>
      </c>
      <c r="F135" s="149">
        <v>0</v>
      </c>
      <c r="G135" s="149">
        <v>0</v>
      </c>
      <c r="H135" s="149">
        <v>0</v>
      </c>
      <c r="I135" s="149">
        <v>0</v>
      </c>
      <c r="J135" s="152">
        <v>0</v>
      </c>
      <c r="K135" s="152">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52">
        <v>0</v>
      </c>
      <c r="AF135" s="152">
        <v>0</v>
      </c>
      <c r="AG135" s="152">
        <v>0</v>
      </c>
      <c r="AH135" s="152">
        <v>0</v>
      </c>
      <c r="AI135" s="152">
        <v>0</v>
      </c>
      <c r="AJ135" s="152">
        <v>0</v>
      </c>
      <c r="AK135" s="152">
        <v>0</v>
      </c>
      <c r="AL135" s="152">
        <v>0</v>
      </c>
      <c r="AM135" s="152">
        <v>0</v>
      </c>
      <c r="AN135" s="152">
        <v>0</v>
      </c>
      <c r="AO135" s="152">
        <v>0</v>
      </c>
      <c r="AP135" s="152">
        <v>0</v>
      </c>
      <c r="AQ135" s="152">
        <v>0</v>
      </c>
      <c r="AR135" s="152">
        <v>0</v>
      </c>
      <c r="AS135" s="152">
        <v>0</v>
      </c>
      <c r="AT135" s="152">
        <v>0</v>
      </c>
    </row>
    <row r="136" spans="1:46">
      <c r="A136" s="193"/>
      <c r="B136" s="163" t="s">
        <v>138</v>
      </c>
      <c r="C136" s="149">
        <v>0</v>
      </c>
      <c r="D136" s="149">
        <v>0</v>
      </c>
      <c r="E136" s="149">
        <v>0</v>
      </c>
      <c r="F136" s="149">
        <v>0</v>
      </c>
      <c r="G136" s="149">
        <v>0</v>
      </c>
      <c r="H136" s="149">
        <v>0</v>
      </c>
      <c r="I136" s="149">
        <v>0</v>
      </c>
      <c r="J136" s="152">
        <v>0</v>
      </c>
      <c r="K136" s="152">
        <v>0</v>
      </c>
      <c r="L136" s="152">
        <v>0</v>
      </c>
      <c r="M136" s="152">
        <v>0</v>
      </c>
      <c r="N136" s="152">
        <v>0</v>
      </c>
      <c r="O136" s="152">
        <v>0</v>
      </c>
      <c r="P136" s="152">
        <v>0</v>
      </c>
      <c r="Q136" s="152">
        <v>0</v>
      </c>
      <c r="R136" s="152">
        <v>0</v>
      </c>
      <c r="S136" s="152">
        <v>0</v>
      </c>
      <c r="T136" s="152">
        <v>0</v>
      </c>
      <c r="U136" s="152">
        <v>0</v>
      </c>
      <c r="V136" s="152">
        <v>0</v>
      </c>
      <c r="W136" s="152">
        <v>0</v>
      </c>
      <c r="X136" s="152">
        <v>0</v>
      </c>
      <c r="Y136" s="152">
        <v>0</v>
      </c>
      <c r="Z136" s="152">
        <v>0</v>
      </c>
      <c r="AA136" s="152">
        <v>0</v>
      </c>
      <c r="AB136" s="152">
        <v>0</v>
      </c>
      <c r="AC136" s="152">
        <v>0</v>
      </c>
      <c r="AD136" s="152">
        <v>0</v>
      </c>
      <c r="AE136" s="152">
        <v>0</v>
      </c>
      <c r="AF136" s="152">
        <v>0</v>
      </c>
      <c r="AG136" s="152">
        <v>0</v>
      </c>
      <c r="AH136" s="152">
        <v>0</v>
      </c>
      <c r="AI136" s="152">
        <v>0</v>
      </c>
      <c r="AJ136" s="152">
        <v>0</v>
      </c>
      <c r="AK136" s="152">
        <v>0</v>
      </c>
      <c r="AL136" s="152">
        <v>0</v>
      </c>
      <c r="AM136" s="152">
        <v>0</v>
      </c>
      <c r="AN136" s="152">
        <v>0</v>
      </c>
      <c r="AO136" s="152">
        <v>0</v>
      </c>
      <c r="AP136" s="152">
        <v>0</v>
      </c>
      <c r="AQ136" s="152">
        <v>0</v>
      </c>
      <c r="AR136" s="152">
        <v>0</v>
      </c>
      <c r="AS136" s="152">
        <v>0</v>
      </c>
      <c r="AT136" s="152">
        <v>0</v>
      </c>
    </row>
    <row r="137" spans="1:46">
      <c r="A137" s="193"/>
      <c r="B137" s="163" t="s">
        <v>272</v>
      </c>
      <c r="C137" s="149"/>
      <c r="D137" s="149"/>
      <c r="E137" s="149"/>
      <c r="F137" s="149"/>
      <c r="G137" s="149"/>
      <c r="H137" s="149"/>
      <c r="I137" s="149"/>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152"/>
      <c r="AG137" s="152"/>
      <c r="AH137" s="152"/>
      <c r="AI137" s="152"/>
      <c r="AJ137" s="152"/>
      <c r="AK137" s="152"/>
      <c r="AL137" s="152"/>
      <c r="AM137" s="152"/>
      <c r="AN137" s="152"/>
      <c r="AO137" s="152"/>
      <c r="AP137" s="152"/>
      <c r="AQ137" s="152"/>
      <c r="AR137" s="152">
        <v>82455.96441</v>
      </c>
      <c r="AS137" s="152">
        <v>52099.020649999999</v>
      </c>
      <c r="AT137" s="152">
        <v>20074.277880000001</v>
      </c>
    </row>
    <row r="138" spans="1:46">
      <c r="A138" s="193"/>
      <c r="B138" s="163" t="s">
        <v>110</v>
      </c>
      <c r="C138" s="149">
        <v>0</v>
      </c>
      <c r="D138" s="149">
        <v>0</v>
      </c>
      <c r="E138" s="149">
        <v>0</v>
      </c>
      <c r="F138" s="149">
        <v>0</v>
      </c>
      <c r="G138" s="149">
        <v>0</v>
      </c>
      <c r="H138" s="149">
        <v>0</v>
      </c>
      <c r="I138" s="149">
        <v>0</v>
      </c>
      <c r="J138" s="152">
        <v>0</v>
      </c>
      <c r="K138" s="152">
        <v>0</v>
      </c>
      <c r="L138" s="152">
        <v>0</v>
      </c>
      <c r="M138" s="152">
        <v>0</v>
      </c>
      <c r="N138" s="152">
        <v>0</v>
      </c>
      <c r="O138" s="152">
        <v>0</v>
      </c>
      <c r="P138" s="152">
        <v>0</v>
      </c>
      <c r="Q138" s="152">
        <v>0</v>
      </c>
      <c r="R138" s="152">
        <v>0</v>
      </c>
      <c r="S138" s="152">
        <v>8155.2900199999995</v>
      </c>
      <c r="T138" s="152">
        <v>8217.3391800000009</v>
      </c>
      <c r="U138" s="152">
        <v>7883.7010899999996</v>
      </c>
      <c r="V138" s="152">
        <v>10720.69</v>
      </c>
      <c r="W138" s="152">
        <v>9509.26</v>
      </c>
      <c r="X138" s="152">
        <v>8830</v>
      </c>
      <c r="Y138" s="152">
        <v>7518</v>
      </c>
      <c r="Z138" s="152">
        <v>6707</v>
      </c>
      <c r="AA138" s="152">
        <v>6897</v>
      </c>
      <c r="AB138" s="152">
        <v>6399</v>
      </c>
      <c r="AC138" s="152">
        <v>8249</v>
      </c>
      <c r="AD138" s="152">
        <v>10853</v>
      </c>
      <c r="AE138" s="152">
        <v>10356</v>
      </c>
      <c r="AF138" s="152">
        <v>9402</v>
      </c>
      <c r="AG138" s="152">
        <v>11723</v>
      </c>
      <c r="AH138" s="152">
        <v>9894</v>
      </c>
      <c r="AI138" s="152">
        <v>8495</v>
      </c>
      <c r="AJ138" s="152">
        <v>6636</v>
      </c>
      <c r="AK138" s="152">
        <v>4640</v>
      </c>
      <c r="AL138" s="152">
        <v>3124</v>
      </c>
      <c r="AM138" s="152">
        <v>1711</v>
      </c>
      <c r="AN138" s="152">
        <v>870</v>
      </c>
      <c r="AO138" s="152">
        <v>-47</v>
      </c>
      <c r="AP138" s="152">
        <v>358</v>
      </c>
      <c r="AQ138" s="152">
        <v>3866.53361</v>
      </c>
      <c r="AR138" s="152">
        <v>505.81761999999998</v>
      </c>
      <c r="AS138" s="152">
        <v>386.60159999999996</v>
      </c>
      <c r="AT138" s="152">
        <v>26884.24395</v>
      </c>
    </row>
    <row r="139" spans="1:46">
      <c r="A139" s="193"/>
      <c r="B139" s="163" t="s">
        <v>217</v>
      </c>
      <c r="C139" s="149"/>
      <c r="D139" s="149"/>
      <c r="E139" s="149"/>
      <c r="F139" s="149"/>
      <c r="G139" s="149"/>
      <c r="H139" s="149"/>
      <c r="I139" s="149"/>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c r="AJ139" s="152"/>
      <c r="AK139" s="152">
        <v>257884</v>
      </c>
      <c r="AL139" s="152">
        <v>228717</v>
      </c>
      <c r="AM139" s="152">
        <v>208656</v>
      </c>
      <c r="AN139" s="152">
        <v>190566</v>
      </c>
      <c r="AO139" s="152">
        <v>163418</v>
      </c>
      <c r="AP139" s="152">
        <v>138221</v>
      </c>
      <c r="AQ139" s="152">
        <v>111147.23232</v>
      </c>
      <c r="AR139" s="152">
        <v>0</v>
      </c>
      <c r="AS139" s="152">
        <v>0</v>
      </c>
      <c r="AT139" s="152">
        <v>0</v>
      </c>
    </row>
    <row r="140" spans="1:46">
      <c r="A140" s="193"/>
      <c r="B140" s="163" t="s">
        <v>120</v>
      </c>
      <c r="C140" s="168">
        <v>439856.99767000001</v>
      </c>
      <c r="D140" s="168">
        <v>447768.0822</v>
      </c>
      <c r="E140" s="168">
        <v>457216.19633999997</v>
      </c>
      <c r="F140" s="168">
        <v>468166.92518000002</v>
      </c>
      <c r="G140" s="168">
        <v>144312.74794999999</v>
      </c>
      <c r="H140" s="168">
        <v>152132.88944999996</v>
      </c>
      <c r="I140" s="168">
        <v>151298.71000999998</v>
      </c>
      <c r="J140" s="168">
        <v>150695</v>
      </c>
      <c r="K140" s="168">
        <v>166768.40385999999</v>
      </c>
      <c r="L140" s="168">
        <v>169805.77543999997</v>
      </c>
      <c r="M140" s="168">
        <v>181584.84277999998</v>
      </c>
      <c r="N140" s="168">
        <v>175767.59818</v>
      </c>
      <c r="O140" s="168">
        <v>150179.67447</v>
      </c>
      <c r="P140" s="168">
        <v>160409.81485</v>
      </c>
      <c r="Q140" s="168">
        <v>160266.35728999999</v>
      </c>
      <c r="R140" s="168">
        <v>157134.62833000001</v>
      </c>
      <c r="S140" s="168">
        <v>161944.96900000001</v>
      </c>
      <c r="T140" s="168">
        <v>158782.58240000001</v>
      </c>
      <c r="U140" s="168">
        <v>164401.49309999999</v>
      </c>
      <c r="V140" s="168">
        <v>170402.4</v>
      </c>
      <c r="W140" s="168">
        <v>172628.32</v>
      </c>
      <c r="X140" s="168">
        <v>177039</v>
      </c>
      <c r="Y140" s="168">
        <v>181135</v>
      </c>
      <c r="Z140" s="168">
        <v>683494</v>
      </c>
      <c r="AA140" s="168">
        <v>618078</v>
      </c>
      <c r="AB140" s="168">
        <v>653128</v>
      </c>
      <c r="AC140" s="168">
        <v>589023</v>
      </c>
      <c r="AD140" s="168">
        <v>643518</v>
      </c>
      <c r="AE140" s="168">
        <v>510264</v>
      </c>
      <c r="AF140" s="168">
        <v>511512</v>
      </c>
      <c r="AG140" s="168">
        <v>469123</v>
      </c>
      <c r="AH140" s="168">
        <v>473496</v>
      </c>
      <c r="AI140" s="168">
        <v>439812</v>
      </c>
      <c r="AJ140" s="168">
        <v>446409</v>
      </c>
      <c r="AK140" s="168">
        <v>220320</v>
      </c>
      <c r="AL140" s="152">
        <v>223620</v>
      </c>
      <c r="AM140" s="152">
        <v>226622</v>
      </c>
      <c r="AN140" s="152">
        <v>327606</v>
      </c>
      <c r="AO140" s="152">
        <v>291710</v>
      </c>
      <c r="AP140" s="152">
        <v>297058</v>
      </c>
      <c r="AQ140" s="152">
        <v>304410.15668999997</v>
      </c>
      <c r="AR140" s="152">
        <v>300283.28103999997</v>
      </c>
      <c r="AS140" s="152">
        <v>311277.31571</v>
      </c>
      <c r="AT140" s="152">
        <v>316683.07422000001</v>
      </c>
    </row>
    <row r="141" spans="1:46">
      <c r="A141" s="193"/>
      <c r="B141" s="163" t="s">
        <v>79</v>
      </c>
      <c r="C141" s="152">
        <v>0</v>
      </c>
      <c r="D141" s="152">
        <v>0</v>
      </c>
      <c r="E141" s="152">
        <v>0</v>
      </c>
      <c r="F141" s="152">
        <v>2088.5408600000001</v>
      </c>
      <c r="G141" s="152">
        <v>1594.9695400000001</v>
      </c>
      <c r="H141" s="152">
        <v>1154.4810500000001</v>
      </c>
      <c r="I141" s="152">
        <v>706.25530000000003</v>
      </c>
      <c r="J141" s="152">
        <v>751</v>
      </c>
      <c r="K141" s="152">
        <v>544.41953999999998</v>
      </c>
      <c r="L141" s="152">
        <v>401.94578000000001</v>
      </c>
      <c r="M141" s="152">
        <v>311.11321000000004</v>
      </c>
      <c r="N141" s="152">
        <v>1788</v>
      </c>
      <c r="O141" s="152">
        <v>1235.6962900000001</v>
      </c>
      <c r="P141" s="152">
        <v>1158.7626299999999</v>
      </c>
      <c r="Q141" s="152">
        <v>1011.14685</v>
      </c>
      <c r="R141" s="152">
        <v>1001.03459</v>
      </c>
      <c r="S141" s="152">
        <v>1000</v>
      </c>
      <c r="T141" s="152">
        <v>5694.4356799999996</v>
      </c>
      <c r="U141" s="152">
        <v>1742.1803400000001</v>
      </c>
      <c r="V141" s="152">
        <v>4380.49</v>
      </c>
      <c r="W141" s="152">
        <v>1822.22</v>
      </c>
      <c r="X141" s="152">
        <v>1920</v>
      </c>
      <c r="Y141" s="152">
        <v>1889</v>
      </c>
      <c r="Z141" s="152">
        <v>3707</v>
      </c>
      <c r="AA141" s="152">
        <v>3741</v>
      </c>
      <c r="AB141" s="152">
        <v>3579</v>
      </c>
      <c r="AC141" s="152">
        <v>3619</v>
      </c>
      <c r="AD141" s="152">
        <v>3615</v>
      </c>
      <c r="AE141" s="152">
        <v>3648</v>
      </c>
      <c r="AF141" s="152">
        <v>4470</v>
      </c>
      <c r="AG141" s="152">
        <v>4468</v>
      </c>
      <c r="AH141" s="152">
        <v>2083</v>
      </c>
      <c r="AI141" s="152">
        <v>1725</v>
      </c>
      <c r="AJ141" s="152">
        <v>1560</v>
      </c>
      <c r="AK141" s="152">
        <v>1349</v>
      </c>
      <c r="AL141" s="152">
        <v>1123</v>
      </c>
      <c r="AM141" s="152">
        <v>1084</v>
      </c>
      <c r="AN141" s="152">
        <v>1101</v>
      </c>
      <c r="AO141" s="152">
        <v>1289</v>
      </c>
      <c r="AP141" s="152">
        <v>1186</v>
      </c>
      <c r="AQ141" s="152">
        <v>1222.42832</v>
      </c>
      <c r="AR141" s="152">
        <v>1309.8330100000001</v>
      </c>
      <c r="AS141" s="152">
        <v>1328.4092000000001</v>
      </c>
      <c r="AT141" s="152">
        <v>1341.04044</v>
      </c>
    </row>
    <row r="142" spans="1:46">
      <c r="A142" s="193"/>
      <c r="B142" s="163" t="s">
        <v>10</v>
      </c>
      <c r="C142" s="152">
        <v>648.81440999999995</v>
      </c>
      <c r="D142" s="152">
        <v>648.81440999999995</v>
      </c>
      <c r="E142" s="152">
        <v>648.81440999999995</v>
      </c>
      <c r="F142" s="152">
        <v>648.81440999999995</v>
      </c>
      <c r="G142" s="152">
        <v>648.81440999999995</v>
      </c>
      <c r="H142" s="152">
        <v>648.81440999999995</v>
      </c>
      <c r="I142" s="152">
        <v>648.81440999999995</v>
      </c>
      <c r="J142" s="152">
        <v>31252</v>
      </c>
      <c r="K142" s="152">
        <v>648.81440999999995</v>
      </c>
      <c r="L142" s="152">
        <v>648.81440999999995</v>
      </c>
      <c r="M142" s="152">
        <v>648.81440999999995</v>
      </c>
      <c r="N142" s="152">
        <v>79748</v>
      </c>
      <c r="O142" s="152">
        <v>0</v>
      </c>
      <c r="P142" s="152">
        <v>0</v>
      </c>
      <c r="Q142" s="152">
        <v>0</v>
      </c>
      <c r="R142" s="152">
        <v>0</v>
      </c>
      <c r="S142" s="152">
        <v>0</v>
      </c>
      <c r="T142" s="152">
        <v>0</v>
      </c>
      <c r="U142" s="152">
        <v>0</v>
      </c>
      <c r="V142" s="152">
        <v>0</v>
      </c>
      <c r="W142" s="152">
        <v>0</v>
      </c>
      <c r="X142" s="152">
        <v>0</v>
      </c>
      <c r="Y142" s="152">
        <v>0</v>
      </c>
      <c r="Z142" s="152">
        <v>0</v>
      </c>
      <c r="AA142" s="152">
        <v>0</v>
      </c>
      <c r="AB142" s="152">
        <v>0</v>
      </c>
      <c r="AC142" s="152">
        <v>0</v>
      </c>
      <c r="AD142" s="152">
        <v>0</v>
      </c>
      <c r="AE142" s="152">
        <v>0</v>
      </c>
      <c r="AF142" s="152">
        <v>0</v>
      </c>
      <c r="AG142" s="152">
        <v>0</v>
      </c>
      <c r="AH142" s="152">
        <v>0</v>
      </c>
      <c r="AI142" s="152">
        <v>0</v>
      </c>
      <c r="AJ142" s="152">
        <v>0</v>
      </c>
      <c r="AK142" s="152">
        <v>0</v>
      </c>
      <c r="AL142" s="152">
        <v>1</v>
      </c>
      <c r="AM142" s="152">
        <v>1</v>
      </c>
      <c r="AN142" s="152">
        <v>2</v>
      </c>
      <c r="AO142" s="152">
        <v>1</v>
      </c>
      <c r="AP142" s="152">
        <v>0</v>
      </c>
      <c r="AQ142" s="152">
        <v>0</v>
      </c>
      <c r="AR142" s="152">
        <v>4330.3452900000002</v>
      </c>
      <c r="AS142" s="152">
        <v>4330.3452900000002</v>
      </c>
      <c r="AT142" s="152">
        <v>4330.3452900000002</v>
      </c>
    </row>
    <row r="143" spans="1:46" s="115" customFormat="1">
      <c r="A143" s="193"/>
      <c r="B143" s="154" t="s">
        <v>80</v>
      </c>
      <c r="C143" s="149">
        <v>0</v>
      </c>
      <c r="D143" s="149">
        <v>0</v>
      </c>
      <c r="E143" s="149">
        <v>0</v>
      </c>
      <c r="F143" s="149">
        <v>0</v>
      </c>
      <c r="G143" s="149">
        <v>0</v>
      </c>
      <c r="H143" s="149">
        <v>0</v>
      </c>
      <c r="I143" s="149">
        <v>0</v>
      </c>
      <c r="J143" s="149">
        <v>0</v>
      </c>
      <c r="K143" s="149">
        <v>0</v>
      </c>
      <c r="L143" s="149">
        <v>0</v>
      </c>
      <c r="M143" s="149">
        <v>0</v>
      </c>
      <c r="N143" s="149">
        <v>0</v>
      </c>
      <c r="O143" s="149">
        <v>0</v>
      </c>
      <c r="P143" s="149">
        <v>0</v>
      </c>
      <c r="Q143" s="149">
        <v>0</v>
      </c>
      <c r="R143" s="149">
        <v>0</v>
      </c>
      <c r="S143" s="149">
        <v>0</v>
      </c>
      <c r="T143" s="149">
        <v>0</v>
      </c>
      <c r="U143" s="149">
        <v>0</v>
      </c>
      <c r="V143" s="149">
        <v>0</v>
      </c>
      <c r="W143" s="149">
        <v>0</v>
      </c>
      <c r="X143" s="149">
        <v>0</v>
      </c>
      <c r="Y143" s="149">
        <v>0</v>
      </c>
      <c r="Z143" s="149">
        <v>0</v>
      </c>
      <c r="AA143" s="149">
        <v>0</v>
      </c>
      <c r="AB143" s="149">
        <v>0</v>
      </c>
      <c r="AC143" s="149">
        <v>0</v>
      </c>
      <c r="AD143" s="149">
        <v>0</v>
      </c>
      <c r="AE143" s="149">
        <v>0</v>
      </c>
      <c r="AF143" s="149">
        <v>0</v>
      </c>
      <c r="AG143" s="149">
        <v>0</v>
      </c>
      <c r="AH143" s="149">
        <v>0</v>
      </c>
      <c r="AI143" s="149">
        <v>0</v>
      </c>
      <c r="AJ143" s="149">
        <v>0</v>
      </c>
      <c r="AK143" s="149">
        <v>0</v>
      </c>
      <c r="AL143" s="152">
        <v>0</v>
      </c>
      <c r="AM143" s="152">
        <v>0</v>
      </c>
      <c r="AN143" s="152">
        <v>0</v>
      </c>
      <c r="AO143" s="152">
        <v>0</v>
      </c>
      <c r="AP143" s="152">
        <v>0</v>
      </c>
      <c r="AQ143" s="152">
        <v>0</v>
      </c>
      <c r="AR143" s="319"/>
      <c r="AS143" s="319"/>
      <c r="AT143" s="319"/>
    </row>
    <row r="144" spans="1:46" s="115" customFormat="1">
      <c r="A144" s="192"/>
      <c r="B144" s="148" t="s">
        <v>81</v>
      </c>
      <c r="C144" s="149">
        <v>814650.72287000017</v>
      </c>
      <c r="D144" s="149">
        <v>801884.91408000013</v>
      </c>
      <c r="E144" s="149">
        <v>784281.49423000019</v>
      </c>
      <c r="F144" s="149">
        <v>778454.04738000024</v>
      </c>
      <c r="G144" s="149">
        <v>1087543.8558499999</v>
      </c>
      <c r="H144" s="149">
        <v>1057623.6555600001</v>
      </c>
      <c r="I144" s="149">
        <v>1035397.1074600001</v>
      </c>
      <c r="J144" s="149">
        <v>1014521.5431900001</v>
      </c>
      <c r="K144" s="149">
        <v>1006191.1943900002</v>
      </c>
      <c r="L144" s="149">
        <v>999813.44133000006</v>
      </c>
      <c r="M144" s="149">
        <v>975980.44173000008</v>
      </c>
      <c r="N144" s="149">
        <v>942646.04245999991</v>
      </c>
      <c r="O144" s="149">
        <v>1260068.2263</v>
      </c>
      <c r="P144" s="149">
        <v>1263087.9449500004</v>
      </c>
      <c r="Q144" s="149">
        <v>1282243.7992400003</v>
      </c>
      <c r="R144" s="149">
        <v>1320573.6926299999</v>
      </c>
      <c r="S144" s="149">
        <v>1337568.4531900003</v>
      </c>
      <c r="T144" s="149">
        <v>1343379.1384600003</v>
      </c>
      <c r="U144" s="149">
        <v>1337556.1591800002</v>
      </c>
      <c r="V144" s="149">
        <v>1490208.53</v>
      </c>
      <c r="W144" s="149">
        <v>1497207.72</v>
      </c>
      <c r="X144" s="149">
        <v>1513482.0000000002</v>
      </c>
      <c r="Y144" s="149">
        <v>2135514</v>
      </c>
      <c r="Z144" s="149">
        <v>1639550</v>
      </c>
      <c r="AA144" s="149">
        <v>1653570</v>
      </c>
      <c r="AB144" s="149">
        <v>1558200</v>
      </c>
      <c r="AC144" s="149">
        <v>1587048</v>
      </c>
      <c r="AD144" s="149">
        <v>1764825</v>
      </c>
      <c r="AE144" s="149">
        <v>1755366</v>
      </c>
      <c r="AF144" s="149">
        <v>1714856</v>
      </c>
      <c r="AG144" s="149">
        <v>1746679</v>
      </c>
      <c r="AH144" s="149">
        <v>1718448</v>
      </c>
      <c r="AI144" s="149">
        <v>1747664</v>
      </c>
      <c r="AJ144" s="149">
        <v>1778455</v>
      </c>
      <c r="AK144" s="149">
        <v>1748249</v>
      </c>
      <c r="AL144" s="149">
        <v>1713047</v>
      </c>
      <c r="AM144" s="149">
        <v>1746059</v>
      </c>
      <c r="AN144" s="149">
        <v>1611090</v>
      </c>
      <c r="AO144" s="149">
        <v>1635855</v>
      </c>
      <c r="AP144" s="149">
        <v>1297747</v>
      </c>
      <c r="AQ144" s="149">
        <v>1340132.37096</v>
      </c>
      <c r="AR144" s="149">
        <f>SUM(AR145:AR155)</f>
        <v>1332865.2593700001</v>
      </c>
      <c r="AS144" s="149">
        <f>SUM(AS145:AS155)</f>
        <v>1327976.59614</v>
      </c>
      <c r="AT144" s="149">
        <f>SUM(AT145:AT155)</f>
        <v>1323728.62081</v>
      </c>
    </row>
    <row r="145" spans="1:46">
      <c r="A145" s="198"/>
      <c r="B145" s="150" t="s">
        <v>82</v>
      </c>
      <c r="C145" s="152">
        <v>1767359.5930000001</v>
      </c>
      <c r="D145" s="152">
        <v>1767359.5930000001</v>
      </c>
      <c r="E145" s="152">
        <v>1767359.5930000001</v>
      </c>
      <c r="F145" s="152">
        <v>1767359.5930000001</v>
      </c>
      <c r="G145" s="152">
        <v>2099455.0159499999</v>
      </c>
      <c r="H145" s="152">
        <v>2099455.0159499999</v>
      </c>
      <c r="I145" s="152">
        <v>2099455.0159499999</v>
      </c>
      <c r="J145" s="152">
        <v>2099455.0159499999</v>
      </c>
      <c r="K145" s="152">
        <v>2099455.0159999998</v>
      </c>
      <c r="L145" s="152">
        <v>2099455.0159999998</v>
      </c>
      <c r="M145" s="152">
        <v>2099455.0159999998</v>
      </c>
      <c r="N145" s="152">
        <v>2099455.0159999998</v>
      </c>
      <c r="O145" s="152">
        <v>2411935.5854699998</v>
      </c>
      <c r="P145" s="152">
        <v>2407155.926</v>
      </c>
      <c r="Q145" s="152">
        <v>2407155.926</v>
      </c>
      <c r="R145" s="152">
        <v>2407155.926</v>
      </c>
      <c r="S145" s="152">
        <v>2407155.9300000002</v>
      </c>
      <c r="T145" s="152">
        <v>2407155.9300000002</v>
      </c>
      <c r="U145" s="152">
        <v>2407155.9300000002</v>
      </c>
      <c r="V145" s="152">
        <v>2407155.9300000002</v>
      </c>
      <c r="W145" s="152">
        <v>2407156</v>
      </c>
      <c r="X145" s="152">
        <v>2407156</v>
      </c>
      <c r="Y145" s="152">
        <v>2407156</v>
      </c>
      <c r="Z145" s="152">
        <v>1490072</v>
      </c>
      <c r="AA145" s="152">
        <v>1490072</v>
      </c>
      <c r="AB145" s="152">
        <v>1490072</v>
      </c>
      <c r="AC145" s="152">
        <v>1490072</v>
      </c>
      <c r="AD145" s="152">
        <v>1490072</v>
      </c>
      <c r="AE145" s="152">
        <v>1490072</v>
      </c>
      <c r="AF145" s="152">
        <v>1490072</v>
      </c>
      <c r="AG145" s="152">
        <v>1490072</v>
      </c>
      <c r="AH145" s="152">
        <v>1490072</v>
      </c>
      <c r="AI145" s="152">
        <v>1490072</v>
      </c>
      <c r="AJ145" s="152">
        <v>1490072</v>
      </c>
      <c r="AK145" s="152">
        <v>1490072</v>
      </c>
      <c r="AL145" s="152">
        <v>1490072</v>
      </c>
      <c r="AM145" s="152">
        <v>1490072</v>
      </c>
      <c r="AN145" s="152">
        <v>1490072</v>
      </c>
      <c r="AO145" s="152">
        <v>1490072</v>
      </c>
      <c r="AP145" s="152">
        <v>1490072</v>
      </c>
      <c r="AQ145" s="152">
        <v>1490072.00945</v>
      </c>
      <c r="AR145" s="152">
        <v>1490072.00945</v>
      </c>
      <c r="AS145" s="152">
        <v>1490072.00945</v>
      </c>
      <c r="AT145" s="152">
        <v>1490072.00945</v>
      </c>
    </row>
    <row r="146" spans="1:46">
      <c r="A146" s="198"/>
      <c r="B146" s="150" t="s">
        <v>246</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v>567</v>
      </c>
      <c r="AJ146" s="152">
        <v>567</v>
      </c>
      <c r="AK146" s="152">
        <v>567</v>
      </c>
      <c r="AL146" s="152">
        <v>0</v>
      </c>
      <c r="AM146" s="152">
        <v>0</v>
      </c>
      <c r="AN146" s="152">
        <v>0</v>
      </c>
      <c r="AO146" s="152">
        <v>0</v>
      </c>
      <c r="AP146" s="152">
        <v>0</v>
      </c>
      <c r="AQ146" s="152">
        <v>0</v>
      </c>
      <c r="AR146" s="152">
        <v>0</v>
      </c>
      <c r="AS146" s="152">
        <v>0</v>
      </c>
      <c r="AT146" s="152">
        <v>0</v>
      </c>
    </row>
    <row r="147" spans="1:46">
      <c r="A147" s="195"/>
      <c r="B147" s="150" t="s">
        <v>83</v>
      </c>
      <c r="C147" s="152">
        <v>0</v>
      </c>
      <c r="D147" s="152">
        <v>0</v>
      </c>
      <c r="E147" s="152">
        <v>0</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52">
        <v>0</v>
      </c>
      <c r="AF147" s="152">
        <v>0</v>
      </c>
      <c r="AG147" s="152">
        <v>0</v>
      </c>
      <c r="AH147" s="152">
        <v>0</v>
      </c>
      <c r="AI147" s="152">
        <v>-567</v>
      </c>
      <c r="AJ147" s="152">
        <v>-567</v>
      </c>
      <c r="AK147" s="152">
        <v>-567</v>
      </c>
      <c r="AL147" s="152">
        <v>0</v>
      </c>
      <c r="AM147" s="152">
        <v>0</v>
      </c>
      <c r="AN147" s="152">
        <v>0</v>
      </c>
      <c r="AO147" s="152">
        <v>0</v>
      </c>
      <c r="AP147" s="152">
        <v>0</v>
      </c>
      <c r="AQ147" s="152">
        <v>0</v>
      </c>
      <c r="AR147" s="152">
        <v>0</v>
      </c>
      <c r="AS147" s="152">
        <v>0</v>
      </c>
      <c r="AT147" s="152">
        <v>0</v>
      </c>
    </row>
    <row r="148" spans="1:46">
      <c r="A148" s="195"/>
      <c r="B148" s="150" t="s">
        <v>85</v>
      </c>
      <c r="C148" s="152">
        <v>135.51856000000001</v>
      </c>
      <c r="D148" s="152">
        <v>135.51856000000001</v>
      </c>
      <c r="E148" s="152">
        <v>135.51856000000001</v>
      </c>
      <c r="F148" s="152">
        <v>135.51856000000001</v>
      </c>
      <c r="G148" s="152">
        <v>135.51856000000001</v>
      </c>
      <c r="H148" s="152">
        <v>135.51856000000001</v>
      </c>
      <c r="I148" s="152">
        <v>135.51856000000001</v>
      </c>
      <c r="J148" s="152">
        <v>135.51856000000001</v>
      </c>
      <c r="K148" s="152">
        <v>135.51856000000001</v>
      </c>
      <c r="L148" s="152">
        <v>135.51856000000001</v>
      </c>
      <c r="M148" s="152">
        <v>135.51856000000001</v>
      </c>
      <c r="N148" s="152">
        <v>135.51856000000001</v>
      </c>
      <c r="O148" s="152">
        <v>135.51856000000001</v>
      </c>
      <c r="P148" s="152">
        <v>135.51856000000001</v>
      </c>
      <c r="Q148" s="152">
        <v>135.51856000000001</v>
      </c>
      <c r="R148" s="152">
        <v>0</v>
      </c>
      <c r="S148" s="152">
        <v>0</v>
      </c>
      <c r="T148" s="152">
        <v>0</v>
      </c>
      <c r="U148" s="152">
        <v>0</v>
      </c>
      <c r="V148" s="152">
        <v>-0.47999999999998977</v>
      </c>
      <c r="W148" s="152">
        <v>136</v>
      </c>
      <c r="X148" s="152">
        <v>136</v>
      </c>
      <c r="Y148" s="152">
        <v>136</v>
      </c>
      <c r="Z148" s="152">
        <v>136</v>
      </c>
      <c r="AA148" s="152">
        <v>136</v>
      </c>
      <c r="AB148" s="152">
        <v>29478</v>
      </c>
      <c r="AC148" s="152">
        <v>29478</v>
      </c>
      <c r="AD148" s="152">
        <v>39538</v>
      </c>
      <c r="AE148" s="152">
        <v>23125</v>
      </c>
      <c r="AF148" s="152">
        <v>173784</v>
      </c>
      <c r="AG148" s="152">
        <v>173784</v>
      </c>
      <c r="AH148" s="152">
        <v>173784</v>
      </c>
      <c r="AI148" s="152">
        <v>173784</v>
      </c>
      <c r="AJ148" s="152">
        <v>173784</v>
      </c>
      <c r="AK148" s="152">
        <v>173784</v>
      </c>
      <c r="AL148" s="152">
        <v>175693</v>
      </c>
      <c r="AM148" s="152">
        <v>175693</v>
      </c>
      <c r="AN148" s="152">
        <v>36563</v>
      </c>
      <c r="AO148" s="152">
        <v>36563</v>
      </c>
      <c r="AP148" s="152">
        <v>36563</v>
      </c>
      <c r="AQ148" s="152">
        <v>36563.169000000009</v>
      </c>
      <c r="AR148" s="152">
        <v>0</v>
      </c>
      <c r="AS148" s="152">
        <v>0</v>
      </c>
      <c r="AT148" s="152">
        <v>0</v>
      </c>
    </row>
    <row r="149" spans="1:46">
      <c r="A149" s="197"/>
      <c r="B149" s="170" t="s">
        <v>88</v>
      </c>
      <c r="C149" s="152">
        <v>-909700.18822999997</v>
      </c>
      <c r="D149" s="152">
        <v>-909700.18822999997</v>
      </c>
      <c r="E149" s="152">
        <v>-909700.18822999997</v>
      </c>
      <c r="F149" s="152">
        <v>-909700.18822999997</v>
      </c>
      <c r="G149" s="152">
        <v>-975862.47623000003</v>
      </c>
      <c r="H149" s="152">
        <v>-975862.47623000003</v>
      </c>
      <c r="I149" s="152">
        <v>-975862.47623000003</v>
      </c>
      <c r="J149" s="152">
        <v>-975862.47623000003</v>
      </c>
      <c r="K149" s="152">
        <v>-1085068.9920999999</v>
      </c>
      <c r="L149" s="152">
        <v>-1085068.9920999999</v>
      </c>
      <c r="M149" s="152">
        <v>-1085068.9920999999</v>
      </c>
      <c r="N149" s="152">
        <v>-1085068.9921000001</v>
      </c>
      <c r="O149" s="152">
        <v>-1155440.8094600001</v>
      </c>
      <c r="P149" s="152">
        <v>-1155440.8094599999</v>
      </c>
      <c r="Q149" s="152">
        <v>-1155440.8094599999</v>
      </c>
      <c r="R149" s="152">
        <v>-1156808.8094600001</v>
      </c>
      <c r="S149" s="152">
        <v>-1085078.2268099999</v>
      </c>
      <c r="T149" s="152">
        <v>-1089037.6815399998</v>
      </c>
      <c r="U149" s="152">
        <v>-1085078.2208199999</v>
      </c>
      <c r="V149" s="152">
        <v>-1085076.6200000001</v>
      </c>
      <c r="W149" s="152">
        <v>-917083.91</v>
      </c>
      <c r="X149" s="152">
        <v>-917085.63</v>
      </c>
      <c r="Y149" s="152">
        <v>-917085.63</v>
      </c>
      <c r="Z149" s="152">
        <v>-1.6300000000046566</v>
      </c>
      <c r="AA149" s="152">
        <v>6999</v>
      </c>
      <c r="AB149" s="152">
        <v>-6352</v>
      </c>
      <c r="AC149" s="152">
        <v>-6352</v>
      </c>
      <c r="AD149" s="152">
        <v>-26472</v>
      </c>
      <c r="AE149" s="152">
        <v>-24862</v>
      </c>
      <c r="AF149" s="152">
        <v>-1</v>
      </c>
      <c r="AG149" s="152">
        <v>19362</v>
      </c>
      <c r="AH149" s="152">
        <v>0</v>
      </c>
      <c r="AI149" s="152">
        <v>19360</v>
      </c>
      <c r="AJ149" s="152">
        <v>38177</v>
      </c>
      <c r="AK149" s="152">
        <v>-31111</v>
      </c>
      <c r="AL149" s="152">
        <v>-87780</v>
      </c>
      <c r="AM149" s="152">
        <v>30869</v>
      </c>
      <c r="AN149" s="152">
        <v>33012</v>
      </c>
      <c r="AO149" s="152">
        <v>68043</v>
      </c>
      <c r="AP149" s="152">
        <v>-14192</v>
      </c>
      <c r="AQ149" s="152">
        <v>-259491.14330000003</v>
      </c>
      <c r="AR149" s="152">
        <v>-180542.77991999997</v>
      </c>
      <c r="AS149" s="152">
        <v>-187809.89150999993</v>
      </c>
      <c r="AT149" s="152">
        <v>-192698.5547400002</v>
      </c>
    </row>
    <row r="150" spans="1:46">
      <c r="A150" s="195"/>
      <c r="B150" s="150" t="s">
        <v>140</v>
      </c>
      <c r="C150" s="152">
        <v>0</v>
      </c>
      <c r="D150" s="152">
        <v>0</v>
      </c>
      <c r="E150" s="152">
        <v>0</v>
      </c>
      <c r="F150" s="152">
        <v>0</v>
      </c>
      <c r="G150" s="152">
        <v>0</v>
      </c>
      <c r="H150" s="152">
        <v>0</v>
      </c>
      <c r="I150" s="152">
        <v>0</v>
      </c>
      <c r="J150" s="152">
        <v>0</v>
      </c>
      <c r="K150" s="152">
        <v>0</v>
      </c>
      <c r="L150" s="152">
        <v>0</v>
      </c>
      <c r="M150" s="152">
        <v>0</v>
      </c>
      <c r="N150" s="152">
        <v>0</v>
      </c>
      <c r="O150" s="152">
        <v>0</v>
      </c>
      <c r="P150" s="152">
        <v>0</v>
      </c>
      <c r="Q150" s="152">
        <v>0</v>
      </c>
      <c r="R150" s="152">
        <v>0</v>
      </c>
      <c r="S150" s="152">
        <v>0</v>
      </c>
      <c r="T150" s="152">
        <v>0</v>
      </c>
      <c r="U150" s="152">
        <v>0</v>
      </c>
      <c r="V150" s="152">
        <v>0</v>
      </c>
      <c r="W150" s="152">
        <v>0</v>
      </c>
      <c r="X150" s="152">
        <v>0</v>
      </c>
      <c r="Y150" s="152">
        <v>0</v>
      </c>
      <c r="Z150" s="152">
        <v>0</v>
      </c>
      <c r="AA150" s="152">
        <v>0</v>
      </c>
      <c r="AB150" s="152">
        <v>6352</v>
      </c>
      <c r="AC150" s="152">
        <v>6352</v>
      </c>
      <c r="AD150" s="152">
        <v>16412</v>
      </c>
      <c r="AE150" s="152">
        <v>16412</v>
      </c>
      <c r="AF150" s="152">
        <v>16412</v>
      </c>
      <c r="AG150" s="152">
        <v>16412</v>
      </c>
      <c r="AH150" s="152">
        <v>16412</v>
      </c>
      <c r="AI150" s="152">
        <v>16412</v>
      </c>
      <c r="AJ150" s="152">
        <v>16412</v>
      </c>
      <c r="AK150" s="152">
        <v>16412</v>
      </c>
      <c r="AL150" s="152">
        <v>16412</v>
      </c>
      <c r="AM150" s="152">
        <v>16412</v>
      </c>
      <c r="AN150" s="152">
        <v>16412</v>
      </c>
      <c r="AO150" s="152">
        <v>16412</v>
      </c>
      <c r="AP150" s="152">
        <v>30603</v>
      </c>
      <c r="AQ150" s="152">
        <v>30603.14143</v>
      </c>
      <c r="AR150" s="152">
        <v>30603.14143</v>
      </c>
      <c r="AS150" s="152">
        <v>30603.14143</v>
      </c>
      <c r="AT150" s="152">
        <v>30603.14143</v>
      </c>
    </row>
    <row r="151" spans="1:46">
      <c r="A151" s="197"/>
      <c r="B151" s="170" t="s">
        <v>84</v>
      </c>
      <c r="C151" s="152">
        <v>0</v>
      </c>
      <c r="D151" s="152">
        <v>0</v>
      </c>
      <c r="E151" s="152">
        <v>0</v>
      </c>
      <c r="F151" s="152">
        <v>0</v>
      </c>
      <c r="G151" s="152">
        <v>0</v>
      </c>
      <c r="H151" s="152">
        <v>0</v>
      </c>
      <c r="I151" s="152">
        <v>0</v>
      </c>
      <c r="J151" s="152">
        <v>0</v>
      </c>
      <c r="K151" s="152">
        <v>0</v>
      </c>
      <c r="L151" s="152">
        <v>0</v>
      </c>
      <c r="M151" s="152">
        <v>0</v>
      </c>
      <c r="N151" s="152">
        <v>0</v>
      </c>
      <c r="O151" s="152">
        <v>0</v>
      </c>
      <c r="P151" s="152">
        <v>0</v>
      </c>
      <c r="Q151" s="152">
        <v>0</v>
      </c>
      <c r="R151" s="152">
        <v>0</v>
      </c>
      <c r="S151" s="152">
        <v>0</v>
      </c>
      <c r="T151" s="152">
        <v>0</v>
      </c>
      <c r="U151" s="152">
        <v>0</v>
      </c>
      <c r="V151" s="152">
        <v>0</v>
      </c>
      <c r="W151" s="152">
        <v>0</v>
      </c>
      <c r="X151" s="152">
        <v>0</v>
      </c>
      <c r="Y151" s="152">
        <v>0</v>
      </c>
      <c r="Z151" s="152">
        <v>0</v>
      </c>
      <c r="AA151" s="152">
        <v>0</v>
      </c>
      <c r="AB151" s="152">
        <v>0</v>
      </c>
      <c r="AC151" s="152">
        <v>0</v>
      </c>
      <c r="AD151" s="152">
        <v>0</v>
      </c>
      <c r="AE151" s="152">
        <v>0</v>
      </c>
      <c r="AF151" s="152">
        <v>0</v>
      </c>
      <c r="AG151" s="152">
        <v>0</v>
      </c>
      <c r="AH151" s="152">
        <v>0</v>
      </c>
      <c r="AI151" s="152">
        <v>0</v>
      </c>
      <c r="AJ151" s="152">
        <v>0</v>
      </c>
      <c r="AK151" s="152">
        <v>0</v>
      </c>
      <c r="AL151" s="152">
        <v>0</v>
      </c>
      <c r="AM151" s="152">
        <v>0</v>
      </c>
      <c r="AN151" s="152">
        <v>0</v>
      </c>
      <c r="AO151" s="152">
        <v>0</v>
      </c>
      <c r="AP151" s="152">
        <v>0</v>
      </c>
      <c r="AQ151" s="152">
        <v>0</v>
      </c>
      <c r="AR151" s="152">
        <v>0</v>
      </c>
      <c r="AS151" s="152">
        <v>0</v>
      </c>
      <c r="AT151" s="152">
        <v>0</v>
      </c>
    </row>
    <row r="152" spans="1:46">
      <c r="A152" s="195"/>
      <c r="B152" s="150" t="s">
        <v>86</v>
      </c>
      <c r="C152" s="152">
        <v>0</v>
      </c>
      <c r="D152" s="152">
        <v>0</v>
      </c>
      <c r="E152" s="152">
        <v>0</v>
      </c>
      <c r="F152" s="152">
        <v>0</v>
      </c>
      <c r="G152" s="152">
        <v>0</v>
      </c>
      <c r="H152" s="152">
        <v>0</v>
      </c>
      <c r="I152" s="152">
        <v>0</v>
      </c>
      <c r="J152" s="152">
        <v>0</v>
      </c>
      <c r="K152" s="152">
        <v>0</v>
      </c>
      <c r="L152" s="152">
        <v>0</v>
      </c>
      <c r="M152" s="152">
        <v>0</v>
      </c>
      <c r="N152" s="152">
        <v>0</v>
      </c>
      <c r="O152" s="152">
        <v>0</v>
      </c>
      <c r="P152" s="152">
        <v>0</v>
      </c>
      <c r="Q152" s="152">
        <v>0</v>
      </c>
      <c r="R152" s="152">
        <v>0</v>
      </c>
      <c r="S152" s="152">
        <v>0</v>
      </c>
      <c r="T152" s="152">
        <v>0</v>
      </c>
      <c r="U152" s="152">
        <v>0</v>
      </c>
      <c r="V152" s="152">
        <v>0</v>
      </c>
      <c r="W152" s="152">
        <v>0</v>
      </c>
      <c r="X152" s="152">
        <v>0</v>
      </c>
      <c r="Y152" s="152">
        <v>600000</v>
      </c>
      <c r="Z152" s="152">
        <v>0</v>
      </c>
      <c r="AA152" s="152">
        <v>0</v>
      </c>
      <c r="AB152" s="152">
        <v>0</v>
      </c>
      <c r="AC152" s="152">
        <v>0</v>
      </c>
      <c r="AD152" s="152">
        <v>0</v>
      </c>
      <c r="AE152" s="152">
        <v>0</v>
      </c>
      <c r="AF152" s="152">
        <v>0</v>
      </c>
      <c r="AG152" s="152">
        <v>0</v>
      </c>
      <c r="AH152" s="152">
        <v>0</v>
      </c>
      <c r="AI152" s="152">
        <v>0</v>
      </c>
      <c r="AJ152" s="152">
        <v>0</v>
      </c>
      <c r="AK152" s="152">
        <v>0</v>
      </c>
      <c r="AL152" s="152">
        <v>0</v>
      </c>
      <c r="AM152" s="152">
        <v>0</v>
      </c>
      <c r="AN152" s="152">
        <v>0</v>
      </c>
      <c r="AO152" s="152">
        <v>0</v>
      </c>
      <c r="AP152" s="152">
        <v>0</v>
      </c>
      <c r="AQ152" s="152">
        <v>0</v>
      </c>
      <c r="AR152" s="152">
        <v>0</v>
      </c>
      <c r="AS152" s="152">
        <v>0</v>
      </c>
      <c r="AT152" s="152">
        <v>0</v>
      </c>
    </row>
    <row r="153" spans="1:46">
      <c r="A153" s="195"/>
      <c r="B153" s="150" t="s">
        <v>89</v>
      </c>
      <c r="C153" s="152">
        <v>-43144.200460000022</v>
      </c>
      <c r="D153" s="152">
        <v>-55910.009250000017</v>
      </c>
      <c r="E153" s="152">
        <v>-73513.42909999995</v>
      </c>
      <c r="F153" s="152">
        <v>-79340.8759499999</v>
      </c>
      <c r="G153" s="152">
        <v>-36184.202430000027</v>
      </c>
      <c r="H153" s="152">
        <v>-66104.402719999925</v>
      </c>
      <c r="I153" s="152">
        <v>-88330.950819999896</v>
      </c>
      <c r="J153" s="152">
        <v>-109206.51508999988</v>
      </c>
      <c r="K153" s="152">
        <v>-8330.3480699999855</v>
      </c>
      <c r="L153" s="152">
        <v>-14708.101130000025</v>
      </c>
      <c r="M153" s="152">
        <v>-38541.100730000035</v>
      </c>
      <c r="N153" s="152">
        <v>-71875.5</v>
      </c>
      <c r="O153" s="152">
        <v>3437.9317299999998</v>
      </c>
      <c r="P153" s="152">
        <v>11237.309850000023</v>
      </c>
      <c r="Q153" s="152">
        <v>30393.164140000081</v>
      </c>
      <c r="R153" s="152">
        <v>70226.576090000061</v>
      </c>
      <c r="S153" s="152">
        <v>15490.74999999998</v>
      </c>
      <c r="T153" s="152">
        <v>25260.890000000007</v>
      </c>
      <c r="U153" s="152">
        <v>15478.449999999964</v>
      </c>
      <c r="V153" s="152">
        <v>168129.69999999998</v>
      </c>
      <c r="W153" s="152">
        <v>6999.6300000000192</v>
      </c>
      <c r="X153" s="152">
        <v>23275.630000000019</v>
      </c>
      <c r="Y153" s="152">
        <v>45307.630000000019</v>
      </c>
      <c r="Z153" s="152">
        <v>149343.63</v>
      </c>
      <c r="AA153" s="152">
        <v>156363</v>
      </c>
      <c r="AB153" s="152">
        <v>38650</v>
      </c>
      <c r="AC153" s="152">
        <v>67498</v>
      </c>
      <c r="AD153" s="152">
        <v>245275</v>
      </c>
      <c r="AE153" s="152">
        <v>250619</v>
      </c>
      <c r="AF153" s="152">
        <v>34589</v>
      </c>
      <c r="AG153" s="152">
        <v>47049</v>
      </c>
      <c r="AH153" s="152">
        <v>38180</v>
      </c>
      <c r="AI153" s="152">
        <v>48036</v>
      </c>
      <c r="AJ153" s="152">
        <v>60010</v>
      </c>
      <c r="AK153" s="152">
        <v>99092</v>
      </c>
      <c r="AL153" s="152">
        <v>118650</v>
      </c>
      <c r="AM153" s="152">
        <v>33013</v>
      </c>
      <c r="AN153" s="152">
        <v>35031</v>
      </c>
      <c r="AO153" s="152">
        <v>24765</v>
      </c>
      <c r="AP153" s="152">
        <v>-245299</v>
      </c>
      <c r="AQ153" s="152">
        <v>42385.194380000023</v>
      </c>
      <c r="AR153" s="152">
        <f>AR53</f>
        <v>-7267.111590000035</v>
      </c>
      <c r="AS153" s="152">
        <f>AS53</f>
        <v>-4888.6632300000911</v>
      </c>
      <c r="AT153" s="152">
        <f>AT53</f>
        <v>-4247.9753299998383</v>
      </c>
    </row>
    <row r="154" spans="1:46">
      <c r="A154" s="195"/>
      <c r="B154" s="150" t="s">
        <v>87</v>
      </c>
      <c r="C154" s="152">
        <v>0</v>
      </c>
      <c r="D154" s="152">
        <v>0</v>
      </c>
      <c r="E154" s="152">
        <v>0</v>
      </c>
      <c r="F154" s="152">
        <v>0</v>
      </c>
      <c r="G154" s="152">
        <v>0</v>
      </c>
      <c r="H154" s="152">
        <v>0</v>
      </c>
      <c r="I154" s="152">
        <v>0</v>
      </c>
      <c r="J154" s="152">
        <v>0</v>
      </c>
      <c r="K154" s="152">
        <v>0</v>
      </c>
      <c r="L154" s="152">
        <v>0</v>
      </c>
      <c r="M154" s="152">
        <v>0</v>
      </c>
      <c r="N154" s="152">
        <v>0</v>
      </c>
      <c r="O154" s="152">
        <v>0</v>
      </c>
      <c r="P154" s="152">
        <v>0</v>
      </c>
      <c r="Q154" s="152">
        <v>0</v>
      </c>
      <c r="R154" s="152">
        <v>0</v>
      </c>
      <c r="S154" s="152">
        <v>0</v>
      </c>
      <c r="T154" s="152">
        <v>0</v>
      </c>
      <c r="U154" s="152">
        <v>0</v>
      </c>
      <c r="V154" s="152">
        <v>0</v>
      </c>
      <c r="W154" s="152">
        <v>0</v>
      </c>
      <c r="X154" s="152">
        <v>0</v>
      </c>
      <c r="Y154" s="152">
        <v>0</v>
      </c>
      <c r="Z154" s="152">
        <v>0</v>
      </c>
      <c r="AA154" s="152">
        <v>0</v>
      </c>
      <c r="AB154" s="152">
        <v>0</v>
      </c>
      <c r="AC154" s="152">
        <v>0</v>
      </c>
      <c r="AD154" s="152">
        <v>0</v>
      </c>
      <c r="AE154" s="152">
        <v>0</v>
      </c>
      <c r="AF154" s="152">
        <v>0</v>
      </c>
      <c r="AG154" s="152">
        <v>0</v>
      </c>
      <c r="AH154" s="152">
        <v>0</v>
      </c>
      <c r="AI154" s="152">
        <v>0</v>
      </c>
      <c r="AJ154" s="152">
        <v>0</v>
      </c>
      <c r="AK154" s="152">
        <v>0</v>
      </c>
      <c r="AL154" s="152">
        <v>0</v>
      </c>
      <c r="AM154" s="152">
        <v>0</v>
      </c>
      <c r="AN154" s="152">
        <v>0</v>
      </c>
      <c r="AO154" s="152">
        <v>0</v>
      </c>
      <c r="AP154" s="152">
        <v>0</v>
      </c>
      <c r="AQ154" s="152">
        <v>0</v>
      </c>
      <c r="AR154" s="152">
        <v>0</v>
      </c>
      <c r="AS154" s="152">
        <v>0</v>
      </c>
      <c r="AT154" s="152">
        <v>0</v>
      </c>
    </row>
    <row r="155" spans="1:46">
      <c r="A155" s="193"/>
      <c r="B155" s="150" t="s">
        <v>91</v>
      </c>
      <c r="C155" s="152">
        <v>0</v>
      </c>
      <c r="D155" s="152">
        <v>0</v>
      </c>
      <c r="E155" s="152">
        <v>0</v>
      </c>
      <c r="F155" s="152">
        <v>0</v>
      </c>
      <c r="G155" s="152">
        <v>0</v>
      </c>
      <c r="H155" s="152">
        <v>0</v>
      </c>
      <c r="I155" s="152">
        <v>0</v>
      </c>
      <c r="J155" s="152">
        <v>0</v>
      </c>
      <c r="K155" s="152">
        <v>0</v>
      </c>
      <c r="L155" s="152">
        <v>0</v>
      </c>
      <c r="M155" s="152">
        <v>0</v>
      </c>
      <c r="N155" s="152">
        <v>0</v>
      </c>
      <c r="O155" s="152">
        <v>0</v>
      </c>
      <c r="P155" s="152">
        <v>0</v>
      </c>
      <c r="Q155" s="152">
        <v>0</v>
      </c>
      <c r="R155" s="152">
        <v>0</v>
      </c>
      <c r="S155" s="152">
        <v>0</v>
      </c>
      <c r="T155" s="152">
        <v>0</v>
      </c>
      <c r="U155" s="152">
        <v>0</v>
      </c>
      <c r="V155" s="152">
        <v>0</v>
      </c>
      <c r="W155" s="152">
        <v>0</v>
      </c>
      <c r="X155" s="152">
        <v>0</v>
      </c>
      <c r="Y155" s="152">
        <v>0</v>
      </c>
      <c r="Z155" s="152">
        <v>0</v>
      </c>
      <c r="AA155" s="152">
        <v>0</v>
      </c>
      <c r="AB155" s="152">
        <v>0</v>
      </c>
      <c r="AC155" s="152">
        <v>0</v>
      </c>
      <c r="AD155" s="152">
        <v>0</v>
      </c>
      <c r="AE155" s="152">
        <v>0</v>
      </c>
      <c r="AF155" s="152">
        <v>0</v>
      </c>
      <c r="AG155" s="152">
        <v>0</v>
      </c>
      <c r="AH155" s="152">
        <v>0</v>
      </c>
      <c r="AI155" s="152">
        <v>0</v>
      </c>
      <c r="AJ155" s="152">
        <v>0</v>
      </c>
      <c r="AK155" s="152">
        <v>0</v>
      </c>
      <c r="AL155" s="152">
        <v>0</v>
      </c>
      <c r="AM155" s="152">
        <v>0</v>
      </c>
      <c r="AN155" s="152">
        <v>0</v>
      </c>
      <c r="AO155" s="152">
        <v>0</v>
      </c>
      <c r="AP155" s="152">
        <v>0</v>
      </c>
      <c r="AQ155" s="152">
        <v>0</v>
      </c>
      <c r="AR155" s="152">
        <v>0</v>
      </c>
      <c r="AS155" s="152">
        <v>0</v>
      </c>
      <c r="AT155" s="152">
        <v>0</v>
      </c>
    </row>
    <row r="156" spans="1:46" s="115" customFormat="1">
      <c r="A156" s="31"/>
      <c r="B156" s="161" t="s">
        <v>344</v>
      </c>
      <c r="C156" s="162">
        <v>2656342.4263300002</v>
      </c>
      <c r="D156" s="162">
        <v>2674802.6318399999</v>
      </c>
      <c r="E156" s="162">
        <v>2663264.5633300003</v>
      </c>
      <c r="F156" s="162">
        <v>2645328.9222800005</v>
      </c>
      <c r="G156" s="162">
        <v>2645527.9197</v>
      </c>
      <c r="H156" s="162">
        <v>2634765.8230100004</v>
      </c>
      <c r="I156" s="162">
        <v>2623326.5000300002</v>
      </c>
      <c r="J156" s="162">
        <v>2546358.0270699998</v>
      </c>
      <c r="K156" s="162">
        <v>2637828.3352700002</v>
      </c>
      <c r="L156" s="162">
        <v>2629801.3282200005</v>
      </c>
      <c r="M156" s="162">
        <v>2607653.7829600004</v>
      </c>
      <c r="N156" s="162">
        <v>2585242.7593799997</v>
      </c>
      <c r="O156" s="162">
        <v>2516703.8160399999</v>
      </c>
      <c r="P156" s="162">
        <v>2477615.6866800003</v>
      </c>
      <c r="Q156" s="162">
        <v>2551818.0205800002</v>
      </c>
      <c r="R156" s="162">
        <v>2488640.7163</v>
      </c>
      <c r="S156" s="162">
        <v>2506750.0516400002</v>
      </c>
      <c r="T156" s="162">
        <v>2389797.8863000004</v>
      </c>
      <c r="U156" s="162">
        <v>2395715.5048900004</v>
      </c>
      <c r="V156" s="162">
        <v>2579146.92</v>
      </c>
      <c r="W156" s="162">
        <v>2540836.84</v>
      </c>
      <c r="X156" s="162">
        <v>2476850</v>
      </c>
      <c r="Y156" s="162">
        <v>3107181</v>
      </c>
      <c r="Z156" s="162">
        <v>2634127</v>
      </c>
      <c r="AA156" s="162">
        <v>2560842</v>
      </c>
      <c r="AB156" s="162">
        <v>2506208</v>
      </c>
      <c r="AC156" s="162">
        <v>2618803</v>
      </c>
      <c r="AD156" s="162">
        <v>2835309</v>
      </c>
      <c r="AE156" s="162">
        <v>2698089</v>
      </c>
      <c r="AF156" s="162">
        <v>2618246</v>
      </c>
      <c r="AG156" s="162">
        <v>2671597</v>
      </c>
      <c r="AH156" s="162">
        <v>2612779</v>
      </c>
      <c r="AI156" s="162">
        <v>2551833</v>
      </c>
      <c r="AJ156" s="162">
        <v>2598218</v>
      </c>
      <c r="AK156" s="162">
        <v>2505265</v>
      </c>
      <c r="AL156" s="162">
        <v>2500125</v>
      </c>
      <c r="AM156" s="162">
        <v>2465141</v>
      </c>
      <c r="AN156" s="162">
        <v>2419274.2038400001</v>
      </c>
      <c r="AO156" s="162">
        <v>2390179.5885800002</v>
      </c>
      <c r="AP156" s="162">
        <v>2045281.8259000001</v>
      </c>
      <c r="AQ156" s="162">
        <v>2073029.3596399999</v>
      </c>
      <c r="AR156" s="162">
        <f>AR143+AR144+AR124+AR103</f>
        <v>1976219.8050899999</v>
      </c>
      <c r="AS156" s="162">
        <f>AS143+AS144+AS124+AS103</f>
        <v>1958539.56519</v>
      </c>
      <c r="AT156" s="162">
        <f>AT143+AT144+AT124+AT103</f>
        <v>2009626.1587700001</v>
      </c>
    </row>
    <row r="157" spans="1:46">
      <c r="AK157" s="116"/>
      <c r="AL157" s="116"/>
      <c r="AM157" s="116"/>
      <c r="AN157" s="116"/>
      <c r="AO157" s="116"/>
      <c r="AP157" s="116"/>
      <c r="AQ157" s="116"/>
    </row>
    <row r="158" spans="1:46">
      <c r="AH158" s="116"/>
      <c r="AI158" s="116"/>
      <c r="AJ158" s="116"/>
      <c r="AK158" s="116"/>
      <c r="AL158" s="116"/>
      <c r="AM158" s="116"/>
      <c r="AN158" s="116"/>
      <c r="AO158" s="116"/>
      <c r="AP158" s="116"/>
      <c r="AQ158" s="116"/>
      <c r="AR158" s="116"/>
      <c r="AS158" s="116"/>
      <c r="AT158" s="116"/>
    </row>
    <row r="159" spans="1:46"/>
    <row r="160" spans="1:46"/>
  </sheetData>
  <mergeCells count="33">
    <mergeCell ref="AQ101:AT101"/>
    <mergeCell ref="W101:Z101"/>
    <mergeCell ref="AA101:AD101"/>
    <mergeCell ref="AE101:AH101"/>
    <mergeCell ref="AI101:AL101"/>
    <mergeCell ref="AM101:AP101"/>
    <mergeCell ref="C101:F101"/>
    <mergeCell ref="G101:J101"/>
    <mergeCell ref="K101:N101"/>
    <mergeCell ref="O101:R101"/>
    <mergeCell ref="S101:V101"/>
    <mergeCell ref="AA62:AD62"/>
    <mergeCell ref="AE62:AH62"/>
    <mergeCell ref="AI62:AL62"/>
    <mergeCell ref="AM62:AP62"/>
    <mergeCell ref="AQ62:AT62"/>
    <mergeCell ref="O7:R7"/>
    <mergeCell ref="S7:V7"/>
    <mergeCell ref="W7:Z7"/>
    <mergeCell ref="C62:F62"/>
    <mergeCell ref="G62:J62"/>
    <mergeCell ref="K62:N62"/>
    <mergeCell ref="O62:R62"/>
    <mergeCell ref="S62:V62"/>
    <mergeCell ref="W62:Z62"/>
    <mergeCell ref="C7:F7"/>
    <mergeCell ref="G7:J7"/>
    <mergeCell ref="K7:N7"/>
    <mergeCell ref="AA7:AD7"/>
    <mergeCell ref="AE7:AH7"/>
    <mergeCell ref="AI7:AL7"/>
    <mergeCell ref="AM7:AP7"/>
    <mergeCell ref="AQ7:AT7"/>
  </mergeCells>
  <phoneticPr fontId="18" type="noConversion"/>
  <pageMargins left="0.511811024" right="0.511811024" top="0.78740157499999996" bottom="0.78740157499999996" header="0.31496062000000002" footer="0.31496062000000002"/>
  <pageSetup paperSize="9" orientation="portrait" r:id="rId1"/>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CC4C0"/>
  </sheetPr>
  <dimension ref="A1:AW160"/>
  <sheetViews>
    <sheetView showGridLines="0" zoomScale="80" zoomScaleNormal="80" workbookViewId="0">
      <pane xSplit="2" ySplit="8" topLeftCell="AN9" activePane="bottomRight" state="frozen"/>
      <selection pane="topRight" activeCell="D1" sqref="D1"/>
      <selection pane="bottomLeft" activeCell="A10" sqref="A10"/>
      <selection pane="bottomRight" activeCell="AW11" sqref="AW11"/>
    </sheetView>
  </sheetViews>
  <sheetFormatPr defaultColWidth="0" defaultRowHeight="14.5" zeroHeight="1"/>
  <cols>
    <col min="1" max="1" width="1.81640625" style="31" customWidth="1"/>
    <col min="2" max="2" width="57.453125" style="31" bestFit="1" customWidth="1"/>
    <col min="3" max="3" width="11.81640625" style="31" bestFit="1" customWidth="1"/>
    <col min="4" max="32" width="16.26953125" style="31" bestFit="1" customWidth="1"/>
    <col min="33" max="43" width="16.7265625" style="31" customWidth="1"/>
    <col min="44" max="46" width="16" style="31" customWidth="1"/>
    <col min="47" max="49" width="8.7265625" style="31" customWidth="1"/>
    <col min="50" max="16384" width="8.7265625" style="31" hidden="1"/>
  </cols>
  <sheetData>
    <row r="1" spans="1:46" ht="12" customHeight="1"/>
    <row r="2" spans="1:46" ht="12" customHeight="1"/>
    <row r="3" spans="1:46" ht="12" customHeight="1"/>
    <row r="4" spans="1:46" ht="12" customHeight="1">
      <c r="AR4" s="116"/>
      <c r="AS4" s="116"/>
      <c r="AT4" s="116"/>
    </row>
    <row r="5" spans="1:46" s="119" customFormat="1" ht="22.5" customHeight="1" thickBot="1">
      <c r="A5" s="178"/>
      <c r="B5" s="236" t="s">
        <v>115</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c r="AP5" s="238"/>
      <c r="AQ5" s="238"/>
      <c r="AR5" s="238"/>
      <c r="AS5" s="238"/>
      <c r="AT5" s="238"/>
    </row>
    <row r="6" spans="1:46" s="182" customFormat="1" ht="22.5" customHeight="1" thickBot="1">
      <c r="A6" s="179"/>
      <c r="B6" s="180"/>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row>
    <row r="7" spans="1:46" ht="16" customHeight="1" thickTop="1" thickBot="1">
      <c r="A7" s="178"/>
      <c r="B7" s="27" t="s">
        <v>96</v>
      </c>
      <c r="C7" s="400">
        <v>2015</v>
      </c>
      <c r="D7" s="391"/>
      <c r="E7" s="391"/>
      <c r="F7" s="399"/>
      <c r="G7" s="392">
        <v>2016</v>
      </c>
      <c r="H7" s="391"/>
      <c r="I7" s="391"/>
      <c r="J7" s="399"/>
      <c r="K7" s="392">
        <v>2017</v>
      </c>
      <c r="L7" s="391"/>
      <c r="M7" s="391"/>
      <c r="N7" s="399"/>
      <c r="O7" s="392">
        <v>2018</v>
      </c>
      <c r="P7" s="391"/>
      <c r="Q7" s="391"/>
      <c r="R7" s="399"/>
      <c r="S7" s="392">
        <v>2019</v>
      </c>
      <c r="T7" s="391"/>
      <c r="U7" s="391"/>
      <c r="V7" s="399"/>
      <c r="W7" s="392">
        <v>2020</v>
      </c>
      <c r="X7" s="391"/>
      <c r="Y7" s="391"/>
      <c r="Z7" s="399"/>
      <c r="AA7" s="392">
        <v>2021</v>
      </c>
      <c r="AB7" s="391"/>
      <c r="AC7" s="391"/>
      <c r="AD7" s="399"/>
      <c r="AE7" s="392">
        <v>2022</v>
      </c>
      <c r="AF7" s="391"/>
      <c r="AG7" s="391"/>
      <c r="AH7" s="399"/>
      <c r="AI7" s="392">
        <v>2023</v>
      </c>
      <c r="AJ7" s="391"/>
      <c r="AK7" s="391"/>
      <c r="AL7" s="399"/>
      <c r="AM7" s="392">
        <v>2024</v>
      </c>
      <c r="AN7" s="391"/>
      <c r="AO7" s="391"/>
      <c r="AP7" s="399"/>
      <c r="AQ7" s="395">
        <v>2025</v>
      </c>
      <c r="AR7" s="396"/>
      <c r="AS7" s="396"/>
      <c r="AT7" s="396"/>
    </row>
    <row r="8" spans="1:46" ht="16" customHeight="1" thickTop="1">
      <c r="A8" s="178"/>
      <c r="B8" s="276" t="s">
        <v>97</v>
      </c>
      <c r="C8" s="25" t="s">
        <v>0</v>
      </c>
      <c r="D8" s="25" t="s">
        <v>1</v>
      </c>
      <c r="E8" s="25" t="s">
        <v>2</v>
      </c>
      <c r="F8" s="25" t="s">
        <v>3</v>
      </c>
      <c r="G8" s="25" t="s">
        <v>4</v>
      </c>
      <c r="H8" s="25" t="s">
        <v>5</v>
      </c>
      <c r="I8" s="25" t="s">
        <v>6</v>
      </c>
      <c r="J8" s="25" t="s">
        <v>7</v>
      </c>
      <c r="K8" s="25" t="s">
        <v>8</v>
      </c>
      <c r="L8" s="25" t="s">
        <v>90</v>
      </c>
      <c r="M8" s="25" t="s">
        <v>102</v>
      </c>
      <c r="N8" s="25" t="s">
        <v>103</v>
      </c>
      <c r="O8" s="25" t="s">
        <v>104</v>
      </c>
      <c r="P8" s="25" t="s">
        <v>106</v>
      </c>
      <c r="Q8" s="25" t="s">
        <v>107</v>
      </c>
      <c r="R8" s="25" t="s">
        <v>108</v>
      </c>
      <c r="S8" s="25" t="s">
        <v>109</v>
      </c>
      <c r="T8" s="25" t="s">
        <v>111</v>
      </c>
      <c r="U8" s="25" t="s">
        <v>116</v>
      </c>
      <c r="V8" s="25" t="s">
        <v>117</v>
      </c>
      <c r="W8" s="25" t="s">
        <v>159</v>
      </c>
      <c r="X8" s="25" t="s">
        <v>178</v>
      </c>
      <c r="Y8" s="25" t="s">
        <v>181</v>
      </c>
      <c r="Z8" s="25" t="s">
        <v>197</v>
      </c>
      <c r="AA8" s="25" t="s">
        <v>199</v>
      </c>
      <c r="AB8" s="25" t="s">
        <v>201</v>
      </c>
      <c r="AC8" s="25" t="s">
        <v>204</v>
      </c>
      <c r="AD8" s="25" t="s">
        <v>206</v>
      </c>
      <c r="AE8" s="25" t="s">
        <v>209</v>
      </c>
      <c r="AF8" s="25" t="s">
        <v>214</v>
      </c>
      <c r="AG8" s="25" t="s">
        <v>222</v>
      </c>
      <c r="AH8" s="25" t="s">
        <v>226</v>
      </c>
      <c r="AI8" s="25" t="s">
        <v>244</v>
      </c>
      <c r="AJ8" s="25" t="s">
        <v>248</v>
      </c>
      <c r="AK8" s="25" t="s">
        <v>266</v>
      </c>
      <c r="AL8" s="25" t="s">
        <v>275</v>
      </c>
      <c r="AM8" s="25" t="s">
        <v>287</v>
      </c>
      <c r="AN8" s="25" t="str">
        <f>Consolidado!AN8</f>
        <v>2T24</v>
      </c>
      <c r="AO8" s="25" t="str">
        <f>Consolidado!AO8</f>
        <v>3T24</v>
      </c>
      <c r="AP8" s="25" t="str">
        <f>Consolidado!AP8</f>
        <v>4T24</v>
      </c>
      <c r="AQ8" s="25" t="str">
        <f>Consolidado!AQ8</f>
        <v>1T25</v>
      </c>
      <c r="AR8" s="25" t="s">
        <v>348</v>
      </c>
      <c r="AS8" s="25" t="s">
        <v>440</v>
      </c>
      <c r="AT8" s="25" t="str">
        <f>Consolidado!AT8</f>
        <v>4T25</v>
      </c>
    </row>
    <row r="9" spans="1:46">
      <c r="A9" s="189"/>
      <c r="B9" s="123" t="s">
        <v>9</v>
      </c>
      <c r="C9" s="133">
        <v>156142.66322999998</v>
      </c>
      <c r="D9" s="133">
        <v>127630.79607000001</v>
      </c>
      <c r="E9" s="133">
        <v>158748.30966999999</v>
      </c>
      <c r="F9" s="133">
        <v>178839.47303000011</v>
      </c>
      <c r="G9" s="133">
        <v>167898.91544000004</v>
      </c>
      <c r="H9" s="133">
        <v>165796.79473999995</v>
      </c>
      <c r="I9" s="133">
        <v>129318.97816999996</v>
      </c>
      <c r="J9" s="133">
        <v>127305.36383000016</v>
      </c>
      <c r="K9" s="133">
        <v>175793.95986</v>
      </c>
      <c r="L9" s="133">
        <v>171303.98813999997</v>
      </c>
      <c r="M9" s="133">
        <v>169416.30890000006</v>
      </c>
      <c r="N9" s="133">
        <v>251152.81831</v>
      </c>
      <c r="O9" s="133">
        <v>199756.02355000001</v>
      </c>
      <c r="P9" s="133">
        <v>208330.43596</v>
      </c>
      <c r="Q9" s="133">
        <v>255408.81516</v>
      </c>
      <c r="R9" s="133">
        <v>173964.57260000001</v>
      </c>
      <c r="S9" s="133">
        <v>193321.25</v>
      </c>
      <c r="T9" s="133">
        <v>163248.65</v>
      </c>
      <c r="U9" s="133">
        <v>160154.97</v>
      </c>
      <c r="V9" s="133">
        <v>210663.54</v>
      </c>
      <c r="W9" s="133">
        <v>181681</v>
      </c>
      <c r="X9" s="133">
        <v>100801</v>
      </c>
      <c r="Y9" s="133">
        <v>96134</v>
      </c>
      <c r="Z9" s="133">
        <v>252844</v>
      </c>
      <c r="AA9" s="133">
        <v>189031</v>
      </c>
      <c r="AB9" s="133">
        <v>187008</v>
      </c>
      <c r="AC9" s="133">
        <v>370019</v>
      </c>
      <c r="AD9" s="133">
        <v>443231</v>
      </c>
      <c r="AE9" s="133">
        <v>121526</v>
      </c>
      <c r="AF9" s="133">
        <v>114757</v>
      </c>
      <c r="AG9" s="133">
        <v>114154</v>
      </c>
      <c r="AH9" s="133">
        <v>123876</v>
      </c>
      <c r="AI9" s="133">
        <v>121123</v>
      </c>
      <c r="AJ9" s="133">
        <v>121098</v>
      </c>
      <c r="AK9" s="133">
        <v>121083</v>
      </c>
      <c r="AL9" s="133">
        <v>167086</v>
      </c>
      <c r="AM9" s="133">
        <v>124338</v>
      </c>
      <c r="AN9" s="133">
        <v>126969</v>
      </c>
      <c r="AO9" s="133">
        <v>207446</v>
      </c>
      <c r="AP9" s="133">
        <v>207022</v>
      </c>
      <c r="AQ9" s="133">
        <v>133124.4829</v>
      </c>
      <c r="AR9" s="133">
        <v>132618.57922000001</v>
      </c>
      <c r="AS9" s="133">
        <v>187815.07201000006</v>
      </c>
      <c r="AT9" s="133">
        <v>181076.33747999993</v>
      </c>
    </row>
    <row r="10" spans="1:46">
      <c r="A10" s="189"/>
      <c r="B10" s="123" t="s">
        <v>11</v>
      </c>
      <c r="C10" s="133">
        <v>-16589.425729999999</v>
      </c>
      <c r="D10" s="133">
        <v>-13528.720900000002</v>
      </c>
      <c r="E10" s="133">
        <v>-16771.825939999995</v>
      </c>
      <c r="F10" s="133">
        <v>-18868.078840000002</v>
      </c>
      <c r="G10" s="133">
        <v>-17779.925640000001</v>
      </c>
      <c r="H10" s="133">
        <v>-17549.782660000001</v>
      </c>
      <c r="I10" s="133">
        <v>-13805.937609999994</v>
      </c>
      <c r="J10" s="133">
        <v>-13439.754180000011</v>
      </c>
      <c r="K10" s="133">
        <v>-18611.227360000001</v>
      </c>
      <c r="L10" s="133">
        <v>-18208.414050000003</v>
      </c>
      <c r="M10" s="133">
        <v>-17867.523249999998</v>
      </c>
      <c r="N10" s="133">
        <v>-26365.807909999996</v>
      </c>
      <c r="O10" s="133">
        <v>-21435.041679999998</v>
      </c>
      <c r="P10" s="133">
        <v>-22424.196</v>
      </c>
      <c r="Q10" s="133">
        <v>-30208.879209999999</v>
      </c>
      <c r="R10" s="133">
        <v>-18527.111009999997</v>
      </c>
      <c r="S10" s="133">
        <v>-20049.02</v>
      </c>
      <c r="T10" s="133">
        <v>-17069.900000000001</v>
      </c>
      <c r="U10" s="133">
        <v>-18026.05</v>
      </c>
      <c r="V10" s="133">
        <v>-24222.19</v>
      </c>
      <c r="W10" s="133">
        <v>-20490.8</v>
      </c>
      <c r="X10" s="133">
        <v>-10628</v>
      </c>
      <c r="Y10" s="133">
        <v>-10235</v>
      </c>
      <c r="Z10" s="133">
        <v>-27241</v>
      </c>
      <c r="AA10" s="133">
        <v>-20414</v>
      </c>
      <c r="AB10" s="133">
        <v>-20035</v>
      </c>
      <c r="AC10" s="133">
        <v>-44214</v>
      </c>
      <c r="AD10" s="133">
        <v>-45613</v>
      </c>
      <c r="AE10" s="133">
        <v>-12273</v>
      </c>
      <c r="AF10" s="133">
        <v>-11949</v>
      </c>
      <c r="AG10" s="133">
        <v>-11812</v>
      </c>
      <c r="AH10" s="133">
        <v>-12701</v>
      </c>
      <c r="AI10" s="133">
        <v>-12437</v>
      </c>
      <c r="AJ10" s="133">
        <v>-12446</v>
      </c>
      <c r="AK10" s="133">
        <v>-12344</v>
      </c>
      <c r="AL10" s="133">
        <v>-17188</v>
      </c>
      <c r="AM10" s="133">
        <v>-12791</v>
      </c>
      <c r="AN10" s="133">
        <v>-13109</v>
      </c>
      <c r="AO10" s="133">
        <v>-21253</v>
      </c>
      <c r="AP10" s="133">
        <v>-21088</v>
      </c>
      <c r="AQ10" s="133">
        <v>-13590.17691</v>
      </c>
      <c r="AR10" s="133">
        <v>-13297.220740000006</v>
      </c>
      <c r="AS10" s="133">
        <v>-18894.020510000002</v>
      </c>
      <c r="AT10" s="133">
        <v>-18527.84242999999</v>
      </c>
    </row>
    <row r="11" spans="1:46">
      <c r="A11" s="189"/>
      <c r="B11" s="123" t="s">
        <v>12</v>
      </c>
      <c r="C11" s="128">
        <v>139553.23749999999</v>
      </c>
      <c r="D11" s="128">
        <v>114102.07517000001</v>
      </c>
      <c r="E11" s="128">
        <v>141976.48372999998</v>
      </c>
      <c r="F11" s="128">
        <v>159971.39419000011</v>
      </c>
      <c r="G11" s="128">
        <v>150118.98980000004</v>
      </c>
      <c r="H11" s="128">
        <v>148247.01207999996</v>
      </c>
      <c r="I11" s="128">
        <v>115513.04055999996</v>
      </c>
      <c r="J11" s="128">
        <v>113865.60965000014</v>
      </c>
      <c r="K11" s="128">
        <v>157182.73250000001</v>
      </c>
      <c r="L11" s="128">
        <v>153095.57408999998</v>
      </c>
      <c r="M11" s="128">
        <v>151548.78565000006</v>
      </c>
      <c r="N11" s="128">
        <v>224787.0104</v>
      </c>
      <c r="O11" s="128">
        <v>178320.98187000002</v>
      </c>
      <c r="P11" s="128">
        <v>185906.23996000001</v>
      </c>
      <c r="Q11" s="128">
        <v>225199.93595000001</v>
      </c>
      <c r="R11" s="128">
        <v>155437.46159000002</v>
      </c>
      <c r="S11" s="128">
        <v>173272.23</v>
      </c>
      <c r="T11" s="128">
        <v>146178.75</v>
      </c>
      <c r="U11" s="128">
        <v>142128.92000000001</v>
      </c>
      <c r="V11" s="128">
        <v>186441.35</v>
      </c>
      <c r="W11" s="128">
        <v>161190.20000000001</v>
      </c>
      <c r="X11" s="128">
        <v>90173</v>
      </c>
      <c r="Y11" s="128">
        <v>85899</v>
      </c>
      <c r="Z11" s="128">
        <v>225603</v>
      </c>
      <c r="AA11" s="128">
        <v>168617</v>
      </c>
      <c r="AB11" s="128">
        <v>166973</v>
      </c>
      <c r="AC11" s="128">
        <v>325805</v>
      </c>
      <c r="AD11" s="128">
        <v>397618</v>
      </c>
      <c r="AE11" s="128">
        <v>109253</v>
      </c>
      <c r="AF11" s="128">
        <v>102808</v>
      </c>
      <c r="AG11" s="128">
        <v>102342</v>
      </c>
      <c r="AH11" s="128">
        <v>111175</v>
      </c>
      <c r="AI11" s="128">
        <v>108686</v>
      </c>
      <c r="AJ11" s="128">
        <v>108652</v>
      </c>
      <c r="AK11" s="128">
        <v>108739</v>
      </c>
      <c r="AL11" s="128">
        <v>149898</v>
      </c>
      <c r="AM11" s="128">
        <v>111547</v>
      </c>
      <c r="AN11" s="128">
        <v>113860</v>
      </c>
      <c r="AO11" s="128">
        <v>186193</v>
      </c>
      <c r="AP11" s="128">
        <v>185934</v>
      </c>
      <c r="AQ11" s="128">
        <v>119534.30599000001</v>
      </c>
      <c r="AR11" s="128">
        <f>SUM(AR9:AR10)</f>
        <v>119321.35848000001</v>
      </c>
      <c r="AS11" s="128">
        <f>SUM(AS9:AS10)</f>
        <v>168921.05150000006</v>
      </c>
      <c r="AT11" s="128">
        <f>SUM(AT9:AT10)</f>
        <v>162548.49504999994</v>
      </c>
    </row>
    <row r="12" spans="1:46">
      <c r="A12" s="134"/>
      <c r="B12" s="127" t="s">
        <v>13</v>
      </c>
      <c r="C12" s="128">
        <v>-92148.976239999989</v>
      </c>
      <c r="D12" s="128">
        <v>-73603.141570000022</v>
      </c>
      <c r="E12" s="128">
        <v>-92797.360130000015</v>
      </c>
      <c r="F12" s="128">
        <v>-30878.832099999992</v>
      </c>
      <c r="G12" s="128">
        <v>-91610.327090000006</v>
      </c>
      <c r="H12" s="128">
        <v>-97465.624360000002</v>
      </c>
      <c r="I12" s="128">
        <v>-71204.395009999993</v>
      </c>
      <c r="J12" s="128">
        <v>-65494.695300000036</v>
      </c>
      <c r="K12" s="128">
        <v>-93948</v>
      </c>
      <c r="L12" s="128">
        <v>-113363</v>
      </c>
      <c r="M12" s="128">
        <v>-90846.084409999981</v>
      </c>
      <c r="N12" s="128">
        <v>-177264.80288999999</v>
      </c>
      <c r="O12" s="128">
        <v>-122543.18118999997</v>
      </c>
      <c r="P12" s="128">
        <v>-78589.697109999979</v>
      </c>
      <c r="Q12" s="128">
        <v>-152433.78070000003</v>
      </c>
      <c r="R12" s="128">
        <v>-96819.23311999999</v>
      </c>
      <c r="S12" s="128">
        <v>-112906.6</v>
      </c>
      <c r="T12" s="128">
        <v>-73294.179999999993</v>
      </c>
      <c r="U12" s="128">
        <v>-93484.909999999989</v>
      </c>
      <c r="V12" s="128">
        <v>-125882.98000000001</v>
      </c>
      <c r="W12" s="128">
        <v>-88752.73</v>
      </c>
      <c r="X12" s="128">
        <v>-30477</v>
      </c>
      <c r="Y12" s="128">
        <v>-30624</v>
      </c>
      <c r="Z12" s="128">
        <v>-153940</v>
      </c>
      <c r="AA12" s="128">
        <v>-93832</v>
      </c>
      <c r="AB12" s="128">
        <v>-96021</v>
      </c>
      <c r="AC12" s="128">
        <v>-220579</v>
      </c>
      <c r="AD12" s="128">
        <v>-288575</v>
      </c>
      <c r="AE12" s="128">
        <v>-29545</v>
      </c>
      <c r="AF12" s="128">
        <v>-40767</v>
      </c>
      <c r="AG12" s="128">
        <v>-38364</v>
      </c>
      <c r="AH12" s="128">
        <v>-84035</v>
      </c>
      <c r="AI12" s="128">
        <v>-34800</v>
      </c>
      <c r="AJ12" s="128">
        <v>-37174</v>
      </c>
      <c r="AK12" s="128">
        <v>-36495</v>
      </c>
      <c r="AL12" s="128">
        <v>-94188</v>
      </c>
      <c r="AM12" s="128">
        <v>-37061</v>
      </c>
      <c r="AN12" s="128">
        <v>-36438</v>
      </c>
      <c r="AO12" s="128">
        <v>-138400</v>
      </c>
      <c r="AP12" s="128">
        <v>-112667</v>
      </c>
      <c r="AQ12" s="128">
        <v>-39995.296340000008</v>
      </c>
      <c r="AR12" s="128">
        <f>SUM(AR13:AR24)</f>
        <v>-38542.901479999986</v>
      </c>
      <c r="AS12" s="128">
        <f>SUM(AS13:AS24)</f>
        <v>-100415.55012</v>
      </c>
      <c r="AT12" s="128">
        <f>SUM(AT13:AT24)</f>
        <v>-84445.901309999987</v>
      </c>
    </row>
    <row r="13" spans="1:46">
      <c r="A13" s="118"/>
      <c r="B13" s="130" t="s">
        <v>14</v>
      </c>
      <c r="C13" s="132">
        <v>-1381.9629200000002</v>
      </c>
      <c r="D13" s="132">
        <v>-2053.9747800000005</v>
      </c>
      <c r="E13" s="132">
        <v>-1966.392139999999</v>
      </c>
      <c r="F13" s="132">
        <v>-4902.1797400000023</v>
      </c>
      <c r="G13" s="132">
        <v>-1972.3679700000002</v>
      </c>
      <c r="H13" s="132">
        <v>-3202.7554399999999</v>
      </c>
      <c r="I13" s="132">
        <v>-6206.7881300000008</v>
      </c>
      <c r="J13" s="132">
        <v>-5859.4578399999991</v>
      </c>
      <c r="K13" s="132">
        <v>-5911</v>
      </c>
      <c r="L13" s="132">
        <v>-7546</v>
      </c>
      <c r="M13" s="132">
        <v>-6572.7844299999997</v>
      </c>
      <c r="N13" s="132">
        <v>-14024.36559999999</v>
      </c>
      <c r="O13" s="132">
        <v>-7919.4557999999997</v>
      </c>
      <c r="P13" s="132">
        <v>-7831.9060999999992</v>
      </c>
      <c r="Q13" s="132">
        <v>-7778.3103700000011</v>
      </c>
      <c r="R13" s="132">
        <v>-10402.224709999999</v>
      </c>
      <c r="S13" s="132">
        <v>-8702.75</v>
      </c>
      <c r="T13" s="132">
        <v>-8954.86</v>
      </c>
      <c r="U13" s="132">
        <v>-8248.09</v>
      </c>
      <c r="V13" s="132">
        <v>-9166.98</v>
      </c>
      <c r="W13" s="132">
        <v>-7477.84</v>
      </c>
      <c r="X13" s="132">
        <v>-7563</v>
      </c>
      <c r="Y13" s="132">
        <v>-7351</v>
      </c>
      <c r="Z13" s="132">
        <v>0</v>
      </c>
      <c r="AA13" s="132">
        <v>0</v>
      </c>
      <c r="AB13" s="132">
        <v>0</v>
      </c>
      <c r="AC13" s="132">
        <v>0</v>
      </c>
      <c r="AD13" s="132">
        <v>0</v>
      </c>
      <c r="AE13" s="132">
        <v>0</v>
      </c>
      <c r="AF13" s="132">
        <v>0</v>
      </c>
      <c r="AG13" s="132">
        <v>0</v>
      </c>
      <c r="AH13" s="132">
        <v>0</v>
      </c>
      <c r="AI13" s="132">
        <v>0</v>
      </c>
      <c r="AJ13" s="132">
        <v>0</v>
      </c>
      <c r="AK13" s="132">
        <v>0</v>
      </c>
      <c r="AL13" s="132">
        <v>0</v>
      </c>
      <c r="AM13" s="132">
        <v>0</v>
      </c>
      <c r="AN13" s="132">
        <v>0</v>
      </c>
      <c r="AO13" s="132">
        <v>0</v>
      </c>
      <c r="AP13" s="132">
        <v>0</v>
      </c>
      <c r="AQ13" s="132">
        <v>-8466.4466699999994</v>
      </c>
      <c r="AR13" s="132">
        <v>-7029.3222900000001</v>
      </c>
      <c r="AS13" s="132">
        <v>-8489.2303400000001</v>
      </c>
      <c r="AT13" s="132">
        <v>-9924.4467200000036</v>
      </c>
    </row>
    <row r="14" spans="1:46">
      <c r="A14" s="118"/>
      <c r="B14" s="130" t="s">
        <v>15</v>
      </c>
      <c r="C14" s="132">
        <v>-63304.204869999994</v>
      </c>
      <c r="D14" s="132">
        <v>-38725.400650000018</v>
      </c>
      <c r="E14" s="132">
        <v>-63858.322550000012</v>
      </c>
      <c r="F14" s="132">
        <v>-70029.447589999967</v>
      </c>
      <c r="G14" s="132">
        <v>-65249.233700000004</v>
      </c>
      <c r="H14" s="132">
        <v>-66701.572379999998</v>
      </c>
      <c r="I14" s="132">
        <v>-42975.525809999992</v>
      </c>
      <c r="J14" s="132">
        <v>-33824.106460000039</v>
      </c>
      <c r="K14" s="132">
        <v>-70222</v>
      </c>
      <c r="L14" s="132">
        <v>-84154</v>
      </c>
      <c r="M14" s="132">
        <v>-56600.851659999986</v>
      </c>
      <c r="N14" s="132">
        <v>-110839.06677</v>
      </c>
      <c r="O14" s="132">
        <v>-89686.559699999998</v>
      </c>
      <c r="P14" s="132">
        <v>-54353.630119999994</v>
      </c>
      <c r="Q14" s="132">
        <v>-121176.63531000001</v>
      </c>
      <c r="R14" s="132">
        <v>-58968.209029999998</v>
      </c>
      <c r="S14" s="132">
        <v>-71780.350000000006</v>
      </c>
      <c r="T14" s="132">
        <v>-43479.4</v>
      </c>
      <c r="U14" s="132">
        <v>-27012.32</v>
      </c>
      <c r="V14" s="132">
        <v>-68999.72</v>
      </c>
      <c r="W14" s="132">
        <v>-37215.050000000003</v>
      </c>
      <c r="X14" s="132">
        <v>42</v>
      </c>
      <c r="Y14" s="132">
        <v>0</v>
      </c>
      <c r="Z14" s="132">
        <v>-68643</v>
      </c>
      <c r="AA14" s="132">
        <v>-60610</v>
      </c>
      <c r="AB14" s="132">
        <v>-58284</v>
      </c>
      <c r="AC14" s="132">
        <v>-171279</v>
      </c>
      <c r="AD14" s="132">
        <v>-234218</v>
      </c>
      <c r="AE14" s="132">
        <v>0</v>
      </c>
      <c r="AF14" s="132">
        <v>-1474</v>
      </c>
      <c r="AG14" s="132">
        <v>-1275</v>
      </c>
      <c r="AH14" s="132">
        <v>50</v>
      </c>
      <c r="AI14" s="132">
        <v>0</v>
      </c>
      <c r="AJ14" s="132">
        <v>-7</v>
      </c>
      <c r="AK14" s="132">
        <v>0</v>
      </c>
      <c r="AL14" s="132">
        <v>-41559</v>
      </c>
      <c r="AM14" s="132">
        <v>0</v>
      </c>
      <c r="AN14" s="132">
        <v>0</v>
      </c>
      <c r="AO14" s="132">
        <v>-96415</v>
      </c>
      <c r="AP14" s="132">
        <v>-77650</v>
      </c>
      <c r="AQ14" s="132">
        <v>-362.35269</v>
      </c>
      <c r="AR14" s="132">
        <v>-126.20783999999998</v>
      </c>
      <c r="AS14" s="132">
        <v>-59299.819309999999</v>
      </c>
      <c r="AT14" s="132">
        <v>-44116.556469999989</v>
      </c>
    </row>
    <row r="15" spans="1:46">
      <c r="A15" s="118"/>
      <c r="B15" s="130" t="s">
        <v>16</v>
      </c>
      <c r="C15" s="132">
        <v>-9674.2763799999993</v>
      </c>
      <c r="D15" s="132">
        <v>-11979.129220000003</v>
      </c>
      <c r="E15" s="132">
        <v>-11774.321519999994</v>
      </c>
      <c r="F15" s="132">
        <v>-11490.402290000005</v>
      </c>
      <c r="G15" s="132">
        <v>-8991.7427299999981</v>
      </c>
      <c r="H15" s="132">
        <v>-8982.0494299999991</v>
      </c>
      <c r="I15" s="132">
        <v>-7938.0622399999993</v>
      </c>
      <c r="J15" s="132">
        <v>-10498.015990000007</v>
      </c>
      <c r="K15" s="132">
        <v>-5354</v>
      </c>
      <c r="L15" s="132">
        <v>-5439</v>
      </c>
      <c r="M15" s="132">
        <v>-1869.6649699999998</v>
      </c>
      <c r="N15" s="132">
        <v>-14021.188819999999</v>
      </c>
      <c r="O15" s="132">
        <v>-4764.4089699999986</v>
      </c>
      <c r="P15" s="132">
        <v>-6814.0449000000008</v>
      </c>
      <c r="Q15" s="132">
        <v>-2127.23551</v>
      </c>
      <c r="R15" s="132">
        <v>-19102.788990000001</v>
      </c>
      <c r="S15" s="132">
        <v>-6213.63</v>
      </c>
      <c r="T15" s="132">
        <v>-2652.22</v>
      </c>
      <c r="U15" s="132">
        <v>-7307.9</v>
      </c>
      <c r="V15" s="132">
        <v>-6442.69</v>
      </c>
      <c r="W15" s="132">
        <v>88.59</v>
      </c>
      <c r="X15" s="132">
        <v>-5563</v>
      </c>
      <c r="Y15" s="132">
        <v>-5954</v>
      </c>
      <c r="Z15" s="132">
        <v>-6443</v>
      </c>
      <c r="AA15" s="132">
        <v>-2949</v>
      </c>
      <c r="AB15" s="132">
        <v>-4063</v>
      </c>
      <c r="AC15" s="132">
        <v>-4942</v>
      </c>
      <c r="AD15" s="132">
        <v>-3717</v>
      </c>
      <c r="AE15" s="132">
        <v>-8083</v>
      </c>
      <c r="AF15" s="132">
        <v>-8665</v>
      </c>
      <c r="AG15" s="132">
        <v>-7790</v>
      </c>
      <c r="AH15" s="132">
        <v>-45406</v>
      </c>
      <c r="AI15" s="132">
        <v>-6673</v>
      </c>
      <c r="AJ15" s="132">
        <v>-8070</v>
      </c>
      <c r="AK15" s="132">
        <v>-7429</v>
      </c>
      <c r="AL15" s="132">
        <v>-10376</v>
      </c>
      <c r="AM15" s="132">
        <v>-7518</v>
      </c>
      <c r="AN15" s="132">
        <v>-8682</v>
      </c>
      <c r="AO15" s="132">
        <v>-8296</v>
      </c>
      <c r="AP15" s="132">
        <v>-3131</v>
      </c>
      <c r="AQ15" s="132">
        <v>-8767.8471099999988</v>
      </c>
      <c r="AR15" s="132">
        <v>-8253.9368800000011</v>
      </c>
      <c r="AS15" s="132">
        <v>-9443.3656800000026</v>
      </c>
      <c r="AT15" s="132">
        <v>-7450.824979999994</v>
      </c>
    </row>
    <row r="16" spans="1:46">
      <c r="A16" s="118"/>
      <c r="B16" s="130" t="s">
        <v>17</v>
      </c>
      <c r="C16" s="132">
        <v>-1057.7272399999997</v>
      </c>
      <c r="D16" s="132">
        <v>-1679.5144500000001</v>
      </c>
      <c r="E16" s="132">
        <v>-1423.5711600000004</v>
      </c>
      <c r="F16" s="132">
        <v>-1290.4999699999998</v>
      </c>
      <c r="G16" s="132">
        <v>-2802.3829499999997</v>
      </c>
      <c r="H16" s="132">
        <v>-2838.2647600000005</v>
      </c>
      <c r="I16" s="132">
        <v>-3427.0833799999991</v>
      </c>
      <c r="J16" s="132">
        <v>-3360.9350300000024</v>
      </c>
      <c r="K16" s="132">
        <v>-3833</v>
      </c>
      <c r="L16" s="132">
        <v>-2719</v>
      </c>
      <c r="M16" s="132">
        <v>-3489.6646700000001</v>
      </c>
      <c r="N16" s="132">
        <v>-2083.6845800000001</v>
      </c>
      <c r="O16" s="132">
        <v>-3276.4522700000002</v>
      </c>
      <c r="P16" s="132">
        <v>-2718.8869900000004</v>
      </c>
      <c r="Q16" s="132">
        <v>-1673.3450499999999</v>
      </c>
      <c r="R16" s="132">
        <v>1012.7327199999995</v>
      </c>
      <c r="S16" s="132">
        <v>-2862.67</v>
      </c>
      <c r="T16" s="132">
        <v>-2143.6</v>
      </c>
      <c r="U16" s="132">
        <v>-3018.56</v>
      </c>
      <c r="V16" s="132">
        <v>-2590.5100000000002</v>
      </c>
      <c r="W16" s="132">
        <v>-4195.1399999999994</v>
      </c>
      <c r="X16" s="132">
        <v>-2866</v>
      </c>
      <c r="Y16" s="132">
        <v>-3350</v>
      </c>
      <c r="Z16" s="132">
        <v>-2984</v>
      </c>
      <c r="AA16" s="132">
        <v>-2891</v>
      </c>
      <c r="AB16" s="132">
        <v>-3287</v>
      </c>
      <c r="AC16" s="132">
        <v>-4283</v>
      </c>
      <c r="AD16" s="132">
        <v>-4289</v>
      </c>
      <c r="AE16" s="132">
        <v>-3254</v>
      </c>
      <c r="AF16" s="132">
        <v>-4203</v>
      </c>
      <c r="AG16" s="132">
        <v>-4264</v>
      </c>
      <c r="AH16" s="132">
        <v>-4308</v>
      </c>
      <c r="AI16" s="132">
        <v>-4344</v>
      </c>
      <c r="AJ16" s="132">
        <v>-4296</v>
      </c>
      <c r="AK16" s="132">
        <v>-4228</v>
      </c>
      <c r="AL16" s="132">
        <v>-4833</v>
      </c>
      <c r="AM16" s="132">
        <v>-4890</v>
      </c>
      <c r="AN16" s="132">
        <v>-4408</v>
      </c>
      <c r="AO16" s="132">
        <v>-4626</v>
      </c>
      <c r="AP16" s="132">
        <v>-4378</v>
      </c>
      <c r="AQ16" s="132">
        <v>-4260.0511900000001</v>
      </c>
      <c r="AR16" s="132">
        <v>-5032.3029600000009</v>
      </c>
      <c r="AS16" s="132">
        <v>-4347.0867399999988</v>
      </c>
      <c r="AT16" s="132">
        <v>-5185.8518600000007</v>
      </c>
    </row>
    <row r="17" spans="1:46">
      <c r="A17" s="118"/>
      <c r="B17" s="130" t="s">
        <v>18</v>
      </c>
      <c r="C17" s="132">
        <v>0</v>
      </c>
      <c r="D17" s="132">
        <v>0</v>
      </c>
      <c r="E17" s="132">
        <v>0</v>
      </c>
      <c r="F17" s="132">
        <v>0</v>
      </c>
      <c r="G17" s="132">
        <v>0</v>
      </c>
      <c r="H17" s="132">
        <v>0</v>
      </c>
      <c r="I17" s="132">
        <v>-1187.0705600000001</v>
      </c>
      <c r="J17" s="132">
        <v>-3783.0072</v>
      </c>
      <c r="K17" s="132">
        <v>-690</v>
      </c>
      <c r="L17" s="132">
        <v>-60</v>
      </c>
      <c r="M17" s="132">
        <v>-6489.7591999999995</v>
      </c>
      <c r="N17" s="132">
        <v>-37581.900650000003</v>
      </c>
      <c r="O17" s="132">
        <v>-6308.3584000000001</v>
      </c>
      <c r="P17" s="132">
        <v>-3227.98144</v>
      </c>
      <c r="Q17" s="132">
        <v>-3263.4537600000003</v>
      </c>
      <c r="R17" s="132">
        <v>-3261.9757499999992</v>
      </c>
      <c r="S17" s="132">
        <v>-11362.39</v>
      </c>
      <c r="T17" s="132">
        <v>-3583</v>
      </c>
      <c r="U17" s="132">
        <v>-31150.18</v>
      </c>
      <c r="V17" s="132">
        <v>-16679.310000000001</v>
      </c>
      <c r="W17" s="132">
        <v>-22854.53</v>
      </c>
      <c r="X17" s="132">
        <v>-1202</v>
      </c>
      <c r="Y17" s="132">
        <v>-1473</v>
      </c>
      <c r="Z17" s="132">
        <v>-42079</v>
      </c>
      <c r="AA17" s="132">
        <v>-558</v>
      </c>
      <c r="AB17" s="132">
        <v>-1458</v>
      </c>
      <c r="AC17" s="132">
        <v>-10164</v>
      </c>
      <c r="AD17" s="132">
        <v>-13121</v>
      </c>
      <c r="AE17" s="132">
        <v>-1601</v>
      </c>
      <c r="AF17" s="132">
        <v>-178</v>
      </c>
      <c r="AG17" s="132">
        <v>-165</v>
      </c>
      <c r="AH17" s="132">
        <v>-5028</v>
      </c>
      <c r="AI17" s="132">
        <v>-122</v>
      </c>
      <c r="AJ17" s="132">
        <v>-136</v>
      </c>
      <c r="AK17" s="132">
        <v>-134</v>
      </c>
      <c r="AL17" s="132">
        <v>-4401</v>
      </c>
      <c r="AM17" s="132">
        <v>-185</v>
      </c>
      <c r="AN17" s="132">
        <v>-107</v>
      </c>
      <c r="AO17" s="132">
        <v>-133</v>
      </c>
      <c r="AP17" s="132">
        <v>-50</v>
      </c>
      <c r="AQ17" s="132">
        <v>-464.97053999999997</v>
      </c>
      <c r="AR17" s="132">
        <v>-277.38551000000012</v>
      </c>
      <c r="AS17" s="132">
        <v>-138.62369999999987</v>
      </c>
      <c r="AT17" s="132">
        <v>-692.59638999999993</v>
      </c>
    </row>
    <row r="18" spans="1:46">
      <c r="A18" s="118"/>
      <c r="B18" s="130" t="s">
        <v>10</v>
      </c>
      <c r="C18" s="132">
        <v>-16730.804830000001</v>
      </c>
      <c r="D18" s="132">
        <v>-19165.122469999998</v>
      </c>
      <c r="E18" s="132">
        <v>-13774.752759999999</v>
      </c>
      <c r="F18" s="132">
        <v>56833.697489999999</v>
      </c>
      <c r="G18" s="132">
        <v>-12594.599739999998</v>
      </c>
      <c r="H18" s="132">
        <v>-15740.982350000002</v>
      </c>
      <c r="I18" s="132">
        <v>-9469.8648900000007</v>
      </c>
      <c r="J18" s="132">
        <v>-8169.1727799999899</v>
      </c>
      <c r="K18" s="132">
        <v>-7938</v>
      </c>
      <c r="L18" s="132">
        <v>-13445</v>
      </c>
      <c r="M18" s="132">
        <v>-15823.359479999999</v>
      </c>
      <c r="N18" s="132">
        <v>1285.4035299999996</v>
      </c>
      <c r="O18" s="132">
        <v>-10587.946049999991</v>
      </c>
      <c r="P18" s="132">
        <v>-3643.2475599999816</v>
      </c>
      <c r="Q18" s="132">
        <v>-16414.800699999996</v>
      </c>
      <c r="R18" s="132">
        <v>-6096.7673599999907</v>
      </c>
      <c r="S18" s="132">
        <v>-11984.810000000005</v>
      </c>
      <c r="T18" s="132">
        <v>-12481.099999999995</v>
      </c>
      <c r="U18" s="132">
        <v>-16747.859999999986</v>
      </c>
      <c r="V18" s="132">
        <v>-22003.770000000015</v>
      </c>
      <c r="W18" s="132">
        <v>-17098.759999999998</v>
      </c>
      <c r="X18" s="132">
        <v>-13325</v>
      </c>
      <c r="Y18" s="132">
        <v>-12496</v>
      </c>
      <c r="Z18" s="132">
        <v>-33791</v>
      </c>
      <c r="AA18" s="132">
        <v>-26824</v>
      </c>
      <c r="AB18" s="132">
        <v>-28929</v>
      </c>
      <c r="AC18" s="132">
        <v>-29911</v>
      </c>
      <c r="AD18" s="132">
        <v>-33230</v>
      </c>
      <c r="AE18" s="132">
        <v>-16607</v>
      </c>
      <c r="AF18" s="132">
        <v>-26247</v>
      </c>
      <c r="AG18" s="132">
        <v>-24870</v>
      </c>
      <c r="AH18" s="132">
        <v>-29343</v>
      </c>
      <c r="AI18" s="132">
        <v>-23661</v>
      </c>
      <c r="AJ18" s="132">
        <v>-24665</v>
      </c>
      <c r="AK18" s="132">
        <v>-24704</v>
      </c>
      <c r="AL18" s="132">
        <v>-33019</v>
      </c>
      <c r="AM18" s="132">
        <v>-24468</v>
      </c>
      <c r="AN18" s="132">
        <v>-23241</v>
      </c>
      <c r="AO18" s="132">
        <v>-28930</v>
      </c>
      <c r="AP18" s="132">
        <v>-27458</v>
      </c>
      <c r="AQ18" s="132">
        <v>-17673.628140000012</v>
      </c>
      <c r="AR18" s="132">
        <v>-17823.745999999988</v>
      </c>
      <c r="AS18" s="132">
        <v>-18697.424349999994</v>
      </c>
      <c r="AT18" s="132">
        <v>-17075.624890000014</v>
      </c>
    </row>
    <row r="19" spans="1:46">
      <c r="A19" s="118"/>
      <c r="B19" s="130" t="s">
        <v>38</v>
      </c>
      <c r="C19" s="132">
        <v>0</v>
      </c>
      <c r="D19" s="132">
        <v>0</v>
      </c>
      <c r="E19" s="132">
        <v>0</v>
      </c>
      <c r="F19" s="132">
        <v>0</v>
      </c>
      <c r="G19" s="132">
        <v>0</v>
      </c>
      <c r="H19" s="132">
        <v>0</v>
      </c>
      <c r="I19" s="132">
        <v>0</v>
      </c>
      <c r="J19" s="132">
        <v>0</v>
      </c>
      <c r="K19" s="132">
        <v>0</v>
      </c>
      <c r="L19" s="132">
        <v>0</v>
      </c>
      <c r="M19" s="132">
        <v>0</v>
      </c>
      <c r="N19" s="132">
        <v>0</v>
      </c>
      <c r="O19" s="132">
        <v>0</v>
      </c>
      <c r="P19" s="132">
        <v>0</v>
      </c>
      <c r="Q19" s="132">
        <v>0</v>
      </c>
      <c r="R19" s="132">
        <v>0</v>
      </c>
      <c r="S19" s="132">
        <v>0</v>
      </c>
      <c r="T19" s="132">
        <v>0</v>
      </c>
      <c r="U19" s="132">
        <v>0</v>
      </c>
      <c r="V19" s="132">
        <v>0</v>
      </c>
      <c r="W19" s="132">
        <v>0</v>
      </c>
      <c r="X19" s="132">
        <v>0</v>
      </c>
      <c r="Y19" s="132">
        <v>0</v>
      </c>
      <c r="Z19" s="132">
        <v>0</v>
      </c>
      <c r="AA19" s="132">
        <v>0</v>
      </c>
      <c r="AB19" s="132">
        <v>0</v>
      </c>
      <c r="AC19" s="132">
        <v>0</v>
      </c>
      <c r="AD19" s="132">
        <v>0</v>
      </c>
      <c r="AE19" s="132">
        <v>0</v>
      </c>
      <c r="AF19" s="132">
        <v>0</v>
      </c>
      <c r="AG19" s="132">
        <v>0</v>
      </c>
      <c r="AH19" s="132">
        <v>0</v>
      </c>
      <c r="AI19" s="132">
        <v>0</v>
      </c>
      <c r="AJ19" s="132">
        <v>0</v>
      </c>
      <c r="AK19" s="132">
        <v>0</v>
      </c>
      <c r="AL19" s="132">
        <v>0</v>
      </c>
      <c r="AM19" s="132">
        <v>0</v>
      </c>
      <c r="AN19" s="132">
        <v>0</v>
      </c>
      <c r="AO19" s="132">
        <v>0</v>
      </c>
      <c r="AP19" s="132">
        <v>0</v>
      </c>
      <c r="AQ19" s="132">
        <v>0</v>
      </c>
      <c r="AR19" s="132">
        <v>0</v>
      </c>
      <c r="AS19" s="132">
        <v>0</v>
      </c>
      <c r="AT19" s="132">
        <v>0</v>
      </c>
    </row>
    <row r="20" spans="1:46">
      <c r="A20" s="118"/>
      <c r="B20" s="130" t="s">
        <v>39</v>
      </c>
      <c r="C20" s="132">
        <v>0</v>
      </c>
      <c r="D20" s="132">
        <v>0</v>
      </c>
      <c r="E20" s="132">
        <v>0</v>
      </c>
      <c r="F20" s="132">
        <v>0</v>
      </c>
      <c r="G20" s="132">
        <v>0</v>
      </c>
      <c r="H20" s="132">
        <v>0</v>
      </c>
      <c r="I20" s="132">
        <v>0</v>
      </c>
      <c r="J20" s="132">
        <v>0</v>
      </c>
      <c r="K20" s="132">
        <v>0</v>
      </c>
      <c r="L20" s="132">
        <v>0</v>
      </c>
      <c r="M20" s="132">
        <v>0</v>
      </c>
      <c r="N20" s="132">
        <v>0</v>
      </c>
      <c r="O20" s="132">
        <v>0</v>
      </c>
      <c r="P20" s="132">
        <v>0</v>
      </c>
      <c r="Q20" s="132">
        <v>0</v>
      </c>
      <c r="R20" s="132">
        <v>0</v>
      </c>
      <c r="S20" s="132">
        <v>0</v>
      </c>
      <c r="T20" s="132">
        <v>0</v>
      </c>
      <c r="U20" s="132">
        <v>0</v>
      </c>
      <c r="V20" s="132">
        <v>0</v>
      </c>
      <c r="W20" s="132">
        <v>0</v>
      </c>
      <c r="X20" s="132">
        <v>0</v>
      </c>
      <c r="Y20" s="132">
        <v>0</v>
      </c>
      <c r="Z20" s="132">
        <v>0</v>
      </c>
      <c r="AA20" s="132">
        <v>0</v>
      </c>
      <c r="AB20" s="132">
        <v>0</v>
      </c>
      <c r="AC20" s="132">
        <v>0</v>
      </c>
      <c r="AD20" s="132">
        <v>0</v>
      </c>
      <c r="AE20" s="132">
        <v>0</v>
      </c>
      <c r="AF20" s="132">
        <v>0</v>
      </c>
      <c r="AG20" s="132">
        <v>0</v>
      </c>
      <c r="AH20" s="132">
        <v>0</v>
      </c>
      <c r="AI20" s="132">
        <v>0</v>
      </c>
      <c r="AJ20" s="132">
        <v>0</v>
      </c>
      <c r="AK20" s="132">
        <v>0</v>
      </c>
      <c r="AL20" s="132">
        <v>0</v>
      </c>
      <c r="AM20" s="132">
        <v>0</v>
      </c>
      <c r="AN20" s="132">
        <v>0</v>
      </c>
      <c r="AO20" s="132">
        <v>0</v>
      </c>
      <c r="AP20" s="132">
        <v>0</v>
      </c>
      <c r="AQ20" s="132">
        <v>0</v>
      </c>
      <c r="AR20" s="132">
        <v>0</v>
      </c>
      <c r="AS20" s="132">
        <v>0</v>
      </c>
      <c r="AT20" s="132">
        <v>0</v>
      </c>
    </row>
    <row r="21" spans="1:46">
      <c r="A21" s="118"/>
      <c r="B21" s="130" t="s">
        <v>40</v>
      </c>
      <c r="C21" s="132">
        <v>0</v>
      </c>
      <c r="D21" s="132">
        <v>0</v>
      </c>
      <c r="E21" s="132">
        <v>0</v>
      </c>
      <c r="F21" s="132">
        <v>0</v>
      </c>
      <c r="G21" s="132">
        <v>0</v>
      </c>
      <c r="H21" s="132">
        <v>0</v>
      </c>
      <c r="I21" s="132">
        <v>0</v>
      </c>
      <c r="J21" s="132">
        <v>0</v>
      </c>
      <c r="K21" s="132">
        <v>0</v>
      </c>
      <c r="L21" s="132">
        <v>0</v>
      </c>
      <c r="M21" s="132">
        <v>0</v>
      </c>
      <c r="N21" s="132">
        <v>0</v>
      </c>
      <c r="O21" s="132">
        <v>0</v>
      </c>
      <c r="P21" s="132">
        <v>0</v>
      </c>
      <c r="Q21" s="132">
        <v>0</v>
      </c>
      <c r="R21" s="132">
        <v>0</v>
      </c>
      <c r="S21" s="132">
        <v>0</v>
      </c>
      <c r="T21" s="132">
        <v>0</v>
      </c>
      <c r="U21" s="132">
        <v>0</v>
      </c>
      <c r="V21" s="132">
        <v>0</v>
      </c>
      <c r="W21" s="132">
        <v>0</v>
      </c>
      <c r="X21" s="132">
        <v>0</v>
      </c>
      <c r="Y21" s="132">
        <v>0</v>
      </c>
      <c r="Z21" s="132">
        <v>0</v>
      </c>
      <c r="AA21" s="132">
        <v>0</v>
      </c>
      <c r="AB21" s="132">
        <v>0</v>
      </c>
      <c r="AC21" s="132">
        <v>0</v>
      </c>
      <c r="AD21" s="132">
        <v>0</v>
      </c>
      <c r="AE21" s="132">
        <v>0</v>
      </c>
      <c r="AF21" s="132">
        <v>0</v>
      </c>
      <c r="AG21" s="132">
        <v>0</v>
      </c>
      <c r="AH21" s="132">
        <v>0</v>
      </c>
      <c r="AI21" s="132">
        <v>0</v>
      </c>
      <c r="AJ21" s="132">
        <v>0</v>
      </c>
      <c r="AK21" s="132">
        <v>0</v>
      </c>
      <c r="AL21" s="132">
        <v>0</v>
      </c>
      <c r="AM21" s="132">
        <v>0</v>
      </c>
      <c r="AN21" s="132">
        <v>0</v>
      </c>
      <c r="AO21" s="132">
        <v>0</v>
      </c>
      <c r="AP21" s="132">
        <v>0</v>
      </c>
      <c r="AQ21" s="132">
        <v>0</v>
      </c>
      <c r="AR21" s="132">
        <v>0</v>
      </c>
      <c r="AS21" s="132">
        <v>0</v>
      </c>
      <c r="AT21" s="132">
        <v>0</v>
      </c>
    </row>
    <row r="22" spans="1:46">
      <c r="A22" s="118"/>
      <c r="B22" s="130" t="s">
        <v>41</v>
      </c>
      <c r="C22" s="132">
        <v>0</v>
      </c>
      <c r="D22" s="132">
        <v>0</v>
      </c>
      <c r="E22" s="132">
        <v>0</v>
      </c>
      <c r="F22" s="132">
        <v>0</v>
      </c>
      <c r="G22" s="132">
        <v>0</v>
      </c>
      <c r="H22" s="132">
        <v>0</v>
      </c>
      <c r="I22" s="132">
        <v>0</v>
      </c>
      <c r="J22" s="132">
        <v>0</v>
      </c>
      <c r="K22" s="132">
        <v>0</v>
      </c>
      <c r="L22" s="132">
        <v>0</v>
      </c>
      <c r="M22" s="132">
        <v>0</v>
      </c>
      <c r="N22" s="132">
        <v>0</v>
      </c>
      <c r="O22" s="132">
        <v>0</v>
      </c>
      <c r="P22" s="132">
        <v>0</v>
      </c>
      <c r="Q22" s="132">
        <v>0</v>
      </c>
      <c r="R22" s="132">
        <v>0</v>
      </c>
      <c r="S22" s="132">
        <v>0</v>
      </c>
      <c r="T22" s="132">
        <v>0</v>
      </c>
      <c r="U22" s="132">
        <v>0</v>
      </c>
      <c r="V22" s="132">
        <v>0</v>
      </c>
      <c r="W22" s="132">
        <v>0</v>
      </c>
      <c r="X22" s="132">
        <v>0</v>
      </c>
      <c r="Y22" s="132">
        <v>0</v>
      </c>
      <c r="Z22" s="132">
        <v>0</v>
      </c>
      <c r="AA22" s="132">
        <v>0</v>
      </c>
      <c r="AB22" s="132">
        <v>0</v>
      </c>
      <c r="AC22" s="132">
        <v>0</v>
      </c>
      <c r="AD22" s="132">
        <v>0</v>
      </c>
      <c r="AE22" s="132">
        <v>0</v>
      </c>
      <c r="AF22" s="132">
        <v>0</v>
      </c>
      <c r="AG22" s="132">
        <v>0</v>
      </c>
      <c r="AH22" s="132">
        <v>0</v>
      </c>
      <c r="AI22" s="132">
        <v>0</v>
      </c>
      <c r="AJ22" s="132">
        <v>0</v>
      </c>
      <c r="AK22" s="132">
        <v>0</v>
      </c>
      <c r="AL22" s="132">
        <v>0</v>
      </c>
      <c r="AM22" s="132">
        <v>0</v>
      </c>
      <c r="AN22" s="132">
        <v>0</v>
      </c>
      <c r="AO22" s="132">
        <v>0</v>
      </c>
      <c r="AP22" s="132">
        <v>0</v>
      </c>
      <c r="AQ22" s="132">
        <v>0</v>
      </c>
      <c r="AR22" s="132">
        <v>0</v>
      </c>
      <c r="AS22" s="132">
        <v>0</v>
      </c>
      <c r="AT22" s="132">
        <v>0</v>
      </c>
    </row>
    <row r="23" spans="1:46">
      <c r="A23" s="118"/>
      <c r="B23" s="130" t="s">
        <v>42</v>
      </c>
      <c r="C23" s="132">
        <v>0</v>
      </c>
      <c r="D23" s="132">
        <v>0</v>
      </c>
      <c r="E23" s="132">
        <v>0</v>
      </c>
      <c r="F23" s="132">
        <v>0</v>
      </c>
      <c r="G23" s="132">
        <v>0</v>
      </c>
      <c r="H23" s="132">
        <v>0</v>
      </c>
      <c r="I23" s="132">
        <v>0</v>
      </c>
      <c r="J23" s="132">
        <v>0</v>
      </c>
      <c r="K23" s="132">
        <v>0</v>
      </c>
      <c r="L23" s="132">
        <v>0</v>
      </c>
      <c r="M23" s="132">
        <v>0</v>
      </c>
      <c r="N23" s="132">
        <v>0</v>
      </c>
      <c r="O23" s="132">
        <v>0</v>
      </c>
      <c r="P23" s="132">
        <v>0</v>
      </c>
      <c r="Q23" s="132">
        <v>0</v>
      </c>
      <c r="R23" s="132">
        <v>0</v>
      </c>
      <c r="S23" s="132">
        <v>0</v>
      </c>
      <c r="T23" s="132">
        <v>0</v>
      </c>
      <c r="U23" s="132">
        <v>0</v>
      </c>
      <c r="V23" s="132">
        <v>0</v>
      </c>
      <c r="W23" s="132">
        <v>0</v>
      </c>
      <c r="X23" s="132">
        <v>0</v>
      </c>
      <c r="Y23" s="132">
        <v>0</v>
      </c>
      <c r="Z23" s="132">
        <v>0</v>
      </c>
      <c r="AA23" s="132">
        <v>0</v>
      </c>
      <c r="AB23" s="132">
        <v>0</v>
      </c>
      <c r="AC23" s="132">
        <v>0</v>
      </c>
      <c r="AD23" s="132">
        <v>0</v>
      </c>
      <c r="AE23" s="132">
        <v>0</v>
      </c>
      <c r="AF23" s="132">
        <v>0</v>
      </c>
      <c r="AG23" s="132">
        <v>0</v>
      </c>
      <c r="AH23" s="132">
        <v>0</v>
      </c>
      <c r="AI23" s="132">
        <v>0</v>
      </c>
      <c r="AJ23" s="132">
        <v>0</v>
      </c>
      <c r="AK23" s="132">
        <v>0</v>
      </c>
      <c r="AL23" s="132">
        <v>0</v>
      </c>
      <c r="AM23" s="132">
        <v>0</v>
      </c>
      <c r="AN23" s="132">
        <v>0</v>
      </c>
      <c r="AO23" s="132">
        <v>0</v>
      </c>
      <c r="AP23" s="132">
        <v>0</v>
      </c>
      <c r="AQ23" s="132">
        <v>0</v>
      </c>
      <c r="AR23" s="132">
        <v>0</v>
      </c>
      <c r="AS23" s="132">
        <v>0</v>
      </c>
      <c r="AT23" s="132">
        <v>0</v>
      </c>
    </row>
    <row r="24" spans="1:46">
      <c r="A24" s="118"/>
      <c r="B24" s="130" t="s">
        <v>43</v>
      </c>
      <c r="C24" s="132">
        <v>0</v>
      </c>
      <c r="D24" s="132">
        <v>0</v>
      </c>
      <c r="E24" s="132">
        <v>0</v>
      </c>
      <c r="F24" s="132">
        <v>0</v>
      </c>
      <c r="G24" s="132">
        <v>0</v>
      </c>
      <c r="H24" s="132">
        <v>0</v>
      </c>
      <c r="I24" s="132">
        <v>0</v>
      </c>
      <c r="J24" s="132">
        <v>0</v>
      </c>
      <c r="K24" s="132">
        <v>0</v>
      </c>
      <c r="L24" s="132">
        <v>0</v>
      </c>
      <c r="M24" s="132">
        <v>0</v>
      </c>
      <c r="N24" s="132">
        <v>0</v>
      </c>
      <c r="O24" s="132">
        <v>0</v>
      </c>
      <c r="P24" s="132">
        <v>0</v>
      </c>
      <c r="Q24" s="132">
        <v>0</v>
      </c>
      <c r="R24" s="132">
        <v>0</v>
      </c>
      <c r="S24" s="132">
        <v>0</v>
      </c>
      <c r="T24" s="132">
        <v>0</v>
      </c>
      <c r="U24" s="132">
        <v>0</v>
      </c>
      <c r="V24" s="132">
        <v>0</v>
      </c>
      <c r="W24" s="132">
        <v>0</v>
      </c>
      <c r="X24" s="132">
        <v>0</v>
      </c>
      <c r="Y24" s="132">
        <v>0</v>
      </c>
      <c r="Z24" s="132">
        <v>0</v>
      </c>
      <c r="AA24" s="132">
        <v>0</v>
      </c>
      <c r="AB24" s="132">
        <v>0</v>
      </c>
      <c r="AC24" s="132">
        <v>0</v>
      </c>
      <c r="AD24" s="132">
        <v>0</v>
      </c>
      <c r="AE24" s="132">
        <v>0</v>
      </c>
      <c r="AF24" s="132">
        <v>0</v>
      </c>
      <c r="AG24" s="132">
        <v>0</v>
      </c>
      <c r="AH24" s="132">
        <v>0</v>
      </c>
      <c r="AI24" s="132">
        <v>0</v>
      </c>
      <c r="AJ24" s="132">
        <v>0</v>
      </c>
      <c r="AK24" s="132">
        <v>0</v>
      </c>
      <c r="AL24" s="132">
        <v>0</v>
      </c>
      <c r="AM24" s="132">
        <v>0</v>
      </c>
      <c r="AN24" s="132">
        <v>0</v>
      </c>
      <c r="AO24" s="132">
        <v>0</v>
      </c>
      <c r="AP24" s="132">
        <v>0</v>
      </c>
      <c r="AQ24" s="132">
        <v>0</v>
      </c>
      <c r="AR24" s="132">
        <v>0</v>
      </c>
      <c r="AS24" s="132">
        <v>0</v>
      </c>
      <c r="AT24" s="132">
        <v>0</v>
      </c>
    </row>
    <row r="25" spans="1:46">
      <c r="A25" s="134"/>
      <c r="B25" s="127" t="s">
        <v>19</v>
      </c>
      <c r="C25" s="133">
        <v>-1582.48137</v>
      </c>
      <c r="D25" s="133">
        <v>-2336.2849700000006</v>
      </c>
      <c r="E25" s="133">
        <v>-1851.1513599999994</v>
      </c>
      <c r="F25" s="133">
        <v>-3117.7368099999999</v>
      </c>
      <c r="G25" s="133">
        <v>-3781.67274</v>
      </c>
      <c r="H25" s="133">
        <v>-5053.7076999999999</v>
      </c>
      <c r="I25" s="133">
        <v>-3900.6430600000012</v>
      </c>
      <c r="J25" s="133">
        <v>-3479.9094699999964</v>
      </c>
      <c r="K25" s="133">
        <v>-3474.5362300000011</v>
      </c>
      <c r="L25" s="133">
        <v>-130.38824999999974</v>
      </c>
      <c r="M25" s="133">
        <v>-3313.5825799999998</v>
      </c>
      <c r="N25" s="133">
        <v>-4511.6942599999993</v>
      </c>
      <c r="O25" s="133">
        <v>-2949.0870299999997</v>
      </c>
      <c r="P25" s="133">
        <v>-2620.1091699999997</v>
      </c>
      <c r="Q25" s="133">
        <v>-2664.7179499999997</v>
      </c>
      <c r="R25" s="133">
        <v>-2905.4301399999995</v>
      </c>
      <c r="S25" s="133">
        <v>-2239.650000000001</v>
      </c>
      <c r="T25" s="133">
        <v>-2560.0199999999995</v>
      </c>
      <c r="U25" s="133">
        <v>-2603.96</v>
      </c>
      <c r="V25" s="133">
        <v>-3077.72</v>
      </c>
      <c r="W25" s="133">
        <v>-2199.4699999999998</v>
      </c>
      <c r="X25" s="133">
        <v>-2015</v>
      </c>
      <c r="Y25" s="133">
        <v>-2229</v>
      </c>
      <c r="Z25" s="133">
        <v>-2847</v>
      </c>
      <c r="AA25" s="133">
        <v>-2205</v>
      </c>
      <c r="AB25" s="133">
        <v>-2659</v>
      </c>
      <c r="AC25" s="133">
        <v>-1954</v>
      </c>
      <c r="AD25" s="133">
        <v>-3438</v>
      </c>
      <c r="AE25" s="133">
        <v>-1827</v>
      </c>
      <c r="AF25" s="133">
        <v>-1689</v>
      </c>
      <c r="AG25" s="133">
        <v>-2627</v>
      </c>
      <c r="AH25" s="133">
        <v>-2678</v>
      </c>
      <c r="AI25" s="133">
        <v>-2455</v>
      </c>
      <c r="AJ25" s="133">
        <v>-5193</v>
      </c>
      <c r="AK25" s="133">
        <v>-6499</v>
      </c>
      <c r="AL25" s="133">
        <v>-5267</v>
      </c>
      <c r="AM25" s="133">
        <v>-5328</v>
      </c>
      <c r="AN25" s="133">
        <v>-5161</v>
      </c>
      <c r="AO25" s="133">
        <v>-4901</v>
      </c>
      <c r="AP25" s="133">
        <v>-4044</v>
      </c>
      <c r="AQ25" s="133">
        <v>-3067.8734300000006</v>
      </c>
      <c r="AR25" s="133">
        <f>SUM(AR26:AR31)</f>
        <v>-2929.9344399999986</v>
      </c>
      <c r="AS25" s="133">
        <f>SUM(AS26:AS31)</f>
        <v>-3236.0906699999991</v>
      </c>
      <c r="AT25" s="133">
        <f>SUM(AT26:AT31)</f>
        <v>-5365.9643900000028</v>
      </c>
    </row>
    <row r="26" spans="1:46">
      <c r="A26" s="118"/>
      <c r="B26" s="130" t="s">
        <v>14</v>
      </c>
      <c r="C26" s="132">
        <v>-285.94227000000001</v>
      </c>
      <c r="D26" s="132">
        <v>-142.08947999999992</v>
      </c>
      <c r="E26" s="132">
        <v>-74.019639999999924</v>
      </c>
      <c r="F26" s="132">
        <v>-275.46048000000019</v>
      </c>
      <c r="G26" s="132">
        <v>-155.70731000000004</v>
      </c>
      <c r="H26" s="132">
        <v>-190.17228999999989</v>
      </c>
      <c r="I26" s="132">
        <v>-310.96780000000007</v>
      </c>
      <c r="J26" s="132">
        <v>-304.27813999999978</v>
      </c>
      <c r="K26" s="132">
        <v>-270.81224000000003</v>
      </c>
      <c r="L26" s="132">
        <v>-344.15168000000011</v>
      </c>
      <c r="M26" s="132">
        <v>-332.97566999999981</v>
      </c>
      <c r="N26" s="132">
        <v>-445.31295</v>
      </c>
      <c r="O26" s="132">
        <v>-360.42802999999998</v>
      </c>
      <c r="P26" s="132">
        <v>-323.89191</v>
      </c>
      <c r="Q26" s="132">
        <v>-328.42397000000005</v>
      </c>
      <c r="R26" s="132">
        <v>-284.25706999999994</v>
      </c>
      <c r="S26" s="132">
        <v>-336.37</v>
      </c>
      <c r="T26" s="132">
        <v>-580.77</v>
      </c>
      <c r="U26" s="132">
        <v>-384.54</v>
      </c>
      <c r="V26" s="132">
        <v>-591.67999999999995</v>
      </c>
      <c r="W26" s="132">
        <v>-384.67</v>
      </c>
      <c r="X26" s="132">
        <v>-360</v>
      </c>
      <c r="Y26" s="132">
        <v>-465</v>
      </c>
      <c r="Z26" s="132">
        <v>-414</v>
      </c>
      <c r="AA26" s="132">
        <v>-351</v>
      </c>
      <c r="AB26" s="132">
        <v>-327</v>
      </c>
      <c r="AC26" s="132">
        <v>-339</v>
      </c>
      <c r="AD26" s="132">
        <v>-488</v>
      </c>
      <c r="AE26" s="132">
        <v>-385</v>
      </c>
      <c r="AF26" s="132">
        <v>-335</v>
      </c>
      <c r="AG26" s="132">
        <v>-357</v>
      </c>
      <c r="AH26" s="132">
        <v>-468</v>
      </c>
      <c r="AI26" s="132">
        <v>-321</v>
      </c>
      <c r="AJ26" s="132">
        <v>-420</v>
      </c>
      <c r="AK26" s="132">
        <v>-306</v>
      </c>
      <c r="AL26" s="132">
        <v>-1232</v>
      </c>
      <c r="AM26" s="132">
        <v>-1381</v>
      </c>
      <c r="AN26" s="132">
        <v>-857</v>
      </c>
      <c r="AO26" s="132">
        <v>-653</v>
      </c>
      <c r="AP26" s="132">
        <v>-708</v>
      </c>
      <c r="AQ26" s="132">
        <v>0</v>
      </c>
      <c r="AR26" s="132">
        <v>-1207.6083999999998</v>
      </c>
      <c r="AS26" s="132">
        <v>-547.28039000000012</v>
      </c>
      <c r="AT26" s="132">
        <v>-284.41110000000026</v>
      </c>
    </row>
    <row r="27" spans="1:46">
      <c r="A27" s="118"/>
      <c r="B27" s="130" t="s">
        <v>16</v>
      </c>
      <c r="C27" s="132">
        <v>-1146.64796</v>
      </c>
      <c r="D27" s="132">
        <v>-2025.0800400000003</v>
      </c>
      <c r="E27" s="132">
        <v>-1710.9342799999995</v>
      </c>
      <c r="F27" s="132">
        <v>-2715.1465699999999</v>
      </c>
      <c r="G27" s="132">
        <v>-3471.4633799999997</v>
      </c>
      <c r="H27" s="132">
        <v>-4676.8577800000003</v>
      </c>
      <c r="I27" s="132">
        <v>-3434.8725400000012</v>
      </c>
      <c r="J27" s="132">
        <v>-2968.0277899999965</v>
      </c>
      <c r="K27" s="132">
        <v>-2947.8298600000007</v>
      </c>
      <c r="L27" s="132">
        <v>350.33812000000034</v>
      </c>
      <c r="M27" s="132">
        <v>-1200.6435999999994</v>
      </c>
      <c r="N27" s="132">
        <v>-3771.5224600000001</v>
      </c>
      <c r="O27" s="132">
        <v>-2732.5047799999998</v>
      </c>
      <c r="P27" s="132">
        <v>-2593.5523900000003</v>
      </c>
      <c r="Q27" s="132">
        <v>-2482.5241499999997</v>
      </c>
      <c r="R27" s="132">
        <v>-2738.4029000000005</v>
      </c>
      <c r="S27" s="132">
        <v>-2330.6799999999998</v>
      </c>
      <c r="T27" s="132">
        <v>-2311.0300000000002</v>
      </c>
      <c r="U27" s="132">
        <v>-2608.44</v>
      </c>
      <c r="V27" s="132">
        <v>-3100.45</v>
      </c>
      <c r="W27" s="132">
        <v>-1798.86</v>
      </c>
      <c r="X27" s="132">
        <v>-1552</v>
      </c>
      <c r="Y27" s="132">
        <v>-1770</v>
      </c>
      <c r="Z27" s="132">
        <v>-2416</v>
      </c>
      <c r="AA27" s="132">
        <v>-1800</v>
      </c>
      <c r="AB27" s="132">
        <v>-2242</v>
      </c>
      <c r="AC27" s="132">
        <v>-1573</v>
      </c>
      <c r="AD27" s="132">
        <v>-2746</v>
      </c>
      <c r="AE27" s="132">
        <v>-1655</v>
      </c>
      <c r="AF27" s="132">
        <v>-1274</v>
      </c>
      <c r="AG27" s="132">
        <v>-2112</v>
      </c>
      <c r="AH27" s="132">
        <v>-2181</v>
      </c>
      <c r="AI27" s="132">
        <v>-2056</v>
      </c>
      <c r="AJ27" s="132">
        <v>-4737</v>
      </c>
      <c r="AK27" s="132">
        <v>-6142</v>
      </c>
      <c r="AL27" s="132">
        <v>-4021</v>
      </c>
      <c r="AM27" s="132">
        <v>-3940</v>
      </c>
      <c r="AN27" s="132">
        <v>-4265</v>
      </c>
      <c r="AO27" s="132">
        <v>-4173</v>
      </c>
      <c r="AP27" s="132">
        <v>-3321</v>
      </c>
      <c r="AQ27" s="132">
        <v>0</v>
      </c>
      <c r="AR27" s="132">
        <v>-4971.621689999999</v>
      </c>
      <c r="AS27" s="132">
        <v>-3034.6646699999992</v>
      </c>
      <c r="AT27" s="132">
        <v>-4538.9279700000025</v>
      </c>
    </row>
    <row r="28" spans="1:46">
      <c r="A28" s="118"/>
      <c r="B28" s="130" t="s">
        <v>252</v>
      </c>
      <c r="C28" s="132">
        <v>-149.89114000000001</v>
      </c>
      <c r="D28" s="132">
        <v>-169.11545000000001</v>
      </c>
      <c r="E28" s="132">
        <v>-66.19744</v>
      </c>
      <c r="F28" s="132">
        <v>-127.12976</v>
      </c>
      <c r="G28" s="132">
        <v>-154.50205</v>
      </c>
      <c r="H28" s="132">
        <v>-186.67762999999997</v>
      </c>
      <c r="I28" s="132">
        <v>-154.80272000000005</v>
      </c>
      <c r="J28" s="132">
        <v>-207.60354000000001</v>
      </c>
      <c r="K28" s="132">
        <v>-255.89412999999999</v>
      </c>
      <c r="L28" s="132">
        <v>-136.57468999999998</v>
      </c>
      <c r="M28" s="132">
        <v>-1779.9633100000005</v>
      </c>
      <c r="N28" s="132">
        <v>-294.85884999999945</v>
      </c>
      <c r="O28" s="132">
        <v>143.84578000000002</v>
      </c>
      <c r="P28" s="132">
        <v>297.33513000000039</v>
      </c>
      <c r="Q28" s="132">
        <v>146.2301700000003</v>
      </c>
      <c r="R28" s="132">
        <v>117.22983000000124</v>
      </c>
      <c r="S28" s="132">
        <v>427.39999999999873</v>
      </c>
      <c r="T28" s="132">
        <v>331.78000000000065</v>
      </c>
      <c r="U28" s="132">
        <v>389.0200000000001</v>
      </c>
      <c r="V28" s="132">
        <v>614.40999999999985</v>
      </c>
      <c r="W28" s="132">
        <v>-123.93999999999996</v>
      </c>
      <c r="X28" s="132">
        <v>-103</v>
      </c>
      <c r="Y28" s="132">
        <v>6</v>
      </c>
      <c r="Z28" s="132">
        <v>-17</v>
      </c>
      <c r="AA28" s="132">
        <v>-54</v>
      </c>
      <c r="AB28" s="132">
        <v>-90</v>
      </c>
      <c r="AC28" s="132">
        <v>-42</v>
      </c>
      <c r="AD28" s="132">
        <v>-204</v>
      </c>
      <c r="AE28" s="132">
        <v>213</v>
      </c>
      <c r="AF28" s="132">
        <v>-80</v>
      </c>
      <c r="AG28" s="132">
        <v>-158</v>
      </c>
      <c r="AH28" s="132">
        <v>-29</v>
      </c>
      <c r="AI28" s="132">
        <v>-78</v>
      </c>
      <c r="AJ28" s="132">
        <v>-36</v>
      </c>
      <c r="AK28" s="132">
        <v>-51</v>
      </c>
      <c r="AL28" s="132">
        <v>-14</v>
      </c>
      <c r="AM28" s="132">
        <v>-7</v>
      </c>
      <c r="AN28" s="132">
        <v>-39</v>
      </c>
      <c r="AO28" s="132">
        <v>-75</v>
      </c>
      <c r="AP28" s="132">
        <v>-15</v>
      </c>
      <c r="AQ28" s="132">
        <v>-3067.8734300000006</v>
      </c>
      <c r="AR28" s="132">
        <v>3249.2956500000005</v>
      </c>
      <c r="AS28" s="132">
        <v>345.85439000000008</v>
      </c>
      <c r="AT28" s="132">
        <v>-542.62531999999999</v>
      </c>
    </row>
    <row r="29" spans="1:46">
      <c r="A29" s="134"/>
      <c r="B29" s="130" t="s">
        <v>253</v>
      </c>
      <c r="C29" s="132">
        <v>0</v>
      </c>
      <c r="D29" s="132">
        <v>0</v>
      </c>
      <c r="E29" s="132">
        <v>0</v>
      </c>
      <c r="F29" s="132">
        <v>0</v>
      </c>
      <c r="G29" s="132">
        <v>0</v>
      </c>
      <c r="H29" s="132">
        <v>0</v>
      </c>
      <c r="I29" s="132">
        <v>0</v>
      </c>
      <c r="J29" s="132">
        <v>0</v>
      </c>
      <c r="K29" s="132">
        <v>0</v>
      </c>
      <c r="L29" s="132">
        <v>0</v>
      </c>
      <c r="M29" s="132">
        <v>0</v>
      </c>
      <c r="N29" s="132">
        <v>0</v>
      </c>
      <c r="O29" s="132">
        <v>0</v>
      </c>
      <c r="P29" s="132">
        <v>0</v>
      </c>
      <c r="Q29" s="132">
        <v>0</v>
      </c>
      <c r="R29" s="132">
        <v>0</v>
      </c>
      <c r="S29" s="132">
        <v>0</v>
      </c>
      <c r="T29" s="132">
        <v>0</v>
      </c>
      <c r="U29" s="132">
        <v>0</v>
      </c>
      <c r="V29" s="132">
        <v>0</v>
      </c>
      <c r="W29" s="132">
        <v>108</v>
      </c>
      <c r="X29" s="132">
        <v>0</v>
      </c>
      <c r="Y29" s="132">
        <v>0</v>
      </c>
      <c r="Z29" s="132">
        <v>0</v>
      </c>
      <c r="AA29" s="132">
        <v>0</v>
      </c>
      <c r="AB29" s="132">
        <v>0</v>
      </c>
      <c r="AC29" s="132">
        <v>0</v>
      </c>
      <c r="AD29" s="132">
        <v>0</v>
      </c>
      <c r="AE29" s="132">
        <v>0</v>
      </c>
      <c r="AF29" s="132">
        <v>0</v>
      </c>
      <c r="AG29" s="132">
        <v>0</v>
      </c>
      <c r="AH29" s="132">
        <v>0</v>
      </c>
      <c r="AI29" s="132">
        <v>0</v>
      </c>
      <c r="AJ29" s="132">
        <v>0</v>
      </c>
      <c r="AK29" s="132">
        <v>0</v>
      </c>
      <c r="AL29" s="132">
        <v>0</v>
      </c>
      <c r="AM29" s="132">
        <v>0</v>
      </c>
      <c r="AN29" s="132">
        <v>0</v>
      </c>
      <c r="AO29" s="132">
        <v>0</v>
      </c>
      <c r="AP29" s="132">
        <v>0</v>
      </c>
      <c r="AQ29" s="132">
        <v>0</v>
      </c>
      <c r="AR29" s="132">
        <v>0</v>
      </c>
      <c r="AS29" s="132">
        <v>0</v>
      </c>
      <c r="AT29" s="132">
        <v>0</v>
      </c>
    </row>
    <row r="30" spans="1:46">
      <c r="A30" s="134"/>
      <c r="B30" s="130" t="s">
        <v>345</v>
      </c>
      <c r="C30" s="132">
        <v>0</v>
      </c>
      <c r="D30" s="132">
        <v>0</v>
      </c>
      <c r="E30" s="132">
        <v>0</v>
      </c>
      <c r="F30" s="132">
        <v>0</v>
      </c>
      <c r="G30" s="132">
        <v>0</v>
      </c>
      <c r="H30" s="132">
        <v>0</v>
      </c>
      <c r="I30" s="132">
        <v>0</v>
      </c>
      <c r="J30" s="132">
        <v>0</v>
      </c>
      <c r="K30" s="132">
        <v>0</v>
      </c>
      <c r="L30" s="132">
        <v>0</v>
      </c>
      <c r="M30" s="132">
        <v>0</v>
      </c>
      <c r="N30" s="132">
        <v>0</v>
      </c>
      <c r="O30" s="132">
        <v>0</v>
      </c>
      <c r="P30" s="132">
        <v>0</v>
      </c>
      <c r="Q30" s="132">
        <v>0</v>
      </c>
      <c r="R30" s="132">
        <v>0</v>
      </c>
      <c r="S30" s="132">
        <v>0</v>
      </c>
      <c r="T30" s="132">
        <v>0</v>
      </c>
      <c r="U30" s="132">
        <v>0</v>
      </c>
      <c r="V30" s="132">
        <v>0</v>
      </c>
      <c r="W30" s="132">
        <v>0</v>
      </c>
      <c r="X30" s="132">
        <v>0</v>
      </c>
      <c r="Y30" s="132">
        <v>0</v>
      </c>
      <c r="Z30" s="132">
        <v>0</v>
      </c>
      <c r="AA30" s="132">
        <v>0</v>
      </c>
      <c r="AB30" s="132">
        <v>0</v>
      </c>
      <c r="AC30" s="132">
        <v>0</v>
      </c>
      <c r="AD30" s="132">
        <v>0</v>
      </c>
      <c r="AE30" s="132">
        <v>0</v>
      </c>
      <c r="AF30" s="132">
        <v>0</v>
      </c>
      <c r="AG30" s="132">
        <v>0</v>
      </c>
      <c r="AH30" s="132">
        <v>0</v>
      </c>
      <c r="AI30" s="132">
        <v>0</v>
      </c>
      <c r="AJ30" s="132">
        <v>0</v>
      </c>
      <c r="AK30" s="132">
        <v>0</v>
      </c>
      <c r="AL30" s="132">
        <v>0</v>
      </c>
      <c r="AM30" s="132">
        <v>0</v>
      </c>
      <c r="AN30" s="132">
        <v>0</v>
      </c>
      <c r="AO30" s="132">
        <v>0</v>
      </c>
      <c r="AP30" s="132">
        <v>0</v>
      </c>
      <c r="AQ30" s="132">
        <v>0</v>
      </c>
      <c r="AR30" s="132">
        <v>0</v>
      </c>
      <c r="AS30" s="132">
        <v>0</v>
      </c>
      <c r="AT30" s="132">
        <v>0</v>
      </c>
    </row>
    <row r="31" spans="1:46">
      <c r="A31" s="134"/>
      <c r="B31" s="130" t="s">
        <v>186</v>
      </c>
      <c r="C31" s="132">
        <v>0</v>
      </c>
      <c r="D31" s="132">
        <v>0</v>
      </c>
      <c r="E31" s="132">
        <v>0</v>
      </c>
      <c r="F31" s="132">
        <v>0</v>
      </c>
      <c r="G31" s="132">
        <v>0</v>
      </c>
      <c r="H31" s="132">
        <v>0</v>
      </c>
      <c r="I31" s="132">
        <v>0</v>
      </c>
      <c r="J31" s="132">
        <v>0</v>
      </c>
      <c r="K31" s="132">
        <v>0</v>
      </c>
      <c r="L31" s="132">
        <v>0</v>
      </c>
      <c r="M31" s="132">
        <v>0</v>
      </c>
      <c r="N31" s="132">
        <v>0</v>
      </c>
      <c r="O31" s="132">
        <v>0</v>
      </c>
      <c r="P31" s="132">
        <v>0</v>
      </c>
      <c r="Q31" s="132">
        <v>0</v>
      </c>
      <c r="R31" s="132">
        <v>0</v>
      </c>
      <c r="S31" s="132">
        <v>0</v>
      </c>
      <c r="T31" s="132">
        <v>0</v>
      </c>
      <c r="U31" s="132">
        <v>0</v>
      </c>
      <c r="V31" s="132">
        <v>0</v>
      </c>
      <c r="W31" s="132">
        <v>0</v>
      </c>
      <c r="X31" s="132">
        <v>0</v>
      </c>
      <c r="Y31" s="132">
        <v>0</v>
      </c>
      <c r="Z31" s="132">
        <v>0</v>
      </c>
      <c r="AA31" s="132">
        <v>0</v>
      </c>
      <c r="AB31" s="132">
        <v>0</v>
      </c>
      <c r="AC31" s="132">
        <v>0</v>
      </c>
      <c r="AD31" s="132">
        <v>0</v>
      </c>
      <c r="AE31" s="132">
        <v>0</v>
      </c>
      <c r="AF31" s="132">
        <v>0</v>
      </c>
      <c r="AG31" s="132">
        <v>0</v>
      </c>
      <c r="AH31" s="132">
        <v>0</v>
      </c>
      <c r="AI31" s="132">
        <v>0</v>
      </c>
      <c r="AJ31" s="132">
        <v>0</v>
      </c>
      <c r="AK31" s="132">
        <v>0</v>
      </c>
      <c r="AL31" s="132">
        <v>0</v>
      </c>
      <c r="AM31" s="132">
        <v>0</v>
      </c>
      <c r="AN31" s="132">
        <v>0</v>
      </c>
      <c r="AO31" s="132">
        <v>0</v>
      </c>
      <c r="AP31" s="132">
        <v>0</v>
      </c>
      <c r="AQ31" s="132">
        <v>0</v>
      </c>
      <c r="AR31" s="132">
        <v>0</v>
      </c>
      <c r="AS31" s="132">
        <v>0</v>
      </c>
      <c r="AT31" s="132">
        <v>0</v>
      </c>
    </row>
    <row r="32" spans="1:46">
      <c r="A32" s="189"/>
      <c r="B32" s="123" t="s">
        <v>20</v>
      </c>
      <c r="C32" s="133">
        <v>-16556.75663</v>
      </c>
      <c r="D32" s="133">
        <v>-16638.413500000002</v>
      </c>
      <c r="E32" s="133">
        <v>-16775.731019999999</v>
      </c>
      <c r="F32" s="133">
        <v>-19931.36017</v>
      </c>
      <c r="G32" s="133">
        <v>-18453.144970000001</v>
      </c>
      <c r="H32" s="133">
        <v>-17802.021960000002</v>
      </c>
      <c r="I32" s="133">
        <v>-19164.432980000001</v>
      </c>
      <c r="J32" s="133">
        <v>-18376.572230000002</v>
      </c>
      <c r="K32" s="133">
        <v>-20173.57836</v>
      </c>
      <c r="L32" s="133">
        <v>-20174.589639999998</v>
      </c>
      <c r="M32" s="133">
        <v>-23946.776140000002</v>
      </c>
      <c r="N32" s="133">
        <v>-20394.47104</v>
      </c>
      <c r="O32" s="133">
        <v>-21203.476749999998</v>
      </c>
      <c r="P32" s="133">
        <v>-21329.628370000002</v>
      </c>
      <c r="Q32" s="133">
        <v>-21211.216769999999</v>
      </c>
      <c r="R32" s="133">
        <v>-21313.768109999997</v>
      </c>
      <c r="S32" s="133">
        <v>-21530.03</v>
      </c>
      <c r="T32" s="133">
        <v>-21627.59</v>
      </c>
      <c r="U32" s="133">
        <v>-21593.27</v>
      </c>
      <c r="V32" s="133">
        <v>-22809.49</v>
      </c>
      <c r="W32" s="133">
        <v>-20806.91</v>
      </c>
      <c r="X32" s="133">
        <v>-20954</v>
      </c>
      <c r="Y32" s="133">
        <v>-20814</v>
      </c>
      <c r="Z32" s="133">
        <v>-21181</v>
      </c>
      <c r="AA32" s="133">
        <v>-21525</v>
      </c>
      <c r="AB32" s="133">
        <v>-21408</v>
      </c>
      <c r="AC32" s="133">
        <v>-21374</v>
      </c>
      <c r="AD32" s="133">
        <v>-21446</v>
      </c>
      <c r="AE32" s="133">
        <v>-21572</v>
      </c>
      <c r="AF32" s="133">
        <v>-21604</v>
      </c>
      <c r="AG32" s="133">
        <v>-21605</v>
      </c>
      <c r="AH32" s="133">
        <v>-21615</v>
      </c>
      <c r="AI32" s="133">
        <v>-21690</v>
      </c>
      <c r="AJ32" s="133">
        <v>-21735</v>
      </c>
      <c r="AK32" s="133">
        <v>-21824</v>
      </c>
      <c r="AL32" s="133">
        <v>-21599</v>
      </c>
      <c r="AM32" s="133">
        <v>-21749</v>
      </c>
      <c r="AN32" s="133">
        <v>-21652</v>
      </c>
      <c r="AO32" s="133">
        <v>-23380</v>
      </c>
      <c r="AP32" s="133">
        <v>-27219</v>
      </c>
      <c r="AQ32" s="133">
        <v>-28482.875940000002</v>
      </c>
      <c r="AR32" s="133">
        <f>SUM(AR33:AR34)</f>
        <v>-65930.524010000008</v>
      </c>
      <c r="AS32" s="133">
        <f>SUM(AS33:AS34)</f>
        <v>-54075.147720000008</v>
      </c>
      <c r="AT32" s="133">
        <f>SUM(AT33:AT34)</f>
        <v>-55763.319959999986</v>
      </c>
    </row>
    <row r="33" spans="1:46">
      <c r="A33" s="118"/>
      <c r="B33" s="130" t="s">
        <v>21</v>
      </c>
      <c r="C33" s="132">
        <v>-16522.567630000001</v>
      </c>
      <c r="D33" s="132">
        <v>-16586.164570000001</v>
      </c>
      <c r="E33" s="132">
        <v>-16716.169519999999</v>
      </c>
      <c r="F33" s="132">
        <v>-19887.869910000001</v>
      </c>
      <c r="G33" s="132">
        <v>-18395.76469</v>
      </c>
      <c r="H33" s="132">
        <v>-17739.173100000004</v>
      </c>
      <c r="I33" s="132">
        <v>-19095.898280000001</v>
      </c>
      <c r="J33" s="132">
        <v>-18306.695660000001</v>
      </c>
      <c r="K33" s="132">
        <v>-20080</v>
      </c>
      <c r="L33" s="132">
        <v>-20080</v>
      </c>
      <c r="M33" s="132">
        <v>-23853.715510000002</v>
      </c>
      <c r="N33" s="132">
        <v>-20277.950939999999</v>
      </c>
      <c r="O33" s="132">
        <v>-21043.070749999999</v>
      </c>
      <c r="P33" s="132">
        <v>-21172.210030000002</v>
      </c>
      <c r="Q33" s="132">
        <v>-21059.542030000001</v>
      </c>
      <c r="R33" s="132">
        <v>-21162.957839999995</v>
      </c>
      <c r="S33" s="132">
        <v>-21326.53</v>
      </c>
      <c r="T33" s="132">
        <v>-21468.59</v>
      </c>
      <c r="U33" s="132">
        <v>-21430.07</v>
      </c>
      <c r="V33" s="132">
        <v>-22643.84</v>
      </c>
      <c r="W33" s="132">
        <v>-20688.55</v>
      </c>
      <c r="X33" s="132">
        <v>-20821</v>
      </c>
      <c r="Y33" s="132">
        <v>-20687</v>
      </c>
      <c r="Z33" s="132">
        <v>-20991</v>
      </c>
      <c r="AA33" s="132">
        <v>-21287</v>
      </c>
      <c r="AB33" s="132">
        <v>-21152</v>
      </c>
      <c r="AC33" s="132">
        <v>-21110</v>
      </c>
      <c r="AD33" s="132">
        <v>-21188</v>
      </c>
      <c r="AE33" s="132">
        <v>-21316</v>
      </c>
      <c r="AF33" s="132">
        <v>-21337</v>
      </c>
      <c r="AG33" s="132">
        <v>-21347</v>
      </c>
      <c r="AH33" s="132">
        <v>-21378</v>
      </c>
      <c r="AI33" s="132">
        <v>-21439</v>
      </c>
      <c r="AJ33" s="132">
        <v>-21477</v>
      </c>
      <c r="AK33" s="132">
        <v>-21494</v>
      </c>
      <c r="AL33" s="132">
        <v>-21490</v>
      </c>
      <c r="AM33" s="132">
        <v>-21500</v>
      </c>
      <c r="AN33" s="132">
        <v>-21403</v>
      </c>
      <c r="AO33" s="132">
        <v>-23131</v>
      </c>
      <c r="AP33" s="132">
        <v>-26963</v>
      </c>
      <c r="AQ33" s="132">
        <v>-28234.3711</v>
      </c>
      <c r="AR33" s="132">
        <v>-65470.161290000004</v>
      </c>
      <c r="AS33" s="132">
        <v>-53722.312260000006</v>
      </c>
      <c r="AT33" s="132">
        <v>-55382.885619999986</v>
      </c>
    </row>
    <row r="34" spans="1:46">
      <c r="A34" s="118"/>
      <c r="B34" s="130" t="s">
        <v>22</v>
      </c>
      <c r="C34" s="132">
        <v>-34.189</v>
      </c>
      <c r="D34" s="132">
        <v>-52.248929999999987</v>
      </c>
      <c r="E34" s="132">
        <v>-59.561500000000024</v>
      </c>
      <c r="F34" s="132">
        <v>-43.490259999999985</v>
      </c>
      <c r="G34" s="132">
        <v>-57.380279999999999</v>
      </c>
      <c r="H34" s="132">
        <v>-62.848859999999995</v>
      </c>
      <c r="I34" s="132">
        <v>-68.534700000000015</v>
      </c>
      <c r="J34" s="132">
        <v>-69.876570000000015</v>
      </c>
      <c r="K34" s="132">
        <v>-93.578360000000004</v>
      </c>
      <c r="L34" s="132">
        <v>-94.589640000000003</v>
      </c>
      <c r="M34" s="132">
        <v>-93.060630000000018</v>
      </c>
      <c r="N34" s="132">
        <v>-116.52010000000001</v>
      </c>
      <c r="O34" s="132">
        <v>-160.40600000000001</v>
      </c>
      <c r="P34" s="132">
        <v>-157.41834</v>
      </c>
      <c r="Q34" s="132">
        <v>-151.67473999999999</v>
      </c>
      <c r="R34" s="132">
        <v>-150.81027000000003</v>
      </c>
      <c r="S34" s="132">
        <v>-203.5</v>
      </c>
      <c r="T34" s="132">
        <v>-159</v>
      </c>
      <c r="U34" s="132">
        <v>-163.19999999999999</v>
      </c>
      <c r="V34" s="132">
        <v>-165.65</v>
      </c>
      <c r="W34" s="132">
        <v>-118.36</v>
      </c>
      <c r="X34" s="132">
        <v>-133</v>
      </c>
      <c r="Y34" s="132">
        <v>-127</v>
      </c>
      <c r="Z34" s="132">
        <v>-190</v>
      </c>
      <c r="AA34" s="132">
        <v>-238</v>
      </c>
      <c r="AB34" s="132">
        <v>-256</v>
      </c>
      <c r="AC34" s="132">
        <v>-264</v>
      </c>
      <c r="AD34" s="132">
        <v>-258</v>
      </c>
      <c r="AE34" s="132">
        <v>-256</v>
      </c>
      <c r="AF34" s="132">
        <v>-267</v>
      </c>
      <c r="AG34" s="132">
        <v>-258</v>
      </c>
      <c r="AH34" s="132">
        <v>-237</v>
      </c>
      <c r="AI34" s="132">
        <v>-251</v>
      </c>
      <c r="AJ34" s="132">
        <v>-258</v>
      </c>
      <c r="AK34" s="132">
        <v>-330</v>
      </c>
      <c r="AL34" s="132">
        <v>-109</v>
      </c>
      <c r="AM34" s="132">
        <v>-249</v>
      </c>
      <c r="AN34" s="132">
        <v>-249</v>
      </c>
      <c r="AO34" s="132">
        <v>-249</v>
      </c>
      <c r="AP34" s="132">
        <v>-256</v>
      </c>
      <c r="AQ34" s="132">
        <v>-248.50484</v>
      </c>
      <c r="AR34" s="132">
        <v>-460.36271999999991</v>
      </c>
      <c r="AS34" s="132">
        <v>-352.83546000000001</v>
      </c>
      <c r="AT34" s="132">
        <v>-380.43434000000002</v>
      </c>
    </row>
    <row r="35" spans="1:46">
      <c r="A35" s="134"/>
      <c r="B35" s="127" t="s">
        <v>23</v>
      </c>
      <c r="C35" s="133">
        <v>-57632.69326</v>
      </c>
      <c r="D35" s="133">
        <v>-42159.623469999999</v>
      </c>
      <c r="E35" s="133">
        <v>-52822.102979999996</v>
      </c>
      <c r="F35" s="133">
        <v>-40607.984400000016</v>
      </c>
      <c r="G35" s="133">
        <v>-46239.636359999997</v>
      </c>
      <c r="H35" s="133">
        <v>-46882.240360000011</v>
      </c>
      <c r="I35" s="133">
        <v>-41705.19097999997</v>
      </c>
      <c r="J35" s="133">
        <v>-41804.192170000009</v>
      </c>
      <c r="K35" s="133">
        <v>-41243.483070000002</v>
      </c>
      <c r="L35" s="133">
        <v>-37989.95272999999</v>
      </c>
      <c r="M35" s="133">
        <v>-43209.837010000017</v>
      </c>
      <c r="N35" s="133">
        <v>-30752.138999999996</v>
      </c>
      <c r="O35" s="133">
        <v>-36717.732769999995</v>
      </c>
      <c r="P35" s="133">
        <v>-10729.831110000003</v>
      </c>
      <c r="Q35" s="133">
        <v>-25363.76555</v>
      </c>
      <c r="R35" s="133">
        <v>-22186.196039999988</v>
      </c>
      <c r="S35" s="133">
        <v>-20614.93</v>
      </c>
      <c r="T35" s="133">
        <v>-24921.5</v>
      </c>
      <c r="U35" s="133">
        <v>-19491.96</v>
      </c>
      <c r="V35" s="133">
        <v>-17385.61</v>
      </c>
      <c r="W35" s="133">
        <v>-27952.990000000005</v>
      </c>
      <c r="X35" s="133">
        <v>-16153</v>
      </c>
      <c r="Y35" s="133">
        <v>-58694</v>
      </c>
      <c r="Z35" s="133">
        <v>-20677</v>
      </c>
      <c r="AA35" s="133">
        <v>-19292</v>
      </c>
      <c r="AB35" s="133">
        <v>-13917</v>
      </c>
      <c r="AC35" s="133">
        <v>4087</v>
      </c>
      <c r="AD35" s="133">
        <v>-30937</v>
      </c>
      <c r="AE35" s="133">
        <v>-21399</v>
      </c>
      <c r="AF35" s="133">
        <v>-24936</v>
      </c>
      <c r="AG35" s="133">
        <v>-9143</v>
      </c>
      <c r="AH35" s="133">
        <v>-17812</v>
      </c>
      <c r="AI35" s="133">
        <v>-22684</v>
      </c>
      <c r="AJ35" s="133">
        <v>-22044</v>
      </c>
      <c r="AK35" s="133">
        <v>-27255</v>
      </c>
      <c r="AL35" s="133">
        <v>-26124</v>
      </c>
      <c r="AM35" s="133">
        <v>-23722</v>
      </c>
      <c r="AN35" s="133">
        <v>-22724</v>
      </c>
      <c r="AO35" s="133">
        <v>-23067</v>
      </c>
      <c r="AP35" s="133">
        <v>-22519</v>
      </c>
      <c r="AQ35" s="133">
        <v>-18535.170980000003</v>
      </c>
      <c r="AR35" s="133">
        <f>SUM(AR36,AR42)</f>
        <v>-17196.836310000002</v>
      </c>
      <c r="AS35" s="133">
        <f>SUM(AS36,AS42)</f>
        <v>-16110.154779999992</v>
      </c>
      <c r="AT35" s="133">
        <f>SUM(AT36,AT42)</f>
        <v>-16625.530320000013</v>
      </c>
    </row>
    <row r="36" spans="1:46">
      <c r="A36" s="190"/>
      <c r="B36" s="137" t="s">
        <v>24</v>
      </c>
      <c r="C36" s="133">
        <v>3229.09067</v>
      </c>
      <c r="D36" s="133">
        <v>7554.1230000000005</v>
      </c>
      <c r="E36" s="133">
        <v>3486.1200199999989</v>
      </c>
      <c r="F36" s="133">
        <v>12004.9558</v>
      </c>
      <c r="G36" s="133">
        <v>4543.8821899999994</v>
      </c>
      <c r="H36" s="133">
        <v>8757.4050400000015</v>
      </c>
      <c r="I36" s="133">
        <v>7900.8161899999996</v>
      </c>
      <c r="J36" s="133">
        <v>5380.6735599999993</v>
      </c>
      <c r="K36" s="133">
        <v>-223.27771999999936</v>
      </c>
      <c r="L36" s="133">
        <v>7994.7460099999989</v>
      </c>
      <c r="M36" s="133">
        <v>4509.7115200000007</v>
      </c>
      <c r="N36" s="133">
        <v>3536.2778499999999</v>
      </c>
      <c r="O36" s="133">
        <v>3259.6001200000001</v>
      </c>
      <c r="P36" s="133">
        <v>22208.79463</v>
      </c>
      <c r="Q36" s="133">
        <v>5730.8119199999992</v>
      </c>
      <c r="R36" s="133">
        <v>4010.631760000002</v>
      </c>
      <c r="S36" s="133">
        <v>4054.2799999999997</v>
      </c>
      <c r="T36" s="133">
        <v>3221.55</v>
      </c>
      <c r="U36" s="133">
        <v>4791.8900000000003</v>
      </c>
      <c r="V36" s="133">
        <v>5286.59</v>
      </c>
      <c r="W36" s="133">
        <v>9492.6699999999983</v>
      </c>
      <c r="X36" s="133">
        <v>5660</v>
      </c>
      <c r="Y36" s="133">
        <v>4706</v>
      </c>
      <c r="Z36" s="133">
        <v>948</v>
      </c>
      <c r="AA36" s="133">
        <v>2114</v>
      </c>
      <c r="AB36" s="133">
        <v>3073</v>
      </c>
      <c r="AC36" s="133">
        <v>32824</v>
      </c>
      <c r="AD36" s="133">
        <v>6336</v>
      </c>
      <c r="AE36" s="133">
        <v>7793</v>
      </c>
      <c r="AF36" s="133">
        <v>7909</v>
      </c>
      <c r="AG36" s="133">
        <v>5477</v>
      </c>
      <c r="AH36" s="133">
        <v>6725</v>
      </c>
      <c r="AI36" s="133">
        <v>7255</v>
      </c>
      <c r="AJ36" s="133">
        <v>2000</v>
      </c>
      <c r="AK36" s="133">
        <v>2458</v>
      </c>
      <c r="AL36" s="133">
        <v>2284</v>
      </c>
      <c r="AM36" s="133">
        <v>3275</v>
      </c>
      <c r="AN36" s="133">
        <v>3666</v>
      </c>
      <c r="AO36" s="133">
        <v>4187</v>
      </c>
      <c r="AP36" s="133">
        <v>4507</v>
      </c>
      <c r="AQ36" s="133">
        <v>6841.8198099999991</v>
      </c>
      <c r="AR36" s="133">
        <f>SUM(AR37:AR41)</f>
        <v>8863.3885300000002</v>
      </c>
      <c r="AS36" s="133">
        <f>SUM(AS37:AS41)</f>
        <v>11565.195189999997</v>
      </c>
      <c r="AT36" s="133">
        <f>SUM(AT37:AT41)</f>
        <v>9825.5743899999998</v>
      </c>
    </row>
    <row r="37" spans="1:46">
      <c r="A37" s="191"/>
      <c r="B37" s="138" t="s">
        <v>346</v>
      </c>
      <c r="C37" s="132">
        <v>1994.9201600000001</v>
      </c>
      <c r="D37" s="132">
        <v>5493.2059900000004</v>
      </c>
      <c r="E37" s="132">
        <v>485.33419999999933</v>
      </c>
      <c r="F37" s="132">
        <v>922.05381000000125</v>
      </c>
      <c r="G37" s="132">
        <v>1215.37453</v>
      </c>
      <c r="H37" s="132">
        <v>2997.8247800000008</v>
      </c>
      <c r="I37" s="132">
        <v>3303.4226299999991</v>
      </c>
      <c r="J37" s="132">
        <v>540.32857999999942</v>
      </c>
      <c r="K37" s="132">
        <v>-4473.1713899999995</v>
      </c>
      <c r="L37" s="132">
        <v>4473.1713899999995</v>
      </c>
      <c r="M37" s="132">
        <v>0</v>
      </c>
      <c r="N37" s="132">
        <v>0</v>
      </c>
      <c r="O37" s="132">
        <v>26.191779999999998</v>
      </c>
      <c r="P37" s="132">
        <v>14737.544679999999</v>
      </c>
      <c r="Q37" s="132">
        <v>233.82435999999942</v>
      </c>
      <c r="R37" s="132">
        <v>322.24513000000081</v>
      </c>
      <c r="S37" s="132">
        <v>48.34</v>
      </c>
      <c r="T37" s="132">
        <v>100.53</v>
      </c>
      <c r="U37" s="132">
        <v>78.08</v>
      </c>
      <c r="V37" s="132">
        <v>576</v>
      </c>
      <c r="W37" s="132">
        <v>448.48</v>
      </c>
      <c r="X37" s="132">
        <v>1144</v>
      </c>
      <c r="Y37" s="132">
        <v>2281</v>
      </c>
      <c r="Z37" s="132">
        <v>9</v>
      </c>
      <c r="AA37" s="132">
        <v>30</v>
      </c>
      <c r="AB37" s="132">
        <v>19</v>
      </c>
      <c r="AC37" s="132">
        <v>0</v>
      </c>
      <c r="AD37" s="132">
        <v>56</v>
      </c>
      <c r="AE37" s="132">
        <v>309</v>
      </c>
      <c r="AF37" s="132">
        <v>87</v>
      </c>
      <c r="AG37" s="132">
        <v>4</v>
      </c>
      <c r="AH37" s="132">
        <v>0</v>
      </c>
      <c r="AI37" s="132">
        <v>19</v>
      </c>
      <c r="AJ37" s="132">
        <v>2</v>
      </c>
      <c r="AK37" s="132">
        <v>0</v>
      </c>
      <c r="AL37" s="132">
        <v>2</v>
      </c>
      <c r="AM37" s="132">
        <v>2</v>
      </c>
      <c r="AN37" s="132">
        <v>177</v>
      </c>
      <c r="AO37" s="132">
        <v>2</v>
      </c>
      <c r="AP37" s="132">
        <v>0</v>
      </c>
      <c r="AQ37" s="132">
        <v>284.59992</v>
      </c>
      <c r="AR37" s="132">
        <v>8.9538500000000454</v>
      </c>
      <c r="AS37" s="132">
        <v>0.21905999999995629</v>
      </c>
      <c r="AT37" s="132">
        <v>0.15126999999995405</v>
      </c>
    </row>
    <row r="38" spans="1:46">
      <c r="A38" s="191"/>
      <c r="B38" s="138" t="s">
        <v>26</v>
      </c>
      <c r="C38" s="132">
        <v>1146.45325</v>
      </c>
      <c r="D38" s="132">
        <v>1918.71729</v>
      </c>
      <c r="E38" s="132">
        <v>3033.8155399999996</v>
      </c>
      <c r="F38" s="132">
        <v>2943.19337</v>
      </c>
      <c r="G38" s="132">
        <v>3134.0284999999999</v>
      </c>
      <c r="H38" s="132">
        <v>4147.44427</v>
      </c>
      <c r="I38" s="132">
        <v>4342.6530900000007</v>
      </c>
      <c r="J38" s="132">
        <v>4055.9524800000004</v>
      </c>
      <c r="K38" s="132">
        <v>2457.3656700000001</v>
      </c>
      <c r="L38" s="132">
        <v>2617.5178399999995</v>
      </c>
      <c r="M38" s="132">
        <v>2496.3820300000007</v>
      </c>
      <c r="N38" s="132">
        <v>1581.3291900000004</v>
      </c>
      <c r="O38" s="132">
        <v>1099.19118</v>
      </c>
      <c r="P38" s="132">
        <v>1329.1714399999998</v>
      </c>
      <c r="Q38" s="132">
        <v>1689.86394</v>
      </c>
      <c r="R38" s="132">
        <v>1809.5724000000005</v>
      </c>
      <c r="S38" s="132">
        <v>1922.43</v>
      </c>
      <c r="T38" s="132">
        <v>2107.5300000000002</v>
      </c>
      <c r="U38" s="132">
        <v>2209.3000000000002</v>
      </c>
      <c r="V38" s="132">
        <v>2028.32</v>
      </c>
      <c r="W38" s="132">
        <v>1897.25</v>
      </c>
      <c r="X38" s="132">
        <v>1564</v>
      </c>
      <c r="Y38" s="132">
        <v>1064</v>
      </c>
      <c r="Z38" s="132">
        <v>871</v>
      </c>
      <c r="AA38" s="132">
        <v>994</v>
      </c>
      <c r="AB38" s="132">
        <v>1660</v>
      </c>
      <c r="AC38" s="132">
        <v>2390</v>
      </c>
      <c r="AD38" s="132">
        <v>3674</v>
      </c>
      <c r="AE38" s="132">
        <v>5911</v>
      </c>
      <c r="AF38" s="132">
        <v>5908</v>
      </c>
      <c r="AG38" s="132">
        <v>5042</v>
      </c>
      <c r="AH38" s="132">
        <v>6229</v>
      </c>
      <c r="AI38" s="132">
        <v>6800</v>
      </c>
      <c r="AJ38" s="132">
        <v>1101</v>
      </c>
      <c r="AK38" s="132">
        <v>2058</v>
      </c>
      <c r="AL38" s="132">
        <v>2173</v>
      </c>
      <c r="AM38" s="132">
        <v>3098</v>
      </c>
      <c r="AN38" s="132">
        <v>2946</v>
      </c>
      <c r="AO38" s="132">
        <v>3948</v>
      </c>
      <c r="AP38" s="132">
        <v>3601</v>
      </c>
      <c r="AQ38" s="132">
        <v>6288.5751</v>
      </c>
      <c r="AR38" s="132">
        <v>8498.1696499999998</v>
      </c>
      <c r="AS38" s="132">
        <v>11495.668359999998</v>
      </c>
      <c r="AT38" s="132">
        <v>9517.338749999999</v>
      </c>
    </row>
    <row r="39" spans="1:46">
      <c r="A39" s="191"/>
      <c r="B39" s="138" t="s">
        <v>347</v>
      </c>
      <c r="C39" s="132">
        <v>0</v>
      </c>
      <c r="D39" s="132">
        <v>0</v>
      </c>
      <c r="E39" s="132">
        <v>0</v>
      </c>
      <c r="F39" s="132">
        <v>0</v>
      </c>
      <c r="G39" s="132">
        <v>0</v>
      </c>
      <c r="H39" s="132">
        <v>0</v>
      </c>
      <c r="I39" s="132">
        <v>0</v>
      </c>
      <c r="J39" s="132">
        <v>0</v>
      </c>
      <c r="K39" s="132">
        <v>709.99218999999994</v>
      </c>
      <c r="L39" s="132">
        <v>-37.95789000000002</v>
      </c>
      <c r="M39" s="132">
        <v>807.33427000000017</v>
      </c>
      <c r="N39" s="132">
        <v>4278.6314299999995</v>
      </c>
      <c r="O39" s="132">
        <v>878.44365000000005</v>
      </c>
      <c r="P39" s="132">
        <v>3764.0000599999998</v>
      </c>
      <c r="Q39" s="132">
        <v>2546.1873599999999</v>
      </c>
      <c r="R39" s="132">
        <v>1922.0261500000004</v>
      </c>
      <c r="S39" s="132">
        <v>1084.26</v>
      </c>
      <c r="T39" s="132">
        <v>161.25</v>
      </c>
      <c r="U39" s="132">
        <v>1424.76</v>
      </c>
      <c r="V39" s="132">
        <v>1522.59</v>
      </c>
      <c r="W39" s="132">
        <v>6247.01</v>
      </c>
      <c r="X39" s="132">
        <v>2712</v>
      </c>
      <c r="Y39" s="132">
        <v>513</v>
      </c>
      <c r="Z39" s="132">
        <v>13</v>
      </c>
      <c r="AA39" s="132">
        <v>551</v>
      </c>
      <c r="AB39" s="132">
        <v>1284</v>
      </c>
      <c r="AC39" s="132">
        <v>2</v>
      </c>
      <c r="AD39" s="132">
        <v>763</v>
      </c>
      <c r="AE39" s="132">
        <v>1123</v>
      </c>
      <c r="AF39" s="132">
        <v>104</v>
      </c>
      <c r="AG39" s="132">
        <v>40</v>
      </c>
      <c r="AH39" s="132">
        <v>102</v>
      </c>
      <c r="AI39" s="132">
        <v>27</v>
      </c>
      <c r="AJ39" s="132">
        <v>381</v>
      </c>
      <c r="AK39" s="132">
        <v>233</v>
      </c>
      <c r="AL39" s="132">
        <v>12</v>
      </c>
      <c r="AM39" s="132">
        <v>9</v>
      </c>
      <c r="AN39" s="132">
        <v>112</v>
      </c>
      <c r="AO39" s="132">
        <v>5</v>
      </c>
      <c r="AP39" s="132">
        <v>900</v>
      </c>
      <c r="AQ39" s="132">
        <v>46.585809999999995</v>
      </c>
      <c r="AR39" s="132">
        <v>236.85586000000001</v>
      </c>
      <c r="AS39" s="132">
        <v>3.2312400000000139</v>
      </c>
      <c r="AT39" s="132">
        <v>310.89829999999995</v>
      </c>
    </row>
    <row r="40" spans="1:46">
      <c r="A40" s="191"/>
      <c r="B40" s="138" t="s">
        <v>28</v>
      </c>
      <c r="C40" s="132">
        <v>0</v>
      </c>
      <c r="D40" s="132">
        <v>0</v>
      </c>
      <c r="E40" s="132">
        <v>0</v>
      </c>
      <c r="F40" s="132">
        <v>0</v>
      </c>
      <c r="G40" s="132">
        <v>0</v>
      </c>
      <c r="H40" s="132">
        <v>0</v>
      </c>
      <c r="I40" s="132">
        <v>0</v>
      </c>
      <c r="J40" s="132">
        <v>0</v>
      </c>
      <c r="K40" s="132">
        <v>0</v>
      </c>
      <c r="L40" s="132">
        <v>133.96982999999997</v>
      </c>
      <c r="M40" s="132">
        <v>0</v>
      </c>
      <c r="N40" s="132">
        <v>-134</v>
      </c>
      <c r="O40" s="132">
        <v>0</v>
      </c>
      <c r="P40" s="132">
        <v>0</v>
      </c>
      <c r="Q40" s="132">
        <v>0</v>
      </c>
      <c r="R40" s="132">
        <v>0</v>
      </c>
      <c r="S40" s="132">
        <v>0</v>
      </c>
      <c r="T40" s="132">
        <v>0</v>
      </c>
      <c r="U40" s="132">
        <v>0</v>
      </c>
      <c r="V40" s="132">
        <v>0</v>
      </c>
      <c r="W40" s="132">
        <v>10897</v>
      </c>
      <c r="X40" s="132">
        <v>0</v>
      </c>
      <c r="Y40" s="132">
        <v>0</v>
      </c>
      <c r="Z40" s="132">
        <v>0</v>
      </c>
      <c r="AA40" s="132">
        <v>0</v>
      </c>
      <c r="AB40" s="132">
        <v>0</v>
      </c>
      <c r="AC40" s="132">
        <v>0</v>
      </c>
      <c r="AD40" s="132">
        <v>0</v>
      </c>
      <c r="AE40" s="132">
        <v>0</v>
      </c>
      <c r="AF40" s="132">
        <v>0</v>
      </c>
      <c r="AG40" s="132">
        <v>0</v>
      </c>
      <c r="AH40" s="132">
        <v>0</v>
      </c>
      <c r="AI40" s="132">
        <v>0</v>
      </c>
      <c r="AJ40" s="132">
        <v>0</v>
      </c>
      <c r="AK40" s="132">
        <v>0</v>
      </c>
      <c r="AL40" s="132">
        <v>0</v>
      </c>
      <c r="AM40" s="132">
        <v>0</v>
      </c>
      <c r="AN40" s="132">
        <v>0</v>
      </c>
      <c r="AO40" s="132">
        <v>0</v>
      </c>
      <c r="AP40" s="132">
        <v>0</v>
      </c>
      <c r="AQ40" s="132">
        <v>0</v>
      </c>
      <c r="AR40" s="132">
        <v>0</v>
      </c>
      <c r="AS40" s="132">
        <v>0</v>
      </c>
      <c r="AT40" s="132">
        <v>0</v>
      </c>
    </row>
    <row r="41" spans="1:46">
      <c r="A41" s="191"/>
      <c r="B41" s="138" t="s">
        <v>10</v>
      </c>
      <c r="C41" s="132">
        <v>87.71726000000001</v>
      </c>
      <c r="D41" s="132">
        <v>142.19972000000001</v>
      </c>
      <c r="E41" s="132">
        <v>-33.029719999999998</v>
      </c>
      <c r="F41" s="132">
        <v>8139.7086199999985</v>
      </c>
      <c r="G41" s="132">
        <v>194.47915999999998</v>
      </c>
      <c r="H41" s="132">
        <v>1612.1359900000002</v>
      </c>
      <c r="I41" s="132">
        <v>254.74046999999973</v>
      </c>
      <c r="J41" s="132">
        <v>784.39250000000015</v>
      </c>
      <c r="K41" s="132">
        <v>1082.5358100000001</v>
      </c>
      <c r="L41" s="132">
        <v>808.04484000000002</v>
      </c>
      <c r="M41" s="132">
        <v>1205.99522</v>
      </c>
      <c r="N41" s="132">
        <v>-2189.6827699999999</v>
      </c>
      <c r="O41" s="132">
        <v>1255.77351</v>
      </c>
      <c r="P41" s="132">
        <v>2378.0784500000004</v>
      </c>
      <c r="Q41" s="132">
        <v>1260.9362599999997</v>
      </c>
      <c r="R41" s="132">
        <v>-43.211919999999964</v>
      </c>
      <c r="S41" s="132">
        <v>999.25</v>
      </c>
      <c r="T41" s="132">
        <v>852.24</v>
      </c>
      <c r="U41" s="132">
        <v>1079.75</v>
      </c>
      <c r="V41" s="132">
        <v>1159.68</v>
      </c>
      <c r="W41" s="132">
        <v>-9997.07</v>
      </c>
      <c r="X41" s="132">
        <v>240</v>
      </c>
      <c r="Y41" s="132">
        <v>848</v>
      </c>
      <c r="Z41" s="132">
        <v>55</v>
      </c>
      <c r="AA41" s="132">
        <v>539</v>
      </c>
      <c r="AB41" s="132">
        <v>110</v>
      </c>
      <c r="AC41" s="132">
        <v>30432</v>
      </c>
      <c r="AD41" s="132">
        <v>1843</v>
      </c>
      <c r="AE41" s="132">
        <v>450</v>
      </c>
      <c r="AF41" s="132">
        <v>1810</v>
      </c>
      <c r="AG41" s="132">
        <v>391</v>
      </c>
      <c r="AH41" s="132">
        <v>394</v>
      </c>
      <c r="AI41" s="132">
        <v>409</v>
      </c>
      <c r="AJ41" s="132">
        <v>516</v>
      </c>
      <c r="AK41" s="132">
        <v>167</v>
      </c>
      <c r="AL41" s="132">
        <v>97</v>
      </c>
      <c r="AM41" s="132">
        <v>166</v>
      </c>
      <c r="AN41" s="132">
        <v>431</v>
      </c>
      <c r="AO41" s="132">
        <v>232</v>
      </c>
      <c r="AP41" s="132">
        <v>6</v>
      </c>
      <c r="AQ41" s="132">
        <v>222.05897999999999</v>
      </c>
      <c r="AR41" s="132">
        <v>119.40917000000005</v>
      </c>
      <c r="AS41" s="132">
        <v>66.076529999999991</v>
      </c>
      <c r="AT41" s="132">
        <v>-2.8139300000000276</v>
      </c>
    </row>
    <row r="42" spans="1:46">
      <c r="A42" s="190"/>
      <c r="B42" s="137" t="s">
        <v>30</v>
      </c>
      <c r="C42" s="133">
        <v>-60861.783929999998</v>
      </c>
      <c r="D42" s="133">
        <v>-49713.746469999998</v>
      </c>
      <c r="E42" s="133">
        <v>-56308.222999999998</v>
      </c>
      <c r="F42" s="133">
        <v>-52612.940200000012</v>
      </c>
      <c r="G42" s="133">
        <v>-50783.518549999993</v>
      </c>
      <c r="H42" s="133">
        <v>-55639.645400000009</v>
      </c>
      <c r="I42" s="133">
        <v>-49606.007169999968</v>
      </c>
      <c r="J42" s="133">
        <v>-47184.865730000005</v>
      </c>
      <c r="K42" s="133">
        <v>-41020.205350000004</v>
      </c>
      <c r="L42" s="133">
        <v>-45984.698739999993</v>
      </c>
      <c r="M42" s="133">
        <v>-47719.548530000015</v>
      </c>
      <c r="N42" s="133">
        <v>-34288.416849999994</v>
      </c>
      <c r="O42" s="133">
        <v>-39977.332889999998</v>
      </c>
      <c r="P42" s="133">
        <v>-32938.625740000003</v>
      </c>
      <c r="Q42" s="133">
        <v>-31094.57747</v>
      </c>
      <c r="R42" s="133">
        <v>-26196.827799999992</v>
      </c>
      <c r="S42" s="133">
        <v>-24669.21</v>
      </c>
      <c r="T42" s="133">
        <v>-28143.05</v>
      </c>
      <c r="U42" s="133">
        <v>-24283.85</v>
      </c>
      <c r="V42" s="133">
        <v>-22672.2</v>
      </c>
      <c r="W42" s="133">
        <v>-37445.660000000003</v>
      </c>
      <c r="X42" s="133">
        <v>-21813</v>
      </c>
      <c r="Y42" s="133">
        <v>-63400</v>
      </c>
      <c r="Z42" s="133">
        <v>-21625</v>
      </c>
      <c r="AA42" s="133">
        <v>-21406</v>
      </c>
      <c r="AB42" s="133">
        <v>-16990</v>
      </c>
      <c r="AC42" s="133">
        <v>-28737</v>
      </c>
      <c r="AD42" s="133">
        <v>-37273</v>
      </c>
      <c r="AE42" s="133">
        <v>-29192</v>
      </c>
      <c r="AF42" s="133">
        <v>-32845</v>
      </c>
      <c r="AG42" s="133">
        <v>-14620</v>
      </c>
      <c r="AH42" s="133">
        <v>-24537</v>
      </c>
      <c r="AI42" s="133">
        <v>-29939</v>
      </c>
      <c r="AJ42" s="133">
        <v>-24044</v>
      </c>
      <c r="AK42" s="133">
        <v>-29713</v>
      </c>
      <c r="AL42" s="133">
        <v>-28408</v>
      </c>
      <c r="AM42" s="133">
        <v>-26997</v>
      </c>
      <c r="AN42" s="133">
        <v>-26390</v>
      </c>
      <c r="AO42" s="133">
        <v>-27254</v>
      </c>
      <c r="AP42" s="133">
        <v>-27026</v>
      </c>
      <c r="AQ42" s="133">
        <v>-25376.99079</v>
      </c>
      <c r="AR42" s="133">
        <f>SUM(AR43:AR45)</f>
        <v>-26060.224840000003</v>
      </c>
      <c r="AS42" s="133">
        <f>SUM(AS43:AS45)</f>
        <v>-27675.349969999988</v>
      </c>
      <c r="AT42" s="133">
        <f>SUM(AT43:AT45)</f>
        <v>-26451.104710000014</v>
      </c>
    </row>
    <row r="43" spans="1:46">
      <c r="A43" s="191"/>
      <c r="B43" s="138" t="s">
        <v>346</v>
      </c>
      <c r="C43" s="132">
        <v>-6574.1182899999994</v>
      </c>
      <c r="D43" s="132">
        <v>-1644.51127</v>
      </c>
      <c r="E43" s="132">
        <v>-10601.467740000002</v>
      </c>
      <c r="F43" s="132">
        <v>-5047.9300900000017</v>
      </c>
      <c r="G43" s="132">
        <v>-1129.8283799999999</v>
      </c>
      <c r="H43" s="132">
        <v>-149.86046999999985</v>
      </c>
      <c r="I43" s="132">
        <v>-2225.1750000000002</v>
      </c>
      <c r="J43" s="132">
        <v>-1981.6368399999999</v>
      </c>
      <c r="K43" s="132">
        <v>0</v>
      </c>
      <c r="L43" s="132">
        <v>-8472.9985199999992</v>
      </c>
      <c r="M43" s="132">
        <v>-1916.7042500000007</v>
      </c>
      <c r="N43" s="132">
        <v>-2782.3137699999997</v>
      </c>
      <c r="O43" s="132">
        <v>-3129.3157200000001</v>
      </c>
      <c r="P43" s="132">
        <v>-1695.2913600000002</v>
      </c>
      <c r="Q43" s="132">
        <v>-2444.0849699999999</v>
      </c>
      <c r="R43" s="132">
        <v>-12085.31114</v>
      </c>
      <c r="S43" s="132">
        <v>-2522.0700000000002</v>
      </c>
      <c r="T43" s="132">
        <v>-2028.52</v>
      </c>
      <c r="U43" s="132">
        <v>-491.9</v>
      </c>
      <c r="V43" s="132">
        <v>-1395.33</v>
      </c>
      <c r="W43" s="132">
        <v>-2186.62</v>
      </c>
      <c r="X43" s="132">
        <v>47</v>
      </c>
      <c r="Y43" s="132">
        <v>-3843</v>
      </c>
      <c r="Z43" s="132">
        <v>-15005</v>
      </c>
      <c r="AA43" s="132">
        <v>-12618</v>
      </c>
      <c r="AB43" s="132">
        <v>-8090</v>
      </c>
      <c r="AC43" s="132">
        <v>-15344</v>
      </c>
      <c r="AD43" s="132">
        <v>-15854</v>
      </c>
      <c r="AE43" s="132">
        <v>-12872</v>
      </c>
      <c r="AF43" s="132">
        <v>-14213</v>
      </c>
      <c r="AG43" s="132">
        <v>3857</v>
      </c>
      <c r="AH43" s="132">
        <v>-4783</v>
      </c>
      <c r="AI43" s="132">
        <v>-9657</v>
      </c>
      <c r="AJ43" s="132">
        <v>-4884</v>
      </c>
      <c r="AK43" s="132">
        <v>-1098</v>
      </c>
      <c r="AL43" s="132">
        <v>-4</v>
      </c>
      <c r="AM43" s="132">
        <v>0</v>
      </c>
      <c r="AN43" s="132">
        <v>0</v>
      </c>
      <c r="AO43" s="132">
        <v>0</v>
      </c>
      <c r="AP43" s="132">
        <v>0</v>
      </c>
      <c r="AQ43" s="132">
        <v>-3.4869999999999998E-2</v>
      </c>
      <c r="AR43" s="132">
        <v>0</v>
      </c>
      <c r="AS43" s="132">
        <v>-1.2440000000000007E-2</v>
      </c>
      <c r="AT43" s="132">
        <v>0</v>
      </c>
    </row>
    <row r="44" spans="1:46">
      <c r="A44" s="191"/>
      <c r="B44" s="138" t="s">
        <v>31</v>
      </c>
      <c r="C44" s="132">
        <v>-41459.779549999999</v>
      </c>
      <c r="D44" s="132">
        <v>-41741.777869999998</v>
      </c>
      <c r="E44" s="132">
        <v>-40114.880489999996</v>
      </c>
      <c r="F44" s="132">
        <v>-41965.473080000011</v>
      </c>
      <c r="G44" s="132">
        <v>-41053.903049999994</v>
      </c>
      <c r="H44" s="132">
        <v>-39389.630400000009</v>
      </c>
      <c r="I44" s="132">
        <v>-15915.734559999983</v>
      </c>
      <c r="J44" s="132">
        <v>-31736.52043</v>
      </c>
      <c r="K44" s="132">
        <v>-25868.268670000001</v>
      </c>
      <c r="L44" s="132">
        <v>-25184.657329999998</v>
      </c>
      <c r="M44" s="132">
        <v>-25304.649970000006</v>
      </c>
      <c r="N44" s="132">
        <v>-23152.373529999997</v>
      </c>
      <c r="O44" s="132">
        <v>-23015.564029999998</v>
      </c>
      <c r="P44" s="132">
        <v>-18163.89659</v>
      </c>
      <c r="Q44" s="132">
        <v>-18029.251369999998</v>
      </c>
      <c r="R44" s="132">
        <v>-17508.226050000005</v>
      </c>
      <c r="S44" s="132">
        <v>-16393.509999999998</v>
      </c>
      <c r="T44" s="132">
        <v>-16554.669999999998</v>
      </c>
      <c r="U44" s="132">
        <v>-16708.75</v>
      </c>
      <c r="V44" s="132">
        <v>-15848.69</v>
      </c>
      <c r="W44" s="132">
        <v>-13653.55</v>
      </c>
      <c r="X44" s="132">
        <v>-14376</v>
      </c>
      <c r="Y44" s="132">
        <v>-46145</v>
      </c>
      <c r="Z44" s="132">
        <v>0</v>
      </c>
      <c r="AA44" s="132">
        <v>0</v>
      </c>
      <c r="AB44" s="132">
        <v>0</v>
      </c>
      <c r="AC44" s="132">
        <v>0</v>
      </c>
      <c r="AD44" s="132">
        <v>0</v>
      </c>
      <c r="AE44" s="132">
        <v>0</v>
      </c>
      <c r="AF44" s="132">
        <v>0</v>
      </c>
      <c r="AG44" s="132">
        <v>0</v>
      </c>
      <c r="AH44" s="132">
        <v>0</v>
      </c>
      <c r="AI44" s="132">
        <v>0</v>
      </c>
      <c r="AJ44" s="132">
        <v>0</v>
      </c>
      <c r="AK44" s="132">
        <v>0</v>
      </c>
      <c r="AL44" s="132">
        <v>0</v>
      </c>
      <c r="AM44" s="132">
        <v>0</v>
      </c>
      <c r="AN44" s="132">
        <v>0</v>
      </c>
      <c r="AO44" s="132">
        <v>0</v>
      </c>
      <c r="AP44" s="132">
        <v>0</v>
      </c>
      <c r="AQ44" s="132">
        <v>0</v>
      </c>
      <c r="AR44" s="132">
        <v>0</v>
      </c>
      <c r="AS44" s="132">
        <v>0</v>
      </c>
      <c r="AT44" s="132">
        <v>0</v>
      </c>
    </row>
    <row r="45" spans="1:46">
      <c r="A45" s="191"/>
      <c r="B45" s="138" t="s">
        <v>10</v>
      </c>
      <c r="C45" s="132">
        <v>-12827.886089999998</v>
      </c>
      <c r="D45" s="132">
        <v>-6327.4573299999993</v>
      </c>
      <c r="E45" s="132">
        <v>-5591.8747700000022</v>
      </c>
      <c r="F45" s="132">
        <v>-5599.5370299999995</v>
      </c>
      <c r="G45" s="132">
        <v>-8599.7871200000027</v>
      </c>
      <c r="H45" s="132">
        <v>-16100.154530000002</v>
      </c>
      <c r="I45" s="132">
        <v>-31465.097609999986</v>
      </c>
      <c r="J45" s="132">
        <v>-13466.708460000002</v>
      </c>
      <c r="K45" s="132">
        <v>-15151.936680000003</v>
      </c>
      <c r="L45" s="132">
        <v>-12327.042889999997</v>
      </c>
      <c r="M45" s="132">
        <v>-20498.194310000006</v>
      </c>
      <c r="N45" s="132">
        <v>-8353.72955</v>
      </c>
      <c r="O45" s="132">
        <v>-13832.453140000001</v>
      </c>
      <c r="P45" s="132">
        <v>-13079.437790000004</v>
      </c>
      <c r="Q45" s="132">
        <v>-10621.241130000002</v>
      </c>
      <c r="R45" s="132">
        <v>3396.7093900000091</v>
      </c>
      <c r="S45" s="132">
        <v>-5753.630000000001</v>
      </c>
      <c r="T45" s="132">
        <v>-9559.86</v>
      </c>
      <c r="U45" s="132">
        <v>-7083.1999999999989</v>
      </c>
      <c r="V45" s="132">
        <v>-5428.18</v>
      </c>
      <c r="W45" s="132">
        <v>-21605.490000000005</v>
      </c>
      <c r="X45" s="132">
        <v>-7484</v>
      </c>
      <c r="Y45" s="132">
        <v>-13412</v>
      </c>
      <c r="Z45" s="132">
        <v>-6620</v>
      </c>
      <c r="AA45" s="132">
        <v>-8788</v>
      </c>
      <c r="AB45" s="132">
        <v>-8900</v>
      </c>
      <c r="AC45" s="132">
        <v>-13393</v>
      </c>
      <c r="AD45" s="132">
        <v>-21419</v>
      </c>
      <c r="AE45" s="132">
        <v>-16320</v>
      </c>
      <c r="AF45" s="132">
        <v>-18632</v>
      </c>
      <c r="AG45" s="132">
        <v>-18477</v>
      </c>
      <c r="AH45" s="132">
        <v>-19754</v>
      </c>
      <c r="AI45" s="132">
        <v>-20282</v>
      </c>
      <c r="AJ45" s="132">
        <v>-19160</v>
      </c>
      <c r="AK45" s="132">
        <v>-28615</v>
      </c>
      <c r="AL45" s="132">
        <v>-28404</v>
      </c>
      <c r="AM45" s="132">
        <v>-26997</v>
      </c>
      <c r="AN45" s="132">
        <v>-26390</v>
      </c>
      <c r="AO45" s="132">
        <v>-27254</v>
      </c>
      <c r="AP45" s="132">
        <v>-27026</v>
      </c>
      <c r="AQ45" s="132">
        <v>-25376.95592</v>
      </c>
      <c r="AR45" s="132">
        <v>-26060.224840000003</v>
      </c>
      <c r="AS45" s="132">
        <v>-27675.33752999999</v>
      </c>
      <c r="AT45" s="132">
        <v>-26451.104710000014</v>
      </c>
    </row>
    <row r="46" spans="1:46">
      <c r="A46" s="189"/>
      <c r="B46" s="123" t="s">
        <v>32</v>
      </c>
      <c r="C46" s="133">
        <v>9.0176599999999993</v>
      </c>
      <c r="D46" s="133">
        <v>-369.26147999999995</v>
      </c>
      <c r="E46" s="133">
        <v>883.4521299999999</v>
      </c>
      <c r="F46" s="133">
        <v>206.47424999999998</v>
      </c>
      <c r="G46" s="133">
        <v>-1410.06259</v>
      </c>
      <c r="H46" s="133">
        <v>98.291850000000068</v>
      </c>
      <c r="I46" s="133">
        <v>957.59990000000016</v>
      </c>
      <c r="J46" s="133">
        <v>105.74033999999983</v>
      </c>
      <c r="K46" s="133">
        <v>50.070520000000002</v>
      </c>
      <c r="L46" s="133">
        <v>78.682369999999977</v>
      </c>
      <c r="M46" s="133">
        <v>-174.61791999999997</v>
      </c>
      <c r="N46" s="133">
        <v>489.15183999999999</v>
      </c>
      <c r="O46" s="133">
        <v>1864.4515099999999</v>
      </c>
      <c r="P46" s="133">
        <v>-2372.4906900000001</v>
      </c>
      <c r="Q46" s="133">
        <v>35.357529999999798</v>
      </c>
      <c r="R46" s="133">
        <v>-1128.7976799999997</v>
      </c>
      <c r="S46" s="133">
        <v>-5274.28</v>
      </c>
      <c r="T46" s="133">
        <v>-3029.32</v>
      </c>
      <c r="U46" s="133">
        <v>841.32</v>
      </c>
      <c r="V46" s="133">
        <v>-12643.1</v>
      </c>
      <c r="W46" s="133">
        <v>-65</v>
      </c>
      <c r="X46" s="133">
        <v>2145</v>
      </c>
      <c r="Y46" s="133">
        <v>3917</v>
      </c>
      <c r="Z46" s="133">
        <v>-103</v>
      </c>
      <c r="AA46" s="133">
        <v>4069</v>
      </c>
      <c r="AB46" s="133">
        <v>223</v>
      </c>
      <c r="AC46" s="133">
        <v>-1954</v>
      </c>
      <c r="AD46" s="133">
        <v>2497</v>
      </c>
      <c r="AE46" s="133">
        <v>-687</v>
      </c>
      <c r="AF46" s="133">
        <v>12922</v>
      </c>
      <c r="AG46" s="133">
        <v>-1510</v>
      </c>
      <c r="AH46" s="133">
        <v>217</v>
      </c>
      <c r="AI46" s="133">
        <v>-455</v>
      </c>
      <c r="AJ46" s="133">
        <v>2226</v>
      </c>
      <c r="AK46" s="133">
        <v>2816</v>
      </c>
      <c r="AL46" s="133">
        <v>-1928</v>
      </c>
      <c r="AM46" s="133">
        <v>1704</v>
      </c>
      <c r="AN46" s="133">
        <v>-3000</v>
      </c>
      <c r="AO46" s="133">
        <v>1083</v>
      </c>
      <c r="AP46" s="133">
        <v>-118689</v>
      </c>
      <c r="AQ46" s="133">
        <v>562.5466100000001</v>
      </c>
      <c r="AR46" s="133">
        <v>-2850.3146799999995</v>
      </c>
      <c r="AS46" s="133">
        <v>1968.7321599999991</v>
      </c>
      <c r="AT46" s="133">
        <v>845.77557999999999</v>
      </c>
    </row>
    <row r="47" spans="1:46">
      <c r="A47" s="189"/>
      <c r="B47" s="123" t="s">
        <v>44</v>
      </c>
      <c r="C47" s="133">
        <v>0</v>
      </c>
      <c r="D47" s="133">
        <v>0</v>
      </c>
      <c r="E47" s="133">
        <v>0</v>
      </c>
      <c r="F47" s="133">
        <v>0</v>
      </c>
      <c r="G47" s="133">
        <v>0</v>
      </c>
      <c r="H47" s="133">
        <v>0</v>
      </c>
      <c r="I47" s="133">
        <v>0</v>
      </c>
      <c r="J47" s="133">
        <v>0</v>
      </c>
      <c r="K47" s="133">
        <v>0</v>
      </c>
      <c r="L47" s="133">
        <v>0</v>
      </c>
      <c r="M47" s="133">
        <v>0</v>
      </c>
      <c r="N47" s="133">
        <v>0</v>
      </c>
      <c r="O47" s="133">
        <v>0</v>
      </c>
      <c r="P47" s="133">
        <v>0</v>
      </c>
      <c r="Q47" s="133">
        <v>0</v>
      </c>
      <c r="R47" s="133">
        <v>0</v>
      </c>
      <c r="S47" s="133">
        <v>0</v>
      </c>
      <c r="T47" s="133">
        <v>0</v>
      </c>
      <c r="U47" s="133">
        <v>0</v>
      </c>
      <c r="V47" s="133">
        <v>0</v>
      </c>
      <c r="W47" s="133">
        <v>115</v>
      </c>
      <c r="X47" s="133">
        <v>0</v>
      </c>
      <c r="Y47" s="133">
        <v>0</v>
      </c>
      <c r="Z47" s="133">
        <v>0</v>
      </c>
      <c r="AA47" s="133">
        <v>0</v>
      </c>
      <c r="AB47" s="133">
        <v>0</v>
      </c>
      <c r="AC47" s="133">
        <v>0</v>
      </c>
      <c r="AD47" s="133">
        <v>0</v>
      </c>
      <c r="AE47" s="133">
        <v>0</v>
      </c>
      <c r="AF47" s="133">
        <v>0</v>
      </c>
      <c r="AG47" s="133">
        <v>0</v>
      </c>
      <c r="AH47" s="133">
        <v>0</v>
      </c>
      <c r="AI47" s="133">
        <v>0</v>
      </c>
      <c r="AJ47" s="133">
        <v>0</v>
      </c>
      <c r="AK47" s="133">
        <v>0</v>
      </c>
      <c r="AL47" s="133">
        <v>0</v>
      </c>
      <c r="AM47" s="133">
        <v>0</v>
      </c>
      <c r="AN47" s="133">
        <v>0</v>
      </c>
      <c r="AO47" s="133">
        <v>0</v>
      </c>
      <c r="AP47" s="133">
        <v>0</v>
      </c>
      <c r="AQ47" s="133">
        <v>0</v>
      </c>
      <c r="AR47" s="133">
        <v>0</v>
      </c>
      <c r="AS47" s="133">
        <v>0</v>
      </c>
      <c r="AT47" s="133">
        <v>0</v>
      </c>
    </row>
    <row r="48" spans="1:46">
      <c r="A48" s="189"/>
      <c r="B48" s="123" t="s">
        <v>33</v>
      </c>
      <c r="C48" s="133">
        <v>-28358.652340000001</v>
      </c>
      <c r="D48" s="133">
        <v>-21004.649820000013</v>
      </c>
      <c r="E48" s="133">
        <v>-21386.409630000027</v>
      </c>
      <c r="F48" s="133">
        <v>65641.95496000009</v>
      </c>
      <c r="G48" s="133">
        <v>-11375.853949999966</v>
      </c>
      <c r="H48" s="133">
        <v>-18858.290450000055</v>
      </c>
      <c r="I48" s="133">
        <v>-19504.021570000001</v>
      </c>
      <c r="J48" s="133">
        <v>-15184.019179999901</v>
      </c>
      <c r="K48" s="133">
        <v>-1606.7946399999867</v>
      </c>
      <c r="L48" s="133">
        <v>-18483.674160000006</v>
      </c>
      <c r="M48" s="133">
        <v>-9942.1124099999397</v>
      </c>
      <c r="N48" s="133">
        <v>-7646.9449499999846</v>
      </c>
      <c r="O48" s="133">
        <v>-3228.0443599999517</v>
      </c>
      <c r="P48" s="133">
        <v>70264.48351000002</v>
      </c>
      <c r="Q48" s="133">
        <v>23561.812509999978</v>
      </c>
      <c r="R48" s="133">
        <v>11084.036500000049</v>
      </c>
      <c r="S48" s="133">
        <v>10706.740000000005</v>
      </c>
      <c r="T48" s="133">
        <v>20746.140000000007</v>
      </c>
      <c r="U48" s="133">
        <v>5796.1400000000249</v>
      </c>
      <c r="V48" s="133">
        <v>4642.449999999988</v>
      </c>
      <c r="W48" s="133">
        <v>21528.100000000006</v>
      </c>
      <c r="X48" s="133">
        <v>22719</v>
      </c>
      <c r="Y48" s="133">
        <v>-22545</v>
      </c>
      <c r="Z48" s="133">
        <v>26855</v>
      </c>
      <c r="AA48" s="133">
        <v>35832</v>
      </c>
      <c r="AB48" s="133">
        <v>33191</v>
      </c>
      <c r="AC48" s="133">
        <v>84031</v>
      </c>
      <c r="AD48" s="133">
        <v>55719</v>
      </c>
      <c r="AE48" s="133">
        <v>34223</v>
      </c>
      <c r="AF48" s="133">
        <v>26734</v>
      </c>
      <c r="AG48" s="133">
        <v>29093</v>
      </c>
      <c r="AH48" s="133">
        <v>-14748</v>
      </c>
      <c r="AI48" s="133">
        <v>26602</v>
      </c>
      <c r="AJ48" s="133">
        <v>24732</v>
      </c>
      <c r="AK48" s="133">
        <v>19482</v>
      </c>
      <c r="AL48" s="133">
        <v>792</v>
      </c>
      <c r="AM48" s="133">
        <v>25391</v>
      </c>
      <c r="AN48" s="133">
        <v>24885</v>
      </c>
      <c r="AO48" s="133">
        <v>-2472</v>
      </c>
      <c r="AP48" s="133">
        <v>-99204</v>
      </c>
      <c r="AQ48" s="133">
        <v>30015.635909999986</v>
      </c>
      <c r="AR48" s="133">
        <f>SUM(AR11,AR12,AR25,AR46,AR47,AR32,AR35)</f>
        <v>-8129.1524399999798</v>
      </c>
      <c r="AS48" s="133">
        <f>SUM(AS11,AS12,AS25,AS46,AS47,AS32,AS35)</f>
        <v>-2947.1596299999455</v>
      </c>
      <c r="AT48" s="133">
        <f>SUM(AT11,AT12,AT25,AT46,AT47,AT32,AT35)</f>
        <v>1193.5546499999473</v>
      </c>
    </row>
    <row r="49" spans="1:46">
      <c r="A49" s="189"/>
      <c r="B49" s="123" t="s">
        <v>34</v>
      </c>
      <c r="C49" s="133">
        <v>0</v>
      </c>
      <c r="D49" s="133">
        <v>0</v>
      </c>
      <c r="E49" s="133">
        <v>0</v>
      </c>
      <c r="F49" s="133">
        <v>0</v>
      </c>
      <c r="G49" s="133">
        <v>0</v>
      </c>
      <c r="H49" s="133">
        <v>0</v>
      </c>
      <c r="I49" s="133">
        <v>0</v>
      </c>
      <c r="J49" s="133">
        <v>0</v>
      </c>
      <c r="K49" s="133">
        <v>0</v>
      </c>
      <c r="L49" s="133">
        <v>0</v>
      </c>
      <c r="M49" s="133">
        <v>0</v>
      </c>
      <c r="N49" s="133">
        <v>0</v>
      </c>
      <c r="O49" s="133">
        <v>0</v>
      </c>
      <c r="P49" s="133">
        <v>-4116.1986999999999</v>
      </c>
      <c r="Q49" s="133">
        <v>-2968.83509</v>
      </c>
      <c r="R49" s="133">
        <v>4637.4172599999965</v>
      </c>
      <c r="S49" s="133">
        <v>-475.92999999999984</v>
      </c>
      <c r="T49" s="133">
        <v>-1432.0100000000002</v>
      </c>
      <c r="U49" s="133">
        <v>-78.019999999999982</v>
      </c>
      <c r="V49" s="133">
        <v>-1155.0300000000002</v>
      </c>
      <c r="W49" s="133">
        <v>-686.19999999999982</v>
      </c>
      <c r="X49" s="133">
        <v>-1070</v>
      </c>
      <c r="Y49" s="133">
        <v>2246</v>
      </c>
      <c r="Z49" s="133">
        <v>-1181</v>
      </c>
      <c r="AA49" s="133">
        <v>-1654</v>
      </c>
      <c r="AB49" s="133">
        <v>-2130</v>
      </c>
      <c r="AC49" s="133">
        <v>-5322</v>
      </c>
      <c r="AD49" s="133">
        <v>-2960</v>
      </c>
      <c r="AE49" s="133">
        <v>-1008</v>
      </c>
      <c r="AF49" s="133">
        <v>-1296</v>
      </c>
      <c r="AG49" s="133">
        <v>-1823</v>
      </c>
      <c r="AH49" s="133">
        <v>1463</v>
      </c>
      <c r="AI49" s="133">
        <v>-1128</v>
      </c>
      <c r="AJ49" s="133">
        <v>-1137</v>
      </c>
      <c r="AK49" s="133">
        <v>-868</v>
      </c>
      <c r="AL49" s="133">
        <v>238</v>
      </c>
      <c r="AM49" s="133">
        <v>-741</v>
      </c>
      <c r="AN49" s="133">
        <v>-1652</v>
      </c>
      <c r="AO49" s="133">
        <v>444</v>
      </c>
      <c r="AP49" s="133">
        <v>-889</v>
      </c>
      <c r="AQ49" s="133">
        <v>-1274.1406599999996</v>
      </c>
      <c r="AR49" s="133">
        <v>-3164.3963900000012</v>
      </c>
      <c r="AS49" s="133">
        <v>-1602.5446700000002</v>
      </c>
      <c r="AT49" s="133">
        <v>-2007.6602599999997</v>
      </c>
    </row>
    <row r="50" spans="1:46">
      <c r="A50" s="189"/>
      <c r="B50" s="123" t="s">
        <v>35</v>
      </c>
      <c r="C50" s="133">
        <v>0</v>
      </c>
      <c r="D50" s="133">
        <v>0</v>
      </c>
      <c r="E50" s="133">
        <v>0</v>
      </c>
      <c r="F50" s="133">
        <v>0</v>
      </c>
      <c r="G50" s="133">
        <v>0</v>
      </c>
      <c r="H50" s="133">
        <v>0</v>
      </c>
      <c r="I50" s="133">
        <v>0</v>
      </c>
      <c r="J50" s="133">
        <v>0</v>
      </c>
      <c r="K50" s="133">
        <v>0</v>
      </c>
      <c r="L50" s="133">
        <v>0</v>
      </c>
      <c r="M50" s="133">
        <v>0</v>
      </c>
      <c r="N50" s="133">
        <v>34.158850000000001</v>
      </c>
      <c r="O50" s="133">
        <v>0</v>
      </c>
      <c r="P50" s="133">
        <v>-3553.69715</v>
      </c>
      <c r="Q50" s="133">
        <v>-1847.2748900000001</v>
      </c>
      <c r="R50" s="133">
        <v>14378.899820000001</v>
      </c>
      <c r="S50" s="133">
        <v>-2617.8200000000002</v>
      </c>
      <c r="T50" s="133">
        <v>-3842.09</v>
      </c>
      <c r="U50" s="133">
        <v>-1553.84</v>
      </c>
      <c r="V50" s="133">
        <v>-882.42</v>
      </c>
      <c r="W50" s="133">
        <v>-4464.67</v>
      </c>
      <c r="X50" s="133">
        <v>-3141</v>
      </c>
      <c r="Y50" s="133">
        <v>2994</v>
      </c>
      <c r="Z50" s="133">
        <v>4145</v>
      </c>
      <c r="AA50" s="133">
        <v>-5861</v>
      </c>
      <c r="AB50" s="133">
        <v>-4252</v>
      </c>
      <c r="AC50" s="133">
        <v>-8366</v>
      </c>
      <c r="AD50" s="133">
        <v>-7668</v>
      </c>
      <c r="AE50" s="133">
        <v>-7975</v>
      </c>
      <c r="AF50" s="133">
        <v>-4095</v>
      </c>
      <c r="AG50" s="133">
        <v>-3352</v>
      </c>
      <c r="AH50" s="133">
        <v>889</v>
      </c>
      <c r="AI50" s="133">
        <v>-4873</v>
      </c>
      <c r="AJ50" s="133">
        <v>-3611</v>
      </c>
      <c r="AK50" s="133">
        <v>-2937</v>
      </c>
      <c r="AL50" s="133">
        <v>-943</v>
      </c>
      <c r="AM50" s="133">
        <v>-5900</v>
      </c>
      <c r="AN50" s="133">
        <v>-2511</v>
      </c>
      <c r="AO50" s="133">
        <v>107</v>
      </c>
      <c r="AP50" s="133">
        <v>37835</v>
      </c>
      <c r="AQ50" s="133">
        <v>-5303.2899700000007</v>
      </c>
      <c r="AR50" s="133">
        <v>6977.8826500000014</v>
      </c>
      <c r="AS50" s="133">
        <v>2524.5511599999991</v>
      </c>
      <c r="AT50" s="133">
        <v>1452.4689100000005</v>
      </c>
    </row>
    <row r="51" spans="1:46">
      <c r="A51" s="189"/>
      <c r="B51" s="123" t="s">
        <v>45</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0</v>
      </c>
      <c r="Z51" s="133">
        <v>0</v>
      </c>
      <c r="AA51" s="133">
        <v>0</v>
      </c>
      <c r="AB51" s="133">
        <v>0</v>
      </c>
      <c r="AC51" s="133">
        <v>0</v>
      </c>
      <c r="AD51" s="133">
        <v>0</v>
      </c>
      <c r="AE51" s="133">
        <v>0</v>
      </c>
      <c r="AF51" s="133">
        <v>0</v>
      </c>
      <c r="AG51" s="133">
        <v>0</v>
      </c>
      <c r="AH51" s="133">
        <v>0</v>
      </c>
      <c r="AI51" s="133">
        <v>0</v>
      </c>
      <c r="AJ51" s="133">
        <v>0</v>
      </c>
      <c r="AK51" s="133">
        <v>0</v>
      </c>
      <c r="AL51" s="133">
        <v>0</v>
      </c>
      <c r="AM51" s="133">
        <v>0</v>
      </c>
      <c r="AN51" s="133">
        <v>0</v>
      </c>
      <c r="AO51" s="133">
        <v>0</v>
      </c>
      <c r="AP51" s="133">
        <v>0</v>
      </c>
      <c r="AQ51" s="133">
        <v>0</v>
      </c>
      <c r="AR51" s="133">
        <v>0</v>
      </c>
      <c r="AS51" s="133">
        <v>0</v>
      </c>
      <c r="AT51" s="133">
        <v>0</v>
      </c>
    </row>
    <row r="52" spans="1:46">
      <c r="A52" s="189"/>
      <c r="B52" s="123" t="s">
        <v>46</v>
      </c>
      <c r="C52" s="133">
        <v>-28358.652340000001</v>
      </c>
      <c r="D52" s="133">
        <v>-21004.649820000013</v>
      </c>
      <c r="E52" s="133">
        <v>-21386.409630000027</v>
      </c>
      <c r="F52" s="133">
        <v>65641.95496000009</v>
      </c>
      <c r="G52" s="133">
        <v>-11375.853949999966</v>
      </c>
      <c r="H52" s="133">
        <v>-18858.290450000055</v>
      </c>
      <c r="I52" s="133">
        <v>-19504.021570000001</v>
      </c>
      <c r="J52" s="133">
        <v>-15184.019179999901</v>
      </c>
      <c r="K52" s="133">
        <v>-1606.7946399999867</v>
      </c>
      <c r="L52" s="133">
        <v>-18483.674160000006</v>
      </c>
      <c r="M52" s="133">
        <v>-9942.1124099999397</v>
      </c>
      <c r="N52" s="133">
        <v>-7612.7860999999848</v>
      </c>
      <c r="O52" s="133">
        <v>-3228.0443599999517</v>
      </c>
      <c r="P52" s="133">
        <v>62594.587660000027</v>
      </c>
      <c r="Q52" s="133">
        <v>18745.702529999977</v>
      </c>
      <c r="R52" s="133">
        <v>30100.353580000046</v>
      </c>
      <c r="S52" s="133">
        <v>7612.9900000000052</v>
      </c>
      <c r="T52" s="133">
        <v>15472.040000000005</v>
      </c>
      <c r="U52" s="133">
        <v>4164.2800000000243</v>
      </c>
      <c r="V52" s="133">
        <v>2604.9999999999877</v>
      </c>
      <c r="W52" s="133">
        <v>16377.230000000005</v>
      </c>
      <c r="X52" s="133">
        <v>18508</v>
      </c>
      <c r="Y52" s="133">
        <v>-17305</v>
      </c>
      <c r="Z52" s="133">
        <v>29819</v>
      </c>
      <c r="AA52" s="133">
        <v>28317</v>
      </c>
      <c r="AB52" s="133">
        <v>26809</v>
      </c>
      <c r="AC52" s="133">
        <v>70343</v>
      </c>
      <c r="AD52" s="133">
        <v>45091</v>
      </c>
      <c r="AE52" s="133">
        <v>25240</v>
      </c>
      <c r="AF52" s="133">
        <v>21343</v>
      </c>
      <c r="AG52" s="133">
        <v>23918</v>
      </c>
      <c r="AH52" s="133">
        <v>-12396</v>
      </c>
      <c r="AI52" s="133">
        <v>20601</v>
      </c>
      <c r="AJ52" s="133">
        <v>19984</v>
      </c>
      <c r="AK52" s="133">
        <v>15677</v>
      </c>
      <c r="AL52" s="133">
        <v>87</v>
      </c>
      <c r="AM52" s="133">
        <v>18750</v>
      </c>
      <c r="AN52" s="133">
        <v>20722</v>
      </c>
      <c r="AO52" s="133">
        <v>-1921</v>
      </c>
      <c r="AP52" s="133">
        <v>-62258</v>
      </c>
      <c r="AQ52" s="133">
        <v>23438.205279999984</v>
      </c>
      <c r="AR52" s="133">
        <f>SUM(AR48,AR49,AR50)-AR51</f>
        <v>-4315.6661799999802</v>
      </c>
      <c r="AS52" s="133">
        <f>SUM(AS48,AS49,AS50)-AS51</f>
        <v>-2025.1531399999467</v>
      </c>
      <c r="AT52" s="133">
        <f>SUM(AT48,AT49,AT50)-AT51</f>
        <v>638.36329999994814</v>
      </c>
    </row>
    <row r="53" spans="1:46">
      <c r="A53" s="189"/>
      <c r="B53" s="139" t="s">
        <v>47</v>
      </c>
      <c r="C53" s="141">
        <v>-28358.652340000001</v>
      </c>
      <c r="D53" s="141">
        <v>-21004.649820000013</v>
      </c>
      <c r="E53" s="141">
        <v>-21386.409630000027</v>
      </c>
      <c r="F53" s="141">
        <v>65641.95496000009</v>
      </c>
      <c r="G53" s="141">
        <v>-11375.853949999966</v>
      </c>
      <c r="H53" s="141">
        <v>-18858.290450000055</v>
      </c>
      <c r="I53" s="141">
        <v>-19504.021570000001</v>
      </c>
      <c r="J53" s="141">
        <v>-15184.019179999901</v>
      </c>
      <c r="K53" s="141">
        <v>-1606.7946399999867</v>
      </c>
      <c r="L53" s="141">
        <v>-18483.674160000006</v>
      </c>
      <c r="M53" s="141">
        <v>-9942.1124099999397</v>
      </c>
      <c r="N53" s="141">
        <v>-7612.7860999999848</v>
      </c>
      <c r="O53" s="141">
        <v>-3228.0443599999517</v>
      </c>
      <c r="P53" s="141">
        <v>62594.587660000027</v>
      </c>
      <c r="Q53" s="141">
        <v>18745.702529999977</v>
      </c>
      <c r="R53" s="141">
        <v>30100.353580000046</v>
      </c>
      <c r="S53" s="141">
        <v>7612.9900000000052</v>
      </c>
      <c r="T53" s="141">
        <v>15472.040000000005</v>
      </c>
      <c r="U53" s="141">
        <v>4164.2800000000243</v>
      </c>
      <c r="V53" s="141">
        <v>2604.9999999999877</v>
      </c>
      <c r="W53" s="141">
        <v>16377.230000000005</v>
      </c>
      <c r="X53" s="141">
        <v>18508</v>
      </c>
      <c r="Y53" s="141">
        <v>-17305</v>
      </c>
      <c r="Z53" s="141">
        <v>29819</v>
      </c>
      <c r="AA53" s="141">
        <v>28317</v>
      </c>
      <c r="AB53" s="141">
        <v>26809</v>
      </c>
      <c r="AC53" s="141">
        <v>70343</v>
      </c>
      <c r="AD53" s="141">
        <v>45091</v>
      </c>
      <c r="AE53" s="141">
        <v>25240</v>
      </c>
      <c r="AF53" s="141">
        <v>21343</v>
      </c>
      <c r="AG53" s="141">
        <v>23918</v>
      </c>
      <c r="AH53" s="141">
        <v>-12396</v>
      </c>
      <c r="AI53" s="141">
        <v>20601</v>
      </c>
      <c r="AJ53" s="141">
        <v>19984</v>
      </c>
      <c r="AK53" s="141">
        <v>15677</v>
      </c>
      <c r="AL53" s="141">
        <v>87</v>
      </c>
      <c r="AM53" s="141">
        <v>18750</v>
      </c>
      <c r="AN53" s="141">
        <v>20722</v>
      </c>
      <c r="AO53" s="141">
        <v>-1921</v>
      </c>
      <c r="AP53" s="141">
        <v>-62258</v>
      </c>
      <c r="AQ53" s="141">
        <v>23438.205279999984</v>
      </c>
      <c r="AR53" s="141">
        <f>SUM(AR48,AR49,AR50)</f>
        <v>-4315.6661799999802</v>
      </c>
      <c r="AS53" s="141">
        <f>SUM(AS48,AS49,AS50)</f>
        <v>-2025.1531399999467</v>
      </c>
      <c r="AT53" s="141">
        <f>SUM(AT48,AT49,AT50)</f>
        <v>638.36329999994814</v>
      </c>
    </row>
    <row r="54" spans="1:46" ht="9" customHeight="1">
      <c r="A54" s="122"/>
      <c r="B54" s="123"/>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v>0</v>
      </c>
      <c r="AB54" s="186">
        <v>0</v>
      </c>
      <c r="AC54" s="186">
        <v>0</v>
      </c>
      <c r="AD54" s="186">
        <v>0</v>
      </c>
      <c r="AE54" s="186">
        <v>0</v>
      </c>
      <c r="AF54" s="186">
        <v>0</v>
      </c>
      <c r="AG54" s="186">
        <v>0</v>
      </c>
      <c r="AH54" s="186">
        <v>0</v>
      </c>
      <c r="AI54" s="186">
        <v>0</v>
      </c>
      <c r="AJ54" s="186">
        <v>0</v>
      </c>
      <c r="AK54" s="186">
        <v>0</v>
      </c>
      <c r="AL54" s="186">
        <v>0</v>
      </c>
      <c r="AM54" s="186">
        <v>0</v>
      </c>
      <c r="AN54" s="186">
        <v>0</v>
      </c>
      <c r="AO54" s="186">
        <v>0</v>
      </c>
      <c r="AP54" s="186">
        <v>0</v>
      </c>
      <c r="AQ54" s="186">
        <v>0</v>
      </c>
      <c r="AR54" s="186"/>
      <c r="AS54" s="186"/>
      <c r="AT54" s="186"/>
    </row>
    <row r="55" spans="1:46">
      <c r="A55" s="122"/>
      <c r="B55" s="143" t="s">
        <v>189</v>
      </c>
      <c r="C55" s="187"/>
      <c r="D55" s="187"/>
      <c r="E55" s="187"/>
      <c r="F55" s="187"/>
      <c r="G55" s="187"/>
      <c r="H55" s="187"/>
      <c r="I55" s="187"/>
      <c r="J55" s="187"/>
      <c r="K55" s="187"/>
      <c r="L55" s="187"/>
      <c r="M55" s="187"/>
      <c r="N55" s="187"/>
      <c r="O55" s="187">
        <v>54693.16516000004</v>
      </c>
      <c r="P55" s="187">
        <v>102323.94299000004</v>
      </c>
      <c r="Q55" s="187">
        <v>70136.79482999997</v>
      </c>
      <c r="R55" s="187">
        <v>54584.000650000038</v>
      </c>
      <c r="S55" s="187">
        <v>52851.700000000004</v>
      </c>
      <c r="T55" s="187">
        <v>67295.23000000001</v>
      </c>
      <c r="U55" s="187">
        <v>46881.370000000017</v>
      </c>
      <c r="V55" s="187">
        <v>44837.549999999988</v>
      </c>
      <c r="W55" s="187">
        <v>70288.000000000015</v>
      </c>
      <c r="X55" s="187">
        <v>59826</v>
      </c>
      <c r="Y55" s="187">
        <v>56963</v>
      </c>
      <c r="Z55" s="187">
        <v>68713</v>
      </c>
      <c r="AA55" s="187">
        <v>76649</v>
      </c>
      <c r="AB55" s="187">
        <v>68516</v>
      </c>
      <c r="AC55" s="187">
        <v>101318</v>
      </c>
      <c r="AD55" s="187">
        <v>108102</v>
      </c>
      <c r="AE55" s="187">
        <v>77194</v>
      </c>
      <c r="AF55" s="187">
        <v>73274</v>
      </c>
      <c r="AG55" s="187">
        <v>59841</v>
      </c>
      <c r="AH55" s="187">
        <v>24679</v>
      </c>
      <c r="AI55" s="187">
        <v>70976</v>
      </c>
      <c r="AJ55" s="187">
        <v>68511</v>
      </c>
      <c r="AK55" s="187">
        <v>68561</v>
      </c>
      <c r="AL55" s="187">
        <v>48515</v>
      </c>
      <c r="AM55" s="187">
        <v>70862</v>
      </c>
      <c r="AN55" s="187">
        <v>69261</v>
      </c>
      <c r="AO55" s="187">
        <v>43975</v>
      </c>
      <c r="AP55" s="187">
        <v>-49466</v>
      </c>
      <c r="AQ55" s="187">
        <v>77033.682829999991</v>
      </c>
      <c r="AR55" s="187">
        <v>74998.207880000016</v>
      </c>
      <c r="AS55" s="187">
        <v>67238.142870000011</v>
      </c>
      <c r="AT55" s="187">
        <v>73582.404930000048</v>
      </c>
    </row>
    <row r="56" spans="1:46" ht="16.5">
      <c r="A56" s="122"/>
      <c r="B56" s="139" t="s">
        <v>439</v>
      </c>
      <c r="C56" s="141"/>
      <c r="D56" s="141"/>
      <c r="E56" s="141"/>
      <c r="F56" s="141"/>
      <c r="G56" s="141"/>
      <c r="H56" s="141"/>
      <c r="I56" s="141"/>
      <c r="J56" s="141"/>
      <c r="K56" s="141"/>
      <c r="L56" s="141"/>
      <c r="M56" s="141"/>
      <c r="N56" s="141"/>
      <c r="O56" s="141">
        <v>54693.16516000004</v>
      </c>
      <c r="P56" s="141">
        <v>102323.94299000004</v>
      </c>
      <c r="Q56" s="141">
        <v>70136.79482999997</v>
      </c>
      <c r="R56" s="141">
        <v>54584.000650000038</v>
      </c>
      <c r="S56" s="141">
        <v>52851.700000000004</v>
      </c>
      <c r="T56" s="141">
        <v>67295.23000000001</v>
      </c>
      <c r="U56" s="141">
        <v>46881.370000000017</v>
      </c>
      <c r="V56" s="141">
        <v>44837.549999999988</v>
      </c>
      <c r="W56" s="141">
        <v>70288.000000000015</v>
      </c>
      <c r="X56" s="141">
        <v>59826</v>
      </c>
      <c r="Y56" s="141">
        <v>56963</v>
      </c>
      <c r="Z56" s="141">
        <v>68713</v>
      </c>
      <c r="AA56" s="141">
        <v>76649</v>
      </c>
      <c r="AB56" s="141">
        <v>68516</v>
      </c>
      <c r="AC56" s="141">
        <v>101318</v>
      </c>
      <c r="AD56" s="141">
        <v>108102</v>
      </c>
      <c r="AE56" s="141">
        <v>77194</v>
      </c>
      <c r="AF56" s="141">
        <v>73274</v>
      </c>
      <c r="AG56" s="141">
        <v>59841</v>
      </c>
      <c r="AH56" s="141">
        <v>24679</v>
      </c>
      <c r="AI56" s="141">
        <v>70976</v>
      </c>
      <c r="AJ56" s="141">
        <v>68511</v>
      </c>
      <c r="AK56" s="141">
        <v>68561</v>
      </c>
      <c r="AL56" s="141">
        <v>48515</v>
      </c>
      <c r="AM56" s="141">
        <v>70862</v>
      </c>
      <c r="AN56" s="141">
        <v>69261</v>
      </c>
      <c r="AO56" s="141">
        <v>43975</v>
      </c>
      <c r="AP56" s="141">
        <v>-49466</v>
      </c>
      <c r="AQ56" s="141">
        <v>77033.682829999991</v>
      </c>
      <c r="AR56" s="141">
        <f>AR55</f>
        <v>74998.207880000016</v>
      </c>
      <c r="AS56" s="141">
        <f>AS55</f>
        <v>67238.142870000011</v>
      </c>
      <c r="AT56" s="141">
        <f>AT55</f>
        <v>73582.404930000048</v>
      </c>
    </row>
    <row r="57" spans="1:46">
      <c r="B57" s="145" t="s">
        <v>190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spans="1:46">
      <c r="B58" s="145" t="s">
        <v>191</v>
      </c>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c r="A59" s="122"/>
      <c r="B59" s="145" t="s">
        <v>192</v>
      </c>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c r="A60" s="122"/>
      <c r="B60" s="88"/>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f t="shared" ref="AM60:AN60" si="0">AM11+AM12+AM25+AM46+AM47-AM55</f>
        <v>0</v>
      </c>
      <c r="AN60" s="120">
        <f t="shared" si="0"/>
        <v>0</v>
      </c>
      <c r="AO60" s="120">
        <f t="shared" ref="AO60:AP60" si="1">AO11+AO12+AO25+AO46+AO47-AO55</f>
        <v>0</v>
      </c>
      <c r="AP60" s="120">
        <f t="shared" si="1"/>
        <v>0</v>
      </c>
      <c r="AQ60" s="120">
        <f t="shared" ref="AQ60" si="2">AQ11+AQ12+AQ25+AQ46+AQ47-AQ55</f>
        <v>0</v>
      </c>
      <c r="AR60" s="120">
        <f>AR11+AR12+AR25+AR46+AR47-AR55</f>
        <v>0</v>
      </c>
      <c r="AS60" s="120">
        <f>AS11+AS12+AS25+AS46+AS47-AS55</f>
        <v>0</v>
      </c>
      <c r="AT60" s="120">
        <f>AT11+AT12+AT25+AT46+AT47-AT55</f>
        <v>0</v>
      </c>
    </row>
    <row r="61" spans="1:46" ht="15" thickBot="1">
      <c r="A61" s="122"/>
      <c r="B61" s="88"/>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f t="shared" ref="AM61:AN61" si="3">AM11+AM12+AM25+AM46+AM47-AM30-AM31-AM56</f>
        <v>0</v>
      </c>
      <c r="AN61" s="120">
        <f t="shared" si="3"/>
        <v>0</v>
      </c>
      <c r="AO61" s="120">
        <f t="shared" ref="AO61:AP61" si="4">AO11+AO12+AO25+AO46+AO47-AO30-AO31-AO56</f>
        <v>0</v>
      </c>
      <c r="AP61" s="120">
        <f t="shared" si="4"/>
        <v>0</v>
      </c>
      <c r="AQ61" s="120">
        <f t="shared" ref="AQ61" si="5">AQ11+AQ12+AQ25+AQ46+AQ47-AQ30-AQ31-AQ56</f>
        <v>0</v>
      </c>
      <c r="AR61" s="120">
        <f>AR11+AR12+AR25+AR46+AR47-AR56</f>
        <v>0</v>
      </c>
      <c r="AS61" s="120">
        <f>AS11+AS12+AS25+AS46+AS47-AS56</f>
        <v>0</v>
      </c>
      <c r="AT61" s="120">
        <f>AT11+AT12+AT25+AT46+AT47-AT56</f>
        <v>0</v>
      </c>
    </row>
    <row r="62" spans="1:46" ht="16" customHeight="1" thickTop="1" thickBot="1">
      <c r="A62" s="185"/>
      <c r="B62" s="27" t="s">
        <v>94</v>
      </c>
      <c r="C62" s="400">
        <v>2015</v>
      </c>
      <c r="D62" s="391"/>
      <c r="E62" s="391"/>
      <c r="F62" s="399"/>
      <c r="G62" s="392">
        <v>2016</v>
      </c>
      <c r="H62" s="391"/>
      <c r="I62" s="391"/>
      <c r="J62" s="399"/>
      <c r="K62" s="392">
        <v>2017</v>
      </c>
      <c r="L62" s="391"/>
      <c r="M62" s="391"/>
      <c r="N62" s="399"/>
      <c r="O62" s="392">
        <v>2018</v>
      </c>
      <c r="P62" s="391"/>
      <c r="Q62" s="391"/>
      <c r="R62" s="399"/>
      <c r="S62" s="392">
        <v>2019</v>
      </c>
      <c r="T62" s="391"/>
      <c r="U62" s="391"/>
      <c r="V62" s="399"/>
      <c r="W62" s="392">
        <v>2020</v>
      </c>
      <c r="X62" s="391"/>
      <c r="Y62" s="391"/>
      <c r="Z62" s="399"/>
      <c r="AA62" s="392">
        <v>2021</v>
      </c>
      <c r="AB62" s="391"/>
      <c r="AC62" s="391"/>
      <c r="AD62" s="399"/>
      <c r="AE62" s="392">
        <v>2022</v>
      </c>
      <c r="AF62" s="391"/>
      <c r="AG62" s="391"/>
      <c r="AH62" s="399"/>
      <c r="AI62" s="392">
        <v>2023</v>
      </c>
      <c r="AJ62" s="391"/>
      <c r="AK62" s="391"/>
      <c r="AL62" s="399"/>
      <c r="AM62" s="392">
        <v>2024</v>
      </c>
      <c r="AN62" s="391"/>
      <c r="AO62" s="391"/>
      <c r="AP62" s="399"/>
      <c r="AQ62" s="393">
        <v>2025</v>
      </c>
      <c r="AR62" s="394"/>
      <c r="AS62" s="394"/>
      <c r="AT62" s="394"/>
    </row>
    <row r="63" spans="1:46" ht="16" customHeight="1" thickTop="1">
      <c r="A63" s="185"/>
      <c r="B63" s="28" t="s">
        <v>97</v>
      </c>
      <c r="C63" s="29" t="s">
        <v>0</v>
      </c>
      <c r="D63" s="29" t="s">
        <v>1</v>
      </c>
      <c r="E63" s="29" t="s">
        <v>2</v>
      </c>
      <c r="F63" s="29" t="s">
        <v>3</v>
      </c>
      <c r="G63" s="29" t="s">
        <v>4</v>
      </c>
      <c r="H63" s="29" t="s">
        <v>5</v>
      </c>
      <c r="I63" s="29" t="s">
        <v>6</v>
      </c>
      <c r="J63" s="29" t="s">
        <v>7</v>
      </c>
      <c r="K63" s="29" t="s">
        <v>8</v>
      </c>
      <c r="L63" s="29" t="s">
        <v>90</v>
      </c>
      <c r="M63" s="29" t="s">
        <v>102</v>
      </c>
      <c r="N63" s="29" t="s">
        <v>103</v>
      </c>
      <c r="O63" s="29" t="s">
        <v>104</v>
      </c>
      <c r="P63" s="29" t="s">
        <v>106</v>
      </c>
      <c r="Q63" s="29" t="s">
        <v>107</v>
      </c>
      <c r="R63" s="29" t="s">
        <v>108</v>
      </c>
      <c r="S63" s="29" t="s">
        <v>109</v>
      </c>
      <c r="T63" s="29" t="s">
        <v>111</v>
      </c>
      <c r="U63" s="29" t="s">
        <v>116</v>
      </c>
      <c r="V63" s="29" t="s">
        <v>117</v>
      </c>
      <c r="W63" s="29" t="s">
        <v>159</v>
      </c>
      <c r="X63" s="29" t="s">
        <v>178</v>
      </c>
      <c r="Y63" s="29" t="s">
        <v>181</v>
      </c>
      <c r="Z63" s="29" t="s">
        <v>197</v>
      </c>
      <c r="AA63" s="29" t="s">
        <v>199</v>
      </c>
      <c r="AB63" s="29" t="s">
        <v>201</v>
      </c>
      <c r="AC63" s="29" t="s">
        <v>204</v>
      </c>
      <c r="AD63" s="29" t="s">
        <v>206</v>
      </c>
      <c r="AE63" s="29" t="s">
        <v>209</v>
      </c>
      <c r="AF63" s="29" t="s">
        <v>214</v>
      </c>
      <c r="AG63" s="29" t="s">
        <v>222</v>
      </c>
      <c r="AH63" s="29" t="s">
        <v>226</v>
      </c>
      <c r="AI63" s="29" t="s">
        <v>244</v>
      </c>
      <c r="AJ63" s="29" t="s">
        <v>248</v>
      </c>
      <c r="AK63" s="29" t="s">
        <v>266</v>
      </c>
      <c r="AL63" s="29" t="str">
        <f t="shared" ref="AL63:AR63" si="6">AL8</f>
        <v>4T23</v>
      </c>
      <c r="AM63" s="29" t="str">
        <f t="shared" si="6"/>
        <v>1T24</v>
      </c>
      <c r="AN63" s="29" t="str">
        <f t="shared" si="6"/>
        <v>2T24</v>
      </c>
      <c r="AO63" s="29" t="str">
        <f t="shared" si="6"/>
        <v>3T24</v>
      </c>
      <c r="AP63" s="29" t="str">
        <f t="shared" si="6"/>
        <v>4T24</v>
      </c>
      <c r="AQ63" s="29" t="str">
        <f t="shared" si="6"/>
        <v>1T25</v>
      </c>
      <c r="AR63" s="29" t="str">
        <f t="shared" si="6"/>
        <v>2T25</v>
      </c>
      <c r="AS63" s="29" t="str">
        <f t="shared" ref="AS63:AT63" si="7">AS8</f>
        <v>3T25</v>
      </c>
      <c r="AT63" s="29" t="str">
        <f t="shared" si="7"/>
        <v>4T25</v>
      </c>
    </row>
    <row r="64" spans="1:46">
      <c r="A64" s="192"/>
      <c r="B64" s="148" t="s">
        <v>48</v>
      </c>
      <c r="C64" s="149">
        <v>146564.18440000003</v>
      </c>
      <c r="D64" s="149">
        <v>196478.48662000001</v>
      </c>
      <c r="E64" s="149">
        <v>230821.86507</v>
      </c>
      <c r="F64" s="149">
        <v>238052.93149999998</v>
      </c>
      <c r="G64" s="149">
        <v>270132.19098999997</v>
      </c>
      <c r="H64" s="149">
        <v>266829.51763999998</v>
      </c>
      <c r="I64" s="149">
        <v>249324.09973000002</v>
      </c>
      <c r="J64" s="149">
        <v>230940.35561</v>
      </c>
      <c r="K64" s="149">
        <v>260288.64584000004</v>
      </c>
      <c r="L64" s="149">
        <v>247130.71931000001</v>
      </c>
      <c r="M64" s="149">
        <v>227784.25516999999</v>
      </c>
      <c r="N64" s="149">
        <v>278034.59353000001</v>
      </c>
      <c r="O64" s="149">
        <v>205867.87145000001</v>
      </c>
      <c r="P64" s="149">
        <v>266294.84888000001</v>
      </c>
      <c r="Q64" s="149">
        <v>347517.0819600001</v>
      </c>
      <c r="R64" s="149">
        <v>249729.62569999998</v>
      </c>
      <c r="S64" s="149">
        <v>284378.41660999996</v>
      </c>
      <c r="T64" s="149">
        <v>328065.73591000005</v>
      </c>
      <c r="U64" s="149">
        <v>307679.56</v>
      </c>
      <c r="V64" s="149">
        <v>315039.41000000003</v>
      </c>
      <c r="W64" s="149">
        <v>340942.29</v>
      </c>
      <c r="X64" s="149">
        <v>356380</v>
      </c>
      <c r="Y64" s="149">
        <v>269542</v>
      </c>
      <c r="Z64" s="149">
        <v>348257</v>
      </c>
      <c r="AA64" s="149">
        <v>400794</v>
      </c>
      <c r="AB64" s="149">
        <v>379840</v>
      </c>
      <c r="AC64" s="149">
        <v>622302</v>
      </c>
      <c r="AD64" s="149">
        <v>564784</v>
      </c>
      <c r="AE64" s="149">
        <v>540177</v>
      </c>
      <c r="AF64" s="149">
        <v>439227</v>
      </c>
      <c r="AG64" s="149">
        <v>494467</v>
      </c>
      <c r="AH64" s="149">
        <v>513536</v>
      </c>
      <c r="AI64" s="149">
        <v>326613</v>
      </c>
      <c r="AJ64" s="149">
        <v>391626</v>
      </c>
      <c r="AK64" s="149">
        <v>390889</v>
      </c>
      <c r="AL64" s="149">
        <v>411582</v>
      </c>
      <c r="AM64" s="149">
        <v>384160</v>
      </c>
      <c r="AN64" s="149">
        <v>428484</v>
      </c>
      <c r="AO64" s="149">
        <v>403991</v>
      </c>
      <c r="AP64" s="149">
        <v>421106</v>
      </c>
      <c r="AQ64" s="149">
        <v>457901.06965999998</v>
      </c>
      <c r="AR64" s="149">
        <f>SUM(AR65:AR79)</f>
        <v>478591.79198000004</v>
      </c>
      <c r="AS64" s="149">
        <f>SUM(AS65:AS79)</f>
        <v>535900.78492000001</v>
      </c>
      <c r="AT64" s="149">
        <f>SUM(AT65:AT79)</f>
        <v>269597.79478999996</v>
      </c>
    </row>
    <row r="65" spans="1:46">
      <c r="A65" s="192"/>
      <c r="B65" s="151" t="s">
        <v>49</v>
      </c>
      <c r="C65" s="152">
        <v>28544.696739999999</v>
      </c>
      <c r="D65" s="152">
        <v>67573.46626999999</v>
      </c>
      <c r="E65" s="152">
        <v>74292.57935</v>
      </c>
      <c r="F65" s="152">
        <v>54877.694949999997</v>
      </c>
      <c r="G65" s="152">
        <v>98632.142219999994</v>
      </c>
      <c r="H65" s="152">
        <v>110859.44342000001</v>
      </c>
      <c r="I65" s="152">
        <v>73467.926789999998</v>
      </c>
      <c r="J65" s="152">
        <v>51033.355609999999</v>
      </c>
      <c r="K65" s="152">
        <v>75241.618000000002</v>
      </c>
      <c r="L65" s="152">
        <v>71951.131419999991</v>
      </c>
      <c r="M65" s="152">
        <v>27200.286649999998</v>
      </c>
      <c r="N65" s="152">
        <v>61677.758900000001</v>
      </c>
      <c r="O65" s="152">
        <v>11133.89741</v>
      </c>
      <c r="P65" s="152">
        <v>37957.698530000001</v>
      </c>
      <c r="Q65" s="152">
        <v>61635.109850000001</v>
      </c>
      <c r="R65" s="152">
        <v>59969.569439999999</v>
      </c>
      <c r="S65" s="152">
        <v>77091.380769999989</v>
      </c>
      <c r="T65" s="152">
        <v>70491.626109999997</v>
      </c>
      <c r="U65" s="152">
        <v>94668.6</v>
      </c>
      <c r="V65" s="152">
        <v>126801.59</v>
      </c>
      <c r="W65" s="152">
        <v>158809.35999999999</v>
      </c>
      <c r="X65" s="152">
        <v>172450</v>
      </c>
      <c r="Y65" s="152">
        <v>118943</v>
      </c>
      <c r="Z65" s="152">
        <v>61396</v>
      </c>
      <c r="AA65" s="152">
        <v>156996</v>
      </c>
      <c r="AB65" s="152">
        <v>120135</v>
      </c>
      <c r="AC65" s="152">
        <v>130263</v>
      </c>
      <c r="AD65" s="152">
        <v>73187</v>
      </c>
      <c r="AE65" s="152">
        <v>68657</v>
      </c>
      <c r="AF65" s="152">
        <v>107638</v>
      </c>
      <c r="AG65" s="152">
        <v>130741</v>
      </c>
      <c r="AH65" s="152">
        <v>148896</v>
      </c>
      <c r="AI65" s="152">
        <v>7479</v>
      </c>
      <c r="AJ65" s="152">
        <v>35726</v>
      </c>
      <c r="AK65" s="152">
        <v>33819</v>
      </c>
      <c r="AL65" s="152">
        <v>50655</v>
      </c>
      <c r="AM65" s="152">
        <v>53319</v>
      </c>
      <c r="AN65" s="152">
        <v>76094</v>
      </c>
      <c r="AO65" s="152">
        <v>94961</v>
      </c>
      <c r="AP65" s="152">
        <v>135325</v>
      </c>
      <c r="AQ65" s="152">
        <v>161243.15588999999</v>
      </c>
      <c r="AR65" s="152">
        <v>153014.774</v>
      </c>
      <c r="AS65" s="152">
        <v>157905.54926999999</v>
      </c>
      <c r="AT65" s="152">
        <v>41958.324430000001</v>
      </c>
    </row>
    <row r="66" spans="1:46">
      <c r="A66" s="192"/>
      <c r="B66" s="151" t="s">
        <v>118</v>
      </c>
      <c r="C66" s="149">
        <v>0</v>
      </c>
      <c r="D66" s="152">
        <v>0</v>
      </c>
      <c r="E66" s="152">
        <v>0</v>
      </c>
      <c r="F66" s="152">
        <v>0</v>
      </c>
      <c r="G66" s="152">
        <v>0</v>
      </c>
      <c r="H66" s="152">
        <v>0</v>
      </c>
      <c r="I66" s="152">
        <v>0</v>
      </c>
      <c r="J66" s="152">
        <v>0</v>
      </c>
      <c r="K66" s="152">
        <v>0</v>
      </c>
      <c r="L66" s="152">
        <v>0</v>
      </c>
      <c r="M66" s="152">
        <v>0</v>
      </c>
      <c r="N66" s="152">
        <v>0</v>
      </c>
      <c r="O66" s="152">
        <v>0</v>
      </c>
      <c r="P66" s="152">
        <v>0</v>
      </c>
      <c r="Q66" s="152">
        <v>0</v>
      </c>
      <c r="R66" s="152">
        <v>0</v>
      </c>
      <c r="S66" s="152">
        <v>0</v>
      </c>
      <c r="T66" s="152">
        <v>0</v>
      </c>
      <c r="U66" s="152">
        <v>0</v>
      </c>
      <c r="V66" s="152">
        <v>0</v>
      </c>
      <c r="W66" s="152">
        <v>0</v>
      </c>
      <c r="X66" s="152">
        <v>0</v>
      </c>
      <c r="Y66" s="152">
        <v>0</v>
      </c>
      <c r="Z66" s="152">
        <v>108643</v>
      </c>
      <c r="AA66" s="152">
        <v>83964</v>
      </c>
      <c r="AB66" s="152">
        <v>61399</v>
      </c>
      <c r="AC66" s="152">
        <v>145152</v>
      </c>
      <c r="AD66" s="152">
        <v>129517</v>
      </c>
      <c r="AE66" s="152">
        <v>165028</v>
      </c>
      <c r="AF66" s="152">
        <v>14954</v>
      </c>
      <c r="AG66" s="152">
        <v>48806</v>
      </c>
      <c r="AH66" s="152">
        <v>47263</v>
      </c>
      <c r="AI66" s="152">
        <v>7431</v>
      </c>
      <c r="AJ66" s="152">
        <v>31508</v>
      </c>
      <c r="AK66" s="152">
        <v>25428</v>
      </c>
      <c r="AL66" s="152">
        <v>32909</v>
      </c>
      <c r="AM66" s="152">
        <v>38436</v>
      </c>
      <c r="AN66" s="152">
        <v>51048</v>
      </c>
      <c r="AO66" s="152">
        <v>62943</v>
      </c>
      <c r="AP66" s="152">
        <v>56862</v>
      </c>
      <c r="AQ66" s="152">
        <v>82192.182639999999</v>
      </c>
      <c r="AR66" s="152">
        <v>108647.22709999999</v>
      </c>
      <c r="AS66" s="152">
        <v>183022.73663999999</v>
      </c>
      <c r="AT66" s="152">
        <v>13413.484960000002</v>
      </c>
    </row>
    <row r="67" spans="1:46">
      <c r="A67" s="192"/>
      <c r="B67" s="151" t="s">
        <v>98</v>
      </c>
      <c r="C67" s="149">
        <v>0</v>
      </c>
      <c r="D67" s="152">
        <v>0</v>
      </c>
      <c r="E67" s="152">
        <v>0</v>
      </c>
      <c r="F67" s="152">
        <v>0</v>
      </c>
      <c r="G67" s="152">
        <v>0</v>
      </c>
      <c r="H67" s="152">
        <v>0</v>
      </c>
      <c r="I67" s="152">
        <v>0</v>
      </c>
      <c r="J67" s="152">
        <v>0</v>
      </c>
      <c r="K67" s="152">
        <v>0</v>
      </c>
      <c r="L67" s="152">
        <v>0</v>
      </c>
      <c r="M67" s="152">
        <v>0</v>
      </c>
      <c r="N67" s="152">
        <v>0</v>
      </c>
      <c r="O67" s="152">
        <v>116845.61091</v>
      </c>
      <c r="P67" s="152">
        <v>98294.460810000004</v>
      </c>
      <c r="Q67" s="152">
        <v>145408.35469000001</v>
      </c>
      <c r="R67" s="152">
        <v>95412.754879999993</v>
      </c>
      <c r="S67" s="152">
        <v>139346.71190999998</v>
      </c>
      <c r="T67" s="152">
        <v>113210.11248000001</v>
      </c>
      <c r="U67" s="152">
        <v>0</v>
      </c>
      <c r="V67" s="152">
        <v>143155.57</v>
      </c>
      <c r="W67" s="152">
        <v>87679.67</v>
      </c>
      <c r="X67" s="152">
        <v>69867</v>
      </c>
      <c r="Y67" s="152">
        <v>44314</v>
      </c>
      <c r="Z67" s="152">
        <v>127038</v>
      </c>
      <c r="AA67" s="152">
        <v>58833</v>
      </c>
      <c r="AB67" s="152">
        <v>115343</v>
      </c>
      <c r="AC67" s="152">
        <v>200214</v>
      </c>
      <c r="AD67" s="152">
        <v>160091</v>
      </c>
      <c r="AE67" s="152">
        <v>49192</v>
      </c>
      <c r="AF67" s="152">
        <v>47989</v>
      </c>
      <c r="AG67" s="152">
        <v>48534</v>
      </c>
      <c r="AH67" s="152">
        <v>57571</v>
      </c>
      <c r="AI67" s="152">
        <v>51590</v>
      </c>
      <c r="AJ67" s="152">
        <v>51532</v>
      </c>
      <c r="AK67" s="152">
        <v>64900</v>
      </c>
      <c r="AL67" s="152">
        <v>103387</v>
      </c>
      <c r="AM67" s="152">
        <v>68396</v>
      </c>
      <c r="AN67" s="152">
        <v>67945</v>
      </c>
      <c r="AO67" s="152">
        <v>114577</v>
      </c>
      <c r="AP67" s="152">
        <v>72190</v>
      </c>
      <c r="AQ67" s="152">
        <v>59426.575969999998</v>
      </c>
      <c r="AR67" s="152">
        <v>58901.811580000001</v>
      </c>
      <c r="AS67" s="152">
        <v>93435.14473</v>
      </c>
      <c r="AT67" s="152">
        <v>65195.030570000003</v>
      </c>
    </row>
    <row r="68" spans="1:46">
      <c r="A68" s="192"/>
      <c r="B68" s="151" t="s">
        <v>207</v>
      </c>
      <c r="C68" s="149"/>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v>0</v>
      </c>
      <c r="AE68" s="152">
        <v>0</v>
      </c>
      <c r="AF68" s="152">
        <v>0</v>
      </c>
      <c r="AG68" s="152">
        <v>0</v>
      </c>
      <c r="AH68" s="152">
        <v>0</v>
      </c>
      <c r="AI68" s="152">
        <v>0</v>
      </c>
      <c r="AJ68" s="152">
        <v>0</v>
      </c>
      <c r="AK68" s="152">
        <v>0</v>
      </c>
      <c r="AL68" s="152">
        <v>0</v>
      </c>
      <c r="AM68" s="152">
        <v>0</v>
      </c>
      <c r="AN68" s="152">
        <v>0</v>
      </c>
      <c r="AO68" s="152">
        <v>0</v>
      </c>
      <c r="AP68" s="152">
        <v>0</v>
      </c>
      <c r="AQ68" s="152">
        <v>0</v>
      </c>
      <c r="AR68" s="152">
        <v>0</v>
      </c>
      <c r="AS68" s="152">
        <v>0</v>
      </c>
      <c r="AT68" s="152">
        <v>0</v>
      </c>
    </row>
    <row r="69" spans="1:46">
      <c r="A69" s="192"/>
      <c r="B69" s="151" t="s">
        <v>52</v>
      </c>
      <c r="C69" s="152">
        <v>39728.930810000005</v>
      </c>
      <c r="D69" s="152">
        <v>51505.234620000003</v>
      </c>
      <c r="E69" s="152">
        <v>59600.018140000007</v>
      </c>
      <c r="F69" s="152">
        <v>51171.358619999999</v>
      </c>
      <c r="G69" s="152">
        <v>58770.772509999988</v>
      </c>
      <c r="H69" s="152">
        <v>62897.820790000005</v>
      </c>
      <c r="I69" s="152">
        <v>100841.87347000001</v>
      </c>
      <c r="J69" s="152">
        <v>92718</v>
      </c>
      <c r="K69" s="152">
        <v>106001.85110000001</v>
      </c>
      <c r="L69" s="152">
        <v>85144.550229999993</v>
      </c>
      <c r="M69" s="152">
        <v>44411.200109999998</v>
      </c>
      <c r="N69" s="152">
        <v>80550.872170000002</v>
      </c>
      <c r="O69" s="152">
        <v>40007.61997</v>
      </c>
      <c r="P69" s="152">
        <v>77529.202959999995</v>
      </c>
      <c r="Q69" s="152">
        <v>71733.834959999993</v>
      </c>
      <c r="R69" s="152">
        <v>61517.828829999999</v>
      </c>
      <c r="S69" s="152">
        <v>34879.392659999998</v>
      </c>
      <c r="T69" s="152">
        <v>70813.420200000008</v>
      </c>
      <c r="U69" s="152">
        <v>63877.52</v>
      </c>
      <c r="V69" s="152">
        <v>11999.62</v>
      </c>
      <c r="W69" s="152">
        <v>56447.28</v>
      </c>
      <c r="X69" s="152">
        <v>83704</v>
      </c>
      <c r="Y69" s="152">
        <v>79365</v>
      </c>
      <c r="Z69" s="152">
        <v>35666</v>
      </c>
      <c r="AA69" s="152">
        <v>84510</v>
      </c>
      <c r="AB69" s="152">
        <v>68444</v>
      </c>
      <c r="AC69" s="152">
        <v>117354</v>
      </c>
      <c r="AD69" s="152">
        <v>171496</v>
      </c>
      <c r="AE69" s="152">
        <v>237692</v>
      </c>
      <c r="AF69" s="152">
        <v>239690</v>
      </c>
      <c r="AG69" s="152">
        <v>241915</v>
      </c>
      <c r="AH69" s="152">
        <v>240773</v>
      </c>
      <c r="AI69" s="152">
        <v>242024</v>
      </c>
      <c r="AJ69" s="152">
        <v>244525</v>
      </c>
      <c r="AK69" s="152">
        <v>246476</v>
      </c>
      <c r="AL69" s="152">
        <v>207075</v>
      </c>
      <c r="AM69" s="152">
        <v>209507</v>
      </c>
      <c r="AN69" s="152">
        <v>210244</v>
      </c>
      <c r="AO69" s="152">
        <v>113027</v>
      </c>
      <c r="AP69" s="152">
        <v>139667</v>
      </c>
      <c r="AQ69" s="152">
        <v>139976.97099999999</v>
      </c>
      <c r="AR69" s="152">
        <v>138741.29180000001</v>
      </c>
      <c r="AS69" s="152">
        <v>83974.804399999994</v>
      </c>
      <c r="AT69" s="152">
        <v>117632.33489999999</v>
      </c>
    </row>
    <row r="70" spans="1:46">
      <c r="A70" s="192"/>
      <c r="B70" s="151" t="s">
        <v>50</v>
      </c>
      <c r="C70" s="152">
        <v>76669.152820000018</v>
      </c>
      <c r="D70" s="152">
        <v>77321.084160000013</v>
      </c>
      <c r="E70" s="152">
        <v>89321.621679999997</v>
      </c>
      <c r="F70" s="152">
        <v>126871.01863999999</v>
      </c>
      <c r="G70" s="152">
        <v>110146.84389</v>
      </c>
      <c r="H70" s="152">
        <v>93020.639249999993</v>
      </c>
      <c r="I70" s="152">
        <v>74965.827030000015</v>
      </c>
      <c r="J70" s="152">
        <v>80574</v>
      </c>
      <c r="K70" s="152">
        <v>75465.929150000011</v>
      </c>
      <c r="L70" s="152">
        <v>89095.389780000012</v>
      </c>
      <c r="M70" s="152">
        <v>152976.11460999999</v>
      </c>
      <c r="N70" s="152">
        <v>129390.04038000001</v>
      </c>
      <c r="O70" s="152">
        <v>23875.414669999998</v>
      </c>
      <c r="P70" s="152">
        <v>30387.364980000002</v>
      </c>
      <c r="Q70" s="152">
        <v>41218.07806</v>
      </c>
      <c r="R70" s="152">
        <v>3640.06513</v>
      </c>
      <c r="S70" s="152">
        <v>10181.336810000001</v>
      </c>
      <c r="T70" s="152">
        <v>51510.51382</v>
      </c>
      <c r="U70" s="152">
        <v>146825.85999999999</v>
      </c>
      <c r="V70" s="152">
        <v>17947.95</v>
      </c>
      <c r="W70" s="152">
        <v>15705.21</v>
      </c>
      <c r="X70" s="152">
        <v>9282</v>
      </c>
      <c r="Y70" s="152">
        <v>7893</v>
      </c>
      <c r="Z70" s="152">
        <v>4838</v>
      </c>
      <c r="AA70" s="152">
        <v>3940</v>
      </c>
      <c r="AB70" s="152">
        <v>4461</v>
      </c>
      <c r="AC70" s="152">
        <v>5864</v>
      </c>
      <c r="AD70" s="152">
        <v>4272</v>
      </c>
      <c r="AE70" s="152">
        <v>5023</v>
      </c>
      <c r="AF70" s="152">
        <v>5733</v>
      </c>
      <c r="AG70" s="152">
        <v>5796</v>
      </c>
      <c r="AH70" s="152">
        <v>3579</v>
      </c>
      <c r="AI70" s="152">
        <v>5341</v>
      </c>
      <c r="AJ70" s="152">
        <v>8018</v>
      </c>
      <c r="AK70" s="152">
        <v>6287</v>
      </c>
      <c r="AL70" s="152">
        <v>4669</v>
      </c>
      <c r="AM70" s="152">
        <v>5136</v>
      </c>
      <c r="AN70" s="152">
        <v>5105</v>
      </c>
      <c r="AO70" s="152">
        <v>5461</v>
      </c>
      <c r="AP70" s="152">
        <v>5808</v>
      </c>
      <c r="AQ70" s="152">
        <v>6747.2766600000004</v>
      </c>
      <c r="AR70" s="152">
        <v>7618.8521899999996</v>
      </c>
      <c r="AS70" s="152">
        <v>9161.4949900000011</v>
      </c>
      <c r="AT70" s="152">
        <v>7911.9612799999995</v>
      </c>
    </row>
    <row r="71" spans="1:46">
      <c r="A71" s="192"/>
      <c r="B71" s="151" t="s">
        <v>55</v>
      </c>
      <c r="C71" s="152">
        <v>1621.4040299999999</v>
      </c>
      <c r="D71" s="152">
        <v>78.701570000000004</v>
      </c>
      <c r="E71" s="152">
        <v>7607.6459000000004</v>
      </c>
      <c r="F71" s="152">
        <v>5132.8592900000003</v>
      </c>
      <c r="G71" s="152">
        <v>2582.43237</v>
      </c>
      <c r="H71" s="152">
        <v>51.61417999999999</v>
      </c>
      <c r="I71" s="152">
        <v>48.472439999999999</v>
      </c>
      <c r="J71" s="152">
        <v>6615</v>
      </c>
      <c r="K71" s="152">
        <v>3579.2475899999999</v>
      </c>
      <c r="L71" s="152">
        <v>939.64787999999999</v>
      </c>
      <c r="M71" s="152">
        <v>49.81118</v>
      </c>
      <c r="N71" s="152">
        <v>6415.9220800000003</v>
      </c>
      <c r="O71" s="152">
        <v>2834.7672299999999</v>
      </c>
      <c r="P71" s="152">
        <v>702.74085000000002</v>
      </c>
      <c r="Q71" s="152">
        <v>11081.18842</v>
      </c>
      <c r="R71" s="152">
        <v>10184.375530000001</v>
      </c>
      <c r="S71" s="152">
        <v>5592.5737600000002</v>
      </c>
      <c r="T71" s="152">
        <v>3953.1124500000001</v>
      </c>
      <c r="U71" s="152">
        <v>2307.58</v>
      </c>
      <c r="V71" s="152">
        <v>610.62</v>
      </c>
      <c r="W71" s="152">
        <v>10754.99</v>
      </c>
      <c r="X71" s="152">
        <v>8284</v>
      </c>
      <c r="Y71" s="152">
        <v>6415</v>
      </c>
      <c r="Z71" s="152">
        <v>4492</v>
      </c>
      <c r="AA71" s="152">
        <v>2569</v>
      </c>
      <c r="AB71" s="152">
        <v>645</v>
      </c>
      <c r="AC71" s="152">
        <v>10749</v>
      </c>
      <c r="AD71" s="152">
        <v>8628</v>
      </c>
      <c r="AE71" s="152">
        <v>6632</v>
      </c>
      <c r="AF71" s="152">
        <v>4637</v>
      </c>
      <c r="AG71" s="152">
        <v>2652</v>
      </c>
      <c r="AH71" s="152">
        <v>695</v>
      </c>
      <c r="AI71" s="152">
        <v>14</v>
      </c>
      <c r="AJ71" s="152">
        <v>6284</v>
      </c>
      <c r="AK71" s="152">
        <v>4230</v>
      </c>
      <c r="AL71" s="152">
        <v>2126</v>
      </c>
      <c r="AM71" s="152">
        <v>131</v>
      </c>
      <c r="AN71" s="152">
        <v>6594</v>
      </c>
      <c r="AO71" s="152">
        <v>5366</v>
      </c>
      <c r="AP71" s="152">
        <v>4024</v>
      </c>
      <c r="AQ71" s="152">
        <v>2692.7852900000003</v>
      </c>
      <c r="AR71" s="152">
        <v>1438.8352199999999</v>
      </c>
      <c r="AS71" s="152">
        <v>107.50376000000001</v>
      </c>
      <c r="AT71" s="152">
        <v>8812.4962300000007</v>
      </c>
    </row>
    <row r="72" spans="1:46">
      <c r="A72" s="192"/>
      <c r="B72" s="151" t="s">
        <v>119</v>
      </c>
      <c r="C72" s="152">
        <v>0</v>
      </c>
      <c r="D72" s="152">
        <v>0</v>
      </c>
      <c r="E72" s="152">
        <v>0</v>
      </c>
      <c r="F72" s="152">
        <v>0</v>
      </c>
      <c r="G72" s="152">
        <v>0</v>
      </c>
      <c r="H72" s="152">
        <v>0</v>
      </c>
      <c r="I72" s="152">
        <v>0</v>
      </c>
      <c r="J72" s="152">
        <v>0</v>
      </c>
      <c r="K72" s="152">
        <v>0</v>
      </c>
      <c r="L72" s="152">
        <v>0</v>
      </c>
      <c r="M72" s="152">
        <v>0</v>
      </c>
      <c r="N72" s="152">
        <v>0</v>
      </c>
      <c r="O72" s="152">
        <v>11036.591259999999</v>
      </c>
      <c r="P72" s="152">
        <v>21423.38075</v>
      </c>
      <c r="Q72" s="152">
        <v>16440.51598</v>
      </c>
      <c r="R72" s="152">
        <v>19005.031890000002</v>
      </c>
      <c r="S72" s="152">
        <v>17287.020700000001</v>
      </c>
      <c r="T72" s="152">
        <v>18086.950850000001</v>
      </c>
      <c r="U72" s="152">
        <v>0</v>
      </c>
      <c r="V72" s="152">
        <v>13271.06</v>
      </c>
      <c r="W72" s="152">
        <v>11545.78</v>
      </c>
      <c r="X72" s="152">
        <v>12443</v>
      </c>
      <c r="Y72" s="152">
        <v>12379</v>
      </c>
      <c r="Z72" s="152">
        <v>5943</v>
      </c>
      <c r="AA72" s="152">
        <v>9982</v>
      </c>
      <c r="AB72" s="152">
        <v>9413</v>
      </c>
      <c r="AC72" s="152">
        <v>12706</v>
      </c>
      <c r="AD72" s="152">
        <v>17593</v>
      </c>
      <c r="AE72" s="152">
        <v>7953</v>
      </c>
      <c r="AF72" s="152">
        <v>18586</v>
      </c>
      <c r="AG72" s="152">
        <v>16023</v>
      </c>
      <c r="AH72" s="152">
        <v>14759</v>
      </c>
      <c r="AI72" s="152">
        <v>12734</v>
      </c>
      <c r="AJ72" s="152">
        <v>14033</v>
      </c>
      <c r="AK72" s="152">
        <v>9749</v>
      </c>
      <c r="AL72" s="152">
        <v>10478</v>
      </c>
      <c r="AM72" s="152">
        <v>8952</v>
      </c>
      <c r="AN72" s="152">
        <v>11083</v>
      </c>
      <c r="AO72" s="152">
        <v>7323</v>
      </c>
      <c r="AP72" s="152">
        <v>6422</v>
      </c>
      <c r="AQ72" s="152">
        <v>4992.1003600000004</v>
      </c>
      <c r="AR72" s="152">
        <v>9489.2716600000022</v>
      </c>
      <c r="AS72" s="152">
        <v>7480.7419899999995</v>
      </c>
      <c r="AT72" s="152">
        <v>13908.934180000002</v>
      </c>
    </row>
    <row r="73" spans="1:46">
      <c r="A73" s="192"/>
      <c r="B73" s="151" t="s">
        <v>51</v>
      </c>
      <c r="C73" s="152">
        <v>0</v>
      </c>
      <c r="D73" s="152">
        <v>0</v>
      </c>
      <c r="E73" s="152">
        <v>0</v>
      </c>
      <c r="F73" s="152">
        <v>0</v>
      </c>
      <c r="G73" s="152">
        <v>0</v>
      </c>
      <c r="H73" s="152">
        <v>0</v>
      </c>
      <c r="I73" s="152">
        <v>0</v>
      </c>
      <c r="J73" s="152">
        <v>0</v>
      </c>
      <c r="K73" s="152">
        <v>0</v>
      </c>
      <c r="L73" s="152">
        <v>0</v>
      </c>
      <c r="M73" s="152">
        <v>0</v>
      </c>
      <c r="N73" s="152">
        <v>0</v>
      </c>
      <c r="O73" s="152">
        <v>0</v>
      </c>
      <c r="P73" s="152">
        <v>0</v>
      </c>
      <c r="Q73" s="152">
        <v>0</v>
      </c>
      <c r="R73" s="152">
        <v>0</v>
      </c>
      <c r="S73" s="152">
        <v>0</v>
      </c>
      <c r="T73" s="152">
        <v>0</v>
      </c>
      <c r="U73" s="152">
        <v>0</v>
      </c>
      <c r="V73" s="152">
        <v>0</v>
      </c>
      <c r="W73" s="152">
        <v>0</v>
      </c>
      <c r="X73" s="152">
        <v>0</v>
      </c>
      <c r="Y73" s="152">
        <v>0</v>
      </c>
      <c r="Z73" s="152">
        <v>0</v>
      </c>
      <c r="AA73" s="152">
        <v>0</v>
      </c>
      <c r="AB73" s="152">
        <v>0</v>
      </c>
      <c r="AC73" s="152">
        <v>0</v>
      </c>
      <c r="AD73" s="152">
        <v>0</v>
      </c>
      <c r="AE73" s="152">
        <v>0</v>
      </c>
      <c r="AF73" s="152">
        <v>0</v>
      </c>
      <c r="AG73" s="152">
        <v>0</v>
      </c>
      <c r="AH73" s="152">
        <v>0</v>
      </c>
      <c r="AI73" s="152">
        <v>0</v>
      </c>
      <c r="AJ73" s="152">
        <v>0</v>
      </c>
      <c r="AK73" s="152">
        <v>0</v>
      </c>
      <c r="AL73" s="152">
        <v>0</v>
      </c>
      <c r="AM73" s="152">
        <v>0</v>
      </c>
      <c r="AN73" s="152">
        <v>0</v>
      </c>
      <c r="AO73" s="152">
        <v>0</v>
      </c>
      <c r="AP73" s="152">
        <v>0</v>
      </c>
      <c r="AQ73" s="152">
        <v>0</v>
      </c>
      <c r="AR73" s="152">
        <v>0</v>
      </c>
      <c r="AS73" s="152">
        <v>0</v>
      </c>
      <c r="AT73" s="152">
        <v>0</v>
      </c>
    </row>
    <row r="74" spans="1:46">
      <c r="A74" s="192"/>
      <c r="B74" s="151" t="s">
        <v>54</v>
      </c>
      <c r="C74" s="152">
        <v>0</v>
      </c>
      <c r="D74" s="152">
        <v>0</v>
      </c>
      <c r="E74" s="152">
        <v>0</v>
      </c>
      <c r="F74" s="152">
        <v>0</v>
      </c>
      <c r="G74" s="152">
        <v>0</v>
      </c>
      <c r="H74" s="152">
        <v>0</v>
      </c>
      <c r="I74" s="152">
        <v>0</v>
      </c>
      <c r="J74" s="152">
        <v>0</v>
      </c>
      <c r="K74" s="152">
        <v>0</v>
      </c>
      <c r="L74" s="152">
        <v>0</v>
      </c>
      <c r="M74" s="152">
        <v>0</v>
      </c>
      <c r="N74" s="152">
        <v>0</v>
      </c>
      <c r="O74" s="152">
        <v>0</v>
      </c>
      <c r="P74" s="152">
        <v>0</v>
      </c>
      <c r="Q74" s="152">
        <v>0</v>
      </c>
      <c r="R74" s="152">
        <v>0</v>
      </c>
      <c r="S74" s="152">
        <v>0</v>
      </c>
      <c r="T74" s="152">
        <v>0</v>
      </c>
      <c r="U74" s="152">
        <v>0</v>
      </c>
      <c r="V74" s="152">
        <v>0</v>
      </c>
      <c r="W74" s="152">
        <v>0</v>
      </c>
      <c r="X74" s="152">
        <v>0</v>
      </c>
      <c r="Y74" s="152">
        <v>0</v>
      </c>
      <c r="Z74" s="152">
        <v>0</v>
      </c>
      <c r="AA74" s="152">
        <v>0</v>
      </c>
      <c r="AB74" s="152">
        <v>0</v>
      </c>
      <c r="AC74" s="152">
        <v>0</v>
      </c>
      <c r="AD74" s="152">
        <v>0</v>
      </c>
      <c r="AE74" s="152">
        <v>0</v>
      </c>
      <c r="AF74" s="152">
        <v>0</v>
      </c>
      <c r="AG74" s="152">
        <v>0</v>
      </c>
      <c r="AH74" s="152">
        <v>0</v>
      </c>
      <c r="AI74" s="152">
        <v>0</v>
      </c>
      <c r="AJ74" s="152">
        <v>0</v>
      </c>
      <c r="AK74" s="152">
        <v>0</v>
      </c>
      <c r="AL74" s="152">
        <v>0</v>
      </c>
      <c r="AM74" s="152">
        <v>0</v>
      </c>
      <c r="AN74" s="152">
        <v>0</v>
      </c>
      <c r="AO74" s="152">
        <v>0</v>
      </c>
      <c r="AP74" s="152">
        <v>0</v>
      </c>
      <c r="AQ74" s="152">
        <v>0</v>
      </c>
      <c r="AR74" s="152">
        <v>0</v>
      </c>
      <c r="AS74" s="152">
        <v>0</v>
      </c>
      <c r="AT74" s="152">
        <v>8.9520900000000001</v>
      </c>
    </row>
    <row r="75" spans="1:46">
      <c r="A75" s="192"/>
      <c r="B75" s="151" t="s">
        <v>120</v>
      </c>
      <c r="C75" s="152">
        <v>0</v>
      </c>
      <c r="D75" s="152">
        <v>0</v>
      </c>
      <c r="E75" s="152">
        <v>0</v>
      </c>
      <c r="F75" s="152">
        <v>0</v>
      </c>
      <c r="G75" s="152">
        <v>0</v>
      </c>
      <c r="H75" s="152">
        <v>0</v>
      </c>
      <c r="I75" s="152">
        <v>0</v>
      </c>
      <c r="J75" s="152">
        <v>0</v>
      </c>
      <c r="K75" s="152">
        <v>0</v>
      </c>
      <c r="L75" s="152">
        <v>0</v>
      </c>
      <c r="M75" s="152">
        <v>0</v>
      </c>
      <c r="N75" s="152">
        <v>0</v>
      </c>
      <c r="O75" s="152">
        <v>133.97</v>
      </c>
      <c r="P75" s="152">
        <v>0</v>
      </c>
      <c r="Q75" s="152">
        <v>0</v>
      </c>
      <c r="R75" s="152">
        <v>0</v>
      </c>
      <c r="S75" s="152">
        <v>0</v>
      </c>
      <c r="T75" s="152">
        <v>0</v>
      </c>
      <c r="U75" s="152">
        <v>0</v>
      </c>
      <c r="V75" s="152">
        <v>0</v>
      </c>
      <c r="W75" s="152">
        <v>0</v>
      </c>
      <c r="X75" s="152">
        <v>350</v>
      </c>
      <c r="Y75" s="152">
        <v>233</v>
      </c>
      <c r="Z75" s="152">
        <v>241</v>
      </c>
      <c r="AA75" s="152">
        <v>0</v>
      </c>
      <c r="AB75" s="152">
        <v>0</v>
      </c>
      <c r="AC75" s="152">
        <v>0</v>
      </c>
      <c r="AD75" s="152">
        <v>0</v>
      </c>
      <c r="AE75" s="152">
        <v>0</v>
      </c>
      <c r="AF75" s="152">
        <v>0</v>
      </c>
      <c r="AG75" s="152">
        <v>0</v>
      </c>
      <c r="AH75" s="152">
        <v>0</v>
      </c>
      <c r="AI75" s="152">
        <v>0</v>
      </c>
      <c r="AJ75" s="152">
        <v>0</v>
      </c>
      <c r="AK75" s="152">
        <v>0</v>
      </c>
      <c r="AL75" s="152">
        <v>0</v>
      </c>
      <c r="AM75" s="152">
        <v>0</v>
      </c>
      <c r="AN75" s="152">
        <v>88</v>
      </c>
      <c r="AO75" s="152">
        <v>35</v>
      </c>
      <c r="AP75" s="152">
        <v>509</v>
      </c>
      <c r="AQ75" s="152">
        <v>330.61030999999997</v>
      </c>
      <c r="AR75" s="152">
        <v>440.31689</v>
      </c>
      <c r="AS75" s="152">
        <v>513.39760000000001</v>
      </c>
      <c r="AT75" s="152">
        <v>456.86460999999997</v>
      </c>
    </row>
    <row r="76" spans="1:46">
      <c r="A76" s="192"/>
      <c r="B76" s="151" t="s">
        <v>56</v>
      </c>
      <c r="C76" s="152">
        <v>0</v>
      </c>
      <c r="D76" s="152">
        <v>0</v>
      </c>
      <c r="E76" s="152">
        <v>0</v>
      </c>
      <c r="F76" s="152">
        <v>0</v>
      </c>
      <c r="G76" s="152">
        <v>0</v>
      </c>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row>
    <row r="77" spans="1:46">
      <c r="A77" s="192"/>
      <c r="B77" s="151" t="s">
        <v>224</v>
      </c>
      <c r="C77" s="149">
        <v>0</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c r="X77" s="149">
        <v>0</v>
      </c>
      <c r="Y77" s="149">
        <v>0</v>
      </c>
      <c r="Z77" s="149">
        <v>0</v>
      </c>
      <c r="AA77" s="149">
        <v>0</v>
      </c>
      <c r="AB77" s="149">
        <v>0</v>
      </c>
      <c r="AC77" s="149">
        <v>0</v>
      </c>
      <c r="AD77" s="149">
        <v>0</v>
      </c>
      <c r="AE77" s="149">
        <v>0</v>
      </c>
      <c r="AF77" s="149">
        <v>0</v>
      </c>
      <c r="AG77" s="149">
        <v>0</v>
      </c>
      <c r="AH77" s="149">
        <v>0</v>
      </c>
      <c r="AI77" s="149">
        <v>0</v>
      </c>
      <c r="AJ77" s="149">
        <v>0</v>
      </c>
      <c r="AK77" s="149">
        <v>0</v>
      </c>
      <c r="AL77" s="149">
        <v>0</v>
      </c>
      <c r="AM77" s="149">
        <v>0</v>
      </c>
      <c r="AN77" s="149">
        <v>0</v>
      </c>
      <c r="AO77" s="149">
        <v>0</v>
      </c>
      <c r="AP77" s="149">
        <v>0</v>
      </c>
      <c r="AQ77" s="149">
        <v>0</v>
      </c>
      <c r="AR77" s="152">
        <v>0</v>
      </c>
      <c r="AS77" s="152">
        <v>0</v>
      </c>
      <c r="AT77" s="152">
        <v>0</v>
      </c>
    </row>
    <row r="78" spans="1:46">
      <c r="A78" s="192"/>
      <c r="B78" s="151" t="s">
        <v>53</v>
      </c>
      <c r="C78" s="152">
        <v>0</v>
      </c>
      <c r="D78" s="152">
        <v>0</v>
      </c>
      <c r="E78" s="152">
        <v>0</v>
      </c>
      <c r="F78" s="152">
        <v>0</v>
      </c>
      <c r="G78" s="152">
        <v>0</v>
      </c>
      <c r="H78" s="152">
        <v>0</v>
      </c>
      <c r="I78" s="152">
        <v>0</v>
      </c>
      <c r="J78" s="152">
        <v>0</v>
      </c>
      <c r="K78" s="152">
        <v>0</v>
      </c>
      <c r="L78" s="152">
        <v>0</v>
      </c>
      <c r="M78" s="152">
        <v>3146.8426199999999</v>
      </c>
      <c r="N78" s="152">
        <v>0</v>
      </c>
      <c r="O78" s="152">
        <v>0</v>
      </c>
      <c r="P78" s="152">
        <v>0</v>
      </c>
      <c r="Q78" s="152">
        <v>0</v>
      </c>
      <c r="R78" s="152">
        <v>0</v>
      </c>
      <c r="S78" s="152">
        <v>0</v>
      </c>
      <c r="T78" s="152">
        <v>0</v>
      </c>
      <c r="U78" s="152">
        <v>0</v>
      </c>
      <c r="V78" s="152">
        <v>1253</v>
      </c>
      <c r="W78" s="152">
        <v>0</v>
      </c>
      <c r="X78" s="152">
        <v>0</v>
      </c>
      <c r="Y78" s="152">
        <v>0</v>
      </c>
      <c r="Z78" s="152">
        <v>0</v>
      </c>
      <c r="AA78" s="152">
        <v>0</v>
      </c>
      <c r="AB78" s="152">
        <v>0</v>
      </c>
      <c r="AC78" s="152">
        <v>0</v>
      </c>
      <c r="AD78" s="152">
        <v>0</v>
      </c>
      <c r="AE78" s="152">
        <v>0</v>
      </c>
      <c r="AF78" s="152">
        <v>0</v>
      </c>
      <c r="AG78" s="152">
        <v>0</v>
      </c>
      <c r="AH78" s="152">
        <v>0</v>
      </c>
      <c r="AI78" s="152">
        <v>0</v>
      </c>
      <c r="AJ78" s="152">
        <v>0</v>
      </c>
      <c r="AK78" s="152">
        <v>0</v>
      </c>
      <c r="AL78" s="152">
        <v>283</v>
      </c>
      <c r="AM78" s="152">
        <v>283</v>
      </c>
      <c r="AN78" s="152">
        <v>283</v>
      </c>
      <c r="AO78" s="152">
        <v>298</v>
      </c>
      <c r="AP78" s="152">
        <v>299</v>
      </c>
      <c r="AQ78" s="152">
        <v>299.41154</v>
      </c>
      <c r="AR78" s="152">
        <v>299.41154</v>
      </c>
      <c r="AS78" s="152">
        <v>299.41154</v>
      </c>
      <c r="AT78" s="152">
        <v>299.41154</v>
      </c>
    </row>
    <row r="79" spans="1:46">
      <c r="A79" s="192"/>
      <c r="B79" s="151" t="s">
        <v>57</v>
      </c>
      <c r="C79" s="152">
        <v>0</v>
      </c>
      <c r="D79" s="152">
        <v>0</v>
      </c>
      <c r="E79" s="152">
        <v>0</v>
      </c>
      <c r="F79" s="152">
        <v>0</v>
      </c>
      <c r="G79" s="152">
        <v>0</v>
      </c>
      <c r="H79" s="152">
        <v>0</v>
      </c>
      <c r="I79" s="152">
        <v>0</v>
      </c>
      <c r="J79" s="152">
        <v>0</v>
      </c>
      <c r="K79" s="152">
        <v>0</v>
      </c>
      <c r="L79" s="152">
        <v>0</v>
      </c>
      <c r="M79" s="152">
        <v>0</v>
      </c>
      <c r="N79" s="152">
        <v>0</v>
      </c>
      <c r="O79" s="152">
        <v>0</v>
      </c>
      <c r="P79" s="152">
        <v>0</v>
      </c>
      <c r="Q79" s="152">
        <v>0</v>
      </c>
      <c r="R79" s="152">
        <v>0</v>
      </c>
      <c r="S79" s="152">
        <v>0</v>
      </c>
      <c r="T79" s="152">
        <v>0</v>
      </c>
      <c r="U79" s="152">
        <v>0</v>
      </c>
      <c r="V79" s="152">
        <v>0</v>
      </c>
      <c r="W79" s="152">
        <v>0</v>
      </c>
      <c r="X79" s="152">
        <v>0</v>
      </c>
      <c r="Y79" s="152">
        <v>0</v>
      </c>
      <c r="Z79" s="152">
        <v>0</v>
      </c>
      <c r="AA79" s="152">
        <v>0</v>
      </c>
      <c r="AB79" s="152">
        <v>0</v>
      </c>
      <c r="AC79" s="152">
        <v>0</v>
      </c>
      <c r="AD79" s="152">
        <v>0</v>
      </c>
      <c r="AE79" s="152">
        <v>0</v>
      </c>
      <c r="AF79" s="152">
        <v>0</v>
      </c>
      <c r="AG79" s="152">
        <v>0</v>
      </c>
      <c r="AH79" s="152">
        <v>0</v>
      </c>
      <c r="AI79" s="152">
        <v>0</v>
      </c>
      <c r="AJ79" s="152">
        <v>0</v>
      </c>
      <c r="AK79" s="152">
        <v>0</v>
      </c>
      <c r="AL79" s="152">
        <v>0</v>
      </c>
      <c r="AM79" s="152">
        <v>0</v>
      </c>
      <c r="AN79" s="152">
        <v>0</v>
      </c>
      <c r="AO79" s="152">
        <v>0</v>
      </c>
      <c r="AP79" s="152">
        <v>0</v>
      </c>
      <c r="AQ79" s="152">
        <v>0</v>
      </c>
      <c r="AR79" s="152">
        <v>0</v>
      </c>
      <c r="AS79" s="152">
        <v>0</v>
      </c>
      <c r="AT79" s="152">
        <v>0</v>
      </c>
    </row>
    <row r="80" spans="1:46">
      <c r="A80" s="193"/>
      <c r="B80" s="154" t="s">
        <v>58</v>
      </c>
      <c r="C80" s="149">
        <v>1999603.7372299996</v>
      </c>
      <c r="D80" s="149">
        <v>1992152.2858200003</v>
      </c>
      <c r="E80" s="149">
        <v>1980896.6722100005</v>
      </c>
      <c r="F80" s="149">
        <v>1966419.9860299998</v>
      </c>
      <c r="G80" s="149">
        <v>1966091.9991400002</v>
      </c>
      <c r="H80" s="149">
        <v>1961089.8562600003</v>
      </c>
      <c r="I80" s="149">
        <v>1956776.6042599997</v>
      </c>
      <c r="J80" s="149">
        <v>1899549.7238100003</v>
      </c>
      <c r="K80" s="149">
        <v>1911886.1877099997</v>
      </c>
      <c r="L80" s="149">
        <v>1904723.6016199999</v>
      </c>
      <c r="M80" s="149">
        <v>1902014.64931</v>
      </c>
      <c r="N80" s="149">
        <v>1848275.9249100001</v>
      </c>
      <c r="O80" s="149">
        <v>1844255.7958</v>
      </c>
      <c r="P80" s="149">
        <v>1828993.4852500001</v>
      </c>
      <c r="Q80" s="149">
        <v>1812284.8378199998</v>
      </c>
      <c r="R80" s="149">
        <v>1823472.6304199998</v>
      </c>
      <c r="S80" s="149">
        <v>1806656.8476800001</v>
      </c>
      <c r="T80" s="149">
        <v>1783895.2589899998</v>
      </c>
      <c r="U80" s="149">
        <v>1790245.3177</v>
      </c>
      <c r="V80" s="149">
        <v>1797546.57</v>
      </c>
      <c r="W80" s="149">
        <v>1788164.2100000002</v>
      </c>
      <c r="X80" s="149">
        <v>1776671</v>
      </c>
      <c r="Y80" s="149">
        <v>1753427</v>
      </c>
      <c r="Z80" s="149">
        <v>1752003</v>
      </c>
      <c r="AA80" s="149">
        <v>1726127</v>
      </c>
      <c r="AB80" s="149">
        <v>1706236</v>
      </c>
      <c r="AC80" s="149">
        <v>1687701</v>
      </c>
      <c r="AD80" s="149">
        <v>1669398</v>
      </c>
      <c r="AE80" s="149">
        <v>1642632</v>
      </c>
      <c r="AF80" s="149">
        <v>1621969</v>
      </c>
      <c r="AG80" s="149">
        <v>1613152</v>
      </c>
      <c r="AH80" s="149">
        <v>1614145</v>
      </c>
      <c r="AI80" s="149">
        <v>1588987</v>
      </c>
      <c r="AJ80" s="149">
        <v>1567534</v>
      </c>
      <c r="AK80" s="149">
        <v>1545331</v>
      </c>
      <c r="AL80" s="149">
        <v>1530977</v>
      </c>
      <c r="AM80" s="149">
        <v>1504330</v>
      </c>
      <c r="AN80" s="149">
        <v>1482038</v>
      </c>
      <c r="AO80" s="149">
        <v>1464183</v>
      </c>
      <c r="AP80" s="149">
        <v>1371228</v>
      </c>
      <c r="AQ80" s="149">
        <v>1351219.5107</v>
      </c>
      <c r="AR80" s="149">
        <f>AR81+AR94</f>
        <v>1313180.117000001</v>
      </c>
      <c r="AS80" s="149">
        <f>AS81+AS94</f>
        <v>1244202.7353599996</v>
      </c>
      <c r="AT80" s="149">
        <f>AT81+AT94</f>
        <v>1213586.13457</v>
      </c>
    </row>
    <row r="81" spans="1:46">
      <c r="A81" s="192"/>
      <c r="B81" s="148" t="s">
        <v>59</v>
      </c>
      <c r="C81" s="149">
        <v>109767.68583</v>
      </c>
      <c r="D81" s="149">
        <v>112296.89926000001</v>
      </c>
      <c r="E81" s="149">
        <v>116132.85373</v>
      </c>
      <c r="F81" s="149">
        <v>108415.46071</v>
      </c>
      <c r="G81" s="149">
        <v>122763.79243</v>
      </c>
      <c r="H81" s="149">
        <v>130605.42362999999</v>
      </c>
      <c r="I81" s="149">
        <v>144657.13571</v>
      </c>
      <c r="J81" s="149">
        <v>90781.359049999999</v>
      </c>
      <c r="K81" s="149">
        <v>120392.30262</v>
      </c>
      <c r="L81" s="149">
        <v>131063.09742000001</v>
      </c>
      <c r="M81" s="149">
        <v>141952.88417</v>
      </c>
      <c r="N81" s="149">
        <v>89020.149119999987</v>
      </c>
      <c r="O81" s="149">
        <v>89559.274740000008</v>
      </c>
      <c r="P81" s="149">
        <v>88549.895250000001</v>
      </c>
      <c r="Q81" s="149">
        <v>88376.109650000013</v>
      </c>
      <c r="R81" s="149">
        <v>97713.243790000008</v>
      </c>
      <c r="S81" s="149">
        <v>94781.326940000014</v>
      </c>
      <c r="T81" s="149">
        <v>91043.517019999999</v>
      </c>
      <c r="U81" s="149">
        <v>89554.097699999998</v>
      </c>
      <c r="V81" s="149">
        <v>88595.12999999999</v>
      </c>
      <c r="W81" s="149">
        <v>100762.51</v>
      </c>
      <c r="X81" s="149">
        <v>99809</v>
      </c>
      <c r="Y81" s="149">
        <v>104737</v>
      </c>
      <c r="Z81" s="149">
        <v>112076</v>
      </c>
      <c r="AA81" s="149">
        <v>109662</v>
      </c>
      <c r="AB81" s="149">
        <v>106691</v>
      </c>
      <c r="AC81" s="149">
        <v>100210</v>
      </c>
      <c r="AD81" s="149">
        <v>92438</v>
      </c>
      <c r="AE81" s="149">
        <v>86841</v>
      </c>
      <c r="AF81" s="149">
        <v>84322</v>
      </c>
      <c r="AG81" s="149">
        <v>82863</v>
      </c>
      <c r="AH81" s="149">
        <v>92244</v>
      </c>
      <c r="AI81" s="149">
        <v>88943</v>
      </c>
      <c r="AJ81" s="149">
        <v>86928</v>
      </c>
      <c r="AK81" s="149">
        <v>85971</v>
      </c>
      <c r="AL81" s="149">
        <v>85973</v>
      </c>
      <c r="AM81" s="149">
        <v>81577</v>
      </c>
      <c r="AN81" s="149">
        <v>80850</v>
      </c>
      <c r="AO81" s="149">
        <v>82637</v>
      </c>
      <c r="AP81" s="149">
        <v>123671</v>
      </c>
      <c r="AQ81" s="149">
        <v>122491.92423000002</v>
      </c>
      <c r="AR81" s="149">
        <f>SUM(AR82:AR93)</f>
        <v>140667.29386000001</v>
      </c>
      <c r="AS81" s="149">
        <f>SUM(AS82:AS93)</f>
        <v>118539.35557</v>
      </c>
      <c r="AT81" s="149">
        <f>SUM(AT82:AT93)</f>
        <v>125239.78350000001</v>
      </c>
    </row>
    <row r="82" spans="1:46">
      <c r="A82" s="192"/>
      <c r="B82" s="151" t="s">
        <v>118</v>
      </c>
      <c r="C82" s="149">
        <v>0</v>
      </c>
      <c r="D82" s="149">
        <v>0</v>
      </c>
      <c r="E82" s="149">
        <v>0</v>
      </c>
      <c r="F82" s="149">
        <v>0</v>
      </c>
      <c r="G82" s="149">
        <v>0</v>
      </c>
      <c r="H82" s="149">
        <v>0</v>
      </c>
      <c r="I82" s="149">
        <v>0</v>
      </c>
      <c r="J82" s="149">
        <v>0</v>
      </c>
      <c r="K82" s="149">
        <v>0</v>
      </c>
      <c r="L82" s="149">
        <v>0</v>
      </c>
      <c r="M82" s="149">
        <v>0</v>
      </c>
      <c r="N82" s="149">
        <v>0</v>
      </c>
      <c r="O82" s="149">
        <v>0</v>
      </c>
      <c r="P82" s="149">
        <v>0</v>
      </c>
      <c r="Q82" s="149">
        <v>0</v>
      </c>
      <c r="R82" s="149">
        <v>0</v>
      </c>
      <c r="S82" s="149">
        <v>0</v>
      </c>
      <c r="T82" s="149">
        <v>0</v>
      </c>
      <c r="U82" s="149">
        <v>0</v>
      </c>
      <c r="V82" s="149">
        <v>0</v>
      </c>
      <c r="W82" s="152">
        <v>0</v>
      </c>
      <c r="X82" s="152">
        <v>0</v>
      </c>
      <c r="Y82" s="152">
        <v>0</v>
      </c>
      <c r="Z82" s="152">
        <v>0</v>
      </c>
      <c r="AA82" s="152">
        <v>0</v>
      </c>
      <c r="AB82" s="152">
        <v>0</v>
      </c>
      <c r="AC82" s="152">
        <v>0</v>
      </c>
      <c r="AD82" s="152">
        <v>0</v>
      </c>
      <c r="AE82" s="152">
        <v>0</v>
      </c>
      <c r="AF82" s="152">
        <v>0</v>
      </c>
      <c r="AG82" s="152">
        <v>0</v>
      </c>
      <c r="AH82" s="152">
        <v>0</v>
      </c>
      <c r="AI82" s="152">
        <v>0</v>
      </c>
      <c r="AJ82" s="152">
        <v>0</v>
      </c>
      <c r="AK82" s="152">
        <v>0</v>
      </c>
      <c r="AL82" s="152">
        <v>0</v>
      </c>
      <c r="AM82" s="152">
        <v>0</v>
      </c>
      <c r="AN82" s="152">
        <v>0</v>
      </c>
      <c r="AO82" s="152">
        <v>0</v>
      </c>
      <c r="AP82" s="152">
        <v>0</v>
      </c>
      <c r="AQ82" s="152">
        <v>0</v>
      </c>
      <c r="AR82" s="152">
        <v>19385.011559999999</v>
      </c>
      <c r="AS82" s="152">
        <v>0</v>
      </c>
      <c r="AT82" s="152">
        <v>8833.2256099999995</v>
      </c>
    </row>
    <row r="83" spans="1:46">
      <c r="A83" s="192"/>
      <c r="B83" s="151" t="s">
        <v>98</v>
      </c>
      <c r="C83" s="149">
        <v>0</v>
      </c>
      <c r="D83" s="149">
        <v>0</v>
      </c>
      <c r="E83" s="149">
        <v>0</v>
      </c>
      <c r="F83" s="149">
        <v>0</v>
      </c>
      <c r="G83" s="149">
        <v>0</v>
      </c>
      <c r="H83" s="149">
        <v>0</v>
      </c>
      <c r="I83" s="149">
        <v>0</v>
      </c>
      <c r="J83" s="149">
        <v>0</v>
      </c>
      <c r="K83" s="149">
        <v>0</v>
      </c>
      <c r="L83" s="149">
        <v>0</v>
      </c>
      <c r="M83" s="149">
        <v>0</v>
      </c>
      <c r="N83" s="149">
        <v>0</v>
      </c>
      <c r="O83" s="149">
        <v>592.82474999999999</v>
      </c>
      <c r="P83" s="149">
        <v>20.491970000000002</v>
      </c>
      <c r="Q83" s="149">
        <v>0</v>
      </c>
      <c r="R83" s="149">
        <v>0</v>
      </c>
      <c r="S83" s="149">
        <v>0</v>
      </c>
      <c r="T83" s="149">
        <v>0</v>
      </c>
      <c r="U83" s="149">
        <v>0</v>
      </c>
      <c r="V83" s="149">
        <v>0</v>
      </c>
      <c r="W83" s="152">
        <v>0</v>
      </c>
      <c r="X83" s="152">
        <v>0</v>
      </c>
      <c r="Y83" s="152">
        <v>0</v>
      </c>
      <c r="Z83" s="152">
        <v>0</v>
      </c>
      <c r="AA83" s="152">
        <v>0</v>
      </c>
      <c r="AB83" s="152">
        <v>0</v>
      </c>
      <c r="AC83" s="152">
        <v>0</v>
      </c>
      <c r="AD83" s="152">
        <v>0</v>
      </c>
      <c r="AE83" s="152">
        <v>1</v>
      </c>
      <c r="AF83" s="152">
        <v>1</v>
      </c>
      <c r="AG83" s="152">
        <v>1</v>
      </c>
      <c r="AH83" s="152">
        <v>11</v>
      </c>
      <c r="AI83" s="152">
        <v>11</v>
      </c>
      <c r="AJ83" s="152">
        <v>49</v>
      </c>
      <c r="AK83" s="152">
        <v>49</v>
      </c>
      <c r="AL83" s="152">
        <v>49</v>
      </c>
      <c r="AM83" s="152">
        <v>49</v>
      </c>
      <c r="AN83" s="152">
        <v>49</v>
      </c>
      <c r="AO83" s="152">
        <v>49</v>
      </c>
      <c r="AP83" s="152">
        <v>49</v>
      </c>
      <c r="AQ83" s="152">
        <v>49.174260000000004</v>
      </c>
      <c r="AR83" s="152">
        <v>49.174260000000004</v>
      </c>
      <c r="AS83" s="152">
        <v>49.174260000000004</v>
      </c>
      <c r="AT83" s="152">
        <v>49.174260000000004</v>
      </c>
    </row>
    <row r="84" spans="1:46">
      <c r="A84" s="192"/>
      <c r="B84" s="151" t="s">
        <v>207</v>
      </c>
      <c r="C84" s="149"/>
      <c r="D84" s="149"/>
      <c r="E84" s="149"/>
      <c r="F84" s="149"/>
      <c r="G84" s="149"/>
      <c r="H84" s="149"/>
      <c r="I84" s="149"/>
      <c r="J84" s="149"/>
      <c r="K84" s="149"/>
      <c r="L84" s="149"/>
      <c r="M84" s="149"/>
      <c r="N84" s="149"/>
      <c r="O84" s="149"/>
      <c r="P84" s="149"/>
      <c r="Q84" s="149"/>
      <c r="R84" s="149"/>
      <c r="S84" s="149"/>
      <c r="T84" s="149"/>
      <c r="U84" s="149"/>
      <c r="V84" s="149"/>
      <c r="W84" s="152"/>
      <c r="X84" s="152"/>
      <c r="Y84" s="152"/>
      <c r="Z84" s="152"/>
      <c r="AA84" s="152"/>
      <c r="AB84" s="152"/>
      <c r="AC84" s="152"/>
      <c r="AD84" s="152">
        <v>0</v>
      </c>
      <c r="AE84" s="152">
        <v>0</v>
      </c>
      <c r="AF84" s="152">
        <v>0</v>
      </c>
      <c r="AG84" s="152">
        <v>0</v>
      </c>
      <c r="AH84" s="152">
        <v>0</v>
      </c>
      <c r="AI84" s="152">
        <v>0</v>
      </c>
      <c r="AJ84" s="152">
        <v>0</v>
      </c>
      <c r="AK84" s="152">
        <v>0</v>
      </c>
      <c r="AL84" s="152">
        <v>0</v>
      </c>
      <c r="AM84" s="152">
        <v>0</v>
      </c>
      <c r="AN84" s="152">
        <v>0</v>
      </c>
      <c r="AO84" s="152">
        <v>0</v>
      </c>
      <c r="AP84" s="152">
        <v>0</v>
      </c>
      <c r="AQ84" s="152">
        <v>0</v>
      </c>
      <c r="AR84" s="152">
        <v>0</v>
      </c>
      <c r="AS84" s="152">
        <v>0</v>
      </c>
      <c r="AT84" s="152">
        <v>0</v>
      </c>
    </row>
    <row r="85" spans="1:46">
      <c r="A85" s="192"/>
      <c r="B85" s="151" t="s">
        <v>50</v>
      </c>
      <c r="C85" s="155">
        <v>2.7480000000000001E-2</v>
      </c>
      <c r="D85" s="155">
        <v>0</v>
      </c>
      <c r="E85" s="155">
        <v>1.1641532182693482E-13</v>
      </c>
      <c r="F85" s="155">
        <v>21.951000000000118</v>
      </c>
      <c r="G85" s="155">
        <v>3790.5386400000002</v>
      </c>
      <c r="H85" s="155">
        <v>54.375599999999999</v>
      </c>
      <c r="I85" s="155">
        <v>2121.1897200000003</v>
      </c>
      <c r="J85" s="155">
        <v>4716.5</v>
      </c>
      <c r="K85" s="155">
        <v>3446.8842599999998</v>
      </c>
      <c r="L85" s="155">
        <v>2948.6520599999999</v>
      </c>
      <c r="M85" s="155">
        <v>2690.6901699999999</v>
      </c>
      <c r="N85" s="155">
        <v>2921.1312200000002</v>
      </c>
      <c r="O85" s="155">
        <v>0</v>
      </c>
      <c r="P85" s="155">
        <v>0</v>
      </c>
      <c r="Q85" s="155">
        <v>0</v>
      </c>
      <c r="R85" s="155">
        <v>0</v>
      </c>
      <c r="S85" s="155">
        <v>0</v>
      </c>
      <c r="T85" s="155">
        <v>0</v>
      </c>
      <c r="U85" s="155">
        <v>2251.16</v>
      </c>
      <c r="V85" s="155">
        <v>2.2000000000000002</v>
      </c>
      <c r="W85" s="155">
        <v>0</v>
      </c>
      <c r="X85" s="155">
        <v>0</v>
      </c>
      <c r="Y85" s="155">
        <v>0</v>
      </c>
      <c r="Z85" s="155">
        <v>1351</v>
      </c>
      <c r="AA85" s="155">
        <v>0</v>
      </c>
      <c r="AB85" s="155">
        <v>3</v>
      </c>
      <c r="AC85" s="155">
        <v>20</v>
      </c>
      <c r="AD85" s="155">
        <v>19</v>
      </c>
      <c r="AE85" s="155">
        <v>493</v>
      </c>
      <c r="AF85" s="155">
        <v>146</v>
      </c>
      <c r="AG85" s="155">
        <v>118</v>
      </c>
      <c r="AH85" s="155">
        <v>175</v>
      </c>
      <c r="AI85" s="155">
        <v>182</v>
      </c>
      <c r="AJ85" s="155">
        <v>176</v>
      </c>
      <c r="AK85" s="155">
        <v>41</v>
      </c>
      <c r="AL85" s="155">
        <v>17</v>
      </c>
      <c r="AM85" s="155">
        <v>54</v>
      </c>
      <c r="AN85" s="155">
        <v>316</v>
      </c>
      <c r="AO85" s="155">
        <v>327</v>
      </c>
      <c r="AP85" s="155">
        <v>71</v>
      </c>
      <c r="AQ85" s="155">
        <v>0</v>
      </c>
      <c r="AR85" s="155">
        <v>0</v>
      </c>
      <c r="AS85" s="155">
        <v>0</v>
      </c>
      <c r="AT85" s="155">
        <v>0</v>
      </c>
    </row>
    <row r="86" spans="1:46">
      <c r="A86" s="192"/>
      <c r="B86" s="151" t="s">
        <v>63</v>
      </c>
      <c r="C86" s="155">
        <v>829.14946999999995</v>
      </c>
      <c r="D86" s="155">
        <v>829.14946999999995</v>
      </c>
      <c r="E86" s="155">
        <v>829.14946999999995</v>
      </c>
      <c r="F86" s="155">
        <v>829.14946999999995</v>
      </c>
      <c r="G86" s="155">
        <v>159.35651000000001</v>
      </c>
      <c r="H86" s="155">
        <v>159.35651000000001</v>
      </c>
      <c r="I86" s="155">
        <v>203.77973</v>
      </c>
      <c r="J86" s="155">
        <v>0</v>
      </c>
      <c r="K86" s="155">
        <v>0</v>
      </c>
      <c r="L86" s="155">
        <v>0</v>
      </c>
      <c r="M86" s="155">
        <v>0</v>
      </c>
      <c r="N86" s="155">
        <v>0</v>
      </c>
      <c r="O86" s="155">
        <v>0</v>
      </c>
      <c r="P86" s="155">
        <v>0</v>
      </c>
      <c r="Q86" s="155">
        <v>0</v>
      </c>
      <c r="R86" s="155">
        <v>0</v>
      </c>
      <c r="S86" s="155">
        <v>0</v>
      </c>
      <c r="T86" s="155">
        <v>0</v>
      </c>
      <c r="U86" s="155">
        <v>0</v>
      </c>
      <c r="V86" s="155">
        <v>0</v>
      </c>
      <c r="W86" s="155">
        <v>0</v>
      </c>
      <c r="X86" s="155">
        <v>0</v>
      </c>
      <c r="Y86" s="155">
        <v>0</v>
      </c>
      <c r="Z86" s="155">
        <v>0</v>
      </c>
      <c r="AA86" s="155">
        <v>0</v>
      </c>
      <c r="AB86" s="155">
        <v>0</v>
      </c>
      <c r="AC86" s="155">
        <v>0</v>
      </c>
      <c r="AD86" s="155">
        <v>0</v>
      </c>
      <c r="AE86" s="155">
        <v>0</v>
      </c>
      <c r="AF86" s="155">
        <v>0</v>
      </c>
      <c r="AG86" s="155">
        <v>0</v>
      </c>
      <c r="AH86" s="155">
        <v>0</v>
      </c>
      <c r="AI86" s="155">
        <v>0</v>
      </c>
      <c r="AJ86" s="155">
        <v>0</v>
      </c>
      <c r="AK86" s="155">
        <v>0</v>
      </c>
      <c r="AL86" s="155">
        <v>0</v>
      </c>
      <c r="AM86" s="155">
        <v>0</v>
      </c>
      <c r="AN86" s="155">
        <v>0</v>
      </c>
      <c r="AO86" s="155">
        <v>0</v>
      </c>
      <c r="AP86" s="155">
        <v>0</v>
      </c>
      <c r="AQ86" s="155">
        <v>0</v>
      </c>
      <c r="AR86" s="155">
        <v>0</v>
      </c>
      <c r="AS86" s="155">
        <v>0</v>
      </c>
      <c r="AT86" s="155">
        <v>0</v>
      </c>
    </row>
    <row r="87" spans="1:46">
      <c r="A87" s="192"/>
      <c r="B87" s="151" t="s">
        <v>119</v>
      </c>
      <c r="C87" s="149">
        <v>0</v>
      </c>
      <c r="D87" s="149">
        <v>0</v>
      </c>
      <c r="E87" s="149">
        <v>0</v>
      </c>
      <c r="F87" s="149">
        <v>0</v>
      </c>
      <c r="G87" s="149">
        <v>0</v>
      </c>
      <c r="H87" s="149">
        <v>0</v>
      </c>
      <c r="I87" s="149">
        <v>0</v>
      </c>
      <c r="J87" s="149">
        <v>0</v>
      </c>
      <c r="K87" s="149">
        <v>0</v>
      </c>
      <c r="L87" s="149">
        <v>0</v>
      </c>
      <c r="M87" s="149">
        <v>0</v>
      </c>
      <c r="N87" s="149">
        <v>0</v>
      </c>
      <c r="O87" s="149">
        <v>0</v>
      </c>
      <c r="P87" s="149">
        <v>0</v>
      </c>
      <c r="Q87" s="149">
        <v>0</v>
      </c>
      <c r="R87" s="149">
        <v>0</v>
      </c>
      <c r="S87" s="149">
        <v>0</v>
      </c>
      <c r="T87" s="149">
        <v>0</v>
      </c>
      <c r="U87" s="149">
        <v>0</v>
      </c>
      <c r="V87" s="149">
        <v>0</v>
      </c>
      <c r="W87" s="152">
        <v>0</v>
      </c>
      <c r="X87" s="152">
        <v>0</v>
      </c>
      <c r="Y87" s="152">
        <v>0</v>
      </c>
      <c r="Z87" s="152">
        <v>0</v>
      </c>
      <c r="AA87" s="152">
        <v>1450</v>
      </c>
      <c r="AB87" s="152">
        <v>2041</v>
      </c>
      <c r="AC87" s="152">
        <v>2036</v>
      </c>
      <c r="AD87" s="152">
        <v>1995</v>
      </c>
      <c r="AE87" s="152">
        <v>2034</v>
      </c>
      <c r="AF87" s="152">
        <v>2112</v>
      </c>
      <c r="AG87" s="152">
        <v>2131</v>
      </c>
      <c r="AH87" s="152">
        <v>2888</v>
      </c>
      <c r="AI87" s="152">
        <v>2888</v>
      </c>
      <c r="AJ87" s="152">
        <v>2888</v>
      </c>
      <c r="AK87" s="152">
        <v>2888</v>
      </c>
      <c r="AL87" s="152">
        <v>2841</v>
      </c>
      <c r="AM87" s="152">
        <v>2841</v>
      </c>
      <c r="AN87" s="152">
        <v>2903</v>
      </c>
      <c r="AO87" s="152">
        <v>2903</v>
      </c>
      <c r="AP87" s="152">
        <v>4642</v>
      </c>
      <c r="AQ87" s="152">
        <v>4642.0555000000004</v>
      </c>
      <c r="AR87" s="152">
        <v>4642.0555000000004</v>
      </c>
      <c r="AS87" s="152">
        <v>2856.1347500000002</v>
      </c>
      <c r="AT87" s="152">
        <v>2809.4328599999999</v>
      </c>
    </row>
    <row r="88" spans="1:46">
      <c r="A88" s="192"/>
      <c r="B88" s="151" t="s">
        <v>61</v>
      </c>
      <c r="C88" s="155">
        <v>22873.649829999998</v>
      </c>
      <c r="D88" s="155">
        <v>25402.890739999999</v>
      </c>
      <c r="E88" s="155">
        <v>29238.845209999999</v>
      </c>
      <c r="F88" s="155">
        <v>21499.501190000003</v>
      </c>
      <c r="G88" s="155">
        <v>32749.038230000002</v>
      </c>
      <c r="H88" s="155">
        <v>44326.832469999994</v>
      </c>
      <c r="I88" s="155">
        <v>56267.307209999992</v>
      </c>
      <c r="J88" s="155">
        <v>0</v>
      </c>
      <c r="K88" s="155">
        <v>30880.559309999997</v>
      </c>
      <c r="L88" s="155">
        <v>42049.586309999999</v>
      </c>
      <c r="M88" s="155">
        <v>53197.334950000004</v>
      </c>
      <c r="N88" s="155">
        <v>0</v>
      </c>
      <c r="O88" s="155">
        <v>39.632730000000002</v>
      </c>
      <c r="P88" s="155">
        <v>60.010730000000002</v>
      </c>
      <c r="Q88" s="155">
        <v>79.037050000000008</v>
      </c>
      <c r="R88" s="155">
        <v>92.095699999999994</v>
      </c>
      <c r="S88" s="155">
        <v>92.095699999999994</v>
      </c>
      <c r="T88" s="155">
        <v>171.22593000000001</v>
      </c>
      <c r="U88" s="155">
        <v>239.75</v>
      </c>
      <c r="V88" s="155">
        <v>160.65</v>
      </c>
      <c r="W88" s="155">
        <v>229.45</v>
      </c>
      <c r="X88" s="155">
        <v>268</v>
      </c>
      <c r="Y88" s="155">
        <v>298</v>
      </c>
      <c r="Z88" s="155">
        <v>332</v>
      </c>
      <c r="AA88" s="155">
        <v>372</v>
      </c>
      <c r="AB88" s="155">
        <v>423</v>
      </c>
      <c r="AC88" s="155">
        <v>423</v>
      </c>
      <c r="AD88" s="155">
        <v>438</v>
      </c>
      <c r="AE88" s="155">
        <v>415</v>
      </c>
      <c r="AF88" s="155">
        <v>442</v>
      </c>
      <c r="AG88" s="155">
        <v>442</v>
      </c>
      <c r="AH88" s="155">
        <v>431</v>
      </c>
      <c r="AI88" s="155">
        <v>370</v>
      </c>
      <c r="AJ88" s="155">
        <v>370</v>
      </c>
      <c r="AK88" s="155">
        <v>370</v>
      </c>
      <c r="AL88" s="155">
        <v>370</v>
      </c>
      <c r="AM88" s="155">
        <v>370</v>
      </c>
      <c r="AN88" s="155">
        <v>212</v>
      </c>
      <c r="AO88" s="155">
        <v>212</v>
      </c>
      <c r="AP88" s="155">
        <v>212</v>
      </c>
      <c r="AQ88" s="155">
        <v>321.22035999999997</v>
      </c>
      <c r="AR88" s="155">
        <v>0</v>
      </c>
      <c r="AS88" s="155">
        <v>0</v>
      </c>
      <c r="AT88" s="155">
        <v>0</v>
      </c>
    </row>
    <row r="89" spans="1:46">
      <c r="A89" s="192"/>
      <c r="B89" s="151" t="s">
        <v>120</v>
      </c>
      <c r="C89" s="152">
        <v>0</v>
      </c>
      <c r="D89" s="152">
        <v>0</v>
      </c>
      <c r="E89" s="152">
        <v>0</v>
      </c>
      <c r="F89" s="152">
        <v>0</v>
      </c>
      <c r="G89" s="152">
        <v>0</v>
      </c>
      <c r="H89" s="152">
        <v>0</v>
      </c>
      <c r="I89" s="152">
        <v>0</v>
      </c>
      <c r="J89" s="152">
        <v>0</v>
      </c>
      <c r="K89" s="152">
        <v>0</v>
      </c>
      <c r="L89" s="152">
        <v>0</v>
      </c>
      <c r="M89" s="152">
        <v>0</v>
      </c>
      <c r="N89" s="152">
        <v>0</v>
      </c>
      <c r="O89" s="152">
        <v>2827.79936</v>
      </c>
      <c r="P89" s="152">
        <v>2370.3746499999997</v>
      </c>
      <c r="Q89" s="152">
        <v>2198.0547000000001</v>
      </c>
      <c r="R89" s="152">
        <v>2544.2024099999999</v>
      </c>
      <c r="S89" s="152">
        <v>2230.1084100000003</v>
      </c>
      <c r="T89" s="152">
        <v>2255.2594900000004</v>
      </c>
      <c r="U89" s="152">
        <v>0</v>
      </c>
      <c r="V89" s="152">
        <v>2251.16</v>
      </c>
      <c r="W89" s="152">
        <v>2332.34</v>
      </c>
      <c r="X89" s="152">
        <v>2634</v>
      </c>
      <c r="Y89" s="152">
        <v>2691</v>
      </c>
      <c r="Z89" s="152">
        <v>2652</v>
      </c>
      <c r="AA89" s="152">
        <v>4113</v>
      </c>
      <c r="AB89" s="152">
        <v>2901</v>
      </c>
      <c r="AC89" s="152">
        <v>2927</v>
      </c>
      <c r="AD89" s="152">
        <v>1003</v>
      </c>
      <c r="AE89" s="152">
        <v>1044</v>
      </c>
      <c r="AF89" s="152">
        <v>1015</v>
      </c>
      <c r="AG89" s="152">
        <v>1069</v>
      </c>
      <c r="AH89" s="152">
        <v>1342</v>
      </c>
      <c r="AI89" s="152">
        <v>1380</v>
      </c>
      <c r="AJ89" s="152">
        <v>1295</v>
      </c>
      <c r="AK89" s="152">
        <v>1848</v>
      </c>
      <c r="AL89" s="152">
        <v>1283</v>
      </c>
      <c r="AM89" s="152">
        <v>1156</v>
      </c>
      <c r="AN89" s="152">
        <v>1156</v>
      </c>
      <c r="AO89" s="152">
        <v>1196</v>
      </c>
      <c r="AP89" s="152">
        <v>1234</v>
      </c>
      <c r="AQ89" s="152">
        <v>1233.78026</v>
      </c>
      <c r="AR89" s="152">
        <v>1233.78026</v>
      </c>
      <c r="AS89" s="152">
        <v>1265.5381100000002</v>
      </c>
      <c r="AT89" s="152">
        <v>1265.18571</v>
      </c>
    </row>
    <row r="90" spans="1:46">
      <c r="A90" s="192"/>
      <c r="B90" s="151" t="s">
        <v>62</v>
      </c>
      <c r="C90" s="155">
        <v>86064.859049999999</v>
      </c>
      <c r="D90" s="155">
        <v>86064.859049999999</v>
      </c>
      <c r="E90" s="155">
        <v>86064.859049999999</v>
      </c>
      <c r="F90" s="155">
        <v>86064.859049999999</v>
      </c>
      <c r="G90" s="155">
        <v>86064.859049999999</v>
      </c>
      <c r="H90" s="155">
        <v>86064.859049999999</v>
      </c>
      <c r="I90" s="155">
        <v>86064.859049999999</v>
      </c>
      <c r="J90" s="155">
        <v>86064.859049999999</v>
      </c>
      <c r="K90" s="155">
        <v>86064.859049999999</v>
      </c>
      <c r="L90" s="155">
        <v>86064.859049999999</v>
      </c>
      <c r="M90" s="155">
        <v>86064.859049999999</v>
      </c>
      <c r="N90" s="155">
        <v>86099.017899999992</v>
      </c>
      <c r="O90" s="155">
        <v>86099.017900000006</v>
      </c>
      <c r="P90" s="155">
        <v>86099.017900000006</v>
      </c>
      <c r="Q90" s="155">
        <v>86099.017900000006</v>
      </c>
      <c r="R90" s="155">
        <v>95076.945680000004</v>
      </c>
      <c r="S90" s="155">
        <v>92459.122830000008</v>
      </c>
      <c r="T90" s="155">
        <v>88617.031600000002</v>
      </c>
      <c r="U90" s="155">
        <v>87063.187699999995</v>
      </c>
      <c r="V90" s="155">
        <v>86181.119999999995</v>
      </c>
      <c r="W90" s="155">
        <v>98200.72</v>
      </c>
      <c r="X90" s="155">
        <v>96907</v>
      </c>
      <c r="Y90" s="155">
        <v>101748</v>
      </c>
      <c r="Z90" s="155">
        <v>107741</v>
      </c>
      <c r="AA90" s="155">
        <v>103727</v>
      </c>
      <c r="AB90" s="155">
        <v>101323</v>
      </c>
      <c r="AC90" s="155">
        <v>94804</v>
      </c>
      <c r="AD90" s="155">
        <v>88983</v>
      </c>
      <c r="AE90" s="155">
        <v>82855</v>
      </c>
      <c r="AF90" s="155">
        <v>80607</v>
      </c>
      <c r="AG90" s="155">
        <v>79103</v>
      </c>
      <c r="AH90" s="155">
        <v>87397</v>
      </c>
      <c r="AI90" s="155">
        <v>84112</v>
      </c>
      <c r="AJ90" s="155">
        <v>82150</v>
      </c>
      <c r="AK90" s="155">
        <v>80775</v>
      </c>
      <c r="AL90" s="155">
        <v>81413</v>
      </c>
      <c r="AM90" s="155">
        <v>77107</v>
      </c>
      <c r="AN90" s="155">
        <v>76214</v>
      </c>
      <c r="AO90" s="155">
        <v>77950</v>
      </c>
      <c r="AP90" s="155">
        <v>117463</v>
      </c>
      <c r="AQ90" s="155">
        <v>116194.79898000001</v>
      </c>
      <c r="AR90" s="155">
        <v>115025.03276999999</v>
      </c>
      <c r="AS90" s="155">
        <v>114075.29505999999</v>
      </c>
      <c r="AT90" s="155">
        <v>112023.78978000001</v>
      </c>
    </row>
    <row r="91" spans="1:46">
      <c r="A91" s="192"/>
      <c r="B91" s="151" t="s">
        <v>93</v>
      </c>
      <c r="C91" s="149">
        <v>0</v>
      </c>
      <c r="D91" s="149">
        <v>0</v>
      </c>
      <c r="E91" s="149">
        <v>0</v>
      </c>
      <c r="F91" s="149">
        <v>0</v>
      </c>
      <c r="G91" s="149">
        <v>0</v>
      </c>
      <c r="H91" s="149">
        <v>0</v>
      </c>
      <c r="I91" s="149">
        <v>0</v>
      </c>
      <c r="J91" s="149">
        <v>0</v>
      </c>
      <c r="K91" s="149">
        <v>0</v>
      </c>
      <c r="L91" s="149">
        <v>0</v>
      </c>
      <c r="M91" s="149">
        <v>0</v>
      </c>
      <c r="N91" s="149">
        <v>0</v>
      </c>
      <c r="O91" s="149">
        <v>0</v>
      </c>
      <c r="P91" s="149">
        <v>0</v>
      </c>
      <c r="Q91" s="149">
        <v>0</v>
      </c>
      <c r="R91" s="149">
        <v>0</v>
      </c>
      <c r="S91" s="149">
        <v>0</v>
      </c>
      <c r="T91" s="149">
        <v>0</v>
      </c>
      <c r="U91" s="149">
        <v>0</v>
      </c>
      <c r="V91" s="149">
        <v>0</v>
      </c>
      <c r="W91" s="152">
        <v>0</v>
      </c>
      <c r="X91" s="152">
        <v>0</v>
      </c>
      <c r="Y91" s="152">
        <v>0</v>
      </c>
      <c r="Z91" s="152">
        <v>0</v>
      </c>
      <c r="AA91" s="152">
        <v>0</v>
      </c>
      <c r="AB91" s="152">
        <v>0</v>
      </c>
      <c r="AC91" s="152">
        <v>0</v>
      </c>
      <c r="AD91" s="152">
        <v>0</v>
      </c>
      <c r="AE91" s="152">
        <v>0</v>
      </c>
      <c r="AF91" s="152">
        <v>0</v>
      </c>
      <c r="AG91" s="152">
        <v>0</v>
      </c>
      <c r="AH91" s="152">
        <v>0</v>
      </c>
      <c r="AI91" s="152">
        <v>0</v>
      </c>
      <c r="AJ91" s="152">
        <v>0</v>
      </c>
      <c r="AK91" s="152">
        <v>0</v>
      </c>
      <c r="AL91" s="152">
        <v>0</v>
      </c>
      <c r="AM91" s="152">
        <v>0</v>
      </c>
      <c r="AN91" s="152">
        <v>0</v>
      </c>
      <c r="AO91" s="152">
        <v>0</v>
      </c>
      <c r="AP91" s="152">
        <v>0</v>
      </c>
      <c r="AQ91" s="152">
        <v>0</v>
      </c>
      <c r="AR91" s="152">
        <v>0</v>
      </c>
      <c r="AS91" s="152">
        <v>0</v>
      </c>
      <c r="AT91" s="152">
        <v>0</v>
      </c>
    </row>
    <row r="92" spans="1:46">
      <c r="A92" s="192"/>
      <c r="B92" s="151" t="s">
        <v>53</v>
      </c>
      <c r="C92" s="155">
        <v>0</v>
      </c>
      <c r="D92" s="155">
        <v>0</v>
      </c>
      <c r="E92" s="155">
        <v>0</v>
      </c>
      <c r="F92" s="155">
        <v>0</v>
      </c>
      <c r="G92" s="155">
        <v>0</v>
      </c>
      <c r="H92" s="155">
        <v>0</v>
      </c>
      <c r="I92" s="155">
        <v>0</v>
      </c>
      <c r="J92" s="155">
        <v>0</v>
      </c>
      <c r="K92" s="155">
        <v>0</v>
      </c>
      <c r="L92" s="155">
        <v>0</v>
      </c>
      <c r="M92" s="155">
        <v>0</v>
      </c>
      <c r="N92" s="155">
        <v>0</v>
      </c>
      <c r="O92" s="155">
        <v>0</v>
      </c>
      <c r="P92" s="155">
        <v>0</v>
      </c>
      <c r="Q92" s="155">
        <v>0</v>
      </c>
      <c r="R92" s="155">
        <v>0</v>
      </c>
      <c r="S92" s="155">
        <v>0</v>
      </c>
      <c r="T92" s="155">
        <v>0</v>
      </c>
      <c r="U92" s="155">
        <v>0</v>
      </c>
      <c r="V92" s="155">
        <v>0</v>
      </c>
      <c r="W92" s="155">
        <v>0</v>
      </c>
      <c r="X92" s="155">
        <v>0</v>
      </c>
      <c r="Y92" s="155">
        <v>0</v>
      </c>
      <c r="Z92" s="155">
        <v>0</v>
      </c>
      <c r="AA92" s="155">
        <v>0</v>
      </c>
      <c r="AB92" s="155">
        <v>0</v>
      </c>
      <c r="AC92" s="155">
        <v>0</v>
      </c>
      <c r="AD92" s="155">
        <v>0</v>
      </c>
      <c r="AE92" s="155">
        <v>0</v>
      </c>
      <c r="AF92" s="155">
        <v>0</v>
      </c>
      <c r="AG92" s="155">
        <v>0</v>
      </c>
      <c r="AH92" s="155">
        <v>0</v>
      </c>
      <c r="AI92" s="155">
        <v>0</v>
      </c>
      <c r="AJ92" s="155">
        <v>0</v>
      </c>
      <c r="AK92" s="155">
        <v>0</v>
      </c>
      <c r="AL92" s="155">
        <v>0</v>
      </c>
      <c r="AM92" s="155">
        <v>0</v>
      </c>
      <c r="AN92" s="155">
        <v>0</v>
      </c>
      <c r="AO92" s="155">
        <v>0</v>
      </c>
      <c r="AP92" s="155">
        <v>0</v>
      </c>
      <c r="AQ92" s="155">
        <v>50.894870000000004</v>
      </c>
      <c r="AR92" s="155">
        <v>332.23951</v>
      </c>
      <c r="AS92" s="155">
        <v>293.21338999999995</v>
      </c>
      <c r="AT92" s="155">
        <v>258.97528</v>
      </c>
    </row>
    <row r="93" spans="1:46">
      <c r="A93" s="192"/>
      <c r="B93" s="151" t="s">
        <v>60</v>
      </c>
      <c r="C93" s="149">
        <v>0</v>
      </c>
      <c r="D93" s="149">
        <v>0</v>
      </c>
      <c r="E93" s="149">
        <v>0</v>
      </c>
      <c r="F93" s="149">
        <v>0</v>
      </c>
      <c r="G93" s="149">
        <v>0</v>
      </c>
      <c r="H93" s="149">
        <v>0</v>
      </c>
      <c r="I93" s="149">
        <v>0</v>
      </c>
      <c r="J93" s="149">
        <v>0</v>
      </c>
      <c r="K93" s="149">
        <v>0</v>
      </c>
      <c r="L93" s="149">
        <v>0</v>
      </c>
      <c r="M93" s="149">
        <v>0</v>
      </c>
      <c r="N93" s="149">
        <v>0</v>
      </c>
      <c r="O93" s="149">
        <v>0</v>
      </c>
      <c r="P93" s="149">
        <v>0</v>
      </c>
      <c r="Q93" s="149">
        <v>0</v>
      </c>
      <c r="R93" s="149">
        <v>0</v>
      </c>
      <c r="S93" s="149">
        <v>0</v>
      </c>
      <c r="T93" s="149">
        <v>0</v>
      </c>
      <c r="U93" s="149">
        <v>0</v>
      </c>
      <c r="V93" s="149">
        <v>0</v>
      </c>
      <c r="W93" s="152">
        <v>0</v>
      </c>
      <c r="X93" s="152">
        <v>0</v>
      </c>
      <c r="Y93" s="152">
        <v>0</v>
      </c>
      <c r="Z93" s="152">
        <v>0</v>
      </c>
      <c r="AA93" s="152">
        <v>0</v>
      </c>
      <c r="AB93" s="152">
        <v>0</v>
      </c>
      <c r="AC93" s="152">
        <v>0</v>
      </c>
      <c r="AD93" s="152">
        <v>0</v>
      </c>
      <c r="AE93" s="152">
        <v>0</v>
      </c>
      <c r="AF93" s="152">
        <v>0</v>
      </c>
      <c r="AG93" s="152">
        <v>0</v>
      </c>
      <c r="AH93" s="152">
        <v>0</v>
      </c>
      <c r="AI93" s="152">
        <v>0</v>
      </c>
      <c r="AJ93" s="152">
        <v>0</v>
      </c>
      <c r="AK93" s="152">
        <v>0</v>
      </c>
      <c r="AL93" s="152">
        <v>0</v>
      </c>
      <c r="AM93" s="152">
        <v>0</v>
      </c>
      <c r="AN93" s="152">
        <v>0</v>
      </c>
      <c r="AO93" s="152">
        <v>0</v>
      </c>
      <c r="AP93" s="152">
        <v>0</v>
      </c>
      <c r="AQ93" s="152">
        <v>0</v>
      </c>
      <c r="AR93" s="152">
        <v>0</v>
      </c>
      <c r="AS93" s="152">
        <v>0</v>
      </c>
      <c r="AT93" s="152">
        <v>0</v>
      </c>
    </row>
    <row r="94" spans="1:46">
      <c r="A94" s="193"/>
      <c r="B94" s="154" t="s">
        <v>64</v>
      </c>
      <c r="C94" s="149">
        <v>1889836.0513999995</v>
      </c>
      <c r="D94" s="149">
        <v>1879855.3865600002</v>
      </c>
      <c r="E94" s="149">
        <v>1864763.8184800004</v>
      </c>
      <c r="F94" s="149">
        <v>1858004.5253199998</v>
      </c>
      <c r="G94" s="149">
        <v>1843328.2067100003</v>
      </c>
      <c r="H94" s="149">
        <v>1830484.4326300002</v>
      </c>
      <c r="I94" s="149">
        <v>1812119.4685499996</v>
      </c>
      <c r="J94" s="149">
        <v>1808768.3647600003</v>
      </c>
      <c r="K94" s="149">
        <v>1791493.8850899998</v>
      </c>
      <c r="L94" s="149">
        <v>1773660.5041999999</v>
      </c>
      <c r="M94" s="149">
        <v>1760061.76514</v>
      </c>
      <c r="N94" s="149">
        <v>1759255.7757900001</v>
      </c>
      <c r="O94" s="149">
        <v>1754696.5210599999</v>
      </c>
      <c r="P94" s="149">
        <v>1740443.59</v>
      </c>
      <c r="Q94" s="149">
        <v>1723908.7281699998</v>
      </c>
      <c r="R94" s="149">
        <v>1725759.3866299998</v>
      </c>
      <c r="S94" s="149">
        <v>1711875.5207400001</v>
      </c>
      <c r="T94" s="149">
        <v>1692851.7419699999</v>
      </c>
      <c r="U94" s="149">
        <v>1700691.22</v>
      </c>
      <c r="V94" s="149">
        <v>1708951.4400000002</v>
      </c>
      <c r="W94" s="149">
        <v>1687401.7000000002</v>
      </c>
      <c r="X94" s="149">
        <v>1676862</v>
      </c>
      <c r="Y94" s="149">
        <v>1648690</v>
      </c>
      <c r="Z94" s="149">
        <v>1639927</v>
      </c>
      <c r="AA94" s="149">
        <v>1616465</v>
      </c>
      <c r="AB94" s="149">
        <v>1599545</v>
      </c>
      <c r="AC94" s="149">
        <v>1587491</v>
      </c>
      <c r="AD94" s="149">
        <v>1576960</v>
      </c>
      <c r="AE94" s="149">
        <v>1555791</v>
      </c>
      <c r="AF94" s="149">
        <v>1537647</v>
      </c>
      <c r="AG94" s="149">
        <v>1530289</v>
      </c>
      <c r="AH94" s="149">
        <v>1521901</v>
      </c>
      <c r="AI94" s="149">
        <v>1500044</v>
      </c>
      <c r="AJ94" s="149">
        <v>1480606</v>
      </c>
      <c r="AK94" s="149">
        <v>1459360</v>
      </c>
      <c r="AL94" s="149">
        <v>1445004</v>
      </c>
      <c r="AM94" s="149">
        <v>1422753</v>
      </c>
      <c r="AN94" s="149">
        <v>1401188</v>
      </c>
      <c r="AO94" s="149">
        <v>1381546</v>
      </c>
      <c r="AP94" s="149">
        <v>1247557</v>
      </c>
      <c r="AQ94" s="149">
        <v>1228727.58647</v>
      </c>
      <c r="AR94" s="149">
        <f>SUM(AR95:AR98)</f>
        <v>1172512.8231400009</v>
      </c>
      <c r="AS94" s="149">
        <f>SUM(AS95:AS98)</f>
        <v>1125663.3797899997</v>
      </c>
      <c r="AT94" s="149">
        <f>SUM(AT95:AT98)</f>
        <v>1088346.3510700001</v>
      </c>
    </row>
    <row r="95" spans="1:46">
      <c r="A95" s="194"/>
      <c r="B95" s="158" t="s">
        <v>65</v>
      </c>
      <c r="C95" s="152">
        <v>0</v>
      </c>
      <c r="D95" s="152">
        <v>0</v>
      </c>
      <c r="E95" s="152">
        <v>0</v>
      </c>
      <c r="F95" s="152">
        <v>0</v>
      </c>
      <c r="G95" s="152">
        <v>0</v>
      </c>
      <c r="H95" s="152">
        <v>0</v>
      </c>
      <c r="I95" s="152">
        <v>0</v>
      </c>
      <c r="J95" s="152">
        <v>0</v>
      </c>
      <c r="K95" s="152">
        <v>0</v>
      </c>
      <c r="L95" s="152">
        <v>0</v>
      </c>
      <c r="M95" s="152">
        <v>0</v>
      </c>
      <c r="N95" s="152">
        <v>0</v>
      </c>
      <c r="O95" s="152">
        <v>0</v>
      </c>
      <c r="P95" s="152">
        <v>0</v>
      </c>
      <c r="Q95" s="152">
        <v>0</v>
      </c>
      <c r="R95" s="152">
        <v>0</v>
      </c>
      <c r="S95" s="152">
        <v>0</v>
      </c>
      <c r="T95" s="152">
        <v>0</v>
      </c>
      <c r="U95" s="152">
        <v>0</v>
      </c>
      <c r="V95" s="152">
        <v>0</v>
      </c>
      <c r="W95" s="152">
        <v>0</v>
      </c>
      <c r="X95" s="152">
        <v>0</v>
      </c>
      <c r="Y95" s="152">
        <v>0</v>
      </c>
      <c r="Z95" s="152">
        <v>0</v>
      </c>
      <c r="AA95" s="152">
        <v>0</v>
      </c>
      <c r="AB95" s="152">
        <v>0</v>
      </c>
      <c r="AC95" s="152">
        <v>0</v>
      </c>
      <c r="AD95" s="152">
        <v>0</v>
      </c>
      <c r="AE95" s="152">
        <v>0</v>
      </c>
      <c r="AF95" s="152">
        <v>0</v>
      </c>
      <c r="AG95" s="152">
        <v>0</v>
      </c>
      <c r="AH95" s="152">
        <v>0</v>
      </c>
      <c r="AI95" s="152">
        <v>0</v>
      </c>
      <c r="AJ95" s="152">
        <v>0</v>
      </c>
      <c r="AK95" s="152">
        <v>0</v>
      </c>
      <c r="AL95" s="152">
        <v>0</v>
      </c>
      <c r="AM95" s="152">
        <v>0</v>
      </c>
      <c r="AN95" s="152">
        <v>0</v>
      </c>
      <c r="AO95" s="152">
        <v>0</v>
      </c>
      <c r="AP95" s="152">
        <v>0</v>
      </c>
      <c r="AQ95" s="152">
        <v>0</v>
      </c>
      <c r="AR95" s="152">
        <v>0</v>
      </c>
      <c r="AS95" s="152">
        <v>0</v>
      </c>
      <c r="AT95" s="152">
        <v>0</v>
      </c>
    </row>
    <row r="96" spans="1:46">
      <c r="A96" s="194"/>
      <c r="B96" s="158" t="s">
        <v>66</v>
      </c>
      <c r="C96" s="152">
        <v>1889239.5747099996</v>
      </c>
      <c r="D96" s="152">
        <v>1879214.4947600001</v>
      </c>
      <c r="E96" s="152">
        <v>1864058.2633400003</v>
      </c>
      <c r="F96" s="152">
        <v>1857167.6907799998</v>
      </c>
      <c r="G96" s="152">
        <v>1842515.9016400003</v>
      </c>
      <c r="H96" s="152">
        <v>1829711.5727300001</v>
      </c>
      <c r="I96" s="152">
        <v>1811286.0249799998</v>
      </c>
      <c r="J96" s="152">
        <v>1807962.9638500002</v>
      </c>
      <c r="K96" s="152">
        <v>1790732.0049899998</v>
      </c>
      <c r="L96" s="152">
        <v>1772928.7300699998</v>
      </c>
      <c r="M96" s="152">
        <v>1759371.75523</v>
      </c>
      <c r="N96" s="152">
        <v>1758462.8</v>
      </c>
      <c r="O96" s="152">
        <v>1753934.14576</v>
      </c>
      <c r="P96" s="152">
        <v>1739711.4079700001</v>
      </c>
      <c r="Q96" s="152">
        <v>1723206.2390699999</v>
      </c>
      <c r="R96" s="152">
        <v>1725086.1483399998</v>
      </c>
      <c r="S96" s="152">
        <v>1704515.1846800002</v>
      </c>
      <c r="T96" s="152">
        <v>1685191.4778699998</v>
      </c>
      <c r="U96" s="152">
        <v>1700103.5</v>
      </c>
      <c r="V96" s="152">
        <v>1708388.82</v>
      </c>
      <c r="W96" s="152">
        <v>1686868.33</v>
      </c>
      <c r="X96" s="152">
        <v>1676350</v>
      </c>
      <c r="Y96" s="152">
        <v>1648188</v>
      </c>
      <c r="Z96" s="152">
        <v>1639219</v>
      </c>
      <c r="AA96" s="152">
        <v>1615776</v>
      </c>
      <c r="AB96" s="152">
        <v>1598874</v>
      </c>
      <c r="AC96" s="152">
        <v>1586836</v>
      </c>
      <c r="AD96" s="152">
        <v>1576321</v>
      </c>
      <c r="AE96" s="152">
        <v>1555168</v>
      </c>
      <c r="AF96" s="152">
        <v>1537040</v>
      </c>
      <c r="AG96" s="152">
        <v>1529698</v>
      </c>
      <c r="AH96" s="152">
        <v>1521323</v>
      </c>
      <c r="AI96" s="152">
        <v>1499478</v>
      </c>
      <c r="AJ96" s="152">
        <v>1479990</v>
      </c>
      <c r="AK96" s="152">
        <v>1458759</v>
      </c>
      <c r="AL96" s="152">
        <v>1444417</v>
      </c>
      <c r="AM96" s="152">
        <v>1422180</v>
      </c>
      <c r="AN96" s="152">
        <v>1400630</v>
      </c>
      <c r="AO96" s="152">
        <v>1381002</v>
      </c>
      <c r="AP96" s="152">
        <v>1247027</v>
      </c>
      <c r="AQ96" s="152">
        <v>1228212.1408299999</v>
      </c>
      <c r="AR96" s="152">
        <v>1172011.6415100009</v>
      </c>
      <c r="AS96" s="152">
        <v>1125176.4621499996</v>
      </c>
      <c r="AT96" s="152">
        <v>1087809.10247</v>
      </c>
    </row>
    <row r="97" spans="1:46">
      <c r="A97" s="194"/>
      <c r="B97" s="158" t="s">
        <v>67</v>
      </c>
      <c r="C97" s="152">
        <v>596.47668999999996</v>
      </c>
      <c r="D97" s="152">
        <v>640.89179999999999</v>
      </c>
      <c r="E97" s="152">
        <v>705.55513999999994</v>
      </c>
      <c r="F97" s="152">
        <v>836.83453999999983</v>
      </c>
      <c r="G97" s="152">
        <v>812.30506999999989</v>
      </c>
      <c r="H97" s="152">
        <v>772.85989999999993</v>
      </c>
      <c r="I97" s="152">
        <v>833.44357000000014</v>
      </c>
      <c r="J97" s="152">
        <v>805.40091000000029</v>
      </c>
      <c r="K97" s="152">
        <v>761.88010000000008</v>
      </c>
      <c r="L97" s="152">
        <v>731.77413000000001</v>
      </c>
      <c r="M97" s="152">
        <v>690.0099100000001</v>
      </c>
      <c r="N97" s="152">
        <v>792.97578999999996</v>
      </c>
      <c r="O97" s="152">
        <v>762.37530000000004</v>
      </c>
      <c r="P97" s="152">
        <v>732.18203000000005</v>
      </c>
      <c r="Q97" s="152">
        <v>702.48910000000001</v>
      </c>
      <c r="R97" s="152">
        <v>673.23829000000001</v>
      </c>
      <c r="S97" s="152">
        <v>7360.3360599999996</v>
      </c>
      <c r="T97" s="152">
        <v>7660.2640999999994</v>
      </c>
      <c r="U97" s="152">
        <v>587.72</v>
      </c>
      <c r="V97" s="152">
        <v>562.62</v>
      </c>
      <c r="W97" s="152">
        <v>533.37</v>
      </c>
      <c r="X97" s="152">
        <v>512</v>
      </c>
      <c r="Y97" s="152">
        <v>502</v>
      </c>
      <c r="Z97" s="152">
        <v>708</v>
      </c>
      <c r="AA97" s="152">
        <v>689</v>
      </c>
      <c r="AB97" s="152">
        <v>671</v>
      </c>
      <c r="AC97" s="152">
        <v>655</v>
      </c>
      <c r="AD97" s="152">
        <v>639</v>
      </c>
      <c r="AE97" s="152">
        <v>623</v>
      </c>
      <c r="AF97" s="152">
        <v>607</v>
      </c>
      <c r="AG97" s="152">
        <v>591</v>
      </c>
      <c r="AH97" s="152">
        <v>578</v>
      </c>
      <c r="AI97" s="152">
        <v>566</v>
      </c>
      <c r="AJ97" s="152">
        <v>616</v>
      </c>
      <c r="AK97" s="152">
        <v>601</v>
      </c>
      <c r="AL97" s="152">
        <v>587</v>
      </c>
      <c r="AM97" s="152">
        <v>573</v>
      </c>
      <c r="AN97" s="152">
        <v>558</v>
      </c>
      <c r="AO97" s="152">
        <v>544</v>
      </c>
      <c r="AP97" s="152">
        <v>530</v>
      </c>
      <c r="AQ97" s="152">
        <v>515.44564000000003</v>
      </c>
      <c r="AR97" s="152">
        <v>501.18162999999976</v>
      </c>
      <c r="AS97" s="152">
        <v>486.91763999999978</v>
      </c>
      <c r="AT97" s="152">
        <v>537.2485999999999</v>
      </c>
    </row>
    <row r="98" spans="1:46">
      <c r="A98" s="195"/>
      <c r="B98" s="318" t="s">
        <v>68</v>
      </c>
      <c r="C98" s="152">
        <v>0</v>
      </c>
      <c r="D98" s="152">
        <v>0</v>
      </c>
      <c r="E98" s="152">
        <v>0</v>
      </c>
      <c r="F98" s="152">
        <v>0</v>
      </c>
      <c r="G98" s="152">
        <v>0</v>
      </c>
      <c r="H98" s="152">
        <v>0</v>
      </c>
      <c r="I98" s="152">
        <v>0</v>
      </c>
      <c r="J98" s="152">
        <v>0</v>
      </c>
      <c r="K98" s="152">
        <v>0</v>
      </c>
      <c r="L98" s="152">
        <v>0</v>
      </c>
      <c r="M98" s="152">
        <v>0</v>
      </c>
      <c r="N98" s="152">
        <v>0</v>
      </c>
      <c r="O98" s="152">
        <v>0</v>
      </c>
      <c r="P98" s="152">
        <v>0</v>
      </c>
      <c r="Q98" s="152">
        <v>0</v>
      </c>
      <c r="R98" s="152">
        <v>0</v>
      </c>
      <c r="S98" s="152">
        <v>0</v>
      </c>
      <c r="T98" s="152">
        <v>0</v>
      </c>
      <c r="U98" s="152">
        <v>0</v>
      </c>
      <c r="V98" s="152">
        <v>0</v>
      </c>
      <c r="W98" s="152">
        <v>0</v>
      </c>
      <c r="X98" s="152">
        <v>0</v>
      </c>
      <c r="Y98" s="152">
        <v>0</v>
      </c>
      <c r="Z98" s="152">
        <v>0</v>
      </c>
      <c r="AA98" s="152">
        <v>0</v>
      </c>
      <c r="AB98" s="152">
        <v>0</v>
      </c>
      <c r="AC98" s="152">
        <v>0</v>
      </c>
      <c r="AD98" s="152">
        <v>0</v>
      </c>
      <c r="AE98" s="152">
        <v>0</v>
      </c>
      <c r="AF98" s="152">
        <v>0</v>
      </c>
      <c r="AG98" s="152">
        <v>0</v>
      </c>
      <c r="AH98" s="152">
        <v>0</v>
      </c>
      <c r="AI98" s="152">
        <v>0</v>
      </c>
      <c r="AJ98" s="152">
        <v>0</v>
      </c>
      <c r="AK98" s="152">
        <v>0</v>
      </c>
      <c r="AL98" s="152">
        <v>0</v>
      </c>
      <c r="AM98" s="152">
        <v>0</v>
      </c>
      <c r="AN98" s="152">
        <v>0</v>
      </c>
      <c r="AO98" s="152">
        <v>0</v>
      </c>
      <c r="AP98" s="152">
        <v>0</v>
      </c>
      <c r="AQ98" s="152">
        <v>0</v>
      </c>
      <c r="AR98" s="152">
        <v>0</v>
      </c>
      <c r="AS98" s="152">
        <v>0</v>
      </c>
      <c r="AT98" s="152">
        <v>0</v>
      </c>
    </row>
    <row r="99" spans="1:46">
      <c r="A99" s="193"/>
      <c r="B99" s="161" t="s">
        <v>69</v>
      </c>
      <c r="C99" s="162">
        <v>2146167.9216299998</v>
      </c>
      <c r="D99" s="162">
        <v>2188630.7724400004</v>
      </c>
      <c r="E99" s="162">
        <v>2211718.5372800003</v>
      </c>
      <c r="F99" s="162">
        <v>2204472.9175299997</v>
      </c>
      <c r="G99" s="162">
        <v>2236224.19013</v>
      </c>
      <c r="H99" s="162">
        <v>2227919.3739</v>
      </c>
      <c r="I99" s="162">
        <v>2206100.7039899998</v>
      </c>
      <c r="J99" s="162">
        <v>2130490.0794200003</v>
      </c>
      <c r="K99" s="162">
        <v>2172174.8335499996</v>
      </c>
      <c r="L99" s="162">
        <v>2151854.3209299999</v>
      </c>
      <c r="M99" s="162">
        <v>2129798.90448</v>
      </c>
      <c r="N99" s="162">
        <v>2126310.5184400002</v>
      </c>
      <c r="O99" s="162">
        <v>2050123.6672499999</v>
      </c>
      <c r="P99" s="162">
        <v>2095288.3341300001</v>
      </c>
      <c r="Q99" s="162">
        <v>2159801.9197800001</v>
      </c>
      <c r="R99" s="162">
        <v>2073202.2561199998</v>
      </c>
      <c r="S99" s="162">
        <v>2091035.2642900001</v>
      </c>
      <c r="T99" s="162">
        <v>2111960.9948999998</v>
      </c>
      <c r="U99" s="162">
        <v>2097924.8777000001</v>
      </c>
      <c r="V99" s="162">
        <v>2112585.98</v>
      </c>
      <c r="W99" s="162">
        <v>2129106.5</v>
      </c>
      <c r="X99" s="162">
        <v>2133051</v>
      </c>
      <c r="Y99" s="162">
        <v>2022969</v>
      </c>
      <c r="Z99" s="162">
        <v>2100260</v>
      </c>
      <c r="AA99" s="162">
        <v>2126921</v>
      </c>
      <c r="AB99" s="162">
        <v>2086076</v>
      </c>
      <c r="AC99" s="162">
        <v>2310003</v>
      </c>
      <c r="AD99" s="162">
        <v>2234182</v>
      </c>
      <c r="AE99" s="162">
        <v>2182809</v>
      </c>
      <c r="AF99" s="162">
        <v>2061196</v>
      </c>
      <c r="AG99" s="162">
        <v>2107619</v>
      </c>
      <c r="AH99" s="162">
        <v>2127681</v>
      </c>
      <c r="AI99" s="162">
        <v>1915600</v>
      </c>
      <c r="AJ99" s="162">
        <v>1959160</v>
      </c>
      <c r="AK99" s="162">
        <v>1936220</v>
      </c>
      <c r="AL99" s="162">
        <v>1942559</v>
      </c>
      <c r="AM99" s="162">
        <v>1888490</v>
      </c>
      <c r="AN99" s="162">
        <v>1910522</v>
      </c>
      <c r="AO99" s="162">
        <v>1868174</v>
      </c>
      <c r="AP99" s="162">
        <v>1792334</v>
      </c>
      <c r="AQ99" s="162">
        <v>1809120.58036</v>
      </c>
      <c r="AR99" s="162">
        <f>AR80+AR64</f>
        <v>1791771.908980001</v>
      </c>
      <c r="AS99" s="162">
        <f>AS80+AS64</f>
        <v>1780103.5202799996</v>
      </c>
      <c r="AT99" s="162">
        <f>AT80+AT64</f>
        <v>1483183.92936</v>
      </c>
    </row>
    <row r="100" spans="1:46" ht="15" thickBot="1"/>
    <row r="101" spans="1:46" ht="16" customHeight="1" thickTop="1" thickBot="1">
      <c r="A101" s="185"/>
      <c r="B101" s="27" t="s">
        <v>70</v>
      </c>
      <c r="C101" s="400">
        <v>2015</v>
      </c>
      <c r="D101" s="391"/>
      <c r="E101" s="391"/>
      <c r="F101" s="399"/>
      <c r="G101" s="392">
        <v>2016</v>
      </c>
      <c r="H101" s="391"/>
      <c r="I101" s="391"/>
      <c r="J101" s="399"/>
      <c r="K101" s="392">
        <v>2017</v>
      </c>
      <c r="L101" s="391"/>
      <c r="M101" s="391"/>
      <c r="N101" s="399"/>
      <c r="O101" s="392">
        <v>2018</v>
      </c>
      <c r="P101" s="391"/>
      <c r="Q101" s="391"/>
      <c r="R101" s="399"/>
      <c r="S101" s="392">
        <v>2019</v>
      </c>
      <c r="T101" s="391"/>
      <c r="U101" s="391"/>
      <c r="V101" s="399"/>
      <c r="W101" s="392">
        <v>2020</v>
      </c>
      <c r="X101" s="391"/>
      <c r="Y101" s="391"/>
      <c r="Z101" s="399"/>
      <c r="AA101" s="392">
        <v>2021</v>
      </c>
      <c r="AB101" s="391"/>
      <c r="AC101" s="391"/>
      <c r="AD101" s="399"/>
      <c r="AE101" s="392">
        <v>2022</v>
      </c>
      <c r="AF101" s="391"/>
      <c r="AG101" s="391"/>
      <c r="AH101" s="399"/>
      <c r="AI101" s="392">
        <v>2023</v>
      </c>
      <c r="AJ101" s="391"/>
      <c r="AK101" s="391"/>
      <c r="AL101" s="399"/>
      <c r="AM101" s="392">
        <v>2024</v>
      </c>
      <c r="AN101" s="391"/>
      <c r="AO101" s="391"/>
      <c r="AP101" s="399"/>
      <c r="AQ101" s="393">
        <v>2025</v>
      </c>
      <c r="AR101" s="394"/>
      <c r="AS101" s="394"/>
      <c r="AT101" s="394"/>
    </row>
    <row r="102" spans="1:46" ht="16" customHeight="1" thickTop="1">
      <c r="A102" s="185"/>
      <c r="B102" s="28" t="s">
        <v>97</v>
      </c>
      <c r="C102" s="29" t="s">
        <v>0</v>
      </c>
      <c r="D102" s="29" t="s">
        <v>1</v>
      </c>
      <c r="E102" s="29" t="s">
        <v>2</v>
      </c>
      <c r="F102" s="29" t="s">
        <v>3</v>
      </c>
      <c r="G102" s="29" t="s">
        <v>4</v>
      </c>
      <c r="H102" s="29" t="s">
        <v>5</v>
      </c>
      <c r="I102" s="29" t="s">
        <v>6</v>
      </c>
      <c r="J102" s="29" t="s">
        <v>7</v>
      </c>
      <c r="K102" s="29" t="s">
        <v>8</v>
      </c>
      <c r="L102" s="29" t="s">
        <v>90</v>
      </c>
      <c r="M102" s="29" t="s">
        <v>102</v>
      </c>
      <c r="N102" s="29" t="s">
        <v>103</v>
      </c>
      <c r="O102" s="29" t="s">
        <v>104</v>
      </c>
      <c r="P102" s="29" t="s">
        <v>106</v>
      </c>
      <c r="Q102" s="29" t="s">
        <v>107</v>
      </c>
      <c r="R102" s="29" t="s">
        <v>108</v>
      </c>
      <c r="S102" s="29" t="s">
        <v>109</v>
      </c>
      <c r="T102" s="29" t="s">
        <v>111</v>
      </c>
      <c r="U102" s="29" t="s">
        <v>116</v>
      </c>
      <c r="V102" s="29" t="s">
        <v>117</v>
      </c>
      <c r="W102" s="29" t="s">
        <v>159</v>
      </c>
      <c r="X102" s="29" t="s">
        <v>178</v>
      </c>
      <c r="Y102" s="29" t="s">
        <v>181</v>
      </c>
      <c r="Z102" s="29" t="s">
        <v>197</v>
      </c>
      <c r="AA102" s="29" t="s">
        <v>199</v>
      </c>
      <c r="AB102" s="29" t="s">
        <v>201</v>
      </c>
      <c r="AC102" s="29" t="s">
        <v>204</v>
      </c>
      <c r="AD102" s="29" t="s">
        <v>206</v>
      </c>
      <c r="AE102" s="29" t="s">
        <v>209</v>
      </c>
      <c r="AF102" s="29" t="s">
        <v>214</v>
      </c>
      <c r="AG102" s="29" t="s">
        <v>222</v>
      </c>
      <c r="AH102" s="29" t="s">
        <v>226</v>
      </c>
      <c r="AI102" s="29" t="s">
        <v>244</v>
      </c>
      <c r="AJ102" s="29" t="s">
        <v>248</v>
      </c>
      <c r="AK102" s="29" t="s">
        <v>266</v>
      </c>
      <c r="AL102" s="29" t="str">
        <f t="shared" ref="AL102:AQ102" si="8">AL8</f>
        <v>4T23</v>
      </c>
      <c r="AM102" s="29" t="str">
        <f t="shared" si="8"/>
        <v>1T24</v>
      </c>
      <c r="AN102" s="29" t="str">
        <f t="shared" si="8"/>
        <v>2T24</v>
      </c>
      <c r="AO102" s="29" t="str">
        <f t="shared" si="8"/>
        <v>3T24</v>
      </c>
      <c r="AP102" s="29" t="str">
        <f t="shared" si="8"/>
        <v>4T24</v>
      </c>
      <c r="AQ102" s="29" t="str">
        <f t="shared" si="8"/>
        <v>1T25</v>
      </c>
      <c r="AR102" s="29" t="str">
        <f>AR8</f>
        <v>2T25</v>
      </c>
      <c r="AS102" s="29" t="str">
        <f>AS8</f>
        <v>3T25</v>
      </c>
      <c r="AT102" s="29" t="str">
        <f>AT8</f>
        <v>4T25</v>
      </c>
    </row>
    <row r="103" spans="1:46">
      <c r="A103" s="193"/>
      <c r="B103" s="154" t="s">
        <v>71</v>
      </c>
      <c r="C103" s="149">
        <v>196983.94211</v>
      </c>
      <c r="D103" s="149">
        <v>162771.43984000001</v>
      </c>
      <c r="E103" s="149">
        <v>179022.34106999997</v>
      </c>
      <c r="F103" s="149">
        <v>163946.20468</v>
      </c>
      <c r="G103" s="149">
        <v>208101.81152000002</v>
      </c>
      <c r="H103" s="149">
        <v>222444.45203000001</v>
      </c>
      <c r="I103" s="149">
        <v>232514.22959999999</v>
      </c>
      <c r="J103" s="149">
        <v>227328.13933999991</v>
      </c>
      <c r="K103" s="149">
        <v>254912.40469</v>
      </c>
      <c r="L103" s="149">
        <v>264629.05805999995</v>
      </c>
      <c r="M103" s="149">
        <v>263072.65852999996</v>
      </c>
      <c r="N103" s="149">
        <v>317882.94883000001</v>
      </c>
      <c r="O103" s="149">
        <v>269733.55015999998</v>
      </c>
      <c r="P103" s="149">
        <v>255988.46647000001</v>
      </c>
      <c r="Q103" s="149">
        <v>318408.29162999999</v>
      </c>
      <c r="R103" s="149">
        <v>205006.07745999997</v>
      </c>
      <c r="S103" s="149">
        <v>216250.05965999997</v>
      </c>
      <c r="T103" s="149">
        <v>239020.83981</v>
      </c>
      <c r="U103" s="149">
        <v>220836.76617999998</v>
      </c>
      <c r="V103" s="149">
        <v>223787.3</v>
      </c>
      <c r="W103" s="149">
        <v>225586.61</v>
      </c>
      <c r="X103" s="149">
        <v>205374</v>
      </c>
      <c r="Y103" s="149">
        <v>136997</v>
      </c>
      <c r="Z103" s="149">
        <v>215344</v>
      </c>
      <c r="AA103" s="149">
        <v>221310</v>
      </c>
      <c r="AB103" s="149">
        <v>226249</v>
      </c>
      <c r="AC103" s="149">
        <v>374119</v>
      </c>
      <c r="AD103" s="149">
        <v>190012</v>
      </c>
      <c r="AE103" s="149">
        <v>263224</v>
      </c>
      <c r="AF103" s="149">
        <v>231743</v>
      </c>
      <c r="AG103" s="149">
        <v>240696</v>
      </c>
      <c r="AH103" s="149">
        <v>294947</v>
      </c>
      <c r="AI103" s="149">
        <v>284475</v>
      </c>
      <c r="AJ103" s="149">
        <v>334429</v>
      </c>
      <c r="AK103" s="149">
        <v>225461</v>
      </c>
      <c r="AL103" s="149">
        <v>242645</v>
      </c>
      <c r="AM103" s="149">
        <v>227121</v>
      </c>
      <c r="AN103" s="149">
        <v>225389.51092</v>
      </c>
      <c r="AO103" s="149">
        <v>234479.26764000001</v>
      </c>
      <c r="AP103" s="149">
        <v>231608.72586999999</v>
      </c>
      <c r="AQ103" s="149">
        <v>228368.75167999999</v>
      </c>
      <c r="AR103" s="149">
        <f>SUM(AR104:AR122)</f>
        <v>181383.15131999998</v>
      </c>
      <c r="AS103" s="149">
        <f>SUM(AS104:AS122)</f>
        <v>186716.39441000004</v>
      </c>
      <c r="AT103" s="149">
        <f>SUM(AT104:AT122)</f>
        <v>201850.29869</v>
      </c>
    </row>
    <row r="104" spans="1:46">
      <c r="A104" s="193"/>
      <c r="B104" s="163" t="s">
        <v>72</v>
      </c>
      <c r="C104" s="152">
        <v>49425.318770000005</v>
      </c>
      <c r="D104" s="152">
        <v>81329.774330000015</v>
      </c>
      <c r="E104" s="152">
        <v>94644.460579999984</v>
      </c>
      <c r="F104" s="152">
        <v>73476.755740000008</v>
      </c>
      <c r="G104" s="152">
        <v>92712.090930000006</v>
      </c>
      <c r="H104" s="152">
        <v>90769.577120000002</v>
      </c>
      <c r="I104" s="152">
        <v>76253.224839999981</v>
      </c>
      <c r="J104" s="152">
        <v>54388</v>
      </c>
      <c r="K104" s="152">
        <v>132312.90897999998</v>
      </c>
      <c r="L104" s="152">
        <v>135459.35045999999</v>
      </c>
      <c r="M104" s="152">
        <v>107996.71950000001</v>
      </c>
      <c r="N104" s="152">
        <v>81355.665269999998</v>
      </c>
      <c r="O104" s="152">
        <v>112305.58065</v>
      </c>
      <c r="P104" s="152">
        <v>92298.970189999993</v>
      </c>
      <c r="Q104" s="152">
        <v>146276.94108000002</v>
      </c>
      <c r="R104" s="152">
        <v>62145.435840000006</v>
      </c>
      <c r="S104" s="152">
        <v>78494.812449999998</v>
      </c>
      <c r="T104" s="152">
        <v>109269.46613</v>
      </c>
      <c r="U104" s="152">
        <v>82410.663069999995</v>
      </c>
      <c r="V104" s="152">
        <v>69288.210000000006</v>
      </c>
      <c r="W104" s="152">
        <v>92360.61</v>
      </c>
      <c r="X104" s="152">
        <v>78260</v>
      </c>
      <c r="Y104" s="152">
        <v>69658</v>
      </c>
      <c r="Z104" s="152">
        <v>79999</v>
      </c>
      <c r="AA104" s="152">
        <v>73408</v>
      </c>
      <c r="AB104" s="152">
        <v>65299</v>
      </c>
      <c r="AC104" s="152">
        <v>183851</v>
      </c>
      <c r="AD104" s="152">
        <v>88554</v>
      </c>
      <c r="AE104" s="152">
        <v>55658</v>
      </c>
      <c r="AF104" s="152">
        <v>54648</v>
      </c>
      <c r="AG104" s="152">
        <v>56833</v>
      </c>
      <c r="AH104" s="152">
        <v>57119</v>
      </c>
      <c r="AI104" s="152">
        <v>50969</v>
      </c>
      <c r="AJ104" s="152">
        <v>51933</v>
      </c>
      <c r="AK104" s="152">
        <v>45690</v>
      </c>
      <c r="AL104" s="152">
        <v>53480</v>
      </c>
      <c r="AM104" s="152">
        <v>52226</v>
      </c>
      <c r="AN104" s="152">
        <v>44162</v>
      </c>
      <c r="AO104" s="152">
        <v>48974</v>
      </c>
      <c r="AP104" s="152">
        <v>48120</v>
      </c>
      <c r="AQ104" s="152">
        <v>56316.588609999999</v>
      </c>
      <c r="AR104" s="152">
        <v>63900.858049999995</v>
      </c>
      <c r="AS104" s="152">
        <v>65135.636719999995</v>
      </c>
      <c r="AT104" s="152">
        <v>77792.698340000003</v>
      </c>
    </row>
    <row r="105" spans="1:46">
      <c r="A105" s="193"/>
      <c r="B105" s="163" t="s">
        <v>207</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v>0</v>
      </c>
      <c r="AE105" s="152">
        <v>0</v>
      </c>
      <c r="AF105" s="152">
        <v>0</v>
      </c>
      <c r="AG105" s="152">
        <v>0</v>
      </c>
      <c r="AH105" s="152">
        <v>0</v>
      </c>
      <c r="AI105" s="152">
        <v>0</v>
      </c>
      <c r="AJ105" s="152">
        <v>0</v>
      </c>
      <c r="AK105" s="152">
        <v>0</v>
      </c>
      <c r="AL105" s="152">
        <v>0</v>
      </c>
      <c r="AM105" s="152">
        <v>0</v>
      </c>
      <c r="AN105" s="152">
        <v>0</v>
      </c>
      <c r="AO105" s="152">
        <v>0</v>
      </c>
      <c r="AP105" s="152">
        <v>0</v>
      </c>
      <c r="AQ105" s="152">
        <v>0</v>
      </c>
      <c r="AR105" s="152">
        <v>0</v>
      </c>
      <c r="AS105" s="152">
        <v>0</v>
      </c>
      <c r="AT105" s="152">
        <v>0</v>
      </c>
    </row>
    <row r="106" spans="1:46">
      <c r="A106" s="193"/>
      <c r="B106" s="163" t="s">
        <v>74</v>
      </c>
      <c r="C106" s="152">
        <v>12462.175549999998</v>
      </c>
      <c r="D106" s="152">
        <v>15380.689910000001</v>
      </c>
      <c r="E106" s="152">
        <v>10665.927699999997</v>
      </c>
      <c r="F106" s="152">
        <v>13651.655339999999</v>
      </c>
      <c r="G106" s="152">
        <v>14920.00275</v>
      </c>
      <c r="H106" s="152">
        <v>13149.10565</v>
      </c>
      <c r="I106" s="152">
        <v>14189.92165</v>
      </c>
      <c r="J106" s="152">
        <v>18919.080510000003</v>
      </c>
      <c r="K106" s="152">
        <v>18961.023080000003</v>
      </c>
      <c r="L106" s="152">
        <v>17311.64676</v>
      </c>
      <c r="M106" s="152">
        <v>23220.484909999992</v>
      </c>
      <c r="N106" s="152">
        <v>20470.959129999999</v>
      </c>
      <c r="O106" s="152">
        <v>24012.158380000001</v>
      </c>
      <c r="P106" s="152">
        <v>26660.30257</v>
      </c>
      <c r="Q106" s="152">
        <v>30606.477219999997</v>
      </c>
      <c r="R106" s="152">
        <v>28462.560129999998</v>
      </c>
      <c r="S106" s="152">
        <v>25011.737809999999</v>
      </c>
      <c r="T106" s="152">
        <v>24369.065549999999</v>
      </c>
      <c r="U106" s="152">
        <v>26966.240020000001</v>
      </c>
      <c r="V106" s="152">
        <v>34538.300000000003</v>
      </c>
      <c r="W106" s="152">
        <v>28124.720000000001</v>
      </c>
      <c r="X106" s="152">
        <v>33891</v>
      </c>
      <c r="Y106" s="152">
        <v>32352</v>
      </c>
      <c r="Z106" s="152">
        <v>32200</v>
      </c>
      <c r="AA106" s="152">
        <v>29262</v>
      </c>
      <c r="AB106" s="152">
        <v>39011</v>
      </c>
      <c r="AC106" s="152">
        <v>46917</v>
      </c>
      <c r="AD106" s="152">
        <v>42231</v>
      </c>
      <c r="AE106" s="152">
        <v>43723</v>
      </c>
      <c r="AF106" s="152">
        <v>51626</v>
      </c>
      <c r="AG106" s="152">
        <v>57055</v>
      </c>
      <c r="AH106" s="152">
        <v>58118</v>
      </c>
      <c r="AI106" s="152">
        <v>51879</v>
      </c>
      <c r="AJ106" s="152">
        <v>56610</v>
      </c>
      <c r="AK106" s="152">
        <v>42610</v>
      </c>
      <c r="AL106" s="152">
        <v>45300</v>
      </c>
      <c r="AM106" s="152">
        <v>44007</v>
      </c>
      <c r="AN106" s="152">
        <v>46327</v>
      </c>
      <c r="AO106" s="152">
        <v>52822</v>
      </c>
      <c r="AP106" s="152">
        <v>51739</v>
      </c>
      <c r="AQ106" s="152">
        <v>50553.677619999995</v>
      </c>
      <c r="AR106" s="152">
        <v>5388.4169000000056</v>
      </c>
      <c r="AS106" s="152">
        <v>9401.133920000002</v>
      </c>
      <c r="AT106" s="152">
        <v>9557.4817700000003</v>
      </c>
    </row>
    <row r="107" spans="1:46">
      <c r="A107" s="193"/>
      <c r="B107" s="163" t="s">
        <v>105</v>
      </c>
      <c r="C107" s="152">
        <v>969.05534</v>
      </c>
      <c r="D107" s="152">
        <v>882.70677999999998</v>
      </c>
      <c r="E107" s="152">
        <v>1235.0918900000001</v>
      </c>
      <c r="F107" s="152">
        <v>1647.3248399999998</v>
      </c>
      <c r="G107" s="152">
        <v>1708.8066200000001</v>
      </c>
      <c r="H107" s="152">
        <v>1551.1482900000001</v>
      </c>
      <c r="I107" s="152">
        <v>1447.3750100000002</v>
      </c>
      <c r="J107" s="152">
        <v>1404.9517400000002</v>
      </c>
      <c r="K107" s="152">
        <v>2895.7875599999998</v>
      </c>
      <c r="L107" s="152">
        <v>4395.6369699999996</v>
      </c>
      <c r="M107" s="152">
        <v>4838.6078499999994</v>
      </c>
      <c r="N107" s="152">
        <v>2548.7506100000001</v>
      </c>
      <c r="O107" s="152">
        <v>2803.23218</v>
      </c>
      <c r="P107" s="152">
        <v>3259.8008200000004</v>
      </c>
      <c r="Q107" s="152">
        <v>3421.0617000000002</v>
      </c>
      <c r="R107" s="152">
        <v>2641.3996099999999</v>
      </c>
      <c r="S107" s="152">
        <v>2696.4314399999998</v>
      </c>
      <c r="T107" s="152">
        <v>3904.4380999999998</v>
      </c>
      <c r="U107" s="152">
        <v>3942.3147599999998</v>
      </c>
      <c r="V107" s="152">
        <v>2586.6799999999998</v>
      </c>
      <c r="W107" s="152">
        <v>2988.53</v>
      </c>
      <c r="X107" s="152">
        <v>2737</v>
      </c>
      <c r="Y107" s="152">
        <v>3098</v>
      </c>
      <c r="Z107" s="152">
        <v>2811</v>
      </c>
      <c r="AA107" s="152">
        <v>3148</v>
      </c>
      <c r="AB107" s="152">
        <v>3029</v>
      </c>
      <c r="AC107" s="152">
        <v>3320</v>
      </c>
      <c r="AD107" s="152">
        <v>2799</v>
      </c>
      <c r="AE107" s="152">
        <v>3959</v>
      </c>
      <c r="AF107" s="152">
        <v>5670</v>
      </c>
      <c r="AG107" s="152">
        <v>7574</v>
      </c>
      <c r="AH107" s="152">
        <v>9685</v>
      </c>
      <c r="AI107" s="152">
        <v>4638</v>
      </c>
      <c r="AJ107" s="152">
        <v>5688</v>
      </c>
      <c r="AK107" s="152">
        <v>8212</v>
      </c>
      <c r="AL107" s="152">
        <v>9814</v>
      </c>
      <c r="AM107" s="152">
        <v>4198</v>
      </c>
      <c r="AN107" s="152">
        <v>5661</v>
      </c>
      <c r="AO107" s="152">
        <v>7922</v>
      </c>
      <c r="AP107" s="152">
        <v>8683</v>
      </c>
      <c r="AQ107" s="152">
        <v>4369.6392800000003</v>
      </c>
      <c r="AR107" s="152">
        <v>2674.7599199999995</v>
      </c>
      <c r="AS107" s="152">
        <v>3063.9226400000002</v>
      </c>
      <c r="AT107" s="152">
        <v>2386.8078599999994</v>
      </c>
    </row>
    <row r="108" spans="1:46">
      <c r="A108" s="193"/>
      <c r="B108" s="163" t="s">
        <v>122</v>
      </c>
      <c r="C108" s="149">
        <v>0</v>
      </c>
      <c r="D108" s="149">
        <v>0</v>
      </c>
      <c r="E108" s="149">
        <v>0</v>
      </c>
      <c r="F108" s="149">
        <v>0</v>
      </c>
      <c r="G108" s="149">
        <v>0</v>
      </c>
      <c r="H108" s="149">
        <v>0</v>
      </c>
      <c r="I108" s="149">
        <v>0</v>
      </c>
      <c r="J108" s="149">
        <v>0</v>
      </c>
      <c r="K108" s="149">
        <v>0</v>
      </c>
      <c r="L108" s="149">
        <v>0</v>
      </c>
      <c r="M108" s="149">
        <v>0</v>
      </c>
      <c r="N108" s="149">
        <v>0</v>
      </c>
      <c r="O108" s="149">
        <v>1192.7099599999999</v>
      </c>
      <c r="P108" s="149">
        <v>2315.9416699999997</v>
      </c>
      <c r="Q108" s="149">
        <v>3615.9047999999998</v>
      </c>
      <c r="R108" s="149">
        <v>5937.2681500000008</v>
      </c>
      <c r="S108" s="149">
        <v>1381.50269</v>
      </c>
      <c r="T108" s="149">
        <v>2763.0053700000003</v>
      </c>
      <c r="U108" s="149">
        <v>4088.7578800000001</v>
      </c>
      <c r="V108" s="149">
        <v>5468.65</v>
      </c>
      <c r="W108" s="149">
        <v>1176.1199999999999</v>
      </c>
      <c r="X108" s="149">
        <v>2469</v>
      </c>
      <c r="Y108" s="149">
        <v>3759</v>
      </c>
      <c r="Z108" s="149">
        <v>5865</v>
      </c>
      <c r="AA108" s="149">
        <v>1360</v>
      </c>
      <c r="AB108" s="149">
        <v>2658</v>
      </c>
      <c r="AC108" s="149">
        <v>3606</v>
      </c>
      <c r="AD108" s="149">
        <v>6179</v>
      </c>
      <c r="AE108" s="149">
        <v>0</v>
      </c>
      <c r="AF108" s="149">
        <v>0</v>
      </c>
      <c r="AG108" s="149">
        <v>0</v>
      </c>
      <c r="AH108" s="149">
        <v>0</v>
      </c>
      <c r="AI108" s="149">
        <v>0</v>
      </c>
      <c r="AJ108" s="149">
        <v>0</v>
      </c>
      <c r="AK108" s="149">
        <v>0</v>
      </c>
      <c r="AL108" s="149">
        <v>0</v>
      </c>
      <c r="AM108" s="149">
        <v>0</v>
      </c>
      <c r="AN108" s="149">
        <v>0</v>
      </c>
      <c r="AO108" s="149">
        <v>0</v>
      </c>
      <c r="AP108" s="149">
        <v>0</v>
      </c>
      <c r="AQ108" s="149">
        <v>0</v>
      </c>
      <c r="AR108" s="152">
        <v>2552.5794599999999</v>
      </c>
      <c r="AS108" s="152">
        <v>3569.0269600000001</v>
      </c>
      <c r="AT108" s="152">
        <v>5571.6284399999995</v>
      </c>
    </row>
    <row r="109" spans="1:46">
      <c r="A109" s="193"/>
      <c r="B109" s="163" t="s">
        <v>124</v>
      </c>
      <c r="C109" s="152">
        <v>78150.172569999995</v>
      </c>
      <c r="D109" s="152">
        <v>2193.1722999999997</v>
      </c>
      <c r="E109" s="152">
        <v>5159.5437899999961</v>
      </c>
      <c r="F109" s="152">
        <v>26076.812119999995</v>
      </c>
      <c r="G109" s="152">
        <v>44592.508440000005</v>
      </c>
      <c r="H109" s="152">
        <v>61012.627200000003</v>
      </c>
      <c r="I109" s="152">
        <v>76456.892200000002</v>
      </c>
      <c r="J109" s="152">
        <v>91837.312720000002</v>
      </c>
      <c r="K109" s="152">
        <v>92829.136249999996</v>
      </c>
      <c r="L109" s="152">
        <v>93671.173290000006</v>
      </c>
      <c r="M109" s="152">
        <v>94413.247719999999</v>
      </c>
      <c r="N109" s="152">
        <v>96269.842250000002</v>
      </c>
      <c r="O109" s="152">
        <v>72270.091549999997</v>
      </c>
      <c r="P109" s="152">
        <v>72454.081250000003</v>
      </c>
      <c r="Q109" s="152">
        <v>72671.531189999994</v>
      </c>
      <c r="R109" s="152">
        <v>72847.772069999992</v>
      </c>
      <c r="S109" s="152">
        <v>73386.824400000012</v>
      </c>
      <c r="T109" s="152">
        <v>73862.950779999999</v>
      </c>
      <c r="U109" s="152">
        <v>74202.809370000003</v>
      </c>
      <c r="V109" s="152">
        <v>74611.94</v>
      </c>
      <c r="W109" s="152">
        <v>76216.639999999999</v>
      </c>
      <c r="X109" s="152">
        <v>56522</v>
      </c>
      <c r="Y109" s="152">
        <v>0</v>
      </c>
      <c r="Z109" s="152">
        <v>0</v>
      </c>
      <c r="AA109" s="152">
        <v>0</v>
      </c>
      <c r="AB109" s="152">
        <v>0</v>
      </c>
      <c r="AC109" s="152">
        <v>0</v>
      </c>
      <c r="AD109" s="152">
        <v>0</v>
      </c>
      <c r="AE109" s="152">
        <v>0</v>
      </c>
      <c r="AF109" s="152">
        <v>0</v>
      </c>
      <c r="AG109" s="152">
        <v>0</v>
      </c>
      <c r="AH109" s="152">
        <v>0</v>
      </c>
      <c r="AI109" s="152">
        <v>0</v>
      </c>
      <c r="AJ109" s="152">
        <v>0</v>
      </c>
      <c r="AK109" s="152">
        <v>0</v>
      </c>
      <c r="AL109" s="152">
        <v>0</v>
      </c>
      <c r="AM109" s="152">
        <v>0</v>
      </c>
      <c r="AN109" s="152">
        <v>0</v>
      </c>
      <c r="AO109" s="152">
        <v>0</v>
      </c>
      <c r="AP109" s="152">
        <v>0</v>
      </c>
      <c r="AQ109" s="152">
        <v>0</v>
      </c>
      <c r="AR109" s="152">
        <v>0</v>
      </c>
      <c r="AS109" s="152">
        <v>0</v>
      </c>
      <c r="AT109" s="152">
        <v>0</v>
      </c>
    </row>
    <row r="110" spans="1:46">
      <c r="A110" s="193"/>
      <c r="B110" s="163" t="s">
        <v>125</v>
      </c>
      <c r="C110" s="152">
        <v>8035.0552400000006</v>
      </c>
      <c r="D110" s="152">
        <v>14277.763209999999</v>
      </c>
      <c r="E110" s="152">
        <v>15069.535620000001</v>
      </c>
      <c r="F110" s="152">
        <v>2661.3758399999992</v>
      </c>
      <c r="G110" s="152">
        <v>8616.3706500000008</v>
      </c>
      <c r="H110" s="152">
        <v>14797.80644</v>
      </c>
      <c r="I110" s="152">
        <v>20570.421599999998</v>
      </c>
      <c r="J110" s="152">
        <v>2466.9204099999993</v>
      </c>
      <c r="K110" s="152">
        <v>7913.5487800000001</v>
      </c>
      <c r="L110" s="152">
        <v>13294.920630000001</v>
      </c>
      <c r="M110" s="152">
        <v>19258.894869999996</v>
      </c>
      <c r="N110" s="152">
        <v>3949.3546899999997</v>
      </c>
      <c r="O110" s="152">
        <v>7906.2899699999998</v>
      </c>
      <c r="P110" s="152">
        <v>11195.416300000001</v>
      </c>
      <c r="Q110" s="152">
        <v>15054.765820000001</v>
      </c>
      <c r="R110" s="152">
        <v>1796.86888</v>
      </c>
      <c r="S110" s="152">
        <v>5248.4126100000003</v>
      </c>
      <c r="T110" s="152">
        <v>8617.7431799999995</v>
      </c>
      <c r="U110" s="152">
        <v>12373.72279</v>
      </c>
      <c r="V110" s="152">
        <v>1668.25</v>
      </c>
      <c r="W110" s="152">
        <v>4732.26</v>
      </c>
      <c r="X110" s="152">
        <v>10940</v>
      </c>
      <c r="Y110" s="152">
        <v>0</v>
      </c>
      <c r="Z110" s="152">
        <v>0</v>
      </c>
      <c r="AA110" s="152">
        <v>0</v>
      </c>
      <c r="AB110" s="152">
        <v>0</v>
      </c>
      <c r="AC110" s="152">
        <v>0</v>
      </c>
      <c r="AD110" s="152">
        <v>0</v>
      </c>
      <c r="AE110" s="152">
        <v>0</v>
      </c>
      <c r="AF110" s="152">
        <v>0</v>
      </c>
      <c r="AG110" s="152">
        <v>0</v>
      </c>
      <c r="AH110" s="152">
        <v>0</v>
      </c>
      <c r="AI110" s="152">
        <v>0</v>
      </c>
      <c r="AJ110" s="152">
        <v>0</v>
      </c>
      <c r="AK110" s="152">
        <v>0</v>
      </c>
      <c r="AL110" s="152">
        <v>0</v>
      </c>
      <c r="AM110" s="152">
        <v>0</v>
      </c>
      <c r="AN110" s="152">
        <v>0</v>
      </c>
      <c r="AO110" s="152">
        <v>0</v>
      </c>
      <c r="AP110" s="152">
        <v>0</v>
      </c>
      <c r="AQ110" s="152">
        <v>0</v>
      </c>
      <c r="AR110" s="152">
        <v>0</v>
      </c>
      <c r="AS110" s="152">
        <v>0</v>
      </c>
      <c r="AT110" s="152">
        <v>0</v>
      </c>
    </row>
    <row r="111" spans="1:46">
      <c r="A111" s="193"/>
      <c r="B111" s="163" t="s">
        <v>126</v>
      </c>
      <c r="C111" s="119">
        <v>0</v>
      </c>
      <c r="D111" s="119">
        <v>0</v>
      </c>
      <c r="E111" s="119">
        <v>0</v>
      </c>
      <c r="F111" s="119">
        <v>0</v>
      </c>
      <c r="G111" s="119">
        <v>0</v>
      </c>
      <c r="H111" s="119">
        <v>0</v>
      </c>
      <c r="I111" s="119">
        <v>0</v>
      </c>
      <c r="J111" s="119">
        <v>0</v>
      </c>
      <c r="K111" s="119">
        <v>0</v>
      </c>
      <c r="L111" s="119">
        <v>0</v>
      </c>
      <c r="M111" s="119">
        <v>0</v>
      </c>
      <c r="N111" s="119">
        <v>0</v>
      </c>
      <c r="O111" s="119">
        <v>-935.53178000000003</v>
      </c>
      <c r="P111" s="119">
        <v>-935.53178000000003</v>
      </c>
      <c r="Q111" s="119">
        <v>-653.3901800000001</v>
      </c>
      <c r="R111" s="119">
        <v>-1278.22722</v>
      </c>
      <c r="S111" s="119">
        <v>-1264.43174</v>
      </c>
      <c r="T111" s="119">
        <v>-1160.95516</v>
      </c>
      <c r="U111" s="119">
        <v>-1141.17019</v>
      </c>
      <c r="V111" s="119">
        <v>-1120.94</v>
      </c>
      <c r="W111" s="119">
        <v>-1181.82</v>
      </c>
      <c r="X111" s="119">
        <v>-1159</v>
      </c>
      <c r="Y111" s="119">
        <v>0</v>
      </c>
      <c r="Z111" s="119">
        <v>0</v>
      </c>
      <c r="AA111" s="119">
        <v>0</v>
      </c>
      <c r="AB111" s="119">
        <v>0</v>
      </c>
      <c r="AC111" s="119">
        <v>0</v>
      </c>
      <c r="AD111" s="119">
        <v>0</v>
      </c>
      <c r="AE111" s="119">
        <v>0</v>
      </c>
      <c r="AF111" s="119">
        <v>0</v>
      </c>
      <c r="AG111" s="119">
        <v>0</v>
      </c>
      <c r="AH111" s="119">
        <v>0</v>
      </c>
      <c r="AI111" s="119">
        <v>0</v>
      </c>
      <c r="AJ111" s="119">
        <v>0</v>
      </c>
      <c r="AK111" s="119">
        <v>0</v>
      </c>
      <c r="AL111" s="119">
        <v>0</v>
      </c>
      <c r="AM111" s="119">
        <v>0</v>
      </c>
      <c r="AN111" s="119">
        <v>0</v>
      </c>
      <c r="AO111" s="119">
        <v>0</v>
      </c>
      <c r="AP111" s="119">
        <v>0</v>
      </c>
      <c r="AQ111" s="119">
        <v>0</v>
      </c>
      <c r="AR111" s="152">
        <v>0</v>
      </c>
      <c r="AS111" s="152">
        <v>0</v>
      </c>
      <c r="AT111" s="152">
        <v>0</v>
      </c>
    </row>
    <row r="112" spans="1:46">
      <c r="A112" s="193"/>
      <c r="B112" s="163" t="s">
        <v>127</v>
      </c>
      <c r="C112" s="149">
        <v>0</v>
      </c>
      <c r="D112" s="149">
        <v>0</v>
      </c>
      <c r="E112" s="149">
        <v>0</v>
      </c>
      <c r="F112" s="149">
        <v>0</v>
      </c>
      <c r="G112" s="149">
        <v>0</v>
      </c>
      <c r="H112" s="149">
        <v>0</v>
      </c>
      <c r="I112" s="149">
        <v>0</v>
      </c>
      <c r="J112" s="149">
        <v>0</v>
      </c>
      <c r="K112" s="149">
        <v>0</v>
      </c>
      <c r="L112" s="149">
        <v>0</v>
      </c>
      <c r="M112" s="149">
        <v>0</v>
      </c>
      <c r="N112" s="149">
        <v>0</v>
      </c>
      <c r="O112" s="152">
        <v>0</v>
      </c>
      <c r="P112" s="152">
        <v>0</v>
      </c>
      <c r="Q112" s="152">
        <v>0</v>
      </c>
      <c r="R112" s="152">
        <v>0</v>
      </c>
      <c r="S112" s="152">
        <v>0</v>
      </c>
      <c r="T112" s="152">
        <v>0</v>
      </c>
      <c r="U112" s="152">
        <v>0</v>
      </c>
      <c r="V112" s="152">
        <v>0</v>
      </c>
      <c r="W112" s="152">
        <v>0</v>
      </c>
      <c r="X112" s="152">
        <v>0</v>
      </c>
      <c r="Y112" s="152">
        <v>0</v>
      </c>
      <c r="Z112" s="152">
        <v>0</v>
      </c>
      <c r="AA112" s="152">
        <v>0</v>
      </c>
      <c r="AB112" s="152">
        <v>0</v>
      </c>
      <c r="AC112" s="152">
        <v>0</v>
      </c>
      <c r="AD112" s="152">
        <v>0</v>
      </c>
      <c r="AE112" s="152">
        <v>0</v>
      </c>
      <c r="AF112" s="152">
        <v>0</v>
      </c>
      <c r="AG112" s="152">
        <v>0</v>
      </c>
      <c r="AH112" s="152">
        <v>0</v>
      </c>
      <c r="AI112" s="152">
        <v>0</v>
      </c>
      <c r="AJ112" s="152">
        <v>0</v>
      </c>
      <c r="AK112" s="152">
        <v>0</v>
      </c>
      <c r="AL112" s="152">
        <v>0</v>
      </c>
      <c r="AM112" s="152">
        <v>0</v>
      </c>
      <c r="AN112" s="152">
        <v>0</v>
      </c>
      <c r="AO112" s="152">
        <v>0</v>
      </c>
      <c r="AP112" s="152">
        <v>0</v>
      </c>
      <c r="AQ112" s="152">
        <v>0</v>
      </c>
      <c r="AR112" s="152">
        <v>0</v>
      </c>
      <c r="AS112" s="152">
        <v>0</v>
      </c>
      <c r="AT112" s="152">
        <v>0</v>
      </c>
    </row>
    <row r="113" spans="1:46">
      <c r="A113" s="193"/>
      <c r="B113" s="163" t="s">
        <v>128</v>
      </c>
      <c r="C113" s="168">
        <v>0</v>
      </c>
      <c r="D113" s="168">
        <v>0</v>
      </c>
      <c r="E113" s="168">
        <v>0</v>
      </c>
      <c r="F113" s="168">
        <v>0</v>
      </c>
      <c r="G113" s="168">
        <v>0</v>
      </c>
      <c r="H113" s="168">
        <v>0</v>
      </c>
      <c r="I113" s="168">
        <v>0</v>
      </c>
      <c r="J113" s="168">
        <v>0</v>
      </c>
      <c r="K113" s="168">
        <v>0</v>
      </c>
      <c r="L113" s="168">
        <v>0</v>
      </c>
      <c r="M113" s="168">
        <v>0</v>
      </c>
      <c r="N113" s="168">
        <v>0</v>
      </c>
      <c r="O113" s="168">
        <v>0</v>
      </c>
      <c r="P113" s="168">
        <v>0</v>
      </c>
      <c r="Q113" s="168">
        <v>0</v>
      </c>
      <c r="R113" s="168">
        <v>0</v>
      </c>
      <c r="S113" s="168">
        <v>0</v>
      </c>
      <c r="T113" s="168">
        <v>0</v>
      </c>
      <c r="U113" s="168">
        <v>0</v>
      </c>
      <c r="V113" s="168">
        <v>0</v>
      </c>
      <c r="W113" s="168">
        <v>0</v>
      </c>
      <c r="X113" s="168">
        <v>0</v>
      </c>
      <c r="Y113" s="168">
        <v>0</v>
      </c>
      <c r="Z113" s="168">
        <v>0</v>
      </c>
      <c r="AA113" s="168">
        <v>0</v>
      </c>
      <c r="AB113" s="168">
        <v>0</v>
      </c>
      <c r="AC113" s="168">
        <v>0</v>
      </c>
      <c r="AD113" s="168">
        <v>0</v>
      </c>
      <c r="AE113" s="168">
        <v>0</v>
      </c>
      <c r="AF113" s="168">
        <v>0</v>
      </c>
      <c r="AG113" s="168">
        <v>0</v>
      </c>
      <c r="AH113" s="168">
        <v>0</v>
      </c>
      <c r="AI113" s="168">
        <v>0</v>
      </c>
      <c r="AJ113" s="168">
        <v>0</v>
      </c>
      <c r="AK113" s="168">
        <v>0</v>
      </c>
      <c r="AL113" s="168">
        <v>0</v>
      </c>
      <c r="AM113" s="168">
        <v>0</v>
      </c>
      <c r="AN113" s="168">
        <v>0</v>
      </c>
      <c r="AO113" s="168">
        <v>0</v>
      </c>
      <c r="AP113" s="168">
        <v>0</v>
      </c>
      <c r="AQ113" s="168">
        <v>0</v>
      </c>
      <c r="AR113" s="152">
        <v>0</v>
      </c>
      <c r="AS113" s="152">
        <v>0</v>
      </c>
      <c r="AT113" s="152">
        <v>0</v>
      </c>
    </row>
    <row r="114" spans="1:46">
      <c r="A114" s="193"/>
      <c r="B114" s="163" t="s">
        <v>129</v>
      </c>
      <c r="C114" s="149">
        <v>0</v>
      </c>
      <c r="D114" s="149">
        <v>0</v>
      </c>
      <c r="E114" s="149">
        <v>0</v>
      </c>
      <c r="F114" s="149">
        <v>0</v>
      </c>
      <c r="G114" s="149">
        <v>0</v>
      </c>
      <c r="H114" s="149">
        <v>0</v>
      </c>
      <c r="I114" s="149">
        <v>0</v>
      </c>
      <c r="J114" s="149">
        <v>0</v>
      </c>
      <c r="K114" s="149">
        <v>0</v>
      </c>
      <c r="L114" s="149">
        <v>0</v>
      </c>
      <c r="M114" s="149">
        <v>0</v>
      </c>
      <c r="N114" s="149">
        <v>0</v>
      </c>
      <c r="O114" s="152">
        <v>0</v>
      </c>
      <c r="P114" s="152">
        <v>0</v>
      </c>
      <c r="Q114" s="152">
        <v>0</v>
      </c>
      <c r="R114" s="152">
        <v>0</v>
      </c>
      <c r="S114" s="152">
        <v>0</v>
      </c>
      <c r="T114" s="152">
        <v>0</v>
      </c>
      <c r="U114" s="152">
        <v>0</v>
      </c>
      <c r="V114" s="152">
        <v>0</v>
      </c>
      <c r="W114" s="152">
        <v>0</v>
      </c>
      <c r="X114" s="152">
        <v>0</v>
      </c>
      <c r="Y114" s="152">
        <v>0</v>
      </c>
      <c r="Z114" s="152">
        <v>0</v>
      </c>
      <c r="AA114" s="152">
        <v>0</v>
      </c>
      <c r="AB114" s="152">
        <v>0</v>
      </c>
      <c r="AC114" s="152">
        <v>0</v>
      </c>
      <c r="AD114" s="152">
        <v>0</v>
      </c>
      <c r="AE114" s="152">
        <v>0</v>
      </c>
      <c r="AF114" s="152">
        <v>0</v>
      </c>
      <c r="AG114" s="152">
        <v>0</v>
      </c>
      <c r="AH114" s="152">
        <v>0</v>
      </c>
      <c r="AI114" s="152">
        <v>0</v>
      </c>
      <c r="AJ114" s="152">
        <v>0</v>
      </c>
      <c r="AK114" s="152">
        <v>0</v>
      </c>
      <c r="AL114" s="152">
        <v>0</v>
      </c>
      <c r="AM114" s="152">
        <v>0</v>
      </c>
      <c r="AN114" s="152">
        <v>0</v>
      </c>
      <c r="AO114" s="152">
        <v>0</v>
      </c>
      <c r="AP114" s="152">
        <v>0</v>
      </c>
      <c r="AQ114" s="152">
        <v>0</v>
      </c>
      <c r="AR114" s="152">
        <v>0</v>
      </c>
      <c r="AS114" s="152">
        <v>0</v>
      </c>
      <c r="AT114" s="152">
        <v>0</v>
      </c>
    </row>
    <row r="115" spans="1:46">
      <c r="A115" s="193"/>
      <c r="B115" s="163" t="s">
        <v>130</v>
      </c>
      <c r="C115" s="149">
        <v>0</v>
      </c>
      <c r="D115" s="149">
        <v>0</v>
      </c>
      <c r="E115" s="149">
        <v>0</v>
      </c>
      <c r="F115" s="149">
        <v>0</v>
      </c>
      <c r="G115" s="149">
        <v>0</v>
      </c>
      <c r="H115" s="149">
        <v>0</v>
      </c>
      <c r="I115" s="149">
        <v>0</v>
      </c>
      <c r="J115" s="149">
        <v>0</v>
      </c>
      <c r="K115" s="149">
        <v>0</v>
      </c>
      <c r="L115" s="149">
        <v>0</v>
      </c>
      <c r="M115" s="149">
        <v>0</v>
      </c>
      <c r="N115" s="149">
        <v>0</v>
      </c>
      <c r="O115" s="152">
        <v>0</v>
      </c>
      <c r="P115" s="152">
        <v>0</v>
      </c>
      <c r="Q115" s="152">
        <v>0</v>
      </c>
      <c r="R115" s="152">
        <v>0</v>
      </c>
      <c r="S115" s="152">
        <v>0</v>
      </c>
      <c r="T115" s="152">
        <v>0</v>
      </c>
      <c r="U115" s="152">
        <v>0</v>
      </c>
      <c r="V115" s="152">
        <v>0</v>
      </c>
      <c r="W115" s="152">
        <v>0</v>
      </c>
      <c r="X115" s="152">
        <v>0</v>
      </c>
      <c r="Y115" s="152">
        <v>0</v>
      </c>
      <c r="Z115" s="152">
        <v>0</v>
      </c>
      <c r="AA115" s="152">
        <v>0</v>
      </c>
      <c r="AB115" s="152">
        <v>0</v>
      </c>
      <c r="AC115" s="152">
        <v>0</v>
      </c>
      <c r="AD115" s="152">
        <v>0</v>
      </c>
      <c r="AE115" s="152">
        <v>0</v>
      </c>
      <c r="AF115" s="152">
        <v>0</v>
      </c>
      <c r="AG115" s="152">
        <v>0</v>
      </c>
      <c r="AH115" s="152">
        <v>0</v>
      </c>
      <c r="AI115" s="152">
        <v>0</v>
      </c>
      <c r="AJ115" s="152">
        <v>0</v>
      </c>
      <c r="AK115" s="152">
        <v>0</v>
      </c>
      <c r="AL115" s="152">
        <v>0</v>
      </c>
      <c r="AM115" s="152">
        <v>0</v>
      </c>
      <c r="AN115" s="152">
        <v>0</v>
      </c>
      <c r="AO115" s="152">
        <v>0</v>
      </c>
      <c r="AP115" s="152">
        <v>0</v>
      </c>
      <c r="AQ115" s="152">
        <v>0</v>
      </c>
      <c r="AR115" s="152">
        <v>0</v>
      </c>
      <c r="AS115" s="152">
        <v>0</v>
      </c>
      <c r="AT115" s="152">
        <v>0</v>
      </c>
    </row>
    <row r="116" spans="1:46">
      <c r="A116" s="193"/>
      <c r="B116" s="163" t="s">
        <v>272</v>
      </c>
      <c r="C116" s="149"/>
      <c r="D116" s="149"/>
      <c r="E116" s="149"/>
      <c r="F116" s="149"/>
      <c r="G116" s="149"/>
      <c r="H116" s="149"/>
      <c r="I116" s="149"/>
      <c r="J116" s="149"/>
      <c r="K116" s="149"/>
      <c r="L116" s="149"/>
      <c r="M116" s="149"/>
      <c r="N116" s="149"/>
      <c r="O116" s="152"/>
      <c r="P116" s="152"/>
      <c r="Q116" s="152"/>
      <c r="R116" s="152"/>
      <c r="S116" s="152"/>
      <c r="T116" s="152"/>
      <c r="U116" s="152"/>
      <c r="V116" s="152"/>
      <c r="W116" s="152"/>
      <c r="X116" s="152"/>
      <c r="Y116" s="152"/>
      <c r="Z116" s="152"/>
      <c r="AA116" s="152"/>
      <c r="AB116" s="152"/>
      <c r="AC116" s="152"/>
      <c r="AD116" s="152"/>
      <c r="AE116" s="152"/>
      <c r="AF116" s="152"/>
      <c r="AG116" s="152"/>
      <c r="AH116" s="152"/>
      <c r="AI116" s="152"/>
      <c r="AJ116" s="152"/>
      <c r="AK116" s="152"/>
      <c r="AL116" s="152"/>
      <c r="AM116" s="152"/>
      <c r="AN116" s="152"/>
      <c r="AO116" s="152"/>
      <c r="AP116" s="152"/>
      <c r="AQ116" s="152"/>
      <c r="AR116" s="152">
        <v>99893.159739999974</v>
      </c>
      <c r="AS116" s="152">
        <v>98236.60275000002</v>
      </c>
      <c r="AT116" s="152">
        <v>97810.539850000001</v>
      </c>
    </row>
    <row r="117" spans="1:46">
      <c r="A117" s="193"/>
      <c r="B117" s="163" t="s">
        <v>110</v>
      </c>
      <c r="C117" s="149">
        <v>0</v>
      </c>
      <c r="D117" s="149">
        <v>0</v>
      </c>
      <c r="E117" s="149">
        <v>0</v>
      </c>
      <c r="F117" s="149">
        <v>0</v>
      </c>
      <c r="G117" s="149">
        <v>0</v>
      </c>
      <c r="H117" s="149">
        <v>0</v>
      </c>
      <c r="I117" s="149">
        <v>0</v>
      </c>
      <c r="J117" s="149">
        <v>0</v>
      </c>
      <c r="K117" s="149">
        <v>0</v>
      </c>
      <c r="L117" s="149">
        <v>0</v>
      </c>
      <c r="M117" s="149">
        <v>0</v>
      </c>
      <c r="N117" s="149">
        <v>0</v>
      </c>
      <c r="O117" s="152">
        <v>0</v>
      </c>
      <c r="P117" s="152">
        <v>0</v>
      </c>
      <c r="Q117" s="152">
        <v>0</v>
      </c>
      <c r="R117" s="152">
        <v>0</v>
      </c>
      <c r="S117" s="152">
        <v>269.77</v>
      </c>
      <c r="T117" s="152">
        <v>201.12585999999999</v>
      </c>
      <c r="U117" s="152">
        <v>-101.57152000000001</v>
      </c>
      <c r="V117" s="152">
        <v>1716.21</v>
      </c>
      <c r="W117" s="152">
        <v>1802.55</v>
      </c>
      <c r="X117" s="152">
        <v>2054</v>
      </c>
      <c r="Y117" s="152">
        <v>2627</v>
      </c>
      <c r="Z117" s="152">
        <v>2338</v>
      </c>
      <c r="AA117" s="152">
        <v>1867</v>
      </c>
      <c r="AB117" s="152">
        <v>1502</v>
      </c>
      <c r="AC117" s="152">
        <v>1363</v>
      </c>
      <c r="AD117" s="152">
        <v>2738</v>
      </c>
      <c r="AE117" s="152">
        <v>2900</v>
      </c>
      <c r="AF117" s="152">
        <v>3173</v>
      </c>
      <c r="AG117" s="152">
        <v>3110</v>
      </c>
      <c r="AH117" s="152">
        <v>3164</v>
      </c>
      <c r="AI117" s="152">
        <v>3355</v>
      </c>
      <c r="AJ117" s="152">
        <v>2720</v>
      </c>
      <c r="AK117" s="152">
        <v>3029</v>
      </c>
      <c r="AL117" s="152">
        <v>2764</v>
      </c>
      <c r="AM117" s="152">
        <v>2100</v>
      </c>
      <c r="AN117" s="152">
        <v>1370</v>
      </c>
      <c r="AO117" s="152">
        <v>608</v>
      </c>
      <c r="AP117" s="152">
        <v>250</v>
      </c>
      <c r="AQ117" s="152">
        <v>2516.1555699999999</v>
      </c>
      <c r="AR117" s="152">
        <v>4246.9327800000001</v>
      </c>
      <c r="AS117" s="152">
        <v>4417.9950099999996</v>
      </c>
      <c r="AT117" s="152">
        <v>4047.4826499999999</v>
      </c>
    </row>
    <row r="118" spans="1:46">
      <c r="A118" s="193"/>
      <c r="B118" s="163" t="s">
        <v>176</v>
      </c>
      <c r="C118" s="149">
        <v>0</v>
      </c>
      <c r="D118" s="149">
        <v>0</v>
      </c>
      <c r="E118" s="149">
        <v>0</v>
      </c>
      <c r="F118" s="149">
        <v>0</v>
      </c>
      <c r="G118" s="149">
        <v>0</v>
      </c>
      <c r="H118" s="149">
        <v>0</v>
      </c>
      <c r="I118" s="149">
        <v>0</v>
      </c>
      <c r="J118" s="149">
        <v>0</v>
      </c>
      <c r="K118" s="149">
        <v>0</v>
      </c>
      <c r="L118" s="149">
        <v>0</v>
      </c>
      <c r="M118" s="149">
        <v>0</v>
      </c>
      <c r="N118" s="149">
        <v>0</v>
      </c>
      <c r="O118" s="152">
        <v>0</v>
      </c>
      <c r="P118" s="152">
        <v>0</v>
      </c>
      <c r="Q118" s="152">
        <v>0</v>
      </c>
      <c r="R118" s="152">
        <v>0</v>
      </c>
      <c r="S118" s="152">
        <v>0</v>
      </c>
      <c r="T118" s="152">
        <v>0</v>
      </c>
      <c r="U118" s="152" t="s">
        <v>451</v>
      </c>
      <c r="V118" s="152">
        <v>0</v>
      </c>
      <c r="W118" s="152">
        <v>0</v>
      </c>
      <c r="X118" s="152">
        <v>0</v>
      </c>
      <c r="Y118" s="152">
        <v>0</v>
      </c>
      <c r="Z118" s="152">
        <v>0</v>
      </c>
      <c r="AA118" s="152">
        <v>0</v>
      </c>
      <c r="AB118" s="152">
        <v>0</v>
      </c>
      <c r="AC118" s="152">
        <v>0</v>
      </c>
      <c r="AD118" s="152">
        <v>0</v>
      </c>
      <c r="AE118" s="152">
        <v>0</v>
      </c>
      <c r="AF118" s="152">
        <v>0</v>
      </c>
      <c r="AG118" s="152">
        <v>0</v>
      </c>
      <c r="AH118" s="152">
        <v>0</v>
      </c>
      <c r="AI118" s="152">
        <v>0</v>
      </c>
      <c r="AJ118" s="152">
        <v>0</v>
      </c>
      <c r="AK118" s="152">
        <v>0</v>
      </c>
      <c r="AL118" s="152">
        <v>0</v>
      </c>
      <c r="AM118" s="152">
        <v>0</v>
      </c>
      <c r="AN118" s="152">
        <v>0</v>
      </c>
      <c r="AO118" s="152">
        <v>0</v>
      </c>
      <c r="AP118" s="152">
        <v>0</v>
      </c>
      <c r="AQ118" s="152">
        <v>0</v>
      </c>
      <c r="AR118" s="152">
        <v>0</v>
      </c>
      <c r="AS118" s="152">
        <v>0</v>
      </c>
      <c r="AT118" s="152">
        <v>0</v>
      </c>
    </row>
    <row r="119" spans="1:46">
      <c r="A119" s="193"/>
      <c r="B119" s="163" t="s">
        <v>120</v>
      </c>
      <c r="C119" s="152">
        <v>0</v>
      </c>
      <c r="D119" s="152">
        <v>0</v>
      </c>
      <c r="E119" s="152">
        <v>0</v>
      </c>
      <c r="F119" s="152">
        <v>0</v>
      </c>
      <c r="G119" s="152">
        <v>0</v>
      </c>
      <c r="H119" s="152">
        <v>0</v>
      </c>
      <c r="I119" s="152">
        <v>0</v>
      </c>
      <c r="J119" s="152">
        <v>0</v>
      </c>
      <c r="K119" s="152">
        <v>0</v>
      </c>
      <c r="L119" s="152">
        <v>0</v>
      </c>
      <c r="M119" s="152">
        <v>0</v>
      </c>
      <c r="N119" s="152">
        <v>0</v>
      </c>
      <c r="O119" s="152">
        <v>37426.268259999997</v>
      </c>
      <c r="P119" s="152">
        <v>35100</v>
      </c>
      <c r="Q119" s="152">
        <v>32100</v>
      </c>
      <c r="R119" s="152">
        <v>16888</v>
      </c>
      <c r="S119" s="152">
        <v>0</v>
      </c>
      <c r="T119" s="152">
        <v>0</v>
      </c>
      <c r="U119" s="152">
        <v>0</v>
      </c>
      <c r="V119" s="152">
        <v>16198</v>
      </c>
      <c r="W119" s="152">
        <v>0</v>
      </c>
      <c r="X119" s="152">
        <v>0</v>
      </c>
      <c r="Y119" s="152">
        <v>6177</v>
      </c>
      <c r="Z119" s="152">
        <v>74111</v>
      </c>
      <c r="AA119" s="152">
        <v>94037</v>
      </c>
      <c r="AB119" s="152">
        <v>101317</v>
      </c>
      <c r="AC119" s="152">
        <v>125442</v>
      </c>
      <c r="AD119" s="152">
        <v>41735</v>
      </c>
      <c r="AE119" s="152">
        <v>150918</v>
      </c>
      <c r="AF119" s="152">
        <v>110341</v>
      </c>
      <c r="AG119" s="152">
        <v>109995</v>
      </c>
      <c r="AH119" s="152">
        <v>162609</v>
      </c>
      <c r="AI119" s="152">
        <v>168985</v>
      </c>
      <c r="AJ119" s="152">
        <v>212443</v>
      </c>
      <c r="AK119" s="152">
        <v>0</v>
      </c>
      <c r="AL119" s="152">
        <v>666</v>
      </c>
      <c r="AM119" s="152">
        <v>0</v>
      </c>
      <c r="AN119" s="152">
        <v>0</v>
      </c>
      <c r="AO119" s="152">
        <v>0</v>
      </c>
      <c r="AP119" s="152">
        <v>2312</v>
      </c>
      <c r="AQ119" s="152">
        <v>7297.4840999999997</v>
      </c>
      <c r="AR119" s="152">
        <v>2724.15013</v>
      </c>
      <c r="AS119" s="152">
        <v>2889.7712399999996</v>
      </c>
      <c r="AT119" s="152">
        <v>4680.7443700000003</v>
      </c>
    </row>
    <row r="120" spans="1:46">
      <c r="A120" s="193"/>
      <c r="B120" s="163" t="s">
        <v>75</v>
      </c>
      <c r="C120" s="119">
        <v>0</v>
      </c>
      <c r="D120" s="119">
        <v>0</v>
      </c>
      <c r="E120" s="119">
        <v>0</v>
      </c>
      <c r="F120" s="119">
        <v>0</v>
      </c>
      <c r="G120" s="119">
        <v>0</v>
      </c>
      <c r="H120" s="119">
        <v>0</v>
      </c>
      <c r="I120" s="119">
        <v>0</v>
      </c>
      <c r="J120" s="119">
        <v>0</v>
      </c>
      <c r="K120" s="119">
        <v>0</v>
      </c>
      <c r="L120" s="119">
        <v>0</v>
      </c>
      <c r="M120" s="119">
        <v>0</v>
      </c>
      <c r="N120" s="119">
        <v>0</v>
      </c>
      <c r="O120" s="119">
        <v>0</v>
      </c>
      <c r="P120" s="119">
        <v>0</v>
      </c>
      <c r="Q120" s="119">
        <v>0</v>
      </c>
      <c r="R120" s="119">
        <v>0</v>
      </c>
      <c r="S120" s="119">
        <v>0</v>
      </c>
      <c r="T120" s="119">
        <v>0</v>
      </c>
      <c r="U120" s="119">
        <v>0</v>
      </c>
      <c r="V120" s="119">
        <v>0</v>
      </c>
      <c r="W120" s="119">
        <v>0</v>
      </c>
      <c r="X120" s="119">
        <v>0</v>
      </c>
      <c r="Y120" s="119">
        <v>0</v>
      </c>
      <c r="Z120" s="119">
        <v>0</v>
      </c>
      <c r="AA120" s="119">
        <v>0</v>
      </c>
      <c r="AB120" s="119">
        <v>0</v>
      </c>
      <c r="AC120" s="119">
        <v>0</v>
      </c>
      <c r="AD120" s="119">
        <v>0</v>
      </c>
      <c r="AE120" s="119">
        <v>0</v>
      </c>
      <c r="AF120" s="119">
        <v>0</v>
      </c>
      <c r="AG120" s="119">
        <v>0</v>
      </c>
      <c r="AH120" s="119">
        <v>0</v>
      </c>
      <c r="AI120" s="119">
        <v>0</v>
      </c>
      <c r="AJ120" s="119">
        <v>0</v>
      </c>
      <c r="AK120" s="119">
        <v>0</v>
      </c>
      <c r="AL120" s="119">
        <v>0</v>
      </c>
      <c r="AM120" s="119">
        <v>0</v>
      </c>
      <c r="AN120" s="119">
        <v>0</v>
      </c>
      <c r="AO120" s="119">
        <v>0</v>
      </c>
      <c r="AP120" s="119">
        <v>0</v>
      </c>
      <c r="AQ120" s="119">
        <v>0</v>
      </c>
      <c r="AR120" s="152">
        <v>0</v>
      </c>
      <c r="AS120" s="152">
        <v>0</v>
      </c>
      <c r="AT120" s="152">
        <v>0</v>
      </c>
    </row>
    <row r="121" spans="1:46">
      <c r="A121" s="193"/>
      <c r="B121" s="163" t="s">
        <v>10</v>
      </c>
      <c r="C121" s="152">
        <v>47942.164639999995</v>
      </c>
      <c r="D121" s="152">
        <v>48707.333310000002</v>
      </c>
      <c r="E121" s="152">
        <v>52247.781489999994</v>
      </c>
      <c r="F121" s="152">
        <v>46432.2808</v>
      </c>
      <c r="G121" s="152">
        <v>45552.03213</v>
      </c>
      <c r="H121" s="152">
        <v>41164.187330000008</v>
      </c>
      <c r="I121" s="152">
        <v>43596.394300000007</v>
      </c>
      <c r="J121" s="152">
        <v>39978.873959999903</v>
      </c>
      <c r="K121" s="152">
        <v>4.0000000000000003E-5</v>
      </c>
      <c r="L121" s="152">
        <v>496.32994999999994</v>
      </c>
      <c r="M121" s="152">
        <v>13344.703659999999</v>
      </c>
      <c r="N121" s="152">
        <v>98313.376879999996</v>
      </c>
      <c r="O121" s="152">
        <v>12752.75099</v>
      </c>
      <c r="P121" s="152">
        <v>13639.48545</v>
      </c>
      <c r="Q121" s="152">
        <v>15315</v>
      </c>
      <c r="R121" s="152">
        <v>15565</v>
      </c>
      <c r="S121" s="152">
        <v>31025</v>
      </c>
      <c r="T121" s="152">
        <v>17194</v>
      </c>
      <c r="U121" s="152">
        <v>18095</v>
      </c>
      <c r="V121" s="152">
        <v>18832</v>
      </c>
      <c r="W121" s="152">
        <v>19367</v>
      </c>
      <c r="X121" s="152">
        <v>19660</v>
      </c>
      <c r="Y121" s="152">
        <v>19326</v>
      </c>
      <c r="Z121" s="152">
        <v>18020</v>
      </c>
      <c r="AA121" s="152">
        <v>18228</v>
      </c>
      <c r="AB121" s="152">
        <v>13433</v>
      </c>
      <c r="AC121" s="152">
        <v>9620</v>
      </c>
      <c r="AD121" s="152">
        <v>5776</v>
      </c>
      <c r="AE121" s="152">
        <v>6066</v>
      </c>
      <c r="AF121" s="152">
        <v>6285</v>
      </c>
      <c r="AG121" s="152">
        <v>6129</v>
      </c>
      <c r="AH121" s="152">
        <v>4252</v>
      </c>
      <c r="AI121" s="152">
        <v>4649</v>
      </c>
      <c r="AJ121" s="152">
        <v>5035</v>
      </c>
      <c r="AK121" s="152">
        <v>125920</v>
      </c>
      <c r="AL121" s="152">
        <v>130621</v>
      </c>
      <c r="AM121" s="152">
        <v>124590</v>
      </c>
      <c r="AN121" s="152">
        <v>127869.51092</v>
      </c>
      <c r="AO121" s="152">
        <v>124153.26764000001</v>
      </c>
      <c r="AP121" s="152">
        <v>120504.72586999999</v>
      </c>
      <c r="AQ121" s="152">
        <v>107315.2065</v>
      </c>
      <c r="AR121" s="152">
        <v>2.29434</v>
      </c>
      <c r="AS121" s="152">
        <v>2.3051699999999999</v>
      </c>
      <c r="AT121" s="152">
        <v>2.9154100000000001</v>
      </c>
    </row>
    <row r="122" spans="1:46">
      <c r="A122" s="193"/>
      <c r="B122" s="163" t="s">
        <v>76</v>
      </c>
      <c r="C122" s="168">
        <v>0</v>
      </c>
      <c r="D122" s="168">
        <v>0</v>
      </c>
      <c r="E122" s="168">
        <v>0</v>
      </c>
      <c r="F122" s="168">
        <v>0</v>
      </c>
      <c r="G122" s="168">
        <v>0</v>
      </c>
      <c r="H122" s="168">
        <v>0</v>
      </c>
      <c r="I122" s="168">
        <v>0</v>
      </c>
      <c r="J122" s="168">
        <v>18333</v>
      </c>
      <c r="K122" s="168">
        <v>0</v>
      </c>
      <c r="L122" s="168">
        <v>0</v>
      </c>
      <c r="M122" s="168">
        <v>2.0000000000000002E-5</v>
      </c>
      <c r="N122" s="168">
        <v>14975</v>
      </c>
      <c r="O122" s="168">
        <v>0</v>
      </c>
      <c r="P122" s="168">
        <v>0</v>
      </c>
      <c r="Q122" s="168">
        <v>0</v>
      </c>
      <c r="R122" s="168">
        <v>0</v>
      </c>
      <c r="S122" s="168">
        <v>0</v>
      </c>
      <c r="T122" s="168">
        <v>0</v>
      </c>
      <c r="U122" s="168">
        <v>0</v>
      </c>
      <c r="V122" s="168">
        <v>0</v>
      </c>
      <c r="W122" s="168">
        <v>0</v>
      </c>
      <c r="X122" s="168">
        <v>0</v>
      </c>
      <c r="Y122" s="168">
        <v>0</v>
      </c>
      <c r="Z122" s="168">
        <v>0</v>
      </c>
      <c r="AA122" s="168">
        <v>0</v>
      </c>
      <c r="AB122" s="168">
        <v>0</v>
      </c>
      <c r="AC122" s="168">
        <v>0</v>
      </c>
      <c r="AD122" s="168">
        <v>0</v>
      </c>
      <c r="AE122" s="168">
        <v>0</v>
      </c>
      <c r="AF122" s="168">
        <v>0</v>
      </c>
      <c r="AG122" s="168">
        <v>0</v>
      </c>
      <c r="AH122" s="168">
        <v>0</v>
      </c>
      <c r="AI122" s="168">
        <v>0</v>
      </c>
      <c r="AJ122" s="168">
        <v>0</v>
      </c>
      <c r="AK122" s="168">
        <v>0</v>
      </c>
      <c r="AL122" s="168">
        <v>0</v>
      </c>
      <c r="AM122" s="168">
        <v>0</v>
      </c>
      <c r="AN122" s="168">
        <v>0</v>
      </c>
      <c r="AO122" s="168">
        <v>0</v>
      </c>
      <c r="AP122" s="168">
        <v>0</v>
      </c>
      <c r="AQ122" s="168">
        <v>0</v>
      </c>
      <c r="AR122" s="152">
        <v>0</v>
      </c>
      <c r="AS122" s="152">
        <v>0</v>
      </c>
      <c r="AT122" s="152">
        <v>0</v>
      </c>
    </row>
    <row r="123" spans="1:46">
      <c r="A123" s="196"/>
      <c r="B123" s="167" t="s">
        <v>77</v>
      </c>
      <c r="C123" s="149">
        <v>1379137.26119</v>
      </c>
      <c r="D123" s="149">
        <v>1476817.26409</v>
      </c>
      <c r="E123" s="149">
        <v>1342042.4574200001</v>
      </c>
      <c r="F123" s="149">
        <v>1284231.0190999999</v>
      </c>
      <c r="G123" s="149">
        <v>1283202.5388099998</v>
      </c>
      <c r="H123" s="149">
        <v>1279413.3725199997</v>
      </c>
      <c r="I123" s="149">
        <v>1267028.94661</v>
      </c>
      <c r="J123" s="149">
        <v>1211787.3501500001</v>
      </c>
      <c r="K123" s="149">
        <v>1227495.1766599999</v>
      </c>
      <c r="L123" s="149">
        <v>1215941.1886199999</v>
      </c>
      <c r="M123" s="149">
        <v>1205383.8501200001</v>
      </c>
      <c r="N123" s="149">
        <v>1154700.1745599997</v>
      </c>
      <c r="O123" s="149">
        <v>909887.35191999993</v>
      </c>
      <c r="P123" s="149">
        <v>906202.21215000015</v>
      </c>
      <c r="Q123" s="149">
        <v>889550.96501999989</v>
      </c>
      <c r="R123" s="149">
        <v>886254.18184999994</v>
      </c>
      <c r="S123" s="149">
        <v>885227.90538999985</v>
      </c>
      <c r="T123" s="149">
        <v>867907.19019999984</v>
      </c>
      <c r="U123" s="149">
        <v>867894.42944999994</v>
      </c>
      <c r="V123" s="149">
        <v>877003.90999999992</v>
      </c>
      <c r="W123" s="149">
        <v>875343.57</v>
      </c>
      <c r="X123" s="149">
        <v>880995</v>
      </c>
      <c r="Y123" s="149">
        <v>856593</v>
      </c>
      <c r="Z123" s="149">
        <v>825843</v>
      </c>
      <c r="AA123" s="149">
        <v>818222</v>
      </c>
      <c r="AB123" s="149">
        <v>787040</v>
      </c>
      <c r="AC123" s="149">
        <v>792754</v>
      </c>
      <c r="AD123" s="149">
        <v>855949</v>
      </c>
      <c r="AE123" s="149">
        <v>753126</v>
      </c>
      <c r="AF123" s="149">
        <v>723344</v>
      </c>
      <c r="AG123" s="149">
        <v>736896</v>
      </c>
      <c r="AH123" s="149">
        <v>715102</v>
      </c>
      <c r="AI123" s="149">
        <v>740720</v>
      </c>
      <c r="AJ123" s="149">
        <v>714342</v>
      </c>
      <c r="AK123" s="149">
        <v>784694</v>
      </c>
      <c r="AL123" s="149">
        <v>773762</v>
      </c>
      <c r="AM123" s="149">
        <v>761980</v>
      </c>
      <c r="AN123" s="149">
        <v>765022</v>
      </c>
      <c r="AO123" s="149">
        <v>718871</v>
      </c>
      <c r="AP123" s="149">
        <v>708159</v>
      </c>
      <c r="AQ123" s="149">
        <v>704747.8602</v>
      </c>
      <c r="AR123" s="149">
        <f>AR124</f>
        <v>738700.45536000014</v>
      </c>
      <c r="AS123" s="149">
        <f>AS124</f>
        <v>723723.97670999996</v>
      </c>
      <c r="AT123" s="149">
        <f>AT124</f>
        <v>411032.11821000004</v>
      </c>
    </row>
    <row r="124" spans="1:46">
      <c r="A124" s="193"/>
      <c r="B124" s="154" t="s">
        <v>78</v>
      </c>
      <c r="C124" s="149">
        <v>1379137.26119</v>
      </c>
      <c r="D124" s="149">
        <v>1476817.26409</v>
      </c>
      <c r="E124" s="149">
        <v>1342042.4574200001</v>
      </c>
      <c r="F124" s="149">
        <v>1284231.0190999999</v>
      </c>
      <c r="G124" s="149">
        <v>1283202.5388099998</v>
      </c>
      <c r="H124" s="149">
        <v>1279413.3725199997</v>
      </c>
      <c r="I124" s="149">
        <v>1267028.94661</v>
      </c>
      <c r="J124" s="149">
        <v>1211787.3501500001</v>
      </c>
      <c r="K124" s="149">
        <v>1227495.1766599999</v>
      </c>
      <c r="L124" s="149">
        <v>1215941.1886199999</v>
      </c>
      <c r="M124" s="149">
        <v>1205383.8501200001</v>
      </c>
      <c r="N124" s="149">
        <v>1154700.1745599997</v>
      </c>
      <c r="O124" s="149">
        <v>909887.35191999993</v>
      </c>
      <c r="P124" s="149">
        <v>906202.21215000015</v>
      </c>
      <c r="Q124" s="149">
        <v>889550.96501999989</v>
      </c>
      <c r="R124" s="149">
        <v>886254.18184999994</v>
      </c>
      <c r="S124" s="149">
        <v>885227.90538999985</v>
      </c>
      <c r="T124" s="149">
        <v>867907.19019999984</v>
      </c>
      <c r="U124" s="149">
        <v>867894.42944999994</v>
      </c>
      <c r="V124" s="149">
        <v>877003.90999999992</v>
      </c>
      <c r="W124" s="149">
        <v>875343.57</v>
      </c>
      <c r="X124" s="149">
        <v>880995</v>
      </c>
      <c r="Y124" s="149">
        <v>856593</v>
      </c>
      <c r="Z124" s="149">
        <v>825843</v>
      </c>
      <c r="AA124" s="149">
        <v>818222</v>
      </c>
      <c r="AB124" s="149">
        <v>787040</v>
      </c>
      <c r="AC124" s="149">
        <v>792754</v>
      </c>
      <c r="AD124" s="149">
        <v>855949</v>
      </c>
      <c r="AE124" s="149">
        <v>753126</v>
      </c>
      <c r="AF124" s="149">
        <v>723344</v>
      </c>
      <c r="AG124" s="149">
        <v>736896</v>
      </c>
      <c r="AH124" s="149">
        <v>715102</v>
      </c>
      <c r="AI124" s="149">
        <v>740720</v>
      </c>
      <c r="AJ124" s="149">
        <v>714342</v>
      </c>
      <c r="AK124" s="149">
        <v>784694</v>
      </c>
      <c r="AL124" s="149">
        <v>773762</v>
      </c>
      <c r="AM124" s="149">
        <v>761980</v>
      </c>
      <c r="AN124" s="149">
        <v>765022</v>
      </c>
      <c r="AO124" s="149">
        <v>718871</v>
      </c>
      <c r="AP124" s="149">
        <v>708159</v>
      </c>
      <c r="AQ124" s="149">
        <v>704747.8602</v>
      </c>
      <c r="AR124" s="149">
        <f>SUM(AR125:AR142)</f>
        <v>738700.45536000014</v>
      </c>
      <c r="AS124" s="149">
        <f>SUM(AS125:AS142)</f>
        <v>723723.97670999996</v>
      </c>
      <c r="AT124" s="149">
        <f>SUM(AT125:AT142)</f>
        <v>411032.11821000004</v>
      </c>
    </row>
    <row r="125" spans="1:46">
      <c r="A125" s="193"/>
      <c r="B125" s="163" t="s">
        <v>72</v>
      </c>
      <c r="C125" s="152">
        <v>0</v>
      </c>
      <c r="D125" s="152">
        <v>0</v>
      </c>
      <c r="E125" s="152">
        <v>0</v>
      </c>
      <c r="F125" s="152">
        <v>0</v>
      </c>
      <c r="G125" s="152">
        <v>0</v>
      </c>
      <c r="H125" s="152">
        <v>0</v>
      </c>
      <c r="I125" s="152">
        <v>0</v>
      </c>
      <c r="J125" s="152">
        <v>0</v>
      </c>
      <c r="K125" s="152">
        <v>0</v>
      </c>
      <c r="L125" s="152">
        <v>0</v>
      </c>
      <c r="M125" s="152">
        <v>0</v>
      </c>
      <c r="N125" s="152">
        <v>-3.5999999999999999E-3</v>
      </c>
      <c r="O125" s="152">
        <v>-3.5999999999999999E-3</v>
      </c>
      <c r="P125" s="152">
        <v>-3.5999999999999999E-3</v>
      </c>
      <c r="Q125" s="152">
        <v>-3.5999999999999999E-3</v>
      </c>
      <c r="R125" s="152">
        <v>-3.5999999999999999E-3</v>
      </c>
      <c r="S125" s="152">
        <v>-3.5999999999999999E-3</v>
      </c>
      <c r="T125" s="152">
        <v>-3.6</v>
      </c>
      <c r="U125" s="152">
        <v>338.20571000000001</v>
      </c>
      <c r="V125" s="152">
        <v>923.03</v>
      </c>
      <c r="W125" s="152">
        <v>1785.84</v>
      </c>
      <c r="X125" s="152">
        <v>345</v>
      </c>
      <c r="Y125" s="152">
        <v>407</v>
      </c>
      <c r="Z125" s="152">
        <v>3131</v>
      </c>
      <c r="AA125" s="152">
        <v>971</v>
      </c>
      <c r="AB125" s="152">
        <v>1232</v>
      </c>
      <c r="AC125" s="152">
        <v>2166</v>
      </c>
      <c r="AD125" s="152">
        <v>4417</v>
      </c>
      <c r="AE125" s="152">
        <v>3081</v>
      </c>
      <c r="AF125" s="152">
        <v>2069</v>
      </c>
      <c r="AG125" s="152">
        <v>1347</v>
      </c>
      <c r="AH125" s="152">
        <v>2718</v>
      </c>
      <c r="AI125" s="152">
        <v>1706</v>
      </c>
      <c r="AJ125" s="152">
        <v>2137</v>
      </c>
      <c r="AK125" s="152">
        <v>2546</v>
      </c>
      <c r="AL125" s="152">
        <v>5035</v>
      </c>
      <c r="AM125" s="152">
        <v>1132</v>
      </c>
      <c r="AN125" s="152">
        <v>1154</v>
      </c>
      <c r="AO125" s="152">
        <v>3029</v>
      </c>
      <c r="AP125" s="152">
        <v>2171</v>
      </c>
      <c r="AQ125" s="152">
        <v>2126.20802</v>
      </c>
      <c r="AR125" s="152">
        <v>2792.96279</v>
      </c>
      <c r="AS125" s="152">
        <v>2913.19229</v>
      </c>
      <c r="AT125" s="152">
        <v>5502.9041699999998</v>
      </c>
    </row>
    <row r="126" spans="1:46">
      <c r="A126" s="193"/>
      <c r="B126" s="163" t="s">
        <v>207</v>
      </c>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v>0</v>
      </c>
      <c r="AE126" s="152">
        <v>0</v>
      </c>
      <c r="AF126" s="152">
        <v>0</v>
      </c>
      <c r="AG126" s="152">
        <v>0</v>
      </c>
      <c r="AH126" s="152">
        <v>0</v>
      </c>
      <c r="AI126" s="152">
        <v>0</v>
      </c>
      <c r="AJ126" s="152">
        <v>0</v>
      </c>
      <c r="AK126" s="152">
        <v>0</v>
      </c>
      <c r="AL126" s="152">
        <v>0</v>
      </c>
      <c r="AM126" s="152">
        <v>0</v>
      </c>
      <c r="AN126" s="152">
        <v>0</v>
      </c>
      <c r="AO126" s="152">
        <v>0</v>
      </c>
      <c r="AP126" s="152">
        <v>0</v>
      </c>
      <c r="AQ126" s="152">
        <v>0</v>
      </c>
      <c r="AR126" s="152">
        <v>0</v>
      </c>
      <c r="AS126" s="152">
        <v>0</v>
      </c>
      <c r="AT126" s="152">
        <v>0</v>
      </c>
    </row>
    <row r="127" spans="1:46">
      <c r="A127" s="193"/>
      <c r="B127" s="163" t="s">
        <v>131</v>
      </c>
      <c r="C127" s="149">
        <v>0</v>
      </c>
      <c r="D127" s="149">
        <v>0</v>
      </c>
      <c r="E127" s="149">
        <v>0</v>
      </c>
      <c r="F127" s="149">
        <v>0</v>
      </c>
      <c r="G127" s="152">
        <v>0</v>
      </c>
      <c r="H127" s="152">
        <v>0</v>
      </c>
      <c r="I127" s="152">
        <v>0</v>
      </c>
      <c r="J127" s="152">
        <v>0</v>
      </c>
      <c r="K127" s="152">
        <v>0</v>
      </c>
      <c r="L127" s="152">
        <v>0</v>
      </c>
      <c r="M127" s="152">
        <v>0</v>
      </c>
      <c r="N127" s="152">
        <v>0</v>
      </c>
      <c r="O127" s="152">
        <v>0</v>
      </c>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52">
        <v>0</v>
      </c>
      <c r="AF127" s="152">
        <v>0</v>
      </c>
      <c r="AG127" s="152">
        <v>0</v>
      </c>
      <c r="AH127" s="152">
        <v>0</v>
      </c>
      <c r="AI127" s="152">
        <v>0</v>
      </c>
      <c r="AJ127" s="152">
        <v>0</v>
      </c>
      <c r="AK127" s="152">
        <v>0</v>
      </c>
      <c r="AL127" s="152">
        <v>0</v>
      </c>
      <c r="AM127" s="152">
        <v>0</v>
      </c>
      <c r="AN127" s="152">
        <v>0</v>
      </c>
      <c r="AO127" s="152">
        <v>0</v>
      </c>
      <c r="AP127" s="152">
        <v>0</v>
      </c>
      <c r="AQ127" s="152">
        <v>0</v>
      </c>
      <c r="AR127" s="152">
        <v>0</v>
      </c>
      <c r="AS127" s="152">
        <v>0</v>
      </c>
      <c r="AT127" s="152">
        <v>0</v>
      </c>
    </row>
    <row r="128" spans="1:46">
      <c r="A128" s="193"/>
      <c r="B128" s="163" t="s">
        <v>132</v>
      </c>
      <c r="C128" s="149">
        <v>0</v>
      </c>
      <c r="D128" s="149">
        <v>0</v>
      </c>
      <c r="E128" s="149">
        <v>0</v>
      </c>
      <c r="F128" s="149">
        <v>0</v>
      </c>
      <c r="G128" s="152">
        <v>0</v>
      </c>
      <c r="H128" s="152">
        <v>0</v>
      </c>
      <c r="I128" s="152">
        <v>0</v>
      </c>
      <c r="J128" s="152">
        <v>0</v>
      </c>
      <c r="K128" s="152">
        <v>0</v>
      </c>
      <c r="L128" s="152">
        <v>0</v>
      </c>
      <c r="M128" s="152">
        <v>0</v>
      </c>
      <c r="N128" s="152">
        <v>0</v>
      </c>
      <c r="O128" s="152">
        <v>0</v>
      </c>
      <c r="P128" s="152">
        <v>3553.69715</v>
      </c>
      <c r="Q128" s="152">
        <v>5400.9720399999997</v>
      </c>
      <c r="R128" s="152">
        <v>0</v>
      </c>
      <c r="S128" s="152">
        <v>0</v>
      </c>
      <c r="T128" s="152">
        <v>0</v>
      </c>
      <c r="U128" s="152">
        <v>0</v>
      </c>
      <c r="V128" s="152">
        <v>0.3500000000003638</v>
      </c>
      <c r="W128" s="152">
        <v>16484.62</v>
      </c>
      <c r="X128" s="152">
        <v>18332</v>
      </c>
      <c r="Y128" s="152">
        <v>20179</v>
      </c>
      <c r="Z128" s="152">
        <v>22026</v>
      </c>
      <c r="AA128" s="152">
        <v>23874</v>
      </c>
      <c r="AB128" s="152">
        <v>25721</v>
      </c>
      <c r="AC128" s="152">
        <v>27568</v>
      </c>
      <c r="AD128" s="152">
        <v>29416</v>
      </c>
      <c r="AE128" s="152">
        <v>31263</v>
      </c>
      <c r="AF128" s="152">
        <v>33110</v>
      </c>
      <c r="AG128" s="152">
        <v>34957</v>
      </c>
      <c r="AH128" s="152">
        <v>42362</v>
      </c>
      <c r="AI128" s="152">
        <v>43951</v>
      </c>
      <c r="AJ128" s="152">
        <v>45600</v>
      </c>
      <c r="AK128" s="152">
        <v>47161</v>
      </c>
      <c r="AL128" s="152">
        <v>48743</v>
      </c>
      <c r="AM128" s="152">
        <v>50337</v>
      </c>
      <c r="AN128" s="152">
        <v>51954</v>
      </c>
      <c r="AO128" s="152">
        <v>53565</v>
      </c>
      <c r="AP128" s="152">
        <v>55243</v>
      </c>
      <c r="AQ128" s="152">
        <v>59278.227229999997</v>
      </c>
      <c r="AR128" s="152">
        <v>51130.578370000003</v>
      </c>
      <c r="AS128" s="152">
        <v>47656.289499999999</v>
      </c>
      <c r="AT128" s="152">
        <v>44152.315310000005</v>
      </c>
    </row>
    <row r="129" spans="1:46">
      <c r="A129" s="193"/>
      <c r="B129" s="163" t="s">
        <v>123</v>
      </c>
      <c r="C129" s="152">
        <v>1018673.8616299999</v>
      </c>
      <c r="D129" s="152">
        <v>1113401.7660699999</v>
      </c>
      <c r="E129" s="152">
        <v>1134688.1918200001</v>
      </c>
      <c r="F129" s="152">
        <v>1061486.9303299999</v>
      </c>
      <c r="G129" s="152">
        <v>1051798.4129699999</v>
      </c>
      <c r="H129" s="152">
        <v>1039544.0252199998</v>
      </c>
      <c r="I129" s="152">
        <v>1026144.01387</v>
      </c>
      <c r="J129" s="152">
        <v>971836.49574000004</v>
      </c>
      <c r="K129" s="152">
        <v>976961.16750999994</v>
      </c>
      <c r="L129" s="152">
        <v>960783.65000999998</v>
      </c>
      <c r="M129" s="152">
        <v>943532.03658000007</v>
      </c>
      <c r="N129" s="152">
        <v>884915.78867999988</v>
      </c>
      <c r="O129" s="152">
        <v>695213.41515000002</v>
      </c>
      <c r="P129" s="152">
        <v>682116.65049000003</v>
      </c>
      <c r="Q129" s="152">
        <v>669666.47228999995</v>
      </c>
      <c r="R129" s="152">
        <v>642274.38619000011</v>
      </c>
      <c r="S129" s="152">
        <v>629585.12251999998</v>
      </c>
      <c r="T129" s="152">
        <v>616418.90780999989</v>
      </c>
      <c r="U129" s="152">
        <v>601884.01986</v>
      </c>
      <c r="V129" s="152">
        <v>572900.17000000004</v>
      </c>
      <c r="W129" s="152">
        <v>558181.89</v>
      </c>
      <c r="X129" s="152">
        <v>570175</v>
      </c>
      <c r="Y129" s="152">
        <v>0</v>
      </c>
      <c r="Z129" s="152">
        <v>0</v>
      </c>
      <c r="AA129" s="152">
        <v>0</v>
      </c>
      <c r="AB129" s="152">
        <v>0</v>
      </c>
      <c r="AC129" s="152">
        <v>0</v>
      </c>
      <c r="AD129" s="152">
        <v>0</v>
      </c>
      <c r="AE129" s="152">
        <v>0</v>
      </c>
      <c r="AF129" s="152">
        <v>0</v>
      </c>
      <c r="AG129" s="152">
        <v>0</v>
      </c>
      <c r="AH129" s="152">
        <v>0</v>
      </c>
      <c r="AI129" s="152">
        <v>0</v>
      </c>
      <c r="AJ129" s="152">
        <v>0</v>
      </c>
      <c r="AK129" s="152">
        <v>0</v>
      </c>
      <c r="AL129" s="152">
        <v>0</v>
      </c>
      <c r="AM129" s="152">
        <v>0</v>
      </c>
      <c r="AN129" s="152">
        <v>0</v>
      </c>
      <c r="AO129" s="152">
        <v>0</v>
      </c>
      <c r="AP129" s="152">
        <v>0</v>
      </c>
      <c r="AQ129" s="152">
        <v>0</v>
      </c>
      <c r="AR129" s="152">
        <v>0</v>
      </c>
      <c r="AS129" s="152">
        <v>0</v>
      </c>
      <c r="AT129" s="152">
        <v>0</v>
      </c>
    </row>
    <row r="130" spans="1:46">
      <c r="A130" s="193"/>
      <c r="B130" s="163" t="s">
        <v>139</v>
      </c>
      <c r="C130" s="152">
        <v>-10839.75756</v>
      </c>
      <c r="D130" s="152">
        <v>-10839.75756</v>
      </c>
      <c r="E130" s="152">
        <v>-10839.75756</v>
      </c>
      <c r="F130" s="152">
        <v>-10030.936879999999</v>
      </c>
      <c r="G130" s="152">
        <v>-10030.936879999999</v>
      </c>
      <c r="H130" s="152">
        <v>-10030.936879999999</v>
      </c>
      <c r="I130" s="152">
        <v>-9119.7091600000003</v>
      </c>
      <c r="J130" s="152">
        <v>-9119.7091600000003</v>
      </c>
      <c r="K130" s="152">
        <v>-8880.0788699999994</v>
      </c>
      <c r="L130" s="152">
        <v>-8880.0788699999994</v>
      </c>
      <c r="M130" s="152">
        <v>-8880.0788699999994</v>
      </c>
      <c r="N130" s="152">
        <v>-8880.0788699999994</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52">
        <v>0</v>
      </c>
      <c r="AF130" s="152">
        <v>0</v>
      </c>
      <c r="AG130" s="152">
        <v>0</v>
      </c>
      <c r="AH130" s="152">
        <v>0</v>
      </c>
      <c r="AI130" s="152">
        <v>0</v>
      </c>
      <c r="AJ130" s="152">
        <v>0</v>
      </c>
      <c r="AK130" s="152">
        <v>0</v>
      </c>
      <c r="AL130" s="152">
        <v>0</v>
      </c>
      <c r="AM130" s="152">
        <v>0</v>
      </c>
      <c r="AN130" s="152">
        <v>0</v>
      </c>
      <c r="AO130" s="152">
        <v>0</v>
      </c>
      <c r="AP130" s="152">
        <v>0</v>
      </c>
      <c r="AQ130" s="152">
        <v>0</v>
      </c>
      <c r="AR130" s="152">
        <v>0</v>
      </c>
      <c r="AS130" s="152">
        <v>0</v>
      </c>
      <c r="AT130" s="152">
        <v>0</v>
      </c>
    </row>
    <row r="131" spans="1:46">
      <c r="A131" s="193"/>
      <c r="B131" s="163" t="s">
        <v>133</v>
      </c>
      <c r="C131" s="149">
        <v>0</v>
      </c>
      <c r="D131" s="149">
        <v>0</v>
      </c>
      <c r="E131" s="149">
        <v>0</v>
      </c>
      <c r="F131" s="149">
        <v>0</v>
      </c>
      <c r="G131" s="152">
        <v>0</v>
      </c>
      <c r="H131" s="152">
        <v>0</v>
      </c>
      <c r="I131" s="152">
        <v>0</v>
      </c>
      <c r="J131" s="152">
        <v>0</v>
      </c>
      <c r="K131" s="152">
        <v>0</v>
      </c>
      <c r="L131" s="152">
        <v>0</v>
      </c>
      <c r="M131" s="152">
        <v>0</v>
      </c>
      <c r="N131" s="152">
        <v>0</v>
      </c>
      <c r="O131" s="152">
        <v>-8880.0788699999994</v>
      </c>
      <c r="P131" s="152">
        <v>-6828.1065699999999</v>
      </c>
      <c r="Q131" s="152">
        <v>-73952.544620000001</v>
      </c>
      <c r="R131" s="152">
        <v>-5866.3410899999999</v>
      </c>
      <c r="S131" s="152">
        <v>-5560.9907999999996</v>
      </c>
      <c r="T131" s="152">
        <v>-5344.1527699999997</v>
      </c>
      <c r="U131" s="152">
        <v>-5042.4302300000008</v>
      </c>
      <c r="V131" s="152">
        <v>-4745.41</v>
      </c>
      <c r="W131" s="152">
        <v>-4379.17</v>
      </c>
      <c r="X131" s="152">
        <v>-4100</v>
      </c>
      <c r="Y131" s="152">
        <v>0</v>
      </c>
      <c r="Z131" s="152">
        <v>0</v>
      </c>
      <c r="AA131" s="152">
        <v>0</v>
      </c>
      <c r="AB131" s="152">
        <v>0</v>
      </c>
      <c r="AC131" s="152">
        <v>0</v>
      </c>
      <c r="AD131" s="152">
        <v>0</v>
      </c>
      <c r="AE131" s="152">
        <v>0</v>
      </c>
      <c r="AF131" s="152">
        <v>0</v>
      </c>
      <c r="AG131" s="152">
        <v>0</v>
      </c>
      <c r="AH131" s="152">
        <v>0</v>
      </c>
      <c r="AI131" s="152">
        <v>0</v>
      </c>
      <c r="AJ131" s="152">
        <v>0</v>
      </c>
      <c r="AK131" s="152">
        <v>0</v>
      </c>
      <c r="AL131" s="152">
        <v>0</v>
      </c>
      <c r="AM131" s="152">
        <v>0</v>
      </c>
      <c r="AN131" s="152">
        <v>0</v>
      </c>
      <c r="AO131" s="152">
        <v>0</v>
      </c>
      <c r="AP131" s="152">
        <v>0</v>
      </c>
      <c r="AQ131" s="152">
        <v>0</v>
      </c>
      <c r="AR131" s="152">
        <v>0</v>
      </c>
      <c r="AS131" s="152">
        <v>0</v>
      </c>
      <c r="AT131" s="152">
        <v>0</v>
      </c>
    </row>
    <row r="132" spans="1:46">
      <c r="A132" s="193"/>
      <c r="B132" s="163" t="s">
        <v>134</v>
      </c>
      <c r="C132" s="149">
        <v>0</v>
      </c>
      <c r="D132" s="149">
        <v>0</v>
      </c>
      <c r="E132" s="149">
        <v>0</v>
      </c>
      <c r="F132" s="149">
        <v>0</v>
      </c>
      <c r="G132" s="152">
        <v>0</v>
      </c>
      <c r="H132" s="152">
        <v>0</v>
      </c>
      <c r="I132" s="152">
        <v>0</v>
      </c>
      <c r="J132" s="152">
        <v>0</v>
      </c>
      <c r="K132" s="152">
        <v>0</v>
      </c>
      <c r="L132" s="152">
        <v>0</v>
      </c>
      <c r="M132" s="152">
        <v>0</v>
      </c>
      <c r="N132" s="152">
        <v>0</v>
      </c>
      <c r="O132" s="152">
        <v>-62370.925999999999</v>
      </c>
      <c r="P132" s="152">
        <v>-55472.817730000002</v>
      </c>
      <c r="Q132" s="152">
        <v>0</v>
      </c>
      <c r="R132" s="152">
        <v>-43432.167829999999</v>
      </c>
      <c r="S132" s="152">
        <v>-51227.18262</v>
      </c>
      <c r="T132" s="152">
        <v>-59379.491590000005</v>
      </c>
      <c r="U132" s="152">
        <v>-67557.964870000011</v>
      </c>
      <c r="V132" s="152">
        <v>-45303.33</v>
      </c>
      <c r="W132" s="152">
        <v>-51245.64</v>
      </c>
      <c r="X132" s="152">
        <v>-60277</v>
      </c>
      <c r="Y132" s="152">
        <v>-62910</v>
      </c>
      <c r="Z132" s="152">
        <v>0</v>
      </c>
      <c r="AA132" s="152">
        <v>0</v>
      </c>
      <c r="AB132" s="152">
        <v>0</v>
      </c>
      <c r="AC132" s="152">
        <v>0</v>
      </c>
      <c r="AD132" s="152">
        <v>0</v>
      </c>
      <c r="AE132" s="152">
        <v>0</v>
      </c>
      <c r="AF132" s="152">
        <v>0</v>
      </c>
      <c r="AG132" s="152">
        <v>0</v>
      </c>
      <c r="AH132" s="152">
        <v>0</v>
      </c>
      <c r="AI132" s="152">
        <v>0</v>
      </c>
      <c r="AJ132" s="152">
        <v>0</v>
      </c>
      <c r="AK132" s="152">
        <v>0</v>
      </c>
      <c r="AL132" s="152">
        <v>0</v>
      </c>
      <c r="AM132" s="152">
        <v>0</v>
      </c>
      <c r="AN132" s="152">
        <v>0</v>
      </c>
      <c r="AO132" s="152">
        <v>0</v>
      </c>
      <c r="AP132" s="152">
        <v>0</v>
      </c>
      <c r="AQ132" s="152">
        <v>0</v>
      </c>
      <c r="AR132" s="152">
        <v>0</v>
      </c>
      <c r="AS132" s="152">
        <v>0</v>
      </c>
      <c r="AT132" s="152">
        <v>0</v>
      </c>
    </row>
    <row r="133" spans="1:46">
      <c r="A133" s="193"/>
      <c r="B133" s="163" t="s">
        <v>135</v>
      </c>
      <c r="C133" s="152">
        <v>0</v>
      </c>
      <c r="D133" s="152">
        <v>0</v>
      </c>
      <c r="E133" s="152">
        <v>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52">
        <v>0</v>
      </c>
      <c r="AF133" s="152">
        <v>0</v>
      </c>
      <c r="AG133" s="152">
        <v>0</v>
      </c>
      <c r="AH133" s="152">
        <v>0</v>
      </c>
      <c r="AI133" s="152">
        <v>0</v>
      </c>
      <c r="AJ133" s="152">
        <v>0</v>
      </c>
      <c r="AK133" s="152">
        <v>0</v>
      </c>
      <c r="AL133" s="152">
        <v>0</v>
      </c>
      <c r="AM133" s="152">
        <v>0</v>
      </c>
      <c r="AN133" s="152">
        <v>0</v>
      </c>
      <c r="AO133" s="152">
        <v>0</v>
      </c>
      <c r="AP133" s="152">
        <v>0</v>
      </c>
      <c r="AQ133" s="152">
        <v>0</v>
      </c>
      <c r="AR133" s="152">
        <v>0</v>
      </c>
      <c r="AS133" s="152">
        <v>0</v>
      </c>
      <c r="AT133" s="152">
        <v>0</v>
      </c>
    </row>
    <row r="134" spans="1:46">
      <c r="A134" s="193"/>
      <c r="B134" s="163" t="s">
        <v>136</v>
      </c>
      <c r="C134" s="149">
        <v>0</v>
      </c>
      <c r="D134" s="149">
        <v>0</v>
      </c>
      <c r="E134" s="149">
        <v>0</v>
      </c>
      <c r="F134" s="149">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52">
        <v>0</v>
      </c>
      <c r="AF134" s="152">
        <v>0</v>
      </c>
      <c r="AG134" s="152">
        <v>0</v>
      </c>
      <c r="AH134" s="152">
        <v>0</v>
      </c>
      <c r="AI134" s="152">
        <v>0</v>
      </c>
      <c r="AJ134" s="152">
        <v>0</v>
      </c>
      <c r="AK134" s="152">
        <v>0</v>
      </c>
      <c r="AL134" s="152">
        <v>0</v>
      </c>
      <c r="AM134" s="152">
        <v>0</v>
      </c>
      <c r="AN134" s="152">
        <v>0</v>
      </c>
      <c r="AO134" s="152">
        <v>0</v>
      </c>
      <c r="AP134" s="152">
        <v>0</v>
      </c>
      <c r="AQ134" s="152">
        <v>0</v>
      </c>
      <c r="AR134" s="152">
        <v>0</v>
      </c>
      <c r="AS134" s="152">
        <v>0</v>
      </c>
      <c r="AT134" s="152">
        <v>0</v>
      </c>
    </row>
    <row r="135" spans="1:46">
      <c r="A135" s="193"/>
      <c r="B135" s="163" t="s">
        <v>137</v>
      </c>
      <c r="C135" s="149">
        <v>0</v>
      </c>
      <c r="D135" s="149">
        <v>0</v>
      </c>
      <c r="E135" s="149">
        <v>0</v>
      </c>
      <c r="F135" s="149">
        <v>0</v>
      </c>
      <c r="G135" s="152">
        <v>0</v>
      </c>
      <c r="H135" s="152">
        <v>0</v>
      </c>
      <c r="I135" s="152">
        <v>0</v>
      </c>
      <c r="J135" s="152">
        <v>0</v>
      </c>
      <c r="K135" s="152">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52">
        <v>0</v>
      </c>
      <c r="AF135" s="152">
        <v>0</v>
      </c>
      <c r="AG135" s="152">
        <v>0</v>
      </c>
      <c r="AH135" s="152">
        <v>0</v>
      </c>
      <c r="AI135" s="152">
        <v>0</v>
      </c>
      <c r="AJ135" s="152">
        <v>0</v>
      </c>
      <c r="AK135" s="152">
        <v>0</v>
      </c>
      <c r="AL135" s="152">
        <v>0</v>
      </c>
      <c r="AM135" s="152">
        <v>0</v>
      </c>
      <c r="AN135" s="152">
        <v>0</v>
      </c>
      <c r="AO135" s="152">
        <v>0</v>
      </c>
      <c r="AP135" s="152">
        <v>0</v>
      </c>
      <c r="AQ135" s="152">
        <v>0</v>
      </c>
      <c r="AR135" s="152">
        <v>0</v>
      </c>
      <c r="AS135" s="152">
        <v>0</v>
      </c>
      <c r="AT135" s="152">
        <v>0</v>
      </c>
    </row>
    <row r="136" spans="1:46">
      <c r="A136" s="193"/>
      <c r="B136" s="163" t="s">
        <v>138</v>
      </c>
      <c r="C136" s="149">
        <v>0</v>
      </c>
      <c r="D136" s="149">
        <v>0</v>
      </c>
      <c r="E136" s="149">
        <v>0</v>
      </c>
      <c r="F136" s="149">
        <v>0</v>
      </c>
      <c r="G136" s="152">
        <v>0</v>
      </c>
      <c r="H136" s="152">
        <v>0</v>
      </c>
      <c r="I136" s="152">
        <v>0</v>
      </c>
      <c r="J136" s="152">
        <v>0</v>
      </c>
      <c r="K136" s="152">
        <v>0</v>
      </c>
      <c r="L136" s="152">
        <v>0</v>
      </c>
      <c r="M136" s="152">
        <v>0</v>
      </c>
      <c r="N136" s="152">
        <v>0</v>
      </c>
      <c r="O136" s="152">
        <v>0</v>
      </c>
      <c r="P136" s="152">
        <v>0</v>
      </c>
      <c r="Q136" s="152">
        <v>0</v>
      </c>
      <c r="R136" s="152">
        <v>0</v>
      </c>
      <c r="S136" s="152">
        <v>0</v>
      </c>
      <c r="T136" s="152">
        <v>0</v>
      </c>
      <c r="U136" s="152">
        <v>0</v>
      </c>
      <c r="V136" s="152">
        <v>0</v>
      </c>
      <c r="W136" s="152">
        <v>0</v>
      </c>
      <c r="X136" s="152">
        <v>0</v>
      </c>
      <c r="Y136" s="152">
        <v>0</v>
      </c>
      <c r="Z136" s="152">
        <v>0</v>
      </c>
      <c r="AA136" s="152">
        <v>0</v>
      </c>
      <c r="AB136" s="152">
        <v>0</v>
      </c>
      <c r="AC136" s="152">
        <v>0</v>
      </c>
      <c r="AD136" s="152">
        <v>0</v>
      </c>
      <c r="AE136" s="152">
        <v>0</v>
      </c>
      <c r="AF136" s="152">
        <v>0</v>
      </c>
      <c r="AG136" s="152">
        <v>0</v>
      </c>
      <c r="AH136" s="152">
        <v>0</v>
      </c>
      <c r="AI136" s="152">
        <v>0</v>
      </c>
      <c r="AJ136" s="152">
        <v>0</v>
      </c>
      <c r="AK136" s="152">
        <v>0</v>
      </c>
      <c r="AL136" s="152">
        <v>0</v>
      </c>
      <c r="AM136" s="152">
        <v>0</v>
      </c>
      <c r="AN136" s="152">
        <v>0</v>
      </c>
      <c r="AO136" s="152">
        <v>0</v>
      </c>
      <c r="AP136" s="152">
        <v>0</v>
      </c>
      <c r="AQ136" s="152">
        <v>0</v>
      </c>
      <c r="AR136" s="152">
        <v>0</v>
      </c>
      <c r="AS136" s="152">
        <v>0</v>
      </c>
      <c r="AT136" s="152">
        <v>0</v>
      </c>
    </row>
    <row r="137" spans="1:46">
      <c r="A137" s="193"/>
      <c r="B137" s="163" t="s">
        <v>272</v>
      </c>
      <c r="C137" s="149"/>
      <c r="D137" s="149"/>
      <c r="E137" s="149"/>
      <c r="F137" s="149"/>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152"/>
      <c r="AG137" s="152"/>
      <c r="AH137" s="152"/>
      <c r="AI137" s="152"/>
      <c r="AJ137" s="152"/>
      <c r="AK137" s="152"/>
      <c r="AL137" s="152"/>
      <c r="AM137" s="152"/>
      <c r="AN137" s="152"/>
      <c r="AO137" s="152"/>
      <c r="AP137" s="152"/>
      <c r="AQ137" s="152"/>
      <c r="AR137" s="152">
        <v>220858.62088</v>
      </c>
      <c r="AS137" s="152">
        <v>196055.03192999997</v>
      </c>
      <c r="AT137" s="152">
        <v>169492.84406</v>
      </c>
    </row>
    <row r="138" spans="1:46">
      <c r="A138" s="193"/>
      <c r="B138" s="163" t="s">
        <v>110</v>
      </c>
      <c r="C138" s="149">
        <v>0</v>
      </c>
      <c r="D138" s="149">
        <v>0</v>
      </c>
      <c r="E138" s="149">
        <v>0</v>
      </c>
      <c r="F138" s="149">
        <v>0</v>
      </c>
      <c r="G138" s="152">
        <v>0</v>
      </c>
      <c r="H138" s="152">
        <v>0</v>
      </c>
      <c r="I138" s="152">
        <v>0</v>
      </c>
      <c r="J138" s="152">
        <v>0</v>
      </c>
      <c r="K138" s="152">
        <v>0</v>
      </c>
      <c r="L138" s="152">
        <v>0</v>
      </c>
      <c r="M138" s="152">
        <v>0</v>
      </c>
      <c r="N138" s="152">
        <v>0</v>
      </c>
      <c r="O138" s="152">
        <v>0</v>
      </c>
      <c r="P138" s="152">
        <v>0</v>
      </c>
      <c r="Q138" s="152">
        <v>0</v>
      </c>
      <c r="R138" s="152">
        <v>0</v>
      </c>
      <c r="S138" s="152">
        <v>6206.3169100000005</v>
      </c>
      <c r="T138" s="152">
        <v>6923.93408</v>
      </c>
      <c r="U138" s="152">
        <v>6860.4367699999993</v>
      </c>
      <c r="V138" s="152">
        <v>9917.51</v>
      </c>
      <c r="W138" s="152">
        <v>9453.65</v>
      </c>
      <c r="X138" s="152">
        <v>9859</v>
      </c>
      <c r="Y138" s="152">
        <v>9028</v>
      </c>
      <c r="Z138" s="152">
        <v>8859</v>
      </c>
      <c r="AA138" s="152">
        <v>9689</v>
      </c>
      <c r="AB138" s="152">
        <v>12380</v>
      </c>
      <c r="AC138" s="152">
        <v>12407</v>
      </c>
      <c r="AD138" s="152">
        <v>15730</v>
      </c>
      <c r="AE138" s="152">
        <v>15272</v>
      </c>
      <c r="AF138" s="152">
        <v>16595</v>
      </c>
      <c r="AG138" s="152">
        <v>15929</v>
      </c>
      <c r="AH138" s="152">
        <v>15240</v>
      </c>
      <c r="AI138" s="152">
        <v>14545</v>
      </c>
      <c r="AJ138" s="152">
        <v>14437</v>
      </c>
      <c r="AK138" s="152">
        <v>13348</v>
      </c>
      <c r="AL138" s="152">
        <v>12913</v>
      </c>
      <c r="AM138" s="152">
        <v>12820</v>
      </c>
      <c r="AN138" s="152">
        <v>12764</v>
      </c>
      <c r="AO138" s="152">
        <v>12707</v>
      </c>
      <c r="AP138" s="152">
        <v>12648</v>
      </c>
      <c r="AQ138" s="152">
        <v>16707.73043</v>
      </c>
      <c r="AR138" s="152">
        <v>15106.219640000001</v>
      </c>
      <c r="AS138" s="152">
        <v>14185.28002</v>
      </c>
      <c r="AT138" s="152">
        <v>13666.118980000001</v>
      </c>
    </row>
    <row r="139" spans="1:46">
      <c r="A139" s="193"/>
      <c r="B139" s="163" t="s">
        <v>217</v>
      </c>
      <c r="C139" s="149"/>
      <c r="D139" s="149"/>
      <c r="E139" s="149"/>
      <c r="F139" s="149"/>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c r="AJ139" s="152"/>
      <c r="AK139" s="152">
        <v>355715</v>
      </c>
      <c r="AL139" s="152">
        <v>332320</v>
      </c>
      <c r="AM139" s="152">
        <v>318249</v>
      </c>
      <c r="AN139" s="152">
        <v>306232</v>
      </c>
      <c r="AO139" s="152">
        <v>284853</v>
      </c>
      <c r="AP139" s="152">
        <v>265479</v>
      </c>
      <c r="AQ139" s="152">
        <v>243985.20597000001</v>
      </c>
      <c r="AR139" s="152">
        <v>0</v>
      </c>
      <c r="AS139" s="152">
        <v>0</v>
      </c>
      <c r="AT139" s="152">
        <v>0</v>
      </c>
    </row>
    <row r="140" spans="1:46">
      <c r="A140" s="193"/>
      <c r="B140" s="163" t="s">
        <v>120</v>
      </c>
      <c r="C140" s="168">
        <v>368777.30825</v>
      </c>
      <c r="D140" s="168">
        <v>371673.82568000001</v>
      </c>
      <c r="E140" s="168">
        <v>215557.01222999999</v>
      </c>
      <c r="F140" s="168">
        <v>225124.55111</v>
      </c>
      <c r="G140" s="168">
        <v>233724.00485999999</v>
      </c>
      <c r="H140" s="168">
        <v>242137.79144</v>
      </c>
      <c r="I140" s="168">
        <v>242643.43859000001</v>
      </c>
      <c r="J140" s="168">
        <v>246440.48739999998</v>
      </c>
      <c r="K140" s="168">
        <v>256281.46125999995</v>
      </c>
      <c r="L140" s="168">
        <v>261275.57013000001</v>
      </c>
      <c r="M140" s="168">
        <v>267923.88981999998</v>
      </c>
      <c r="N140" s="168">
        <v>275296.95341000002</v>
      </c>
      <c r="O140" s="168">
        <v>282213.00516</v>
      </c>
      <c r="P140" s="168">
        <v>279562.88941</v>
      </c>
      <c r="Q140" s="168">
        <v>284524.05385000003</v>
      </c>
      <c r="R140" s="168">
        <v>288489.80261999997</v>
      </c>
      <c r="S140" s="168">
        <v>295553.30783999996</v>
      </c>
      <c r="T140" s="168">
        <v>293441.99932</v>
      </c>
      <c r="U140" s="168">
        <v>315570.53414</v>
      </c>
      <c r="V140" s="168">
        <v>317245.98</v>
      </c>
      <c r="W140" s="168">
        <v>321224</v>
      </c>
      <c r="X140" s="168">
        <v>325850</v>
      </c>
      <c r="Y140" s="168">
        <v>872432</v>
      </c>
      <c r="Z140" s="168">
        <v>772991</v>
      </c>
      <c r="AA140" s="168">
        <v>765193</v>
      </c>
      <c r="AB140" s="168">
        <v>727591</v>
      </c>
      <c r="AC140" s="168">
        <v>729169</v>
      </c>
      <c r="AD140" s="168">
        <v>786208</v>
      </c>
      <c r="AE140" s="168">
        <v>685396</v>
      </c>
      <c r="AF140" s="168">
        <v>655954</v>
      </c>
      <c r="AG140" s="168">
        <v>668053</v>
      </c>
      <c r="AH140" s="168">
        <v>638168</v>
      </c>
      <c r="AI140" s="168">
        <v>662852</v>
      </c>
      <c r="AJ140" s="168">
        <v>635969</v>
      </c>
      <c r="AK140" s="168">
        <v>352673</v>
      </c>
      <c r="AL140" s="168">
        <v>361062</v>
      </c>
      <c r="AM140" s="168">
        <v>367418</v>
      </c>
      <c r="AN140" s="168">
        <v>377723</v>
      </c>
      <c r="AO140" s="168">
        <v>348726</v>
      </c>
      <c r="AP140" s="168">
        <v>356974</v>
      </c>
      <c r="AQ140" s="168">
        <v>367683.67897000001</v>
      </c>
      <c r="AR140" s="152">
        <v>430895.44487000001</v>
      </c>
      <c r="AS140" s="152">
        <v>446872.12520999997</v>
      </c>
      <c r="AT140" s="152">
        <v>161455.60280000002</v>
      </c>
    </row>
    <row r="141" spans="1:46">
      <c r="A141" s="193"/>
      <c r="B141" s="163" t="s">
        <v>79</v>
      </c>
      <c r="C141" s="152">
        <v>2525.8488700000003</v>
      </c>
      <c r="D141" s="152">
        <v>2581.4299000000001</v>
      </c>
      <c r="E141" s="152">
        <v>2637.0109300000004</v>
      </c>
      <c r="F141" s="152">
        <v>7650.4745400000002</v>
      </c>
      <c r="G141" s="152">
        <v>7711.0578600000008</v>
      </c>
      <c r="H141" s="152">
        <v>7762.4927400000006</v>
      </c>
      <c r="I141" s="152">
        <v>7361.2033100000008</v>
      </c>
      <c r="J141" s="152">
        <v>2630.0761699999998</v>
      </c>
      <c r="K141" s="152">
        <v>3132.6267599999996</v>
      </c>
      <c r="L141" s="152">
        <v>2762.0473500000003</v>
      </c>
      <c r="M141" s="152">
        <v>2808.0025899999996</v>
      </c>
      <c r="N141" s="152">
        <v>3367.51494</v>
      </c>
      <c r="O141" s="152">
        <v>3711.9400799999999</v>
      </c>
      <c r="P141" s="152">
        <v>3270.2058500000003</v>
      </c>
      <c r="Q141" s="152">
        <v>3912.0430200000001</v>
      </c>
      <c r="R141" s="152">
        <v>4788.5055599999996</v>
      </c>
      <c r="S141" s="152">
        <v>10671.335140000001</v>
      </c>
      <c r="T141" s="152">
        <v>15849.593349999999</v>
      </c>
      <c r="U141" s="152">
        <v>15841.628070000001</v>
      </c>
      <c r="V141" s="152">
        <v>26065.61</v>
      </c>
      <c r="W141" s="152">
        <v>23838.38</v>
      </c>
      <c r="X141" s="152">
        <v>20811</v>
      </c>
      <c r="Y141" s="152">
        <v>17457</v>
      </c>
      <c r="Z141" s="152">
        <v>18836</v>
      </c>
      <c r="AA141" s="152">
        <v>18495</v>
      </c>
      <c r="AB141" s="152">
        <v>20116</v>
      </c>
      <c r="AC141" s="152">
        <v>21444</v>
      </c>
      <c r="AD141" s="152">
        <v>20178</v>
      </c>
      <c r="AE141" s="152">
        <v>18114</v>
      </c>
      <c r="AF141" s="152">
        <v>15616</v>
      </c>
      <c r="AG141" s="152">
        <v>16610</v>
      </c>
      <c r="AH141" s="152">
        <v>16614</v>
      </c>
      <c r="AI141" s="152">
        <v>17666</v>
      </c>
      <c r="AJ141" s="152">
        <v>16199</v>
      </c>
      <c r="AK141" s="152">
        <v>13251</v>
      </c>
      <c r="AL141" s="152">
        <v>13689</v>
      </c>
      <c r="AM141" s="152">
        <v>12024</v>
      </c>
      <c r="AN141" s="152">
        <v>15195</v>
      </c>
      <c r="AO141" s="152">
        <v>15991</v>
      </c>
      <c r="AP141" s="152">
        <v>15644</v>
      </c>
      <c r="AQ141" s="152">
        <v>14966.809579999999</v>
      </c>
      <c r="AR141" s="152">
        <v>17916.628809999998</v>
      </c>
      <c r="AS141" s="152">
        <v>16042.057760000002</v>
      </c>
      <c r="AT141" s="152">
        <v>16762.332890000001</v>
      </c>
    </row>
    <row r="142" spans="1:46">
      <c r="A142" s="193"/>
      <c r="B142" s="163" t="s">
        <v>10</v>
      </c>
      <c r="C142" s="152">
        <v>0</v>
      </c>
      <c r="D142" s="152">
        <v>0</v>
      </c>
      <c r="E142" s="152">
        <v>0</v>
      </c>
      <c r="F142" s="152">
        <v>0</v>
      </c>
      <c r="G142" s="152">
        <v>0</v>
      </c>
      <c r="H142" s="152">
        <v>0</v>
      </c>
      <c r="I142" s="152">
        <v>0</v>
      </c>
      <c r="J142" s="152">
        <v>0</v>
      </c>
      <c r="K142" s="152">
        <v>0</v>
      </c>
      <c r="L142" s="152">
        <v>0</v>
      </c>
      <c r="M142" s="152">
        <v>0</v>
      </c>
      <c r="N142" s="152">
        <v>0</v>
      </c>
      <c r="O142" s="152">
        <v>0</v>
      </c>
      <c r="P142" s="152">
        <v>-0.30285000000003492</v>
      </c>
      <c r="Q142" s="152">
        <v>-2.7960000000348373E-2</v>
      </c>
      <c r="R142" s="152">
        <v>0</v>
      </c>
      <c r="S142" s="152">
        <v>0</v>
      </c>
      <c r="T142" s="152">
        <v>0</v>
      </c>
      <c r="U142" s="152">
        <v>0</v>
      </c>
      <c r="V142" s="152">
        <v>0</v>
      </c>
      <c r="W142" s="152">
        <v>0</v>
      </c>
      <c r="X142" s="152">
        <v>0</v>
      </c>
      <c r="Y142" s="152">
        <v>0</v>
      </c>
      <c r="Z142" s="152">
        <v>0</v>
      </c>
      <c r="AA142" s="152">
        <v>0</v>
      </c>
      <c r="AB142" s="152">
        <v>0</v>
      </c>
      <c r="AC142" s="152">
        <v>0</v>
      </c>
      <c r="AD142" s="152">
        <v>0</v>
      </c>
      <c r="AE142" s="152">
        <v>0</v>
      </c>
      <c r="AF142" s="152">
        <v>0</v>
      </c>
      <c r="AG142" s="152">
        <v>0</v>
      </c>
      <c r="AH142" s="152">
        <v>0</v>
      </c>
      <c r="AI142" s="152">
        <v>0</v>
      </c>
      <c r="AJ142" s="152">
        <v>0</v>
      </c>
      <c r="AK142" s="152">
        <v>0</v>
      </c>
      <c r="AL142" s="152">
        <v>0</v>
      </c>
      <c r="AM142" s="152">
        <v>0</v>
      </c>
      <c r="AN142" s="152">
        <v>0</v>
      </c>
      <c r="AO142" s="152">
        <v>0</v>
      </c>
      <c r="AP142" s="152">
        <v>0</v>
      </c>
      <c r="AQ142" s="152">
        <v>0</v>
      </c>
      <c r="AR142" s="152">
        <v>0</v>
      </c>
      <c r="AS142" s="152">
        <v>0</v>
      </c>
      <c r="AT142" s="152">
        <v>0</v>
      </c>
    </row>
    <row r="143" spans="1:46" s="115" customFormat="1">
      <c r="A143" s="193"/>
      <c r="B143" s="154" t="s">
        <v>80</v>
      </c>
      <c r="C143" s="149">
        <v>0</v>
      </c>
      <c r="D143" s="149">
        <v>0</v>
      </c>
      <c r="E143" s="149">
        <v>0</v>
      </c>
      <c r="F143" s="149">
        <v>0</v>
      </c>
      <c r="G143" s="149">
        <v>0</v>
      </c>
      <c r="H143" s="149">
        <v>0</v>
      </c>
      <c r="I143" s="149">
        <v>0</v>
      </c>
      <c r="J143" s="149">
        <v>0</v>
      </c>
      <c r="K143" s="149">
        <v>0</v>
      </c>
      <c r="L143" s="149">
        <v>0</v>
      </c>
      <c r="M143" s="149">
        <v>0</v>
      </c>
      <c r="N143" s="149">
        <v>0</v>
      </c>
      <c r="O143" s="149">
        <v>0</v>
      </c>
      <c r="P143" s="149">
        <v>0</v>
      </c>
      <c r="Q143" s="149">
        <v>0</v>
      </c>
      <c r="R143" s="149">
        <v>0</v>
      </c>
      <c r="S143" s="149">
        <v>0</v>
      </c>
      <c r="T143" s="149">
        <v>0</v>
      </c>
      <c r="U143" s="149">
        <v>0</v>
      </c>
      <c r="V143" s="149">
        <v>0</v>
      </c>
      <c r="W143" s="149">
        <v>0</v>
      </c>
      <c r="X143" s="149">
        <v>0</v>
      </c>
      <c r="Y143" s="149">
        <v>0</v>
      </c>
      <c r="Z143" s="149">
        <v>0</v>
      </c>
      <c r="AA143" s="149">
        <v>0</v>
      </c>
      <c r="AB143" s="149">
        <v>0</v>
      </c>
      <c r="AC143" s="149">
        <v>0</v>
      </c>
      <c r="AD143" s="149">
        <v>0</v>
      </c>
      <c r="AE143" s="149">
        <v>0</v>
      </c>
      <c r="AF143" s="149">
        <v>0</v>
      </c>
      <c r="AG143" s="149">
        <v>0</v>
      </c>
      <c r="AH143" s="149">
        <v>0</v>
      </c>
      <c r="AI143" s="149">
        <v>0</v>
      </c>
      <c r="AJ143" s="149">
        <v>0</v>
      </c>
      <c r="AK143" s="149">
        <v>0</v>
      </c>
      <c r="AL143" s="149">
        <v>0</v>
      </c>
      <c r="AM143" s="149">
        <v>0</v>
      </c>
      <c r="AN143" s="149">
        <v>0</v>
      </c>
      <c r="AO143" s="149">
        <v>0</v>
      </c>
      <c r="AP143" s="149">
        <v>0</v>
      </c>
      <c r="AQ143" s="149">
        <v>0</v>
      </c>
      <c r="AR143" s="319"/>
      <c r="AS143" s="319"/>
      <c r="AT143" s="319"/>
    </row>
    <row r="144" spans="1:46" s="115" customFormat="1">
      <c r="A144" s="192"/>
      <c r="B144" s="148" t="s">
        <v>81</v>
      </c>
      <c r="C144" s="149">
        <v>570046.71833000006</v>
      </c>
      <c r="D144" s="149">
        <v>549042.06851000013</v>
      </c>
      <c r="E144" s="149">
        <v>690653.73878999997</v>
      </c>
      <c r="F144" s="149">
        <v>756295.69375000021</v>
      </c>
      <c r="G144" s="149">
        <v>744919.83979999996</v>
      </c>
      <c r="H144" s="149">
        <v>726061.54934999999</v>
      </c>
      <c r="I144" s="149">
        <v>706557.52777999989</v>
      </c>
      <c r="J144" s="149">
        <v>691374.50860000006</v>
      </c>
      <c r="K144" s="149">
        <v>689767.25221999991</v>
      </c>
      <c r="L144" s="149">
        <v>671284.07424999995</v>
      </c>
      <c r="M144" s="149">
        <v>661342.39582999994</v>
      </c>
      <c r="N144" s="149">
        <v>653728.08089999994</v>
      </c>
      <c r="O144" s="149">
        <v>870502.7649999999</v>
      </c>
      <c r="P144" s="149">
        <v>933097.35266000009</v>
      </c>
      <c r="Q144" s="149">
        <v>951843.05519000022</v>
      </c>
      <c r="R144" s="149">
        <v>981944.4087700001</v>
      </c>
      <c r="S144" s="149">
        <v>989557.39509000024</v>
      </c>
      <c r="T144" s="149">
        <v>1005029.45355</v>
      </c>
      <c r="U144" s="149">
        <v>1009193.7536400001</v>
      </c>
      <c r="V144" s="149">
        <v>1011794.77</v>
      </c>
      <c r="W144" s="149">
        <v>1028175.96</v>
      </c>
      <c r="X144" s="149">
        <v>1046684</v>
      </c>
      <c r="Y144" s="149">
        <v>1029379</v>
      </c>
      <c r="Z144" s="149">
        <v>1059073</v>
      </c>
      <c r="AA144" s="149">
        <v>1087389</v>
      </c>
      <c r="AB144" s="149">
        <v>1072787</v>
      </c>
      <c r="AC144" s="149">
        <v>1143130</v>
      </c>
      <c r="AD144" s="149">
        <v>1188221</v>
      </c>
      <c r="AE144" s="149">
        <v>1166459</v>
      </c>
      <c r="AF144" s="149">
        <v>1106109</v>
      </c>
      <c r="AG144" s="149">
        <v>1130027</v>
      </c>
      <c r="AH144" s="149">
        <v>1117632</v>
      </c>
      <c r="AI144" s="149">
        <v>890405</v>
      </c>
      <c r="AJ144" s="149">
        <v>910389</v>
      </c>
      <c r="AK144" s="149">
        <v>926065</v>
      </c>
      <c r="AL144" s="149">
        <v>926152</v>
      </c>
      <c r="AM144" s="149">
        <v>899389</v>
      </c>
      <c r="AN144" s="149">
        <v>920110</v>
      </c>
      <c r="AO144" s="149">
        <v>914824</v>
      </c>
      <c r="AP144" s="149">
        <v>852566</v>
      </c>
      <c r="AQ144" s="149">
        <v>876003.96847999992</v>
      </c>
      <c r="AR144" s="149">
        <f>SUM(AR145:AR154)</f>
        <v>871688.30229999998</v>
      </c>
      <c r="AS144" s="149">
        <f>SUM(AS145:AS154)</f>
        <v>869663.14915999991</v>
      </c>
      <c r="AT144" s="149">
        <f>SUM(AT145:AT154)</f>
        <v>870301.51246</v>
      </c>
    </row>
    <row r="145" spans="1:46">
      <c r="A145" s="195"/>
      <c r="B145" s="150" t="s">
        <v>82</v>
      </c>
      <c r="C145" s="152">
        <v>799181.00100000005</v>
      </c>
      <c r="D145" s="152">
        <v>799181.00100000005</v>
      </c>
      <c r="E145" s="152">
        <v>962179.08091000002</v>
      </c>
      <c r="F145" s="152">
        <v>962179.08091000002</v>
      </c>
      <c r="G145" s="152">
        <v>962179.08091000002</v>
      </c>
      <c r="H145" s="152">
        <v>962179.08091000002</v>
      </c>
      <c r="I145" s="152">
        <v>962179.08091000002</v>
      </c>
      <c r="J145" s="152">
        <v>962179.08091000002</v>
      </c>
      <c r="K145" s="152">
        <v>962179.08089999994</v>
      </c>
      <c r="L145" s="152">
        <v>962179.08089999994</v>
      </c>
      <c r="M145" s="152">
        <v>962179.08089999994</v>
      </c>
      <c r="N145" s="152">
        <v>962179.08089999994</v>
      </c>
      <c r="O145" s="152">
        <v>962179.08089999994</v>
      </c>
      <c r="P145" s="152">
        <v>1182179.0809000002</v>
      </c>
      <c r="Q145" s="152">
        <v>1182179.0809000002</v>
      </c>
      <c r="R145" s="152">
        <v>1182179.0809000002</v>
      </c>
      <c r="S145" s="152">
        <v>1182179.0809000002</v>
      </c>
      <c r="T145" s="152">
        <v>1182179.0808999999</v>
      </c>
      <c r="U145" s="152">
        <v>1182179.08</v>
      </c>
      <c r="V145" s="152">
        <v>1182179.08</v>
      </c>
      <c r="W145" s="152">
        <v>1182179</v>
      </c>
      <c r="X145" s="152">
        <v>1182179</v>
      </c>
      <c r="Y145" s="152">
        <v>1182179</v>
      </c>
      <c r="Z145" s="152">
        <v>1000005</v>
      </c>
      <c r="AA145" s="152">
        <v>1000005</v>
      </c>
      <c r="AB145" s="152">
        <v>1000005</v>
      </c>
      <c r="AC145" s="152">
        <v>1000005</v>
      </c>
      <c r="AD145" s="152">
        <v>1000005</v>
      </c>
      <c r="AE145" s="152">
        <v>1000005</v>
      </c>
      <c r="AF145" s="152">
        <v>1000005</v>
      </c>
      <c r="AG145" s="152">
        <v>1000005</v>
      </c>
      <c r="AH145" s="152">
        <v>1000005</v>
      </c>
      <c r="AI145" s="152">
        <v>800005</v>
      </c>
      <c r="AJ145" s="152">
        <v>800005</v>
      </c>
      <c r="AK145" s="152">
        <v>800005</v>
      </c>
      <c r="AL145" s="152">
        <v>800005</v>
      </c>
      <c r="AM145" s="152">
        <v>800005</v>
      </c>
      <c r="AN145" s="152">
        <v>800005</v>
      </c>
      <c r="AO145" s="152">
        <v>800005</v>
      </c>
      <c r="AP145" s="152">
        <v>800005</v>
      </c>
      <c r="AQ145" s="152">
        <v>800005.48034999997</v>
      </c>
      <c r="AR145" s="152">
        <v>800005.48034999997</v>
      </c>
      <c r="AS145" s="152">
        <v>800005.48034999997</v>
      </c>
      <c r="AT145" s="152">
        <v>800005.48034999997</v>
      </c>
    </row>
    <row r="146" spans="1:46">
      <c r="A146" s="195"/>
      <c r="B146" s="150" t="s">
        <v>83</v>
      </c>
      <c r="C146" s="152">
        <v>0</v>
      </c>
      <c r="D146" s="152">
        <v>0</v>
      </c>
      <c r="E146" s="152">
        <v>0</v>
      </c>
      <c r="F146" s="152">
        <v>317.46530999999999</v>
      </c>
      <c r="G146" s="152">
        <v>317.46530999999999</v>
      </c>
      <c r="H146" s="152">
        <v>317.46530999999999</v>
      </c>
      <c r="I146" s="152">
        <v>317.46530999999999</v>
      </c>
      <c r="J146" s="152">
        <v>317.46530999999999</v>
      </c>
      <c r="K146" s="152">
        <v>317.46530999999999</v>
      </c>
      <c r="L146" s="152">
        <v>0</v>
      </c>
      <c r="M146" s="152">
        <v>0</v>
      </c>
      <c r="N146" s="152">
        <v>317</v>
      </c>
      <c r="O146" s="152">
        <v>0</v>
      </c>
      <c r="P146" s="152">
        <v>0</v>
      </c>
      <c r="Q146" s="152">
        <v>0</v>
      </c>
      <c r="R146" s="152">
        <v>0</v>
      </c>
      <c r="S146" s="152">
        <v>0</v>
      </c>
      <c r="T146" s="152">
        <v>0</v>
      </c>
      <c r="U146" s="152">
        <v>0</v>
      </c>
      <c r="V146" s="152">
        <v>0</v>
      </c>
      <c r="W146" s="152">
        <v>0</v>
      </c>
      <c r="X146" s="152">
        <v>0</v>
      </c>
      <c r="Y146" s="152">
        <v>0</v>
      </c>
      <c r="Z146" s="152">
        <v>0</v>
      </c>
      <c r="AA146" s="152">
        <v>0</v>
      </c>
      <c r="AB146" s="152">
        <v>0</v>
      </c>
      <c r="AC146" s="152">
        <v>0</v>
      </c>
      <c r="AD146" s="152">
        <v>0</v>
      </c>
      <c r="AE146" s="152">
        <v>0</v>
      </c>
      <c r="AF146" s="152">
        <v>0</v>
      </c>
      <c r="AG146" s="152">
        <v>0</v>
      </c>
      <c r="AH146" s="152">
        <v>0</v>
      </c>
      <c r="AI146" s="152">
        <v>0</v>
      </c>
      <c r="AJ146" s="152">
        <v>0</v>
      </c>
      <c r="AK146" s="152">
        <v>0</v>
      </c>
      <c r="AL146" s="152">
        <v>0</v>
      </c>
      <c r="AM146" s="152">
        <v>0</v>
      </c>
      <c r="AN146" s="152">
        <v>0</v>
      </c>
      <c r="AO146" s="152">
        <v>0</v>
      </c>
      <c r="AP146" s="152">
        <v>0</v>
      </c>
      <c r="AQ146" s="152">
        <v>0</v>
      </c>
      <c r="AR146" s="152">
        <v>0</v>
      </c>
      <c r="AS146" s="152">
        <v>0</v>
      </c>
      <c r="AT146" s="152">
        <v>0</v>
      </c>
    </row>
    <row r="147" spans="1:46">
      <c r="A147" s="195"/>
      <c r="B147" s="150" t="s">
        <v>85</v>
      </c>
      <c r="C147" s="152">
        <v>317.46530999999999</v>
      </c>
      <c r="D147" s="152">
        <v>317.46530999999999</v>
      </c>
      <c r="E147" s="152">
        <v>317.46530999999999</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5389.95</v>
      </c>
      <c r="W147" s="152">
        <v>5394</v>
      </c>
      <c r="X147" s="152">
        <v>5394</v>
      </c>
      <c r="Y147" s="152">
        <v>5394</v>
      </c>
      <c r="Z147" s="152">
        <v>11668</v>
      </c>
      <c r="AA147" s="152">
        <v>11668</v>
      </c>
      <c r="AB147" s="152">
        <v>17656</v>
      </c>
      <c r="AC147" s="152">
        <v>17656</v>
      </c>
      <c r="AD147" s="152">
        <v>51025</v>
      </c>
      <c r="AE147" s="152">
        <v>2370</v>
      </c>
      <c r="AF147" s="152">
        <v>10898</v>
      </c>
      <c r="AG147" s="152">
        <v>10898</v>
      </c>
      <c r="AH147" s="152">
        <v>10898</v>
      </c>
      <c r="AI147" s="152">
        <v>21176</v>
      </c>
      <c r="AJ147" s="152">
        <v>21176</v>
      </c>
      <c r="AK147" s="152">
        <v>21176</v>
      </c>
      <c r="AL147" s="152">
        <v>21176</v>
      </c>
      <c r="AM147" s="152">
        <v>16721</v>
      </c>
      <c r="AN147" s="152">
        <v>16721</v>
      </c>
      <c r="AO147" s="152">
        <v>16721</v>
      </c>
      <c r="AP147" s="152">
        <v>16621</v>
      </c>
      <c r="AQ147" s="152">
        <v>16620.696550000011</v>
      </c>
      <c r="AR147" s="152">
        <v>0</v>
      </c>
      <c r="AS147" s="152">
        <v>0</v>
      </c>
      <c r="AT147" s="152">
        <v>0</v>
      </c>
    </row>
    <row r="148" spans="1:46">
      <c r="A148" s="197"/>
      <c r="B148" s="170" t="s">
        <v>88</v>
      </c>
      <c r="C148" s="152">
        <v>-201093.09563999998</v>
      </c>
      <c r="D148" s="152">
        <v>-201093.09563999998</v>
      </c>
      <c r="E148" s="152">
        <v>-201093.09563999998</v>
      </c>
      <c r="F148" s="152">
        <v>-201093.09563999998</v>
      </c>
      <c r="G148" s="152">
        <v>-206200.85247000001</v>
      </c>
      <c r="H148" s="152">
        <v>-206200.85247000001</v>
      </c>
      <c r="I148" s="152">
        <v>-206200.85247000001</v>
      </c>
      <c r="J148" s="152">
        <v>-206200.85247000001</v>
      </c>
      <c r="K148" s="152">
        <v>-271122.03726000001</v>
      </c>
      <c r="L148" s="152">
        <v>-270804.57195000001</v>
      </c>
      <c r="M148" s="152">
        <v>-270804.57195000001</v>
      </c>
      <c r="N148" s="152">
        <v>-271123</v>
      </c>
      <c r="O148" s="152">
        <v>-308448.27153999999</v>
      </c>
      <c r="P148" s="152">
        <v>-308448.27154000005</v>
      </c>
      <c r="Q148" s="152">
        <v>-308448.27153999999</v>
      </c>
      <c r="R148" s="152">
        <v>-308447.27154000005</v>
      </c>
      <c r="S148" s="152">
        <v>-200234.67580999999</v>
      </c>
      <c r="T148" s="152">
        <v>-200234.65734999999</v>
      </c>
      <c r="U148" s="152">
        <v>-200234.63636000003</v>
      </c>
      <c r="V148" s="152">
        <v>-205628.57000000004</v>
      </c>
      <c r="W148" s="152">
        <v>-181168.22</v>
      </c>
      <c r="X148" s="152">
        <v>-181168.23</v>
      </c>
      <c r="Y148" s="152">
        <v>-181168.23</v>
      </c>
      <c r="Z148" s="152">
        <v>-11667.230000000003</v>
      </c>
      <c r="AA148" s="152">
        <v>4709</v>
      </c>
      <c r="AB148" s="152">
        <v>-15286</v>
      </c>
      <c r="AC148" s="152">
        <v>-15286</v>
      </c>
      <c r="AD148" s="152">
        <v>-82023</v>
      </c>
      <c r="AE148" s="152">
        <v>-52053</v>
      </c>
      <c r="AF148" s="152">
        <v>-31</v>
      </c>
      <c r="AG148" s="152">
        <v>25209</v>
      </c>
      <c r="AH148" s="152">
        <v>-30</v>
      </c>
      <c r="AI148" s="152">
        <v>-32896</v>
      </c>
      <c r="AJ148" s="152">
        <v>-11553</v>
      </c>
      <c r="AK148" s="152">
        <v>-32</v>
      </c>
      <c r="AL148" s="152">
        <v>-32</v>
      </c>
      <c r="AM148" s="152">
        <v>-31</v>
      </c>
      <c r="AN148" s="152">
        <v>18718</v>
      </c>
      <c r="AO148" s="152">
        <v>39441</v>
      </c>
      <c r="AP148" s="152">
        <v>-7924</v>
      </c>
      <c r="AQ148" s="152">
        <v>-32630.731309999981</v>
      </c>
      <c r="AR148" s="152">
        <v>4061.8333399999801</v>
      </c>
      <c r="AS148" s="152">
        <v>-253.83284000005369</v>
      </c>
      <c r="AT148" s="152">
        <v>-2278.9859799999476</v>
      </c>
    </row>
    <row r="149" spans="1:46">
      <c r="A149" s="195"/>
      <c r="B149" s="150" t="s">
        <v>140</v>
      </c>
      <c r="C149" s="152">
        <v>0</v>
      </c>
      <c r="D149" s="152">
        <v>0</v>
      </c>
      <c r="E149" s="152">
        <v>0</v>
      </c>
      <c r="F149" s="152">
        <v>0</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5393.95</v>
      </c>
      <c r="X149" s="152">
        <v>5394</v>
      </c>
      <c r="Y149" s="152">
        <v>5394</v>
      </c>
      <c r="Z149" s="152">
        <v>11668</v>
      </c>
      <c r="AA149" s="152">
        <v>11668</v>
      </c>
      <c r="AB149" s="152">
        <v>15286</v>
      </c>
      <c r="AC149" s="152">
        <v>15286</v>
      </c>
      <c r="AD149" s="152">
        <v>48654</v>
      </c>
      <c r="AE149" s="152">
        <v>48654</v>
      </c>
      <c r="AF149" s="152">
        <v>48654</v>
      </c>
      <c r="AG149" s="152">
        <v>48654</v>
      </c>
      <c r="AH149" s="152">
        <v>48654</v>
      </c>
      <c r="AI149" s="152">
        <v>48654</v>
      </c>
      <c r="AJ149" s="152">
        <v>48654</v>
      </c>
      <c r="AK149" s="152">
        <v>48654</v>
      </c>
      <c r="AL149" s="152">
        <v>48654</v>
      </c>
      <c r="AM149" s="152">
        <v>63944</v>
      </c>
      <c r="AN149" s="152">
        <v>63944</v>
      </c>
      <c r="AO149" s="152">
        <v>63944</v>
      </c>
      <c r="AP149" s="152">
        <v>71937</v>
      </c>
      <c r="AQ149" s="152">
        <v>71936.654789999986</v>
      </c>
      <c r="AR149" s="152">
        <v>71936.654789999986</v>
      </c>
      <c r="AS149" s="152">
        <v>71936.654789999986</v>
      </c>
      <c r="AT149" s="152">
        <v>71936.654790000001</v>
      </c>
    </row>
    <row r="150" spans="1:46">
      <c r="A150" s="197"/>
      <c r="B150" s="170" t="s">
        <v>84</v>
      </c>
      <c r="C150" s="152">
        <v>0</v>
      </c>
      <c r="D150" s="152">
        <v>0</v>
      </c>
      <c r="E150" s="152">
        <v>0</v>
      </c>
      <c r="F150" s="152">
        <v>0</v>
      </c>
      <c r="G150" s="152">
        <v>0</v>
      </c>
      <c r="H150" s="152">
        <v>0</v>
      </c>
      <c r="I150" s="152">
        <v>0</v>
      </c>
      <c r="J150" s="152">
        <v>0</v>
      </c>
      <c r="K150" s="152">
        <v>0</v>
      </c>
      <c r="L150" s="152">
        <v>0</v>
      </c>
      <c r="M150" s="152">
        <v>0</v>
      </c>
      <c r="N150" s="152">
        <v>0</v>
      </c>
      <c r="O150" s="152">
        <v>0</v>
      </c>
      <c r="P150" s="152">
        <v>0</v>
      </c>
      <c r="Q150" s="152">
        <v>0</v>
      </c>
      <c r="R150" s="152">
        <v>0</v>
      </c>
      <c r="S150" s="152">
        <v>0</v>
      </c>
      <c r="T150" s="152">
        <v>0</v>
      </c>
      <c r="U150" s="152">
        <v>0</v>
      </c>
      <c r="V150" s="152">
        <v>0</v>
      </c>
      <c r="W150" s="152">
        <v>0</v>
      </c>
      <c r="X150" s="152">
        <v>0</v>
      </c>
      <c r="Y150" s="152">
        <v>0</v>
      </c>
      <c r="Z150" s="152">
        <v>0</v>
      </c>
      <c r="AA150" s="152">
        <v>0</v>
      </c>
      <c r="AB150" s="152">
        <v>0</v>
      </c>
      <c r="AC150" s="152">
        <v>0</v>
      </c>
      <c r="AD150" s="152">
        <v>0</v>
      </c>
      <c r="AE150" s="152">
        <v>0</v>
      </c>
      <c r="AF150" s="152">
        <v>0</v>
      </c>
      <c r="AG150" s="152">
        <v>0</v>
      </c>
      <c r="AH150" s="152">
        <v>0</v>
      </c>
      <c r="AI150" s="152">
        <v>0</v>
      </c>
      <c r="AJ150" s="152">
        <v>0</v>
      </c>
      <c r="AK150" s="152">
        <v>0</v>
      </c>
      <c r="AL150" s="152">
        <v>0</v>
      </c>
      <c r="AM150" s="152">
        <v>0</v>
      </c>
      <c r="AN150" s="152">
        <v>0</v>
      </c>
      <c r="AO150" s="152">
        <v>-3366</v>
      </c>
      <c r="AP150" s="152">
        <v>-3366</v>
      </c>
      <c r="AQ150" s="152">
        <v>-3366.33718</v>
      </c>
      <c r="AR150" s="152">
        <v>0</v>
      </c>
      <c r="AS150" s="152">
        <v>0</v>
      </c>
      <c r="AT150" s="152">
        <v>0</v>
      </c>
    </row>
    <row r="151" spans="1:46">
      <c r="A151" s="195"/>
      <c r="B151" s="150" t="s">
        <v>86</v>
      </c>
      <c r="C151" s="152">
        <v>0</v>
      </c>
      <c r="D151" s="152">
        <v>0</v>
      </c>
      <c r="E151" s="152">
        <v>0</v>
      </c>
      <c r="F151" s="152">
        <v>0</v>
      </c>
      <c r="G151" s="152">
        <v>0</v>
      </c>
      <c r="H151" s="152">
        <v>0</v>
      </c>
      <c r="I151" s="152">
        <v>0</v>
      </c>
      <c r="J151" s="152">
        <v>0</v>
      </c>
      <c r="K151" s="152">
        <v>0</v>
      </c>
      <c r="L151" s="152">
        <v>0</v>
      </c>
      <c r="M151" s="152">
        <v>0</v>
      </c>
      <c r="N151" s="152">
        <v>0</v>
      </c>
      <c r="O151" s="152">
        <v>220000</v>
      </c>
      <c r="P151" s="152">
        <v>0</v>
      </c>
      <c r="Q151" s="152">
        <v>0</v>
      </c>
      <c r="R151" s="152">
        <v>0</v>
      </c>
      <c r="S151" s="152">
        <v>0</v>
      </c>
      <c r="T151" s="152">
        <v>0</v>
      </c>
      <c r="U151" s="152">
        <v>0</v>
      </c>
      <c r="V151" s="152">
        <v>0</v>
      </c>
      <c r="W151" s="152">
        <v>0</v>
      </c>
      <c r="X151" s="152">
        <v>0</v>
      </c>
      <c r="Y151" s="152">
        <v>0</v>
      </c>
      <c r="Z151" s="152">
        <v>0</v>
      </c>
      <c r="AA151" s="152">
        <v>0</v>
      </c>
      <c r="AB151" s="152">
        <v>0</v>
      </c>
      <c r="AC151" s="152">
        <v>0</v>
      </c>
      <c r="AD151" s="152">
        <v>0</v>
      </c>
      <c r="AE151" s="152">
        <v>0</v>
      </c>
      <c r="AF151" s="152">
        <v>0</v>
      </c>
      <c r="AG151" s="152">
        <v>0</v>
      </c>
      <c r="AH151" s="152">
        <v>0</v>
      </c>
      <c r="AI151" s="152">
        <v>0</v>
      </c>
      <c r="AJ151" s="152">
        <v>0</v>
      </c>
      <c r="AK151" s="152">
        <v>0</v>
      </c>
      <c r="AL151" s="152">
        <v>0</v>
      </c>
      <c r="AM151" s="152">
        <v>0</v>
      </c>
      <c r="AN151" s="152">
        <v>0</v>
      </c>
      <c r="AO151" s="152">
        <v>0</v>
      </c>
      <c r="AP151" s="152">
        <v>0</v>
      </c>
      <c r="AQ151" s="152">
        <v>0</v>
      </c>
      <c r="AR151" s="152">
        <v>0</v>
      </c>
      <c r="AS151" s="152">
        <v>0</v>
      </c>
      <c r="AT151" s="152">
        <v>0</v>
      </c>
    </row>
    <row r="152" spans="1:46">
      <c r="A152" s="195"/>
      <c r="B152" s="150" t="s">
        <v>89</v>
      </c>
      <c r="C152" s="152">
        <v>-28358.652339999982</v>
      </c>
      <c r="D152" s="152">
        <v>-49363.30215999997</v>
      </c>
      <c r="E152" s="152">
        <v>-70749.711790000045</v>
      </c>
      <c r="F152" s="152">
        <v>-5107.7568299998638</v>
      </c>
      <c r="G152" s="152">
        <v>-11375.853949999988</v>
      </c>
      <c r="H152" s="152">
        <v>-30234.144400000019</v>
      </c>
      <c r="I152" s="152">
        <v>-49738.165970000089</v>
      </c>
      <c r="J152" s="152">
        <v>-64921.185149999968</v>
      </c>
      <c r="K152" s="152">
        <v>-1607.2567300000042</v>
      </c>
      <c r="L152" s="152">
        <v>-20090.434700000034</v>
      </c>
      <c r="M152" s="152">
        <v>-30032.113119999944</v>
      </c>
      <c r="N152" s="152">
        <v>-37645</v>
      </c>
      <c r="O152" s="152">
        <v>-3228.0443599999999</v>
      </c>
      <c r="P152" s="152">
        <v>59366.543300000027</v>
      </c>
      <c r="Q152" s="152">
        <v>78112.24583</v>
      </c>
      <c r="R152" s="152">
        <v>108212.59941000005</v>
      </c>
      <c r="S152" s="152">
        <v>7612.9900000000052</v>
      </c>
      <c r="T152" s="152">
        <v>23085.03000000001</v>
      </c>
      <c r="U152" s="152">
        <v>27249.310000000034</v>
      </c>
      <c r="V152" s="152">
        <v>29854.310000000023</v>
      </c>
      <c r="W152" s="152">
        <v>16377.230000000005</v>
      </c>
      <c r="X152" s="152">
        <v>34885.230000000003</v>
      </c>
      <c r="Y152" s="152">
        <v>17580.230000000003</v>
      </c>
      <c r="Z152" s="152">
        <v>47399.23</v>
      </c>
      <c r="AA152" s="152">
        <v>59339</v>
      </c>
      <c r="AB152" s="152">
        <v>55126</v>
      </c>
      <c r="AC152" s="152">
        <v>125469</v>
      </c>
      <c r="AD152" s="152">
        <v>170560</v>
      </c>
      <c r="AE152" s="152">
        <v>167483</v>
      </c>
      <c r="AF152" s="152">
        <v>46583</v>
      </c>
      <c r="AG152" s="152">
        <v>45261</v>
      </c>
      <c r="AH152" s="152">
        <v>58105</v>
      </c>
      <c r="AI152" s="152">
        <v>53466</v>
      </c>
      <c r="AJ152" s="152">
        <v>52107</v>
      </c>
      <c r="AK152" s="152">
        <v>56262</v>
      </c>
      <c r="AL152" s="152">
        <v>56349</v>
      </c>
      <c r="AM152" s="152">
        <v>18750</v>
      </c>
      <c r="AN152" s="152">
        <v>20722</v>
      </c>
      <c r="AO152" s="152">
        <v>-1921</v>
      </c>
      <c r="AP152" s="152">
        <v>-24707</v>
      </c>
      <c r="AQ152" s="152">
        <v>23438.205279999984</v>
      </c>
      <c r="AR152" s="152">
        <f>AR53</f>
        <v>-4315.6661799999802</v>
      </c>
      <c r="AS152" s="152">
        <f>AS53</f>
        <v>-2025.1531399999467</v>
      </c>
      <c r="AT152" s="152">
        <f>AT53</f>
        <v>638.36329999994814</v>
      </c>
    </row>
    <row r="153" spans="1:46">
      <c r="A153" s="195"/>
      <c r="B153" s="150" t="s">
        <v>87</v>
      </c>
      <c r="C153" s="152">
        <v>0</v>
      </c>
      <c r="D153" s="152">
        <v>0</v>
      </c>
      <c r="E153" s="152">
        <v>0</v>
      </c>
      <c r="F153" s="152">
        <v>0</v>
      </c>
      <c r="G153" s="152">
        <v>0</v>
      </c>
      <c r="H153" s="152">
        <v>0</v>
      </c>
      <c r="I153" s="152">
        <v>0</v>
      </c>
      <c r="J153" s="152">
        <v>0</v>
      </c>
      <c r="K153" s="152">
        <v>0</v>
      </c>
      <c r="L153" s="152">
        <v>0</v>
      </c>
      <c r="M153" s="152">
        <v>0</v>
      </c>
      <c r="N153" s="152">
        <v>0</v>
      </c>
      <c r="O153" s="152">
        <v>0</v>
      </c>
      <c r="P153" s="152">
        <v>0</v>
      </c>
      <c r="Q153" s="152">
        <v>0</v>
      </c>
      <c r="R153" s="152">
        <v>0</v>
      </c>
      <c r="S153" s="152">
        <v>0</v>
      </c>
      <c r="T153" s="152">
        <v>0</v>
      </c>
      <c r="U153" s="152">
        <v>0</v>
      </c>
      <c r="V153" s="152">
        <v>0</v>
      </c>
      <c r="W153" s="152">
        <v>0</v>
      </c>
      <c r="X153" s="152">
        <v>0</v>
      </c>
      <c r="Y153" s="152">
        <v>0</v>
      </c>
      <c r="Z153" s="152">
        <v>0</v>
      </c>
      <c r="AA153" s="152">
        <v>0</v>
      </c>
      <c r="AB153" s="152">
        <v>0</v>
      </c>
      <c r="AC153" s="152">
        <v>0</v>
      </c>
      <c r="AD153" s="152">
        <v>0</v>
      </c>
      <c r="AE153" s="152">
        <v>0</v>
      </c>
      <c r="AF153" s="152">
        <v>0</v>
      </c>
      <c r="AG153" s="152">
        <v>0</v>
      </c>
      <c r="AH153" s="152">
        <v>0</v>
      </c>
      <c r="AI153" s="152">
        <v>0</v>
      </c>
      <c r="AJ153" s="152">
        <v>0</v>
      </c>
      <c r="AK153" s="152">
        <v>0</v>
      </c>
      <c r="AL153" s="152">
        <v>0</v>
      </c>
      <c r="AM153" s="152">
        <v>0</v>
      </c>
      <c r="AN153" s="152">
        <v>0</v>
      </c>
      <c r="AO153" s="152">
        <v>0</v>
      </c>
      <c r="AP153" s="152">
        <v>0</v>
      </c>
      <c r="AQ153" s="152">
        <v>0</v>
      </c>
      <c r="AR153" s="152">
        <v>0</v>
      </c>
      <c r="AS153" s="152">
        <v>0</v>
      </c>
      <c r="AT153" s="152">
        <v>0</v>
      </c>
    </row>
    <row r="154" spans="1:46">
      <c r="A154" s="193"/>
      <c r="B154" s="150" t="s">
        <v>91</v>
      </c>
      <c r="C154" s="152">
        <v>0</v>
      </c>
      <c r="D154" s="152">
        <v>0</v>
      </c>
      <c r="E154" s="152">
        <v>0</v>
      </c>
      <c r="F154" s="152">
        <v>0</v>
      </c>
      <c r="G154" s="152">
        <v>0</v>
      </c>
      <c r="H154" s="152">
        <v>0</v>
      </c>
      <c r="I154" s="152">
        <v>0</v>
      </c>
      <c r="J154" s="152">
        <v>0</v>
      </c>
      <c r="K154" s="152">
        <v>0</v>
      </c>
      <c r="L154" s="152">
        <v>0</v>
      </c>
      <c r="M154" s="152">
        <v>0</v>
      </c>
      <c r="N154" s="152">
        <v>0</v>
      </c>
      <c r="O154" s="152">
        <v>0</v>
      </c>
      <c r="P154" s="152">
        <v>0</v>
      </c>
      <c r="Q154" s="152">
        <v>0</v>
      </c>
      <c r="R154" s="152">
        <v>0</v>
      </c>
      <c r="S154" s="152">
        <v>0</v>
      </c>
      <c r="T154" s="152">
        <v>0</v>
      </c>
      <c r="U154" s="152">
        <v>0</v>
      </c>
      <c r="V154" s="152">
        <v>0</v>
      </c>
      <c r="W154" s="152">
        <v>0</v>
      </c>
      <c r="X154" s="152">
        <v>0</v>
      </c>
      <c r="Y154" s="152">
        <v>0</v>
      </c>
      <c r="Z154" s="152">
        <v>0</v>
      </c>
      <c r="AA154" s="152">
        <v>0</v>
      </c>
      <c r="AB154" s="152">
        <v>0</v>
      </c>
      <c r="AC154" s="152">
        <v>0</v>
      </c>
      <c r="AD154" s="152">
        <v>0</v>
      </c>
      <c r="AE154" s="152">
        <v>0</v>
      </c>
      <c r="AF154" s="152">
        <v>0</v>
      </c>
      <c r="AG154" s="152">
        <v>0</v>
      </c>
      <c r="AH154" s="152">
        <v>0</v>
      </c>
      <c r="AI154" s="152">
        <v>0</v>
      </c>
      <c r="AJ154" s="152">
        <v>0</v>
      </c>
      <c r="AK154" s="152">
        <v>0</v>
      </c>
      <c r="AL154" s="152">
        <v>0</v>
      </c>
      <c r="AM154" s="152">
        <v>0</v>
      </c>
      <c r="AN154" s="152">
        <v>0</v>
      </c>
      <c r="AO154" s="152">
        <v>0</v>
      </c>
      <c r="AP154" s="152">
        <v>0</v>
      </c>
      <c r="AQ154" s="152">
        <v>0</v>
      </c>
      <c r="AR154" s="152">
        <v>0</v>
      </c>
      <c r="AS154" s="152">
        <v>0</v>
      </c>
      <c r="AT154" s="152">
        <v>0</v>
      </c>
    </row>
    <row r="155" spans="1:46" s="115" customFormat="1">
      <c r="A155" s="31"/>
      <c r="B155" s="161" t="s">
        <v>344</v>
      </c>
      <c r="C155" s="162">
        <v>2146167.9216299998</v>
      </c>
      <c r="D155" s="162">
        <v>2188630.77244</v>
      </c>
      <c r="E155" s="162">
        <v>2211718.5372799998</v>
      </c>
      <c r="F155" s="162">
        <v>2204472.9175300002</v>
      </c>
      <c r="G155" s="162">
        <v>2236224.19013</v>
      </c>
      <c r="H155" s="162">
        <v>2227919.3739</v>
      </c>
      <c r="I155" s="162">
        <v>2206100.7039899998</v>
      </c>
      <c r="J155" s="162">
        <v>2130489.9980899999</v>
      </c>
      <c r="K155" s="162">
        <v>2172174.8335699998</v>
      </c>
      <c r="L155" s="162">
        <v>2151854.3209299999</v>
      </c>
      <c r="M155" s="162">
        <v>2129798.90448</v>
      </c>
      <c r="N155" s="162">
        <v>2126311.2042899998</v>
      </c>
      <c r="O155" s="162">
        <v>2050123.6670799998</v>
      </c>
      <c r="P155" s="162">
        <v>2095288.0312800002</v>
      </c>
      <c r="Q155" s="162">
        <v>2159802.3118400001</v>
      </c>
      <c r="R155" s="162">
        <v>2073204.66808</v>
      </c>
      <c r="S155" s="162">
        <v>2091035.36014</v>
      </c>
      <c r="T155" s="162">
        <v>2111957.4835599996</v>
      </c>
      <c r="U155" s="162">
        <v>2097924.9492700002</v>
      </c>
      <c r="V155" s="162">
        <v>2112585.98</v>
      </c>
      <c r="W155" s="162">
        <v>2129106.1399999997</v>
      </c>
      <c r="X155" s="162">
        <v>2133053</v>
      </c>
      <c r="Y155" s="162">
        <v>2022969</v>
      </c>
      <c r="Z155" s="162">
        <v>2100260</v>
      </c>
      <c r="AA155" s="162">
        <v>2126921</v>
      </c>
      <c r="AB155" s="162">
        <v>2086076</v>
      </c>
      <c r="AC155" s="162">
        <v>2310003</v>
      </c>
      <c r="AD155" s="162">
        <v>2234182</v>
      </c>
      <c r="AE155" s="162">
        <v>2182809</v>
      </c>
      <c r="AF155" s="162">
        <v>2061196</v>
      </c>
      <c r="AG155" s="162">
        <v>2107619</v>
      </c>
      <c r="AH155" s="162">
        <v>2127681</v>
      </c>
      <c r="AI155" s="162">
        <v>1915600</v>
      </c>
      <c r="AJ155" s="162">
        <v>1959160</v>
      </c>
      <c r="AK155" s="162">
        <v>1936220</v>
      </c>
      <c r="AL155" s="162">
        <v>1942559</v>
      </c>
      <c r="AM155" s="162">
        <v>1888490</v>
      </c>
      <c r="AN155" s="162">
        <v>1910521.51092</v>
      </c>
      <c r="AO155" s="162">
        <v>1868174.26764</v>
      </c>
      <c r="AP155" s="162">
        <v>1792333.72587</v>
      </c>
      <c r="AQ155" s="162">
        <v>1809120.58036</v>
      </c>
      <c r="AR155" s="162">
        <f>AR142+AR144+AR124+AR103</f>
        <v>1791771.9089800001</v>
      </c>
      <c r="AS155" s="162">
        <f>AS142+AS144+AS124+AS103</f>
        <v>1780103.5202799998</v>
      </c>
      <c r="AT155" s="162">
        <f>AT142+AT144+AT124+AT103</f>
        <v>1483183.9293600002</v>
      </c>
    </row>
    <row r="156" spans="1:46">
      <c r="B156" s="119"/>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20"/>
      <c r="AI156" s="120"/>
      <c r="AJ156" s="120"/>
      <c r="AK156" s="120"/>
      <c r="AL156" s="120"/>
      <c r="AM156" s="120"/>
      <c r="AN156" s="120"/>
      <c r="AO156" s="120"/>
      <c r="AP156" s="120"/>
      <c r="AQ156" s="120"/>
      <c r="AR156" s="119"/>
      <c r="AS156" s="119"/>
      <c r="AT156" s="119"/>
    </row>
    <row r="157" spans="1:46">
      <c r="B157" s="119"/>
      <c r="C157" s="119"/>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20"/>
      <c r="AL157" s="120"/>
      <c r="AM157" s="120"/>
      <c r="AN157" s="120"/>
      <c r="AO157" s="120"/>
      <c r="AP157" s="120"/>
      <c r="AQ157" s="120"/>
      <c r="AR157" s="119"/>
      <c r="AS157" s="119"/>
      <c r="AT157" s="119"/>
    </row>
    <row r="158" spans="1:46">
      <c r="B158" s="119"/>
      <c r="C158" s="119"/>
      <c r="D158" s="119"/>
      <c r="E158" s="119"/>
      <c r="F158" s="119"/>
      <c r="G158" s="119"/>
      <c r="H158" s="119"/>
      <c r="I158" s="119"/>
      <c r="J158" s="119"/>
      <c r="K158" s="119"/>
      <c r="L158" s="119"/>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119"/>
      <c r="AQ158" s="119"/>
      <c r="AR158" s="120"/>
      <c r="AS158" s="120"/>
      <c r="AT158" s="120"/>
    </row>
    <row r="159" spans="1:46">
      <c r="B159" s="119"/>
      <c r="C159" s="119"/>
      <c r="D159" s="119"/>
      <c r="E159" s="119"/>
      <c r="F159" s="119"/>
      <c r="G159" s="119"/>
      <c r="H159" s="119"/>
      <c r="I159" s="119"/>
      <c r="J159" s="119"/>
      <c r="K159" s="119"/>
      <c r="L159" s="119"/>
      <c r="M159" s="119"/>
      <c r="N159" s="119"/>
      <c r="O159" s="119"/>
      <c r="P159" s="119"/>
      <c r="Q159" s="119"/>
      <c r="R159" s="119"/>
      <c r="S159" s="119"/>
      <c r="T159" s="119"/>
      <c r="U159" s="119"/>
      <c r="V159" s="119"/>
      <c r="W159" s="119"/>
      <c r="X159" s="119"/>
      <c r="Y159" s="119"/>
      <c r="Z159" s="119"/>
      <c r="AA159" s="119"/>
      <c r="AB159" s="119"/>
      <c r="AC159" s="119"/>
      <c r="AD159" s="119"/>
      <c r="AE159" s="119"/>
      <c r="AF159" s="119"/>
      <c r="AG159" s="119"/>
      <c r="AH159" s="119"/>
      <c r="AI159" s="119"/>
      <c r="AJ159" s="119"/>
      <c r="AK159" s="119"/>
      <c r="AL159" s="119"/>
      <c r="AM159" s="119"/>
      <c r="AN159" s="119"/>
      <c r="AO159" s="119"/>
      <c r="AP159" s="119"/>
      <c r="AQ159" s="119"/>
      <c r="AR159" s="119"/>
      <c r="AS159" s="119"/>
      <c r="AT159" s="119"/>
    </row>
    <row r="160" spans="1:46"/>
  </sheetData>
  <mergeCells count="33">
    <mergeCell ref="AQ101:AT101"/>
    <mergeCell ref="W101:Z101"/>
    <mergeCell ref="AA101:AD101"/>
    <mergeCell ref="AE101:AH101"/>
    <mergeCell ref="AI101:AL101"/>
    <mergeCell ref="AM101:AP101"/>
    <mergeCell ref="C101:F101"/>
    <mergeCell ref="G101:J101"/>
    <mergeCell ref="K101:N101"/>
    <mergeCell ref="O101:R101"/>
    <mergeCell ref="S101:V101"/>
    <mergeCell ref="AA62:AD62"/>
    <mergeCell ref="AE62:AH62"/>
    <mergeCell ref="AI62:AL62"/>
    <mergeCell ref="AM62:AP62"/>
    <mergeCell ref="AQ62:AT62"/>
    <mergeCell ref="O7:R7"/>
    <mergeCell ref="S7:V7"/>
    <mergeCell ref="W7:Z7"/>
    <mergeCell ref="C62:F62"/>
    <mergeCell ref="G62:J62"/>
    <mergeCell ref="K62:N62"/>
    <mergeCell ref="O62:R62"/>
    <mergeCell ref="S62:V62"/>
    <mergeCell ref="W62:Z62"/>
    <mergeCell ref="C7:F7"/>
    <mergeCell ref="G7:J7"/>
    <mergeCell ref="K7:N7"/>
    <mergeCell ref="AA7:AD7"/>
    <mergeCell ref="AE7:AH7"/>
    <mergeCell ref="AI7:AL7"/>
    <mergeCell ref="AM7:AP7"/>
    <mergeCell ref="AQ7:AT7"/>
  </mergeCells>
  <phoneticPr fontId="18" type="noConversion"/>
  <pageMargins left="0.511811024" right="0.511811024" top="0.78740157499999996" bottom="0.78740157499999996" header="0.31496062000000002" footer="0.31496062000000002"/>
  <pageSetup paperSize="9" orientation="portrait" r:id="rId1"/>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BDC0C-9373-4BAC-93C1-92F3ACA22F3F}">
  <sheetPr>
    <tabColor rgb="FF9CC4C0"/>
  </sheetPr>
  <dimension ref="A1:AT160"/>
  <sheetViews>
    <sheetView showGridLines="0" zoomScale="80" zoomScaleNormal="80" workbookViewId="0">
      <pane xSplit="30" ySplit="8" topLeftCell="AM145" activePane="bottomRight" state="frozen"/>
      <selection pane="topRight" activeCell="AF1" sqref="AF1"/>
      <selection pane="bottomLeft" activeCell="A10" sqref="A10"/>
      <selection pane="bottomRight" activeCell="AJ154" sqref="AJ154"/>
    </sheetView>
  </sheetViews>
  <sheetFormatPr defaultRowHeight="14.5" zeroHeight="1"/>
  <cols>
    <col min="1" max="1" width="5.26953125" style="31" customWidth="1"/>
    <col min="2" max="2" width="57.453125" style="31" customWidth="1"/>
    <col min="3" max="12" width="16.1796875" style="31" hidden="1" customWidth="1"/>
    <col min="13" max="13" width="13.1796875" style="31" hidden="1" customWidth="1"/>
    <col min="14" max="14" width="16.1796875" style="31" hidden="1" customWidth="1"/>
    <col min="15" max="15" width="18.7265625" style="31" hidden="1" customWidth="1"/>
    <col min="16" max="18" width="15" style="31" hidden="1" customWidth="1"/>
    <col min="19" max="19" width="18.81640625" style="31" hidden="1" customWidth="1"/>
    <col min="20" max="21" width="14.54296875" style="31" hidden="1" customWidth="1"/>
    <col min="22" max="30" width="19.26953125" style="31" hidden="1" customWidth="1"/>
    <col min="31" max="33" width="19.26953125" style="31" bestFit="1" customWidth="1"/>
    <col min="34" max="43" width="19.81640625" style="31" customWidth="1"/>
    <col min="44" max="46" width="16" style="31" customWidth="1"/>
    <col min="47" max="16165" width="8.7265625" style="31"/>
    <col min="16166" max="16384" width="0" style="31" hidden="1" customWidth="1"/>
  </cols>
  <sheetData>
    <row r="1" spans="1:46" ht="12" customHeight="1"/>
    <row r="2" spans="1:46" ht="12" customHeight="1"/>
    <row r="3" spans="1:46" ht="12" customHeight="1">
      <c r="I3" s="117"/>
      <c r="J3" s="117"/>
      <c r="K3" s="117"/>
      <c r="O3" s="117"/>
      <c r="P3" s="117"/>
      <c r="Q3" s="117"/>
    </row>
    <row r="4" spans="1:46" ht="12" customHeight="1">
      <c r="I4" s="117"/>
      <c r="J4" s="117"/>
      <c r="K4" s="117"/>
      <c r="L4" s="174"/>
      <c r="M4" s="174"/>
      <c r="O4" s="117"/>
      <c r="P4" s="117"/>
      <c r="Q4" s="117"/>
      <c r="R4" s="174"/>
      <c r="AR4" s="116"/>
      <c r="AS4" s="116"/>
      <c r="AT4" s="116"/>
    </row>
    <row r="5" spans="1:46" s="119" customFormat="1" ht="22.5" customHeight="1" thickBot="1">
      <c r="A5" s="178"/>
      <c r="B5" s="236" t="s">
        <v>218</v>
      </c>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8"/>
      <c r="AI5" s="238"/>
      <c r="AJ5" s="238"/>
      <c r="AK5" s="238"/>
      <c r="AL5" s="238"/>
      <c r="AM5" s="238"/>
      <c r="AN5" s="238"/>
      <c r="AO5" s="238"/>
      <c r="AP5" s="238"/>
      <c r="AQ5" s="238"/>
      <c r="AR5" s="238"/>
      <c r="AS5" s="238"/>
      <c r="AT5" s="238"/>
    </row>
    <row r="6" spans="1:46" s="182" customFormat="1" ht="22.5" customHeight="1" thickBot="1">
      <c r="A6" s="179"/>
      <c r="B6" s="180"/>
      <c r="C6" s="181">
        <f t="shared" ref="C6:X6" si="0">SUM(C26:C31)-C25</f>
        <v>0</v>
      </c>
      <c r="D6" s="181">
        <f t="shared" si="0"/>
        <v>0</v>
      </c>
      <c r="E6" s="181">
        <f t="shared" si="0"/>
        <v>0</v>
      </c>
      <c r="F6" s="181">
        <f t="shared" si="0"/>
        <v>0</v>
      </c>
      <c r="G6" s="181">
        <f t="shared" si="0"/>
        <v>0</v>
      </c>
      <c r="H6" s="181">
        <f t="shared" si="0"/>
        <v>0</v>
      </c>
      <c r="I6" s="181">
        <f t="shared" si="0"/>
        <v>0</v>
      </c>
      <c r="J6" s="181">
        <f t="shared" si="0"/>
        <v>0</v>
      </c>
      <c r="K6" s="181">
        <f t="shared" si="0"/>
        <v>0</v>
      </c>
      <c r="L6" s="181">
        <f t="shared" si="0"/>
        <v>0</v>
      </c>
      <c r="M6" s="181">
        <f t="shared" si="0"/>
        <v>0</v>
      </c>
      <c r="N6" s="181">
        <f t="shared" si="0"/>
        <v>0</v>
      </c>
      <c r="O6" s="181">
        <f t="shared" si="0"/>
        <v>0</v>
      </c>
      <c r="P6" s="181">
        <f t="shared" si="0"/>
        <v>0</v>
      </c>
      <c r="Q6" s="181">
        <f t="shared" si="0"/>
        <v>0</v>
      </c>
      <c r="R6" s="181">
        <f t="shared" si="0"/>
        <v>0</v>
      </c>
      <c r="S6" s="181">
        <f t="shared" si="0"/>
        <v>0</v>
      </c>
      <c r="T6" s="181">
        <f t="shared" si="0"/>
        <v>0</v>
      </c>
      <c r="U6" s="181">
        <f t="shared" si="0"/>
        <v>0</v>
      </c>
      <c r="V6" s="181">
        <f t="shared" si="0"/>
        <v>0</v>
      </c>
      <c r="W6" s="181">
        <f t="shared" si="0"/>
        <v>0</v>
      </c>
      <c r="X6" s="181">
        <f t="shared" si="0"/>
        <v>0</v>
      </c>
      <c r="Y6" s="181">
        <f>SUM(Y26:Y31)-Y25</f>
        <v>0</v>
      </c>
      <c r="Z6" s="181">
        <f>SUM(Z26:Z31)-Z25</f>
        <v>0</v>
      </c>
      <c r="AA6" s="181">
        <f t="shared" ref="AA6:AB6" si="1">SUM(AA26:AA31)-AA25</f>
        <v>0</v>
      </c>
      <c r="AB6" s="181">
        <f t="shared" si="1"/>
        <v>0</v>
      </c>
      <c r="AC6" s="181">
        <f>SUM(AC26:AC31)-AC25</f>
        <v>0</v>
      </c>
      <c r="AD6" s="181">
        <f>SUM(AD26:AD31)-AD25</f>
        <v>0</v>
      </c>
      <c r="AE6" s="181"/>
      <c r="AF6" s="181"/>
      <c r="AG6" s="181"/>
      <c r="AH6" s="181"/>
      <c r="AI6" s="181"/>
      <c r="AJ6" s="181"/>
      <c r="AK6" s="181"/>
      <c r="AL6" s="181"/>
      <c r="AM6" s="181"/>
      <c r="AN6" s="181"/>
      <c r="AO6" s="181"/>
      <c r="AP6" s="181"/>
      <c r="AQ6" s="181"/>
      <c r="AR6" s="181"/>
      <c r="AS6" s="181"/>
      <c r="AT6" s="181"/>
    </row>
    <row r="7" spans="1:46" ht="16" customHeight="1" thickTop="1" thickBot="1">
      <c r="A7" s="178"/>
      <c r="B7" s="27" t="s">
        <v>96</v>
      </c>
      <c r="C7" s="391"/>
      <c r="D7" s="391"/>
      <c r="E7" s="391"/>
      <c r="F7" s="391"/>
      <c r="G7" s="392"/>
      <c r="H7" s="391"/>
      <c r="I7" s="391"/>
      <c r="J7" s="391"/>
      <c r="K7" s="392"/>
      <c r="L7" s="391"/>
      <c r="M7" s="391"/>
      <c r="N7" s="391"/>
      <c r="O7" s="392"/>
      <c r="P7" s="391"/>
      <c r="Q7" s="391"/>
      <c r="R7" s="391"/>
      <c r="S7" s="392"/>
      <c r="T7" s="391"/>
      <c r="U7" s="391"/>
      <c r="V7" s="391"/>
      <c r="W7" s="392"/>
      <c r="X7" s="391"/>
      <c r="Y7" s="391"/>
      <c r="Z7" s="391"/>
      <c r="AA7" s="392"/>
      <c r="AB7" s="391"/>
      <c r="AC7" s="391"/>
      <c r="AD7" s="391"/>
      <c r="AE7" s="392">
        <v>2022</v>
      </c>
      <c r="AF7" s="391"/>
      <c r="AG7" s="391"/>
      <c r="AH7" s="399"/>
      <c r="AI7" s="392">
        <v>2023</v>
      </c>
      <c r="AJ7" s="391"/>
      <c r="AK7" s="391"/>
      <c r="AL7" s="399"/>
      <c r="AM7" s="392">
        <v>2024</v>
      </c>
      <c r="AN7" s="391"/>
      <c r="AO7" s="391"/>
      <c r="AP7" s="399"/>
      <c r="AQ7" s="395">
        <v>2025</v>
      </c>
      <c r="AR7" s="396"/>
      <c r="AS7" s="396"/>
      <c r="AT7" s="396"/>
    </row>
    <row r="8" spans="1:46" ht="16" customHeight="1" thickTop="1">
      <c r="A8" s="178"/>
      <c r="B8" s="28" t="s">
        <v>97</v>
      </c>
      <c r="C8" s="25" t="s">
        <v>0</v>
      </c>
      <c r="D8" s="25" t="s">
        <v>1</v>
      </c>
      <c r="E8" s="25" t="s">
        <v>2</v>
      </c>
      <c r="F8" s="25" t="s">
        <v>3</v>
      </c>
      <c r="G8" s="25" t="s">
        <v>4</v>
      </c>
      <c r="H8" s="25" t="s">
        <v>5</v>
      </c>
      <c r="I8" s="25" t="s">
        <v>6</v>
      </c>
      <c r="J8" s="25" t="s">
        <v>7</v>
      </c>
      <c r="K8" s="25" t="s">
        <v>8</v>
      </c>
      <c r="L8" s="25" t="s">
        <v>90</v>
      </c>
      <c r="M8" s="25" t="s">
        <v>102</v>
      </c>
      <c r="N8" s="25" t="s">
        <v>103</v>
      </c>
      <c r="O8" s="25" t="s">
        <v>104</v>
      </c>
      <c r="P8" s="25" t="s">
        <v>106</v>
      </c>
      <c r="Q8" s="25" t="s">
        <v>107</v>
      </c>
      <c r="R8" s="25" t="s">
        <v>108</v>
      </c>
      <c r="S8" s="25" t="s">
        <v>109</v>
      </c>
      <c r="T8" s="25" t="s">
        <v>111</v>
      </c>
      <c r="U8" s="25" t="s">
        <v>116</v>
      </c>
      <c r="V8" s="25" t="s">
        <v>117</v>
      </c>
      <c r="W8" s="25" t="s">
        <v>159</v>
      </c>
      <c r="X8" s="25" t="s">
        <v>178</v>
      </c>
      <c r="Y8" s="25" t="s">
        <v>181</v>
      </c>
      <c r="Z8" s="25" t="s">
        <v>197</v>
      </c>
      <c r="AA8" s="25" t="s">
        <v>199</v>
      </c>
      <c r="AB8" s="25" t="s">
        <v>201</v>
      </c>
      <c r="AC8" s="25" t="s">
        <v>204</v>
      </c>
      <c r="AD8" s="25" t="s">
        <v>206</v>
      </c>
      <c r="AE8" s="320" t="s">
        <v>209</v>
      </c>
      <c r="AF8" s="320" t="s">
        <v>214</v>
      </c>
      <c r="AG8" s="320" t="s">
        <v>222</v>
      </c>
      <c r="AH8" s="320" t="s">
        <v>226</v>
      </c>
      <c r="AI8" s="320" t="s">
        <v>244</v>
      </c>
      <c r="AJ8" s="320" t="s">
        <v>248</v>
      </c>
      <c r="AK8" s="320" t="s">
        <v>266</v>
      </c>
      <c r="AL8" s="320" t="s">
        <v>275</v>
      </c>
      <c r="AM8" s="320" t="s">
        <v>287</v>
      </c>
      <c r="AN8" s="320" t="str">
        <f>Consolidado!AN8</f>
        <v>2T24</v>
      </c>
      <c r="AO8" s="320" t="str">
        <f>Consolidado!AO8</f>
        <v>3T24</v>
      </c>
      <c r="AP8" s="320" t="str">
        <f>Consolidado!AP8</f>
        <v>4T24</v>
      </c>
      <c r="AQ8" s="320" t="str">
        <f>Consolidado!AQ8</f>
        <v>1T25</v>
      </c>
      <c r="AR8" s="320" t="s">
        <v>348</v>
      </c>
      <c r="AS8" s="320" t="s">
        <v>440</v>
      </c>
      <c r="AT8" s="25" t="str">
        <f>Consolidado!AT8</f>
        <v>4T25</v>
      </c>
    </row>
    <row r="9" spans="1:46">
      <c r="A9" s="189"/>
      <c r="B9" s="123" t="s">
        <v>9</v>
      </c>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v>42711</v>
      </c>
      <c r="AF9" s="133">
        <v>133066</v>
      </c>
      <c r="AG9" s="133">
        <v>155529</v>
      </c>
      <c r="AH9" s="133">
        <v>166674</v>
      </c>
      <c r="AI9" s="133">
        <v>176358</v>
      </c>
      <c r="AJ9" s="133">
        <v>176815</v>
      </c>
      <c r="AK9" s="133">
        <v>181615</v>
      </c>
      <c r="AL9" s="133">
        <v>193651</v>
      </c>
      <c r="AM9" s="133">
        <v>198572</v>
      </c>
      <c r="AN9" s="133">
        <v>193669</v>
      </c>
      <c r="AO9" s="133">
        <v>189082</v>
      </c>
      <c r="AP9" s="133">
        <v>206956</v>
      </c>
      <c r="AQ9" s="133">
        <v>206547.33164000002</v>
      </c>
      <c r="AR9" s="133">
        <v>203853.35316999999</v>
      </c>
      <c r="AS9" s="133">
        <v>205562.1004</v>
      </c>
      <c r="AT9" s="133">
        <v>208948.24266999983</v>
      </c>
    </row>
    <row r="10" spans="1:46">
      <c r="A10" s="189"/>
      <c r="B10" s="123" t="s">
        <v>11</v>
      </c>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v>-8351</v>
      </c>
      <c r="AF10" s="133">
        <v>-29864</v>
      </c>
      <c r="AG10" s="133">
        <v>-69971</v>
      </c>
      <c r="AH10" s="133">
        <v>-68201</v>
      </c>
      <c r="AI10" s="133">
        <v>-43759</v>
      </c>
      <c r="AJ10" s="133">
        <v>-44962</v>
      </c>
      <c r="AK10" s="133">
        <v>-29965</v>
      </c>
      <c r="AL10" s="133">
        <v>-19151</v>
      </c>
      <c r="AM10" s="133">
        <v>-10553</v>
      </c>
      <c r="AN10" s="133">
        <v>-14397</v>
      </c>
      <c r="AO10" s="133">
        <v>-33306</v>
      </c>
      <c r="AP10" s="133">
        <v>-24847</v>
      </c>
      <c r="AQ10" s="133">
        <v>-11189.08129</v>
      </c>
      <c r="AR10" s="133">
        <v>-10984.92071</v>
      </c>
      <c r="AS10" s="133">
        <v>-9455.8508700000057</v>
      </c>
      <c r="AT10" s="133">
        <v>-16874.484550000005</v>
      </c>
    </row>
    <row r="11" spans="1:46">
      <c r="A11" s="189"/>
      <c r="B11" s="123" t="s">
        <v>12</v>
      </c>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v>34360</v>
      </c>
      <c r="AF11" s="128">
        <v>103202</v>
      </c>
      <c r="AG11" s="128">
        <v>85558</v>
      </c>
      <c r="AH11" s="128">
        <v>98473</v>
      </c>
      <c r="AI11" s="128">
        <v>132599</v>
      </c>
      <c r="AJ11" s="128">
        <v>131853</v>
      </c>
      <c r="AK11" s="128">
        <v>151650</v>
      </c>
      <c r="AL11" s="128">
        <v>174500</v>
      </c>
      <c r="AM11" s="128">
        <v>188019</v>
      </c>
      <c r="AN11" s="128">
        <v>179272</v>
      </c>
      <c r="AO11" s="128">
        <v>155776</v>
      </c>
      <c r="AP11" s="128">
        <v>182109</v>
      </c>
      <c r="AQ11" s="128">
        <v>195358.25035000002</v>
      </c>
      <c r="AR11" s="128">
        <f>SUM(AR9:AR10)</f>
        <v>192868.43245999998</v>
      </c>
      <c r="AS11" s="128">
        <f>SUM(AS9:AS10)</f>
        <v>196106.24953</v>
      </c>
      <c r="AT11" s="128">
        <f>SUM(AT9:AT10)</f>
        <v>192073.75811999984</v>
      </c>
    </row>
    <row r="12" spans="1:46">
      <c r="A12" s="134"/>
      <c r="B12" s="127" t="s">
        <v>13</v>
      </c>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v>-12528</v>
      </c>
      <c r="AF12" s="128">
        <v>-43868</v>
      </c>
      <c r="AG12" s="128">
        <v>-64295</v>
      </c>
      <c r="AH12" s="128">
        <v>-67169</v>
      </c>
      <c r="AI12" s="128">
        <v>-59994</v>
      </c>
      <c r="AJ12" s="128">
        <v>-65189</v>
      </c>
      <c r="AK12" s="128">
        <v>-64583</v>
      </c>
      <c r="AL12" s="128">
        <v>-78279</v>
      </c>
      <c r="AM12" s="128">
        <v>-64089</v>
      </c>
      <c r="AN12" s="128">
        <v>-69020</v>
      </c>
      <c r="AO12" s="128">
        <v>-58268</v>
      </c>
      <c r="AP12" s="128">
        <v>-75024</v>
      </c>
      <c r="AQ12" s="128">
        <v>-65665.515589999995</v>
      </c>
      <c r="AR12" s="128">
        <f>SUM(AR13:AR24)</f>
        <v>-73678.871849999996</v>
      </c>
      <c r="AS12" s="128">
        <f>SUM(AS13:AS24)</f>
        <v>-60699.562639999996</v>
      </c>
      <c r="AT12" s="128">
        <f>SUM(AT13:AT24)</f>
        <v>-82505.867650000015</v>
      </c>
    </row>
    <row r="13" spans="1:46">
      <c r="A13" s="118"/>
      <c r="B13" s="130" t="s">
        <v>14</v>
      </c>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v>0</v>
      </c>
      <c r="AF13" s="132">
        <v>0</v>
      </c>
      <c r="AG13" s="132">
        <v>0</v>
      </c>
      <c r="AH13" s="132">
        <v>0</v>
      </c>
      <c r="AI13" s="132">
        <v>0</v>
      </c>
      <c r="AJ13" s="132">
        <v>0</v>
      </c>
      <c r="AK13" s="132">
        <v>0</v>
      </c>
      <c r="AL13" s="132">
        <v>0</v>
      </c>
      <c r="AM13" s="132">
        <v>0</v>
      </c>
      <c r="AN13" s="132">
        <v>0</v>
      </c>
      <c r="AO13" s="132">
        <v>0</v>
      </c>
      <c r="AP13" s="132">
        <v>0</v>
      </c>
      <c r="AQ13" s="132">
        <v>-12279.863039999998</v>
      </c>
      <c r="AR13" s="132">
        <v>-12744.190990000005</v>
      </c>
      <c r="AS13" s="132">
        <v>-12140.337499999998</v>
      </c>
      <c r="AT13" s="132">
        <v>-17589.875599999999</v>
      </c>
    </row>
    <row r="14" spans="1:46">
      <c r="A14" s="118"/>
      <c r="B14" s="130" t="s">
        <v>15</v>
      </c>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v>-1817</v>
      </c>
      <c r="AF14" s="132">
        <v>-7503</v>
      </c>
      <c r="AG14" s="132">
        <v>-8277</v>
      </c>
      <c r="AH14" s="132">
        <v>-9516</v>
      </c>
      <c r="AI14" s="132">
        <v>-9890</v>
      </c>
      <c r="AJ14" s="132">
        <v>-12417</v>
      </c>
      <c r="AK14" s="132">
        <v>-13037</v>
      </c>
      <c r="AL14" s="132">
        <v>-15223</v>
      </c>
      <c r="AM14" s="132">
        <v>-14889</v>
      </c>
      <c r="AN14" s="132">
        <v>-13734</v>
      </c>
      <c r="AO14" s="132">
        <v>-13239</v>
      </c>
      <c r="AP14" s="132">
        <v>-17035</v>
      </c>
      <c r="AQ14" s="132">
        <v>-15714.462109999999</v>
      </c>
      <c r="AR14" s="132">
        <v>-18391.344259999998</v>
      </c>
      <c r="AS14" s="132">
        <v>-19100.170440000002</v>
      </c>
      <c r="AT14" s="132">
        <v>-17139.498950000001</v>
      </c>
    </row>
    <row r="15" spans="1:46">
      <c r="A15" s="118"/>
      <c r="B15" s="130" t="s">
        <v>16</v>
      </c>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v>0</v>
      </c>
      <c r="AF15" s="132">
        <v>-13090</v>
      </c>
      <c r="AG15" s="132">
        <v>-31947</v>
      </c>
      <c r="AH15" s="132">
        <v>-28793</v>
      </c>
      <c r="AI15" s="132">
        <v>-21469</v>
      </c>
      <c r="AJ15" s="132">
        <v>-21024</v>
      </c>
      <c r="AK15" s="132">
        <v>-21879</v>
      </c>
      <c r="AL15" s="132">
        <v>-23833</v>
      </c>
      <c r="AM15" s="132">
        <v>2461</v>
      </c>
      <c r="AN15" s="132">
        <v>-1902</v>
      </c>
      <c r="AO15" s="132">
        <v>-3879</v>
      </c>
      <c r="AP15" s="132">
        <v>-2780</v>
      </c>
      <c r="AQ15" s="132">
        <v>-6318.8495000000003</v>
      </c>
      <c r="AR15" s="132">
        <v>-6679.6005000000005</v>
      </c>
      <c r="AS15" s="132">
        <v>-7794.6420799999978</v>
      </c>
      <c r="AT15" s="132">
        <v>-8021.3415600000008</v>
      </c>
    </row>
    <row r="16" spans="1:46">
      <c r="A16" s="118"/>
      <c r="B16" s="130" t="s">
        <v>17</v>
      </c>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v>0</v>
      </c>
      <c r="AF16" s="132">
        <v>-87</v>
      </c>
      <c r="AG16" s="132">
        <v>-377</v>
      </c>
      <c r="AH16" s="132">
        <v>-655</v>
      </c>
      <c r="AI16" s="132">
        <v>-403</v>
      </c>
      <c r="AJ16" s="132">
        <v>-285</v>
      </c>
      <c r="AK16" s="132">
        <v>-683</v>
      </c>
      <c r="AL16" s="132">
        <v>1014</v>
      </c>
      <c r="AM16" s="132">
        <v>-295</v>
      </c>
      <c r="AN16" s="132">
        <v>-178</v>
      </c>
      <c r="AO16" s="132">
        <v>-260</v>
      </c>
      <c r="AP16" s="132">
        <v>0</v>
      </c>
      <c r="AQ16" s="132">
        <v>-109.72689</v>
      </c>
      <c r="AR16" s="132">
        <v>-154.23694000000003</v>
      </c>
      <c r="AS16" s="132">
        <v>-728.61823000000004</v>
      </c>
      <c r="AT16" s="132">
        <v>124.73961000000008</v>
      </c>
    </row>
    <row r="17" spans="1:46">
      <c r="A17" s="118"/>
      <c r="B17" s="130" t="s">
        <v>18</v>
      </c>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v>0</v>
      </c>
      <c r="AF17" s="132">
        <v>0</v>
      </c>
      <c r="AG17" s="132">
        <v>0</v>
      </c>
      <c r="AH17" s="132">
        <v>0</v>
      </c>
      <c r="AI17" s="132">
        <v>0</v>
      </c>
      <c r="AJ17" s="132">
        <v>0</v>
      </c>
      <c r="AK17" s="132">
        <v>0</v>
      </c>
      <c r="AL17" s="132">
        <v>0</v>
      </c>
      <c r="AM17" s="132">
        <v>0</v>
      </c>
      <c r="AN17" s="132">
        <v>0</v>
      </c>
      <c r="AO17" s="132">
        <v>0</v>
      </c>
      <c r="AP17" s="132">
        <v>0</v>
      </c>
      <c r="AQ17" s="132">
        <v>0</v>
      </c>
      <c r="AR17" s="132">
        <v>0</v>
      </c>
      <c r="AS17" s="132">
        <v>0</v>
      </c>
      <c r="AT17" s="132">
        <v>0</v>
      </c>
    </row>
    <row r="18" spans="1:46">
      <c r="A18" s="118"/>
      <c r="B18" s="130" t="s">
        <v>10</v>
      </c>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v>-10711</v>
      </c>
      <c r="AF18" s="132">
        <v>-23188</v>
      </c>
      <c r="AG18" s="132">
        <v>-23694</v>
      </c>
      <c r="AH18" s="132">
        <v>-28205</v>
      </c>
      <c r="AI18" s="132">
        <v>-28232</v>
      </c>
      <c r="AJ18" s="132">
        <v>-31463</v>
      </c>
      <c r="AK18" s="132">
        <v>-28984</v>
      </c>
      <c r="AL18" s="132">
        <v>-40237</v>
      </c>
      <c r="AM18" s="132">
        <v>-51366</v>
      </c>
      <c r="AN18" s="132">
        <v>-53206</v>
      </c>
      <c r="AO18" s="132">
        <v>-40890</v>
      </c>
      <c r="AP18" s="132">
        <v>-55209</v>
      </c>
      <c r="AQ18" s="132">
        <v>-31242.614050000004</v>
      </c>
      <c r="AR18" s="132">
        <v>-35709.499159999992</v>
      </c>
      <c r="AS18" s="132">
        <v>-20935.794389999995</v>
      </c>
      <c r="AT18" s="132">
        <v>-39879.89115000001</v>
      </c>
    </row>
    <row r="19" spans="1:46">
      <c r="A19" s="118"/>
      <c r="B19" s="130" t="s">
        <v>38</v>
      </c>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v>0</v>
      </c>
      <c r="AF19" s="132">
        <v>0</v>
      </c>
      <c r="AG19" s="132">
        <v>0</v>
      </c>
      <c r="AH19" s="132">
        <v>0</v>
      </c>
      <c r="AI19" s="132">
        <v>0</v>
      </c>
      <c r="AJ19" s="132">
        <v>0</v>
      </c>
      <c r="AK19" s="132">
        <v>0</v>
      </c>
      <c r="AL19" s="132">
        <v>0</v>
      </c>
      <c r="AM19" s="132">
        <v>0</v>
      </c>
      <c r="AN19" s="132">
        <v>0</v>
      </c>
      <c r="AO19" s="132">
        <v>0</v>
      </c>
      <c r="AP19" s="132">
        <v>0</v>
      </c>
      <c r="AQ19" s="132">
        <v>0</v>
      </c>
      <c r="AR19" s="132">
        <v>0</v>
      </c>
      <c r="AS19" s="132">
        <v>0</v>
      </c>
      <c r="AT19" s="132">
        <v>0</v>
      </c>
    </row>
    <row r="20" spans="1:46">
      <c r="A20" s="118"/>
      <c r="B20" s="130" t="s">
        <v>39</v>
      </c>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v>0</v>
      </c>
      <c r="AF20" s="132">
        <v>0</v>
      </c>
      <c r="AG20" s="132">
        <v>0</v>
      </c>
      <c r="AH20" s="132">
        <v>0</v>
      </c>
      <c r="AI20" s="132">
        <v>0</v>
      </c>
      <c r="AJ20" s="132">
        <v>0</v>
      </c>
      <c r="AK20" s="132">
        <v>0</v>
      </c>
      <c r="AL20" s="132">
        <v>0</v>
      </c>
      <c r="AM20" s="132">
        <v>0</v>
      </c>
      <c r="AN20" s="132">
        <v>0</v>
      </c>
      <c r="AO20" s="132">
        <v>0</v>
      </c>
      <c r="AP20" s="132">
        <v>0</v>
      </c>
      <c r="AQ20" s="132">
        <v>0</v>
      </c>
      <c r="AR20" s="132">
        <v>0</v>
      </c>
      <c r="AS20" s="132">
        <v>0</v>
      </c>
      <c r="AT20" s="132">
        <v>0</v>
      </c>
    </row>
    <row r="21" spans="1:46">
      <c r="A21" s="118"/>
      <c r="B21" s="130" t="s">
        <v>40</v>
      </c>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v>0</v>
      </c>
      <c r="AF21" s="132">
        <v>0</v>
      </c>
      <c r="AG21" s="132">
        <v>0</v>
      </c>
      <c r="AH21" s="132">
        <v>0</v>
      </c>
      <c r="AI21" s="132">
        <v>0</v>
      </c>
      <c r="AJ21" s="132">
        <v>0</v>
      </c>
      <c r="AK21" s="132">
        <v>0</v>
      </c>
      <c r="AL21" s="132">
        <v>0</v>
      </c>
      <c r="AM21" s="132">
        <v>0</v>
      </c>
      <c r="AN21" s="132">
        <v>0</v>
      </c>
      <c r="AO21" s="132">
        <v>0</v>
      </c>
      <c r="AP21" s="132">
        <v>0</v>
      </c>
      <c r="AQ21" s="132">
        <v>0</v>
      </c>
      <c r="AR21" s="132">
        <v>0</v>
      </c>
      <c r="AS21" s="132">
        <v>0</v>
      </c>
      <c r="AT21" s="132">
        <v>0</v>
      </c>
    </row>
    <row r="22" spans="1:46">
      <c r="A22" s="118"/>
      <c r="B22" s="130" t="s">
        <v>41</v>
      </c>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v>0</v>
      </c>
      <c r="AF22" s="132">
        <v>0</v>
      </c>
      <c r="AG22" s="132">
        <v>0</v>
      </c>
      <c r="AH22" s="132">
        <v>0</v>
      </c>
      <c r="AI22" s="132">
        <v>0</v>
      </c>
      <c r="AJ22" s="132">
        <v>0</v>
      </c>
      <c r="AK22" s="132">
        <v>0</v>
      </c>
      <c r="AL22" s="132">
        <v>0</v>
      </c>
      <c r="AM22" s="132">
        <v>0</v>
      </c>
      <c r="AN22" s="132">
        <v>0</v>
      </c>
      <c r="AO22" s="132">
        <v>0</v>
      </c>
      <c r="AP22" s="132">
        <v>0</v>
      </c>
      <c r="AQ22" s="132">
        <v>0</v>
      </c>
      <c r="AR22" s="132">
        <v>0</v>
      </c>
      <c r="AS22" s="132">
        <v>0</v>
      </c>
      <c r="AT22" s="132">
        <v>0</v>
      </c>
    </row>
    <row r="23" spans="1:46">
      <c r="A23" s="118"/>
      <c r="B23" s="130" t="s">
        <v>42</v>
      </c>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v>0</v>
      </c>
      <c r="AF23" s="132">
        <v>0</v>
      </c>
      <c r="AG23" s="132">
        <v>0</v>
      </c>
      <c r="AH23" s="132">
        <v>0</v>
      </c>
      <c r="AI23" s="132">
        <v>0</v>
      </c>
      <c r="AJ23" s="132">
        <v>0</v>
      </c>
      <c r="AK23" s="132">
        <v>0</v>
      </c>
      <c r="AL23" s="132">
        <v>0</v>
      </c>
      <c r="AM23" s="132">
        <v>0</v>
      </c>
      <c r="AN23" s="132">
        <v>0</v>
      </c>
      <c r="AO23" s="132">
        <v>0</v>
      </c>
      <c r="AP23" s="132">
        <v>0</v>
      </c>
      <c r="AQ23" s="132">
        <v>0</v>
      </c>
      <c r="AR23" s="132">
        <v>0</v>
      </c>
      <c r="AS23" s="132">
        <v>0</v>
      </c>
      <c r="AT23" s="132">
        <v>0</v>
      </c>
    </row>
    <row r="24" spans="1:46">
      <c r="A24" s="118"/>
      <c r="B24" s="130" t="s">
        <v>43</v>
      </c>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v>0</v>
      </c>
      <c r="AF24" s="132">
        <v>0</v>
      </c>
      <c r="AG24" s="132">
        <v>0</v>
      </c>
      <c r="AH24" s="132">
        <v>0</v>
      </c>
      <c r="AI24" s="132">
        <v>0</v>
      </c>
      <c r="AJ24" s="132">
        <v>0</v>
      </c>
      <c r="AK24" s="132">
        <v>0</v>
      </c>
      <c r="AL24" s="132">
        <v>0</v>
      </c>
      <c r="AM24" s="132">
        <v>0</v>
      </c>
      <c r="AN24" s="132">
        <v>0</v>
      </c>
      <c r="AO24" s="132">
        <v>0</v>
      </c>
      <c r="AP24" s="132">
        <v>0</v>
      </c>
      <c r="AQ24" s="132">
        <v>0</v>
      </c>
      <c r="AR24" s="132">
        <v>0</v>
      </c>
      <c r="AS24" s="132">
        <v>0</v>
      </c>
      <c r="AT24" s="132">
        <v>0</v>
      </c>
    </row>
    <row r="25" spans="1:46">
      <c r="A25" s="134"/>
      <c r="B25" s="127" t="s">
        <v>19</v>
      </c>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v>-3463</v>
      </c>
      <c r="AF25" s="133">
        <v>-4155</v>
      </c>
      <c r="AG25" s="133">
        <v>-5174</v>
      </c>
      <c r="AH25" s="133">
        <v>-6022</v>
      </c>
      <c r="AI25" s="133">
        <v>-3910</v>
      </c>
      <c r="AJ25" s="133">
        <v>-9665</v>
      </c>
      <c r="AK25" s="133">
        <v>-7190</v>
      </c>
      <c r="AL25" s="133">
        <v>-9432</v>
      </c>
      <c r="AM25" s="133">
        <v>-6405</v>
      </c>
      <c r="AN25" s="133">
        <v>-7310</v>
      </c>
      <c r="AO25" s="133">
        <v>-6790</v>
      </c>
      <c r="AP25" s="133">
        <v>-8354</v>
      </c>
      <c r="AQ25" s="133">
        <v>-5469.0484699999997</v>
      </c>
      <c r="AR25" s="133">
        <f>SUM(AR26:AR31)</f>
        <v>-4893.9145500000013</v>
      </c>
      <c r="AS25" s="133">
        <f>SUM(AS26:AS31)</f>
        <v>-5239.2353599999988</v>
      </c>
      <c r="AT25" s="133">
        <f>SUM(AT26:AT31)</f>
        <v>-5533.6256700000031</v>
      </c>
    </row>
    <row r="26" spans="1:46">
      <c r="A26" s="118"/>
      <c r="B26" s="130" t="s">
        <v>14</v>
      </c>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v>-261</v>
      </c>
      <c r="AF26" s="132">
        <v>-356</v>
      </c>
      <c r="AG26" s="132">
        <v>-315</v>
      </c>
      <c r="AH26" s="132">
        <v>-561</v>
      </c>
      <c r="AI26" s="132">
        <v>-342</v>
      </c>
      <c r="AJ26" s="132">
        <v>39</v>
      </c>
      <c r="AK26" s="132">
        <v>-1158</v>
      </c>
      <c r="AL26" s="132">
        <v>-323</v>
      </c>
      <c r="AM26" s="132">
        <v>-35</v>
      </c>
      <c r="AN26" s="132">
        <v>1026</v>
      </c>
      <c r="AO26" s="132">
        <v>-73</v>
      </c>
      <c r="AP26" s="132">
        <v>-405</v>
      </c>
      <c r="AQ26" s="132">
        <v>0</v>
      </c>
      <c r="AR26" s="132">
        <v>-763.96243000000004</v>
      </c>
      <c r="AS26" s="132">
        <v>-163.84552000000008</v>
      </c>
      <c r="AT26" s="132">
        <v>-336.51434999999992</v>
      </c>
    </row>
    <row r="27" spans="1:46">
      <c r="A27" s="118"/>
      <c r="B27" s="130" t="s">
        <v>16</v>
      </c>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v>-2699</v>
      </c>
      <c r="AF27" s="132">
        <v>-3444</v>
      </c>
      <c r="AG27" s="132">
        <v>-4183</v>
      </c>
      <c r="AH27" s="132">
        <v>-5251</v>
      </c>
      <c r="AI27" s="132">
        <v>-3313</v>
      </c>
      <c r="AJ27" s="132">
        <v>-9972</v>
      </c>
      <c r="AK27" s="132">
        <v>-5057</v>
      </c>
      <c r="AL27" s="132">
        <v>-9344</v>
      </c>
      <c r="AM27" s="132">
        <v>-6691</v>
      </c>
      <c r="AN27" s="132">
        <v>-7407</v>
      </c>
      <c r="AO27" s="132">
        <v>-7959</v>
      </c>
      <c r="AP27" s="132">
        <v>-7613</v>
      </c>
      <c r="AQ27" s="132">
        <v>0</v>
      </c>
      <c r="AR27" s="132">
        <v>-9014.5999000000011</v>
      </c>
      <c r="AS27" s="132">
        <v>-4999.2185099999988</v>
      </c>
      <c r="AT27" s="132">
        <v>-5246.1673400000036</v>
      </c>
    </row>
    <row r="28" spans="1:46">
      <c r="A28" s="118"/>
      <c r="B28" s="130" t="s">
        <v>252</v>
      </c>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v>-503</v>
      </c>
      <c r="AF28" s="132">
        <v>-355</v>
      </c>
      <c r="AG28" s="132">
        <v>-676</v>
      </c>
      <c r="AH28" s="132">
        <v>-210</v>
      </c>
      <c r="AI28" s="132">
        <v>-255</v>
      </c>
      <c r="AJ28" s="132">
        <v>268</v>
      </c>
      <c r="AK28" s="132">
        <v>-975</v>
      </c>
      <c r="AL28" s="132">
        <v>235</v>
      </c>
      <c r="AM28" s="132">
        <v>321</v>
      </c>
      <c r="AN28" s="132">
        <v>-929</v>
      </c>
      <c r="AO28" s="132">
        <v>1242</v>
      </c>
      <c r="AP28" s="132">
        <v>-336</v>
      </c>
      <c r="AQ28" s="132">
        <v>-5469.0484699999997</v>
      </c>
      <c r="AR28" s="132">
        <v>4884.6477799999993</v>
      </c>
      <c r="AS28" s="132">
        <v>-76.171329999999671</v>
      </c>
      <c r="AT28" s="132">
        <v>49.056020000000103</v>
      </c>
    </row>
    <row r="29" spans="1:46">
      <c r="A29" s="134"/>
      <c r="B29" s="130" t="s">
        <v>253</v>
      </c>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v>0</v>
      </c>
      <c r="AF29" s="132">
        <v>0</v>
      </c>
      <c r="AG29" s="132">
        <v>0</v>
      </c>
      <c r="AH29" s="132">
        <v>0</v>
      </c>
      <c r="AI29" s="132">
        <v>0</v>
      </c>
      <c r="AJ29" s="132">
        <v>0</v>
      </c>
      <c r="AK29" s="132">
        <v>0</v>
      </c>
      <c r="AL29" s="132">
        <v>0</v>
      </c>
      <c r="AM29" s="132">
        <v>0</v>
      </c>
      <c r="AN29" s="132">
        <v>0</v>
      </c>
      <c r="AO29" s="132">
        <v>0</v>
      </c>
      <c r="AP29" s="132">
        <v>0</v>
      </c>
      <c r="AQ29" s="132">
        <v>0</v>
      </c>
      <c r="AR29" s="132">
        <v>0</v>
      </c>
      <c r="AS29" s="132">
        <v>0</v>
      </c>
      <c r="AT29" s="132">
        <v>0</v>
      </c>
    </row>
    <row r="30" spans="1:46">
      <c r="A30" s="134"/>
      <c r="B30" s="130" t="s">
        <v>345</v>
      </c>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v>0</v>
      </c>
      <c r="AF30" s="132">
        <v>0</v>
      </c>
      <c r="AG30" s="132">
        <v>0</v>
      </c>
      <c r="AH30" s="132">
        <v>0</v>
      </c>
      <c r="AI30" s="132">
        <v>0</v>
      </c>
      <c r="AJ30" s="132">
        <v>0</v>
      </c>
      <c r="AK30" s="132">
        <v>0</v>
      </c>
      <c r="AL30" s="132">
        <v>0</v>
      </c>
      <c r="AM30" s="132">
        <v>0</v>
      </c>
      <c r="AN30" s="132">
        <v>0</v>
      </c>
      <c r="AO30" s="132">
        <v>0</v>
      </c>
      <c r="AP30" s="132">
        <v>0</v>
      </c>
      <c r="AQ30" s="132">
        <v>0</v>
      </c>
      <c r="AR30" s="132">
        <v>0</v>
      </c>
      <c r="AS30" s="132">
        <v>0</v>
      </c>
      <c r="AT30" s="132">
        <v>0</v>
      </c>
    </row>
    <row r="31" spans="1:46">
      <c r="A31" s="134"/>
      <c r="B31" s="130" t="s">
        <v>186</v>
      </c>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v>0</v>
      </c>
      <c r="AF31" s="132">
        <v>0</v>
      </c>
      <c r="AG31" s="132">
        <v>0</v>
      </c>
      <c r="AH31" s="132">
        <v>0</v>
      </c>
      <c r="AI31" s="132">
        <v>0</v>
      </c>
      <c r="AJ31" s="132">
        <v>0</v>
      </c>
      <c r="AK31" s="132">
        <v>0</v>
      </c>
      <c r="AL31" s="132">
        <v>0</v>
      </c>
      <c r="AM31" s="132">
        <v>0</v>
      </c>
      <c r="AN31" s="132">
        <v>0</v>
      </c>
      <c r="AO31" s="132">
        <v>0</v>
      </c>
      <c r="AP31" s="132">
        <v>0</v>
      </c>
      <c r="AQ31" s="132">
        <v>0</v>
      </c>
      <c r="AR31" s="132">
        <v>0</v>
      </c>
      <c r="AS31" s="132">
        <v>0</v>
      </c>
      <c r="AT31" s="132">
        <v>0</v>
      </c>
    </row>
    <row r="32" spans="1:46">
      <c r="A32" s="189"/>
      <c r="B32" s="123" t="s">
        <v>20</v>
      </c>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v>-6928</v>
      </c>
      <c r="AF32" s="133">
        <v>-17560</v>
      </c>
      <c r="AG32" s="133">
        <v>-20096</v>
      </c>
      <c r="AH32" s="133">
        <v>-20265</v>
      </c>
      <c r="AI32" s="133">
        <v>-29022</v>
      </c>
      <c r="AJ32" s="133">
        <v>-26029</v>
      </c>
      <c r="AK32" s="133">
        <v>-32704</v>
      </c>
      <c r="AL32" s="133">
        <v>-42478</v>
      </c>
      <c r="AM32" s="133">
        <v>-38757</v>
      </c>
      <c r="AN32" s="133">
        <v>-39562</v>
      </c>
      <c r="AO32" s="133">
        <v>-38782</v>
      </c>
      <c r="AP32" s="133">
        <v>-36983</v>
      </c>
      <c r="AQ32" s="133">
        <v>-35423.240389999999</v>
      </c>
      <c r="AR32" s="133">
        <f>SUM(AR33:AR34)</f>
        <v>-36618.483589999989</v>
      </c>
      <c r="AS32" s="133">
        <f>SUM(AS33:AS34)</f>
        <v>-38301.036169999999</v>
      </c>
      <c r="AT32" s="133">
        <f>SUM(AT33:AT34)</f>
        <v>-41773.859069999999</v>
      </c>
    </row>
    <row r="33" spans="1:46">
      <c r="A33" s="118"/>
      <c r="B33" s="130" t="s">
        <v>21</v>
      </c>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v>-6114</v>
      </c>
      <c r="AF33" s="132">
        <v>-17560</v>
      </c>
      <c r="AG33" s="132">
        <v>-20096</v>
      </c>
      <c r="AH33" s="132">
        <v>-20265</v>
      </c>
      <c r="AI33" s="132">
        <v>-29022</v>
      </c>
      <c r="AJ33" s="132">
        <v>-26029</v>
      </c>
      <c r="AK33" s="132">
        <v>-32704</v>
      </c>
      <c r="AL33" s="132">
        <v>-42478</v>
      </c>
      <c r="AM33" s="132">
        <v>-38757</v>
      </c>
      <c r="AN33" s="132">
        <v>-39562</v>
      </c>
      <c r="AO33" s="132">
        <v>-38782</v>
      </c>
      <c r="AP33" s="132">
        <v>-36983</v>
      </c>
      <c r="AQ33" s="132">
        <v>-35422.930829999998</v>
      </c>
      <c r="AR33" s="132">
        <v>-36618.174019999991</v>
      </c>
      <c r="AS33" s="132">
        <v>-38300.726609999998</v>
      </c>
      <c r="AT33" s="132">
        <v>-41743.97279</v>
      </c>
    </row>
    <row r="34" spans="1:46">
      <c r="A34" s="118"/>
      <c r="B34" s="130" t="s">
        <v>22</v>
      </c>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v>-814</v>
      </c>
      <c r="AF34" s="132">
        <v>0</v>
      </c>
      <c r="AG34" s="132">
        <v>0</v>
      </c>
      <c r="AH34" s="132">
        <v>0</v>
      </c>
      <c r="AI34" s="132">
        <v>0</v>
      </c>
      <c r="AJ34" s="132">
        <v>0</v>
      </c>
      <c r="AK34" s="132">
        <v>0</v>
      </c>
      <c r="AL34" s="132">
        <v>0</v>
      </c>
      <c r="AM34" s="132">
        <v>0</v>
      </c>
      <c r="AN34" s="132">
        <v>0</v>
      </c>
      <c r="AO34" s="132">
        <v>0</v>
      </c>
      <c r="AP34" s="132">
        <v>0</v>
      </c>
      <c r="AQ34" s="132">
        <v>-0.30956</v>
      </c>
      <c r="AR34" s="132">
        <v>-0.30956999999999996</v>
      </c>
      <c r="AS34" s="132">
        <v>-0.30955999999999995</v>
      </c>
      <c r="AT34" s="132">
        <v>-29.886280000000003</v>
      </c>
    </row>
    <row r="35" spans="1:46">
      <c r="A35" s="134"/>
      <c r="B35" s="127" t="s">
        <v>23</v>
      </c>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v>-11391</v>
      </c>
      <c r="AF35" s="133">
        <v>-11575</v>
      </c>
      <c r="AG35" s="133">
        <v>-5361</v>
      </c>
      <c r="AH35" s="133">
        <v>-12704</v>
      </c>
      <c r="AI35" s="133">
        <v>-27951</v>
      </c>
      <c r="AJ35" s="133">
        <v>-29408</v>
      </c>
      <c r="AK35" s="133">
        <v>-11387</v>
      </c>
      <c r="AL35" s="133">
        <v>-20376</v>
      </c>
      <c r="AM35" s="133">
        <v>-21281</v>
      </c>
      <c r="AN35" s="133">
        <v>-17689</v>
      </c>
      <c r="AO35" s="133">
        <v>-13599</v>
      </c>
      <c r="AP35" s="133">
        <v>-21851</v>
      </c>
      <c r="AQ35" s="133">
        <v>-21995.708299999998</v>
      </c>
      <c r="AR35" s="133">
        <f>SUM(AR36,AR42)</f>
        <v>-24560.348169999997</v>
      </c>
      <c r="AS35" s="133">
        <f>SUM(AS36,AS42)</f>
        <v>-7303.0073699999994</v>
      </c>
      <c r="AT35" s="133">
        <f>SUM(AT36,AT42)</f>
        <v>-10750.707460000005</v>
      </c>
    </row>
    <row r="36" spans="1:46">
      <c r="A36" s="190"/>
      <c r="B36" s="137" t="s">
        <v>24</v>
      </c>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v>27</v>
      </c>
      <c r="AF36" s="133">
        <v>10332</v>
      </c>
      <c r="AG36" s="133">
        <v>11916</v>
      </c>
      <c r="AH36" s="133">
        <v>4722</v>
      </c>
      <c r="AI36" s="133">
        <v>14646</v>
      </c>
      <c r="AJ36" s="133">
        <v>6408</v>
      </c>
      <c r="AK36" s="133">
        <v>6203</v>
      </c>
      <c r="AL36" s="133">
        <v>22289</v>
      </c>
      <c r="AM36" s="133">
        <v>6889</v>
      </c>
      <c r="AN36" s="133">
        <v>7666</v>
      </c>
      <c r="AO36" s="133">
        <v>7653</v>
      </c>
      <c r="AP36" s="133">
        <v>7667</v>
      </c>
      <c r="AQ36" s="133">
        <v>9100.3542400000006</v>
      </c>
      <c r="AR36" s="133">
        <f>SUM(AR37:AR41)</f>
        <v>11763.385</v>
      </c>
      <c r="AS36" s="133">
        <f>SUM(AS37:AS41)</f>
        <v>14097.64518</v>
      </c>
      <c r="AT36" s="133">
        <f>SUM(AT37:AT41)</f>
        <v>12882.037770000003</v>
      </c>
    </row>
    <row r="37" spans="1:46">
      <c r="A37" s="191"/>
      <c r="B37" s="138" t="s">
        <v>346</v>
      </c>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v>0</v>
      </c>
      <c r="AF37" s="132">
        <v>0</v>
      </c>
      <c r="AG37" s="132">
        <v>0</v>
      </c>
      <c r="AH37" s="132">
        <v>0</v>
      </c>
      <c r="AI37" s="132">
        <v>0</v>
      </c>
      <c r="AJ37" s="132">
        <v>0</v>
      </c>
      <c r="AK37" s="132">
        <v>0</v>
      </c>
      <c r="AL37" s="132">
        <v>0</v>
      </c>
      <c r="AM37" s="132">
        <v>0</v>
      </c>
      <c r="AN37" s="132">
        <v>0</v>
      </c>
      <c r="AO37" s="132">
        <v>0</v>
      </c>
      <c r="AP37" s="132">
        <v>0</v>
      </c>
      <c r="AQ37" s="132">
        <v>0</v>
      </c>
      <c r="AR37" s="132">
        <v>0</v>
      </c>
      <c r="AS37" s="132">
        <v>0</v>
      </c>
      <c r="AT37" s="132">
        <v>0</v>
      </c>
    </row>
    <row r="38" spans="1:46">
      <c r="A38" s="191"/>
      <c r="B38" s="138" t="s">
        <v>26</v>
      </c>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v>0</v>
      </c>
      <c r="AF38" s="132">
        <v>2971</v>
      </c>
      <c r="AG38" s="132">
        <v>4104</v>
      </c>
      <c r="AH38" s="132">
        <v>3929</v>
      </c>
      <c r="AI38" s="132">
        <v>4201</v>
      </c>
      <c r="AJ38" s="132">
        <v>4381</v>
      </c>
      <c r="AK38" s="132">
        <v>4884</v>
      </c>
      <c r="AL38" s="132">
        <v>4831</v>
      </c>
      <c r="AM38" s="132">
        <v>5787</v>
      </c>
      <c r="AN38" s="132">
        <v>5661</v>
      </c>
      <c r="AO38" s="132">
        <v>6186</v>
      </c>
      <c r="AP38" s="132">
        <v>6170</v>
      </c>
      <c r="AQ38" s="132">
        <v>7784.1599100000003</v>
      </c>
      <c r="AR38" s="132">
        <v>10539.55624</v>
      </c>
      <c r="AS38" s="132">
        <v>13140.346839999998</v>
      </c>
      <c r="AT38" s="132">
        <v>12092.083400000003</v>
      </c>
    </row>
    <row r="39" spans="1:46">
      <c r="A39" s="191"/>
      <c r="B39" s="138" t="s">
        <v>347</v>
      </c>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v>0</v>
      </c>
      <c r="AF39" s="132">
        <v>6728</v>
      </c>
      <c r="AG39" s="132">
        <v>7112</v>
      </c>
      <c r="AH39" s="132">
        <v>81</v>
      </c>
      <c r="AI39" s="132">
        <v>9551</v>
      </c>
      <c r="AJ39" s="132">
        <v>1092</v>
      </c>
      <c r="AK39" s="132">
        <v>422</v>
      </c>
      <c r="AL39" s="132">
        <v>16521</v>
      </c>
      <c r="AM39" s="132">
        <v>226</v>
      </c>
      <c r="AN39" s="132">
        <v>1104</v>
      </c>
      <c r="AO39" s="132">
        <v>568</v>
      </c>
      <c r="AP39" s="132">
        <v>800</v>
      </c>
      <c r="AQ39" s="132">
        <v>249.76854999999998</v>
      </c>
      <c r="AR39" s="132">
        <v>236.03735000000003</v>
      </c>
      <c r="AS39" s="132">
        <v>126.34466000000003</v>
      </c>
      <c r="AT39" s="132">
        <v>40.757419999999911</v>
      </c>
    </row>
    <row r="40" spans="1:46">
      <c r="A40" s="191"/>
      <c r="B40" s="138" t="s">
        <v>28</v>
      </c>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v>0</v>
      </c>
      <c r="AF40" s="132">
        <v>0</v>
      </c>
      <c r="AG40" s="132">
        <v>0</v>
      </c>
      <c r="AH40" s="132">
        <v>0</v>
      </c>
      <c r="AI40" s="132">
        <v>0</v>
      </c>
      <c r="AJ40" s="132">
        <v>0</v>
      </c>
      <c r="AK40" s="132">
        <v>0</v>
      </c>
      <c r="AL40" s="132">
        <v>0</v>
      </c>
      <c r="AM40" s="132">
        <v>0</v>
      </c>
      <c r="AN40" s="132">
        <v>0</v>
      </c>
      <c r="AO40" s="132">
        <v>0</v>
      </c>
      <c r="AP40" s="132">
        <v>0</v>
      </c>
      <c r="AQ40" s="132">
        <v>0</v>
      </c>
      <c r="AR40" s="132">
        <v>0</v>
      </c>
      <c r="AS40" s="132">
        <v>0</v>
      </c>
      <c r="AT40" s="132">
        <v>0</v>
      </c>
    </row>
    <row r="41" spans="1:46">
      <c r="A41" s="191"/>
      <c r="B41" s="138" t="s">
        <v>10</v>
      </c>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v>27</v>
      </c>
      <c r="AF41" s="132">
        <v>633</v>
      </c>
      <c r="AG41" s="132">
        <v>700</v>
      </c>
      <c r="AH41" s="132">
        <v>712</v>
      </c>
      <c r="AI41" s="132">
        <v>894</v>
      </c>
      <c r="AJ41" s="132">
        <v>935</v>
      </c>
      <c r="AK41" s="132">
        <v>897</v>
      </c>
      <c r="AL41" s="132">
        <v>937</v>
      </c>
      <c r="AM41" s="132">
        <v>876</v>
      </c>
      <c r="AN41" s="132">
        <v>901</v>
      </c>
      <c r="AO41" s="132">
        <v>899</v>
      </c>
      <c r="AP41" s="132">
        <v>697</v>
      </c>
      <c r="AQ41" s="132">
        <v>1066.42578</v>
      </c>
      <c r="AR41" s="132">
        <v>987.79140999999981</v>
      </c>
      <c r="AS41" s="132">
        <v>830.95367999999962</v>
      </c>
      <c r="AT41" s="132">
        <v>749.19695000000047</v>
      </c>
    </row>
    <row r="42" spans="1:46">
      <c r="A42" s="190"/>
      <c r="B42" s="137" t="s">
        <v>30</v>
      </c>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v>-11418</v>
      </c>
      <c r="AF42" s="133">
        <v>-21907</v>
      </c>
      <c r="AG42" s="133">
        <v>-17277</v>
      </c>
      <c r="AH42" s="133">
        <v>-17426</v>
      </c>
      <c r="AI42" s="133">
        <v>-42597</v>
      </c>
      <c r="AJ42" s="133">
        <v>-35816</v>
      </c>
      <c r="AK42" s="133">
        <v>-17590</v>
      </c>
      <c r="AL42" s="133">
        <v>-42665</v>
      </c>
      <c r="AM42" s="133">
        <v>-28170</v>
      </c>
      <c r="AN42" s="133">
        <v>-25355</v>
      </c>
      <c r="AO42" s="133">
        <v>-21252</v>
      </c>
      <c r="AP42" s="133">
        <v>-29518</v>
      </c>
      <c r="AQ42" s="133">
        <v>-31096.062539999999</v>
      </c>
      <c r="AR42" s="133">
        <f>SUM(AR43:AR45)</f>
        <v>-36323.73317</v>
      </c>
      <c r="AS42" s="133">
        <f>SUM(AS43:AS45)</f>
        <v>-21400.652549999999</v>
      </c>
      <c r="AT42" s="133">
        <f>SUM(AT43:AT45)</f>
        <v>-23632.745230000008</v>
      </c>
    </row>
    <row r="43" spans="1:46">
      <c r="A43" s="191"/>
      <c r="B43" s="138" t="s">
        <v>346</v>
      </c>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v>0</v>
      </c>
      <c r="AF43" s="132">
        <v>-1027</v>
      </c>
      <c r="AG43" s="132">
        <v>-3835</v>
      </c>
      <c r="AH43" s="132">
        <v>-810</v>
      </c>
      <c r="AI43" s="132">
        <v>-18704</v>
      </c>
      <c r="AJ43" s="132">
        <v>-23537</v>
      </c>
      <c r="AK43" s="132">
        <v>-3066</v>
      </c>
      <c r="AL43" s="132">
        <v>-6488</v>
      </c>
      <c r="AM43" s="132">
        <v>-13540</v>
      </c>
      <c r="AN43" s="132">
        <v>-8872</v>
      </c>
      <c r="AO43" s="132">
        <v>-8650</v>
      </c>
      <c r="AP43" s="132">
        <v>-10204</v>
      </c>
      <c r="AQ43" s="132">
        <v>-14806.80804</v>
      </c>
      <c r="AR43" s="132">
        <v>-17055.521720000001</v>
      </c>
      <c r="AS43" s="132">
        <v>-5590.5982000000004</v>
      </c>
      <c r="AT43" s="132">
        <v>-5588.8673599999966</v>
      </c>
    </row>
    <row r="44" spans="1:46">
      <c r="A44" s="191"/>
      <c r="B44" s="138" t="s">
        <v>31</v>
      </c>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v>-10283</v>
      </c>
      <c r="AF44" s="132">
        <v>-12796</v>
      </c>
      <c r="AG44" s="132">
        <v>-1819</v>
      </c>
      <c r="AH44" s="132">
        <v>-10595</v>
      </c>
      <c r="AI44" s="132">
        <v>-7764</v>
      </c>
      <c r="AJ44" s="132">
        <v>-2536</v>
      </c>
      <c r="AK44" s="132">
        <v>-5919</v>
      </c>
      <c r="AL44" s="132">
        <v>-6987</v>
      </c>
      <c r="AM44" s="132">
        <v>-7727</v>
      </c>
      <c r="AN44" s="132">
        <v>-9404</v>
      </c>
      <c r="AO44" s="132">
        <v>-5614</v>
      </c>
      <c r="AP44" s="132">
        <v>-7281</v>
      </c>
      <c r="AQ44" s="132">
        <v>-5039.1016899999995</v>
      </c>
      <c r="AR44" s="132">
        <v>-5513.1474600000001</v>
      </c>
      <c r="AS44" s="132">
        <v>-5167.6584400000011</v>
      </c>
      <c r="AT44" s="132">
        <v>-4895.7484800000002</v>
      </c>
    </row>
    <row r="45" spans="1:46">
      <c r="A45" s="191"/>
      <c r="B45" s="138" t="s">
        <v>10</v>
      </c>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v>-1135</v>
      </c>
      <c r="AF45" s="132">
        <v>-8084</v>
      </c>
      <c r="AG45" s="132">
        <v>-11623</v>
      </c>
      <c r="AH45" s="132">
        <v>-6021</v>
      </c>
      <c r="AI45" s="132">
        <v>-16129</v>
      </c>
      <c r="AJ45" s="132">
        <v>-9743</v>
      </c>
      <c r="AK45" s="132">
        <v>-8605</v>
      </c>
      <c r="AL45" s="132">
        <v>-29190</v>
      </c>
      <c r="AM45" s="132">
        <v>-6903</v>
      </c>
      <c r="AN45" s="132">
        <v>-7079</v>
      </c>
      <c r="AO45" s="132">
        <v>-6988</v>
      </c>
      <c r="AP45" s="132">
        <v>-12033</v>
      </c>
      <c r="AQ45" s="132">
        <v>-11250.15281</v>
      </c>
      <c r="AR45" s="132">
        <v>-13755.063989999999</v>
      </c>
      <c r="AS45" s="132">
        <v>-10642.395909999996</v>
      </c>
      <c r="AT45" s="132">
        <v>-13148.129390000009</v>
      </c>
    </row>
    <row r="46" spans="1:46">
      <c r="A46" s="189"/>
      <c r="B46" s="123" t="s">
        <v>32</v>
      </c>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v>0</v>
      </c>
      <c r="AF46" s="133">
        <v>0</v>
      </c>
      <c r="AG46" s="133">
        <v>8</v>
      </c>
      <c r="AH46" s="133">
        <v>-48</v>
      </c>
      <c r="AI46" s="133">
        <v>0</v>
      </c>
      <c r="AJ46" s="133">
        <v>-137</v>
      </c>
      <c r="AK46" s="133">
        <v>1478</v>
      </c>
      <c r="AL46" s="133">
        <v>459</v>
      </c>
      <c r="AM46" s="133">
        <v>-740</v>
      </c>
      <c r="AN46" s="133">
        <v>191</v>
      </c>
      <c r="AO46" s="133">
        <v>-57</v>
      </c>
      <c r="AP46" s="133">
        <v>-931</v>
      </c>
      <c r="AQ46" s="133">
        <v>-143.45123000000001</v>
      </c>
      <c r="AR46" s="133">
        <v>-139.67974999999996</v>
      </c>
      <c r="AS46" s="133">
        <v>-231.40688000000006</v>
      </c>
      <c r="AT46" s="133">
        <v>-995.54105000000015</v>
      </c>
    </row>
    <row r="47" spans="1:46">
      <c r="A47" s="189"/>
      <c r="B47" s="123" t="s">
        <v>44</v>
      </c>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v>0</v>
      </c>
      <c r="AF47" s="133">
        <v>0</v>
      </c>
      <c r="AG47" s="133">
        <v>0</v>
      </c>
      <c r="AH47" s="133">
        <v>0</v>
      </c>
      <c r="AI47" s="133">
        <v>0</v>
      </c>
      <c r="AJ47" s="133">
        <v>0</v>
      </c>
      <c r="AK47" s="133">
        <v>0</v>
      </c>
      <c r="AL47" s="133">
        <v>0</v>
      </c>
      <c r="AM47" s="133">
        <v>0</v>
      </c>
      <c r="AN47" s="133">
        <v>0</v>
      </c>
      <c r="AO47" s="133">
        <v>0</v>
      </c>
      <c r="AP47" s="133">
        <v>0</v>
      </c>
      <c r="AQ47" s="133">
        <v>0</v>
      </c>
      <c r="AR47" s="133">
        <v>0</v>
      </c>
      <c r="AS47" s="133">
        <v>0</v>
      </c>
      <c r="AT47" s="133">
        <v>0</v>
      </c>
    </row>
    <row r="48" spans="1:46">
      <c r="A48" s="189"/>
      <c r="B48" s="123" t="s">
        <v>33</v>
      </c>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v>50</v>
      </c>
      <c r="AF48" s="133">
        <v>26044</v>
      </c>
      <c r="AG48" s="133">
        <v>-9360</v>
      </c>
      <c r="AH48" s="133">
        <v>-7735</v>
      </c>
      <c r="AI48" s="133">
        <v>11722</v>
      </c>
      <c r="AJ48" s="133">
        <v>1425</v>
      </c>
      <c r="AK48" s="133">
        <v>37264</v>
      </c>
      <c r="AL48" s="133">
        <v>24394</v>
      </c>
      <c r="AM48" s="133">
        <v>56747</v>
      </c>
      <c r="AN48" s="133">
        <v>45882</v>
      </c>
      <c r="AO48" s="133">
        <v>38280</v>
      </c>
      <c r="AP48" s="133">
        <v>38966</v>
      </c>
      <c r="AQ48" s="133">
        <v>66661.286370000016</v>
      </c>
      <c r="AR48" s="133">
        <f>SUM(AR11,AR12,AR25,AR46,AR47,AR32,AR35)</f>
        <v>52977.134550000002</v>
      </c>
      <c r="AS48" s="133">
        <f>SUM(AS11,AS12,AS25,AS46,AS47,AS32,AS35)</f>
        <v>84332.001110000012</v>
      </c>
      <c r="AT48" s="133">
        <f>SUM(AT11,AT12,AT25,AT46,AT47,AT32,AT35)</f>
        <v>50514.157219999812</v>
      </c>
    </row>
    <row r="49" spans="1:46">
      <c r="A49" s="189"/>
      <c r="B49" s="123" t="s">
        <v>34</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v>-54</v>
      </c>
      <c r="AF49" s="133">
        <v>-2150</v>
      </c>
      <c r="AG49" s="133">
        <v>397</v>
      </c>
      <c r="AH49" s="133">
        <v>1807</v>
      </c>
      <c r="AI49" s="133">
        <v>0</v>
      </c>
      <c r="AJ49" s="133">
        <v>0</v>
      </c>
      <c r="AK49" s="133">
        <v>-1</v>
      </c>
      <c r="AL49" s="133">
        <v>-520</v>
      </c>
      <c r="AM49" s="133">
        <v>-2936</v>
      </c>
      <c r="AN49" s="133">
        <v>-3332</v>
      </c>
      <c r="AO49" s="133">
        <v>-9040</v>
      </c>
      <c r="AP49" s="133">
        <v>3804</v>
      </c>
      <c r="AQ49" s="133">
        <v>-4548.3703299999997</v>
      </c>
      <c r="AR49" s="133">
        <v>-3616.1771399999989</v>
      </c>
      <c r="AS49" s="133">
        <v>-9680.19139</v>
      </c>
      <c r="AT49" s="133">
        <v>9178.0359699999972</v>
      </c>
    </row>
    <row r="50" spans="1:46">
      <c r="A50" s="189"/>
      <c r="B50" s="123" t="s">
        <v>35</v>
      </c>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v>-72</v>
      </c>
      <c r="AF50" s="133">
        <v>-6564</v>
      </c>
      <c r="AG50" s="133">
        <v>2699</v>
      </c>
      <c r="AH50" s="133">
        <v>415</v>
      </c>
      <c r="AI50" s="133">
        <v>-3991</v>
      </c>
      <c r="AJ50" s="133">
        <v>-521</v>
      </c>
      <c r="AK50" s="133">
        <v>-13054</v>
      </c>
      <c r="AL50" s="133">
        <v>-5170</v>
      </c>
      <c r="AM50" s="133">
        <v>-8264</v>
      </c>
      <c r="AN50" s="133">
        <v>-2712</v>
      </c>
      <c r="AO50" s="133">
        <v>2668</v>
      </c>
      <c r="AP50" s="133">
        <v>-6494</v>
      </c>
      <c r="AQ50" s="133">
        <v>-5390.7914900000005</v>
      </c>
      <c r="AR50" s="133">
        <v>-3915.3497600000001</v>
      </c>
      <c r="AS50" s="133">
        <v>-2623.3820400000004</v>
      </c>
      <c r="AT50" s="133">
        <v>-554.31161999999676</v>
      </c>
    </row>
    <row r="51" spans="1:46">
      <c r="A51" s="189"/>
      <c r="B51" s="123" t="s">
        <v>45</v>
      </c>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v>0</v>
      </c>
      <c r="AF51" s="133">
        <v>0</v>
      </c>
      <c r="AG51" s="133">
        <v>0</v>
      </c>
      <c r="AH51" s="133">
        <v>0</v>
      </c>
      <c r="AI51" s="133">
        <v>0</v>
      </c>
      <c r="AJ51" s="133">
        <v>0</v>
      </c>
      <c r="AK51" s="133">
        <v>0</v>
      </c>
      <c r="AL51" s="133">
        <v>0</v>
      </c>
      <c r="AM51" s="133">
        <v>0</v>
      </c>
      <c r="AN51" s="133">
        <v>0</v>
      </c>
      <c r="AO51" s="133">
        <v>0</v>
      </c>
      <c r="AP51" s="133">
        <v>0</v>
      </c>
      <c r="AQ51" s="133">
        <v>0</v>
      </c>
      <c r="AR51" s="133">
        <v>0</v>
      </c>
      <c r="AS51" s="133">
        <v>0</v>
      </c>
      <c r="AT51" s="133">
        <v>0</v>
      </c>
    </row>
    <row r="52" spans="1:46">
      <c r="A52" s="189"/>
      <c r="B52" s="123" t="s">
        <v>46</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v>-76</v>
      </c>
      <c r="AF52" s="133">
        <v>17330</v>
      </c>
      <c r="AG52" s="133">
        <v>-6264</v>
      </c>
      <c r="AH52" s="133">
        <v>-5513</v>
      </c>
      <c r="AI52" s="133">
        <v>7731</v>
      </c>
      <c r="AJ52" s="133">
        <v>904</v>
      </c>
      <c r="AK52" s="133">
        <v>24209</v>
      </c>
      <c r="AL52" s="133">
        <v>18704</v>
      </c>
      <c r="AM52" s="133">
        <v>45547</v>
      </c>
      <c r="AN52" s="133">
        <v>39838</v>
      </c>
      <c r="AO52" s="133">
        <v>31908</v>
      </c>
      <c r="AP52" s="133">
        <v>36276</v>
      </c>
      <c r="AQ52" s="133">
        <v>56722.124550000015</v>
      </c>
      <c r="AR52" s="133">
        <f>SUM(AR48,AR49,AR50)-AR51</f>
        <v>45445.607650000005</v>
      </c>
      <c r="AS52" s="133">
        <f>SUM(AS48,AS49,AS50)-AS51</f>
        <v>72028.427680000023</v>
      </c>
      <c r="AT52" s="133">
        <f>SUM(AT48,AT49,AT50)-AT51</f>
        <v>59137.881569999809</v>
      </c>
    </row>
    <row r="53" spans="1:46">
      <c r="A53" s="189"/>
      <c r="B53" s="139" t="s">
        <v>47</v>
      </c>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v>-76</v>
      </c>
      <c r="AF53" s="141">
        <v>17330</v>
      </c>
      <c r="AG53" s="141">
        <v>-6264</v>
      </c>
      <c r="AH53" s="141">
        <v>-5513</v>
      </c>
      <c r="AI53" s="141">
        <v>7731</v>
      </c>
      <c r="AJ53" s="141">
        <v>904</v>
      </c>
      <c r="AK53" s="141">
        <v>24209</v>
      </c>
      <c r="AL53" s="141">
        <v>18704</v>
      </c>
      <c r="AM53" s="141">
        <v>45547</v>
      </c>
      <c r="AN53" s="141">
        <v>39838</v>
      </c>
      <c r="AO53" s="141">
        <v>31908</v>
      </c>
      <c r="AP53" s="141">
        <v>36276</v>
      </c>
      <c r="AQ53" s="141">
        <v>56722.124550000015</v>
      </c>
      <c r="AR53" s="141">
        <f>SUM(AR48,AR49,AR50)</f>
        <v>45445.607650000005</v>
      </c>
      <c r="AS53" s="141">
        <f>SUM(AS48,AS49,AS50)</f>
        <v>72028.427680000023</v>
      </c>
      <c r="AT53" s="141">
        <f>SUM(AT48,AT49,AT50)</f>
        <v>59137.881569999809</v>
      </c>
    </row>
    <row r="54" spans="1:46" ht="9" customHeight="1">
      <c r="A54" s="122"/>
      <c r="B54" s="123"/>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row>
    <row r="55" spans="1:46">
      <c r="A55" s="122"/>
      <c r="B55" s="143" t="s">
        <v>189</v>
      </c>
      <c r="C55" s="187"/>
      <c r="D55" s="187"/>
      <c r="E55" s="187"/>
      <c r="F55" s="187"/>
      <c r="G55" s="187"/>
      <c r="H55" s="187"/>
      <c r="I55" s="187"/>
      <c r="J55" s="187"/>
      <c r="K55" s="187"/>
      <c r="L55" s="187"/>
      <c r="M55" s="187"/>
      <c r="N55" s="187"/>
      <c r="O55" s="187">
        <v>40862.672549999981</v>
      </c>
      <c r="P55" s="187">
        <v>301029.23288999998</v>
      </c>
      <c r="Q55" s="187">
        <v>191086.81353000007</v>
      </c>
      <c r="R55" s="187">
        <v>55766.699080000049</v>
      </c>
      <c r="S55" s="187">
        <v>158913.63</v>
      </c>
      <c r="T55" s="187">
        <v>66256.049999999988</v>
      </c>
      <c r="U55" s="187">
        <v>155775.08999999997</v>
      </c>
      <c r="V55" s="187">
        <v>395098.73</v>
      </c>
      <c r="W55" s="187">
        <v>235611.82999999996</v>
      </c>
      <c r="X55" s="187">
        <v>115984.00000000001</v>
      </c>
      <c r="Y55" s="187">
        <v>98343</v>
      </c>
      <c r="Z55" s="187">
        <v>457512</v>
      </c>
      <c r="AA55" s="187"/>
      <c r="AB55" s="187"/>
      <c r="AC55" s="187"/>
      <c r="AD55" s="187"/>
      <c r="AE55" s="187">
        <v>18369</v>
      </c>
      <c r="AF55" s="187">
        <v>55179</v>
      </c>
      <c r="AG55" s="187">
        <v>16097</v>
      </c>
      <c r="AH55" s="187">
        <v>25234</v>
      </c>
      <c r="AI55" s="187">
        <v>68695</v>
      </c>
      <c r="AJ55" s="187">
        <v>56862</v>
      </c>
      <c r="AK55" s="187">
        <v>81355</v>
      </c>
      <c r="AL55" s="187">
        <v>87248</v>
      </c>
      <c r="AM55" s="187">
        <v>116785</v>
      </c>
      <c r="AN55" s="187">
        <v>103133</v>
      </c>
      <c r="AO55" s="187">
        <v>90661</v>
      </c>
      <c r="AP55" s="187">
        <v>97800</v>
      </c>
      <c r="AQ55" s="187">
        <v>124080.23506000001</v>
      </c>
      <c r="AR55" s="187">
        <v>114155.96630999999</v>
      </c>
      <c r="AS55" s="187">
        <v>129936.04464999997</v>
      </c>
      <c r="AT55" s="187">
        <v>103038.72375000006</v>
      </c>
    </row>
    <row r="56" spans="1:46" ht="16.5">
      <c r="A56" s="122"/>
      <c r="B56" s="139" t="s">
        <v>439</v>
      </c>
      <c r="C56" s="141"/>
      <c r="D56" s="141"/>
      <c r="E56" s="141"/>
      <c r="F56" s="141"/>
      <c r="G56" s="141"/>
      <c r="H56" s="141"/>
      <c r="I56" s="141"/>
      <c r="J56" s="141"/>
      <c r="K56" s="141"/>
      <c r="L56" s="141"/>
      <c r="M56" s="141"/>
      <c r="N56" s="141"/>
      <c r="O56" s="141">
        <v>40862.672549999981</v>
      </c>
      <c r="P56" s="141">
        <v>301029.23288999998</v>
      </c>
      <c r="Q56" s="141">
        <v>191086.81353000007</v>
      </c>
      <c r="R56" s="141">
        <v>55766.699080000049</v>
      </c>
      <c r="S56" s="141">
        <v>159399.07970999999</v>
      </c>
      <c r="T56" s="141">
        <v>92323.679019999981</v>
      </c>
      <c r="U56" s="141">
        <v>162138.07064999998</v>
      </c>
      <c r="V56" s="141">
        <v>399168.93646999996</v>
      </c>
      <c r="W56" s="141">
        <v>235503.97082999995</v>
      </c>
      <c r="X56" s="141">
        <v>115514.61574000001</v>
      </c>
      <c r="Y56" s="141">
        <v>109593</v>
      </c>
      <c r="Z56" s="141">
        <v>466148</v>
      </c>
      <c r="AA56" s="141"/>
      <c r="AB56" s="141"/>
      <c r="AC56" s="141"/>
      <c r="AD56" s="141"/>
      <c r="AE56" s="141">
        <v>18369</v>
      </c>
      <c r="AF56" s="141">
        <v>55179</v>
      </c>
      <c r="AG56" s="141">
        <v>16097</v>
      </c>
      <c r="AH56" s="141">
        <v>25234</v>
      </c>
      <c r="AI56" s="141">
        <v>68695</v>
      </c>
      <c r="AJ56" s="141">
        <v>56862</v>
      </c>
      <c r="AK56" s="141">
        <v>81355</v>
      </c>
      <c r="AL56" s="141">
        <v>87248</v>
      </c>
      <c r="AM56" s="141">
        <v>116785</v>
      </c>
      <c r="AN56" s="141">
        <v>103133</v>
      </c>
      <c r="AO56" s="141">
        <v>90661</v>
      </c>
      <c r="AP56" s="141">
        <v>97800</v>
      </c>
      <c r="AQ56" s="141">
        <v>124080.23506000001</v>
      </c>
      <c r="AR56" s="141">
        <f>AR55</f>
        <v>114155.96630999999</v>
      </c>
      <c r="AS56" s="141">
        <f>AS55</f>
        <v>129936.04464999997</v>
      </c>
      <c r="AT56" s="141">
        <f>AT55</f>
        <v>103038.72375000006</v>
      </c>
    </row>
    <row r="57" spans="1:46">
      <c r="B57" s="145" t="s">
        <v>190</v>
      </c>
      <c r="C57" s="120">
        <f t="shared" ref="C57:Y57" si="2">C28+C31-C5</f>
        <v>0</v>
      </c>
      <c r="D57" s="120">
        <f t="shared" si="2"/>
        <v>0</v>
      </c>
      <c r="E57" s="120">
        <f t="shared" si="2"/>
        <v>0</v>
      </c>
      <c r="F57" s="120">
        <f t="shared" si="2"/>
        <v>0</v>
      </c>
      <c r="G57" s="120">
        <f t="shared" si="2"/>
        <v>0</v>
      </c>
      <c r="H57" s="120">
        <f t="shared" si="2"/>
        <v>0</v>
      </c>
      <c r="I57" s="120">
        <f t="shared" si="2"/>
        <v>0</v>
      </c>
      <c r="J57" s="120">
        <f t="shared" si="2"/>
        <v>0</v>
      </c>
      <c r="K57" s="120">
        <f t="shared" si="2"/>
        <v>0</v>
      </c>
      <c r="L57" s="120">
        <f t="shared" si="2"/>
        <v>0</v>
      </c>
      <c r="M57" s="120">
        <f t="shared" si="2"/>
        <v>0</v>
      </c>
      <c r="N57" s="120">
        <f t="shared" si="2"/>
        <v>0</v>
      </c>
      <c r="O57" s="120">
        <f t="shared" si="2"/>
        <v>0</v>
      </c>
      <c r="P57" s="120">
        <f t="shared" si="2"/>
        <v>0</v>
      </c>
      <c r="Q57" s="120">
        <f t="shared" si="2"/>
        <v>0</v>
      </c>
      <c r="R57" s="120">
        <f t="shared" si="2"/>
        <v>0</v>
      </c>
      <c r="S57" s="120">
        <f t="shared" si="2"/>
        <v>0</v>
      </c>
      <c r="T57" s="120">
        <f t="shared" si="2"/>
        <v>0</v>
      </c>
      <c r="U57" s="120">
        <f t="shared" si="2"/>
        <v>0</v>
      </c>
      <c r="V57" s="120">
        <f t="shared" si="2"/>
        <v>0</v>
      </c>
      <c r="W57" s="120">
        <f t="shared" si="2"/>
        <v>0</v>
      </c>
      <c r="X57" s="120">
        <f t="shared" si="2"/>
        <v>0</v>
      </c>
      <c r="Y57" s="120">
        <f t="shared" si="2"/>
        <v>0</v>
      </c>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spans="1:46">
      <c r="B58" s="145" t="s">
        <v>191</v>
      </c>
      <c r="C58" s="120">
        <v>0</v>
      </c>
      <c r="D58" s="120">
        <v>0</v>
      </c>
      <c r="E58" s="120">
        <v>0</v>
      </c>
      <c r="F58" s="120">
        <v>0</v>
      </c>
      <c r="G58" s="120">
        <v>0</v>
      </c>
      <c r="H58" s="120">
        <v>0</v>
      </c>
      <c r="I58" s="120">
        <v>0</v>
      </c>
      <c r="J58" s="120">
        <v>0</v>
      </c>
      <c r="K58" s="120">
        <v>0</v>
      </c>
      <c r="L58" s="120">
        <v>0</v>
      </c>
      <c r="M58" s="120">
        <v>0</v>
      </c>
      <c r="N58" s="120">
        <v>0</v>
      </c>
      <c r="O58" s="120">
        <v>0</v>
      </c>
      <c r="P58" s="120">
        <v>0</v>
      </c>
      <c r="Q58" s="120">
        <v>0</v>
      </c>
      <c r="R58" s="120">
        <v>0</v>
      </c>
      <c r="S58" s="120">
        <v>-8505.65</v>
      </c>
      <c r="T58" s="120">
        <v>-38448.85</v>
      </c>
      <c r="U58" s="120">
        <v>-20669.84</v>
      </c>
      <c r="V58" s="120">
        <v>-25045.31</v>
      </c>
      <c r="W58" s="120">
        <v>-26399.56</v>
      </c>
      <c r="X58" s="120">
        <v>-25184</v>
      </c>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c r="A59" s="122"/>
      <c r="B59" s="145" t="s">
        <v>192</v>
      </c>
      <c r="C59" s="120">
        <f>SUM(C29:C30)-C58</f>
        <v>0</v>
      </c>
      <c r="D59" s="120">
        <f t="shared" ref="D59:G59" si="3">SUM(D29:D30)-D58</f>
        <v>0</v>
      </c>
      <c r="E59" s="120">
        <f t="shared" si="3"/>
        <v>0</v>
      </c>
      <c r="F59" s="120">
        <f t="shared" si="3"/>
        <v>0</v>
      </c>
      <c r="G59" s="120">
        <f t="shared" si="3"/>
        <v>0</v>
      </c>
      <c r="H59" s="120">
        <f t="shared" ref="H59:AD59" si="4">SUM(H29:H30)-H58</f>
        <v>0</v>
      </c>
      <c r="I59" s="120">
        <f t="shared" si="4"/>
        <v>0</v>
      </c>
      <c r="J59" s="120">
        <f t="shared" si="4"/>
        <v>0</v>
      </c>
      <c r="K59" s="120">
        <f t="shared" si="4"/>
        <v>0</v>
      </c>
      <c r="L59" s="120">
        <f t="shared" si="4"/>
        <v>0</v>
      </c>
      <c r="M59" s="120">
        <f t="shared" si="4"/>
        <v>0</v>
      </c>
      <c r="N59" s="120">
        <f t="shared" si="4"/>
        <v>0</v>
      </c>
      <c r="O59" s="120">
        <f t="shared" si="4"/>
        <v>0</v>
      </c>
      <c r="P59" s="120">
        <f t="shared" si="4"/>
        <v>0</v>
      </c>
      <c r="Q59" s="120">
        <f t="shared" si="4"/>
        <v>0</v>
      </c>
      <c r="R59" s="120">
        <f t="shared" si="4"/>
        <v>0</v>
      </c>
      <c r="S59" s="120">
        <f t="shared" si="4"/>
        <v>8505.65</v>
      </c>
      <c r="T59" s="120">
        <f t="shared" si="4"/>
        <v>38448.85</v>
      </c>
      <c r="U59" s="120">
        <f t="shared" si="4"/>
        <v>20669.84</v>
      </c>
      <c r="V59" s="120">
        <f t="shared" si="4"/>
        <v>25045.31</v>
      </c>
      <c r="W59" s="120">
        <f t="shared" si="4"/>
        <v>26399.56</v>
      </c>
      <c r="X59" s="120">
        <f t="shared" si="4"/>
        <v>25184</v>
      </c>
      <c r="Y59" s="120">
        <f t="shared" si="4"/>
        <v>0</v>
      </c>
      <c r="Z59" s="120">
        <f t="shared" si="4"/>
        <v>0</v>
      </c>
      <c r="AA59" s="120">
        <f t="shared" si="4"/>
        <v>0</v>
      </c>
      <c r="AB59" s="120">
        <f t="shared" si="4"/>
        <v>0</v>
      </c>
      <c r="AC59" s="120">
        <f t="shared" si="4"/>
        <v>0</v>
      </c>
      <c r="AD59" s="120">
        <f t="shared" si="4"/>
        <v>0</v>
      </c>
      <c r="AE59" s="120"/>
      <c r="AF59" s="120"/>
      <c r="AG59" s="120"/>
      <c r="AH59" s="120"/>
      <c r="AI59" s="120"/>
      <c r="AJ59" s="120"/>
      <c r="AK59" s="120"/>
      <c r="AL59" s="120"/>
      <c r="AM59" s="120"/>
      <c r="AN59" s="120"/>
      <c r="AO59" s="120"/>
      <c r="AP59" s="120"/>
      <c r="AQ59" s="120"/>
      <c r="AR59" s="120"/>
      <c r="AS59" s="120"/>
      <c r="AT59" s="120"/>
    </row>
    <row r="60" spans="1:46">
      <c r="A60" s="122"/>
      <c r="B60" s="88"/>
      <c r="C60" s="120">
        <f>C11+C12+C25+C46+C47-C55</f>
        <v>0</v>
      </c>
      <c r="D60" s="120">
        <f t="shared" ref="D60:G60" si="5">D11+D12+D25+D46+D47-D55</f>
        <v>0</v>
      </c>
      <c r="E60" s="120">
        <f t="shared" si="5"/>
        <v>0</v>
      </c>
      <c r="F60" s="120">
        <f t="shared" si="5"/>
        <v>0</v>
      </c>
      <c r="G60" s="120">
        <f t="shared" si="5"/>
        <v>0</v>
      </c>
      <c r="H60" s="120">
        <f t="shared" ref="H60:AD60" si="6">H11+H12+H25+H46+H47-H55</f>
        <v>0</v>
      </c>
      <c r="I60" s="120">
        <f t="shared" si="6"/>
        <v>0</v>
      </c>
      <c r="J60" s="120">
        <f t="shared" si="6"/>
        <v>0</v>
      </c>
      <c r="K60" s="120">
        <f t="shared" si="6"/>
        <v>0</v>
      </c>
      <c r="L60" s="120">
        <f t="shared" si="6"/>
        <v>0</v>
      </c>
      <c r="M60" s="120">
        <f t="shared" si="6"/>
        <v>0</v>
      </c>
      <c r="N60" s="120">
        <f t="shared" si="6"/>
        <v>0</v>
      </c>
      <c r="O60" s="120">
        <f t="shared" si="6"/>
        <v>-40862.672549999981</v>
      </c>
      <c r="P60" s="120">
        <f t="shared" si="6"/>
        <v>-301029.23288999998</v>
      </c>
      <c r="Q60" s="120">
        <f t="shared" si="6"/>
        <v>-191086.81353000007</v>
      </c>
      <c r="R60" s="120">
        <f t="shared" si="6"/>
        <v>-55766.699080000049</v>
      </c>
      <c r="S60" s="120">
        <f t="shared" si="6"/>
        <v>-158913.63</v>
      </c>
      <c r="T60" s="120">
        <f t="shared" si="6"/>
        <v>-66256.049999999988</v>
      </c>
      <c r="U60" s="120">
        <f t="shared" si="6"/>
        <v>-155775.08999999997</v>
      </c>
      <c r="V60" s="120">
        <f t="shared" si="6"/>
        <v>-395098.73</v>
      </c>
      <c r="W60" s="120">
        <f t="shared" si="6"/>
        <v>-235611.82999999996</v>
      </c>
      <c r="X60" s="120">
        <f t="shared" si="6"/>
        <v>-115984.00000000001</v>
      </c>
      <c r="Y60" s="120">
        <f t="shared" si="6"/>
        <v>-98343</v>
      </c>
      <c r="Z60" s="120">
        <f t="shared" si="6"/>
        <v>-457512</v>
      </c>
      <c r="AA60" s="120">
        <f t="shared" si="6"/>
        <v>0</v>
      </c>
      <c r="AB60" s="120">
        <f t="shared" si="6"/>
        <v>0</v>
      </c>
      <c r="AC60" s="120">
        <f t="shared" si="6"/>
        <v>0</v>
      </c>
      <c r="AD60" s="120">
        <f t="shared" si="6"/>
        <v>0</v>
      </c>
      <c r="AE60" s="120"/>
      <c r="AF60" s="120"/>
      <c r="AG60" s="120"/>
      <c r="AH60" s="120"/>
      <c r="AI60" s="120"/>
      <c r="AJ60" s="120"/>
      <c r="AK60" s="120"/>
      <c r="AL60" s="120"/>
      <c r="AM60" s="120"/>
      <c r="AN60" s="120"/>
      <c r="AO60" s="120"/>
      <c r="AP60" s="120"/>
      <c r="AQ60" s="120"/>
      <c r="AR60" s="120"/>
      <c r="AS60" s="120"/>
      <c r="AT60" s="120"/>
    </row>
    <row r="61" spans="1:46" ht="15" thickBot="1">
      <c r="A61" s="122"/>
      <c r="B61" s="88"/>
      <c r="C61" s="120">
        <f>C11+C12+C25+C46+C47-C30-C31-C56</f>
        <v>0</v>
      </c>
      <c r="D61" s="120">
        <f t="shared" ref="D61:G61" si="7">D11+D12+D25+D46+D47-D30-D31-D56</f>
        <v>0</v>
      </c>
      <c r="E61" s="120">
        <f t="shared" si="7"/>
        <v>0</v>
      </c>
      <c r="F61" s="120">
        <f t="shared" si="7"/>
        <v>0</v>
      </c>
      <c r="G61" s="120">
        <f t="shared" si="7"/>
        <v>0</v>
      </c>
      <c r="H61" s="120">
        <f t="shared" ref="H61:AD61" si="8">H11+H12+H25+H46+H47-H30-H31-H56</f>
        <v>0</v>
      </c>
      <c r="I61" s="120">
        <f t="shared" si="8"/>
        <v>0</v>
      </c>
      <c r="J61" s="120">
        <f t="shared" si="8"/>
        <v>0</v>
      </c>
      <c r="K61" s="120">
        <f t="shared" si="8"/>
        <v>0</v>
      </c>
      <c r="L61" s="120">
        <f t="shared" si="8"/>
        <v>0</v>
      </c>
      <c r="M61" s="120">
        <f t="shared" si="8"/>
        <v>0</v>
      </c>
      <c r="N61" s="120">
        <f t="shared" si="8"/>
        <v>0</v>
      </c>
      <c r="O61" s="120">
        <f t="shared" si="8"/>
        <v>-40862.672549999981</v>
      </c>
      <c r="P61" s="120">
        <f t="shared" si="8"/>
        <v>-301029.23288999998</v>
      </c>
      <c r="Q61" s="120">
        <f t="shared" si="8"/>
        <v>-191086.81353000007</v>
      </c>
      <c r="R61" s="120">
        <f t="shared" si="8"/>
        <v>-55766.699080000049</v>
      </c>
      <c r="S61" s="120">
        <f t="shared" si="8"/>
        <v>-159399.07970999999</v>
      </c>
      <c r="T61" s="120">
        <f t="shared" si="8"/>
        <v>-92323.679019999981</v>
      </c>
      <c r="U61" s="120">
        <f t="shared" si="8"/>
        <v>-162138.07064999998</v>
      </c>
      <c r="V61" s="120">
        <f t="shared" si="8"/>
        <v>-399168.93646999996</v>
      </c>
      <c r="W61" s="120">
        <f t="shared" si="8"/>
        <v>-235503.97082999995</v>
      </c>
      <c r="X61" s="120">
        <f t="shared" si="8"/>
        <v>-115514.61574000001</v>
      </c>
      <c r="Y61" s="120">
        <f t="shared" si="8"/>
        <v>-109593</v>
      </c>
      <c r="Z61" s="120">
        <f t="shared" si="8"/>
        <v>-466148</v>
      </c>
      <c r="AA61" s="120">
        <f t="shared" si="8"/>
        <v>0</v>
      </c>
      <c r="AB61" s="120">
        <f t="shared" si="8"/>
        <v>0</v>
      </c>
      <c r="AC61" s="120">
        <f t="shared" si="8"/>
        <v>0</v>
      </c>
      <c r="AD61" s="120">
        <f t="shared" si="8"/>
        <v>0</v>
      </c>
      <c r="AE61" s="120"/>
      <c r="AF61" s="120"/>
      <c r="AG61" s="120"/>
      <c r="AH61" s="120"/>
      <c r="AI61" s="120"/>
      <c r="AJ61" s="120"/>
      <c r="AK61" s="120"/>
      <c r="AL61" s="120"/>
      <c r="AM61" s="120"/>
      <c r="AN61" s="120"/>
      <c r="AO61" s="120"/>
      <c r="AP61" s="120"/>
      <c r="AQ61" s="120"/>
      <c r="AR61" s="120"/>
      <c r="AS61" s="120"/>
      <c r="AT61" s="120"/>
    </row>
    <row r="62" spans="1:46" ht="16" customHeight="1" thickTop="1" thickBot="1">
      <c r="A62" s="185"/>
      <c r="B62" s="27" t="s">
        <v>94</v>
      </c>
      <c r="C62" s="391"/>
      <c r="D62" s="391"/>
      <c r="E62" s="391"/>
      <c r="F62" s="391"/>
      <c r="G62" s="392"/>
      <c r="H62" s="391"/>
      <c r="I62" s="391"/>
      <c r="J62" s="391"/>
      <c r="K62" s="392"/>
      <c r="L62" s="391"/>
      <c r="M62" s="391"/>
      <c r="N62" s="391"/>
      <c r="O62" s="392"/>
      <c r="P62" s="391"/>
      <c r="Q62" s="391"/>
      <c r="R62" s="391"/>
      <c r="S62" s="392"/>
      <c r="T62" s="391"/>
      <c r="U62" s="391"/>
      <c r="V62" s="391"/>
      <c r="W62" s="392"/>
      <c r="X62" s="391"/>
      <c r="Y62" s="391"/>
      <c r="Z62" s="391"/>
      <c r="AA62" s="392"/>
      <c r="AB62" s="391"/>
      <c r="AC62" s="391"/>
      <c r="AD62" s="391"/>
      <c r="AE62" s="392">
        <v>2022</v>
      </c>
      <c r="AF62" s="391"/>
      <c r="AG62" s="391"/>
      <c r="AH62" s="399"/>
      <c r="AI62" s="392">
        <v>2023</v>
      </c>
      <c r="AJ62" s="391"/>
      <c r="AK62" s="391"/>
      <c r="AL62" s="399"/>
      <c r="AM62" s="392">
        <v>2024</v>
      </c>
      <c r="AN62" s="391"/>
      <c r="AO62" s="391"/>
      <c r="AP62" s="399"/>
      <c r="AQ62" s="393">
        <v>2025</v>
      </c>
      <c r="AR62" s="394"/>
      <c r="AS62" s="394"/>
      <c r="AT62" s="394"/>
    </row>
    <row r="63" spans="1:46" ht="16" customHeight="1" thickTop="1">
      <c r="A63" s="185"/>
      <c r="B63" s="28" t="s">
        <v>97</v>
      </c>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t="s">
        <v>209</v>
      </c>
      <c r="AF63" s="29" t="s">
        <v>214</v>
      </c>
      <c r="AG63" s="29" t="s">
        <v>222</v>
      </c>
      <c r="AH63" s="29" t="s">
        <v>226</v>
      </c>
      <c r="AI63" s="29" t="s">
        <v>244</v>
      </c>
      <c r="AJ63" s="29" t="s">
        <v>248</v>
      </c>
      <c r="AK63" s="29" t="s">
        <v>266</v>
      </c>
      <c r="AL63" s="29" t="str">
        <f t="shared" ref="AL63:AR63" si="9">AL8</f>
        <v>4T23</v>
      </c>
      <c r="AM63" s="29" t="str">
        <f t="shared" si="9"/>
        <v>1T24</v>
      </c>
      <c r="AN63" s="29" t="str">
        <f t="shared" si="9"/>
        <v>2T24</v>
      </c>
      <c r="AO63" s="29" t="str">
        <f t="shared" si="9"/>
        <v>3T24</v>
      </c>
      <c r="AP63" s="29" t="str">
        <f t="shared" si="9"/>
        <v>4T24</v>
      </c>
      <c r="AQ63" s="29" t="str">
        <f t="shared" si="9"/>
        <v>1T25</v>
      </c>
      <c r="AR63" s="29" t="str">
        <f t="shared" si="9"/>
        <v>2T25</v>
      </c>
      <c r="AS63" s="29" t="str">
        <f t="shared" ref="AS63:AT63" si="10">AS8</f>
        <v>3T25</v>
      </c>
      <c r="AT63" s="29" t="str">
        <f t="shared" si="10"/>
        <v>4T25</v>
      </c>
    </row>
    <row r="64" spans="1:46">
      <c r="A64" s="192"/>
      <c r="B64" s="148" t="s">
        <v>48</v>
      </c>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v>77453</v>
      </c>
      <c r="AF64" s="149">
        <v>94447</v>
      </c>
      <c r="AG64" s="149">
        <v>82735</v>
      </c>
      <c r="AH64" s="321">
        <v>95570</v>
      </c>
      <c r="AI64" s="321">
        <v>122670</v>
      </c>
      <c r="AJ64" s="321">
        <v>150292</v>
      </c>
      <c r="AK64" s="321">
        <v>203204</v>
      </c>
      <c r="AL64" s="321">
        <v>183673</v>
      </c>
      <c r="AM64" s="321">
        <v>211994</v>
      </c>
      <c r="AN64" s="321">
        <v>236008</v>
      </c>
      <c r="AO64" s="321">
        <v>251476</v>
      </c>
      <c r="AP64" s="321">
        <v>232835</v>
      </c>
      <c r="AQ64" s="321">
        <v>292347.0784</v>
      </c>
      <c r="AR64" s="149">
        <f>SUM(AR65:AR79)</f>
        <v>329852.07773000008</v>
      </c>
      <c r="AS64" s="149">
        <f>SUM(AS65:AS79)</f>
        <v>455527.17245000007</v>
      </c>
      <c r="AT64" s="149">
        <f>SUM(AT65:AT79)</f>
        <v>350063.30683000002</v>
      </c>
    </row>
    <row r="65" spans="1:46">
      <c r="A65" s="192"/>
      <c r="B65" s="151" t="s">
        <v>49</v>
      </c>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v>42059</v>
      </c>
      <c r="AF65" s="152">
        <v>28678</v>
      </c>
      <c r="AG65" s="152">
        <v>566</v>
      </c>
      <c r="AH65" s="152">
        <v>91</v>
      </c>
      <c r="AI65" s="152">
        <v>2450</v>
      </c>
      <c r="AJ65" s="152">
        <v>446</v>
      </c>
      <c r="AK65" s="152">
        <v>13886</v>
      </c>
      <c r="AL65" s="152">
        <v>13622</v>
      </c>
      <c r="AM65" s="152">
        <v>16104</v>
      </c>
      <c r="AN65" s="152">
        <v>13615</v>
      </c>
      <c r="AO65" s="152">
        <v>21000</v>
      </c>
      <c r="AP65" s="152">
        <v>9375</v>
      </c>
      <c r="AQ65" s="152">
        <v>51332.301220000001</v>
      </c>
      <c r="AR65" s="152">
        <v>59947.74396</v>
      </c>
      <c r="AS65" s="152">
        <v>126666.52352000002</v>
      </c>
      <c r="AT65" s="152">
        <v>56592.01526</v>
      </c>
    </row>
    <row r="66" spans="1:46">
      <c r="A66" s="192"/>
      <c r="B66" s="151" t="s">
        <v>118</v>
      </c>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52">
        <v>34</v>
      </c>
      <c r="AF66" s="152">
        <v>127</v>
      </c>
      <c r="AG66" s="152">
        <v>986</v>
      </c>
      <c r="AH66" s="152">
        <v>99</v>
      </c>
      <c r="AI66" s="152">
        <v>2345</v>
      </c>
      <c r="AJ66" s="152">
        <v>176</v>
      </c>
      <c r="AK66" s="152">
        <v>10435</v>
      </c>
      <c r="AL66" s="152">
        <v>9008</v>
      </c>
      <c r="AM66" s="152">
        <v>11508</v>
      </c>
      <c r="AN66" s="152">
        <v>9030</v>
      </c>
      <c r="AO66" s="152">
        <v>15339</v>
      </c>
      <c r="AP66" s="152">
        <v>4050</v>
      </c>
      <c r="AQ66" s="152">
        <v>26056.285469999999</v>
      </c>
      <c r="AR66" s="152">
        <v>44241.299610000002</v>
      </c>
      <c r="AS66" s="152">
        <v>73674.456890000001</v>
      </c>
      <c r="AT66" s="152">
        <v>31364.46862</v>
      </c>
    </row>
    <row r="67" spans="1:46">
      <c r="A67" s="192"/>
      <c r="B67" s="151" t="s">
        <v>98</v>
      </c>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52">
        <v>30276</v>
      </c>
      <c r="AF67" s="152">
        <v>52172</v>
      </c>
      <c r="AG67" s="152">
        <v>52472</v>
      </c>
      <c r="AH67" s="152">
        <v>56862</v>
      </c>
      <c r="AI67" s="152">
        <v>60062</v>
      </c>
      <c r="AJ67" s="152">
        <v>59409</v>
      </c>
      <c r="AK67" s="152">
        <v>60298</v>
      </c>
      <c r="AL67" s="152">
        <v>66545</v>
      </c>
      <c r="AM67" s="152">
        <v>66723</v>
      </c>
      <c r="AN67" s="152">
        <v>64381</v>
      </c>
      <c r="AO67" s="152">
        <v>61917</v>
      </c>
      <c r="AP67" s="152">
        <v>69863</v>
      </c>
      <c r="AQ67" s="152">
        <v>68391.992930000008</v>
      </c>
      <c r="AR67" s="152">
        <v>67782.254379999998</v>
      </c>
      <c r="AS67" s="152">
        <v>70642.73784999999</v>
      </c>
      <c r="AT67" s="152">
        <v>72543.344700000001</v>
      </c>
    </row>
    <row r="68" spans="1:46">
      <c r="A68" s="192"/>
      <c r="B68" s="151" t="s">
        <v>207</v>
      </c>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52">
        <v>0</v>
      </c>
      <c r="AF68" s="152">
        <v>0</v>
      </c>
      <c r="AG68" s="152">
        <v>0</v>
      </c>
      <c r="AH68" s="152">
        <v>0</v>
      </c>
      <c r="AI68" s="152">
        <v>0</v>
      </c>
      <c r="AJ68" s="152">
        <v>0</v>
      </c>
      <c r="AK68" s="152">
        <v>0</v>
      </c>
      <c r="AL68" s="152">
        <v>0</v>
      </c>
      <c r="AM68" s="152">
        <v>0</v>
      </c>
      <c r="AN68" s="152">
        <v>0</v>
      </c>
      <c r="AO68" s="152">
        <v>0</v>
      </c>
      <c r="AP68" s="152">
        <v>0</v>
      </c>
      <c r="AQ68" s="152">
        <v>0</v>
      </c>
      <c r="AR68" s="152">
        <v>0</v>
      </c>
      <c r="AS68" s="152">
        <v>0</v>
      </c>
      <c r="AT68" s="152">
        <v>0</v>
      </c>
    </row>
    <row r="69" spans="1:46">
      <c r="A69" s="192"/>
      <c r="B69" s="151" t="s">
        <v>52</v>
      </c>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v>2643</v>
      </c>
      <c r="AF69" s="152">
        <v>5731</v>
      </c>
      <c r="AG69" s="152">
        <v>8326</v>
      </c>
      <c r="AH69" s="152">
        <v>12972</v>
      </c>
      <c r="AI69" s="152">
        <v>24428</v>
      </c>
      <c r="AJ69" s="152">
        <v>40451</v>
      </c>
      <c r="AK69" s="152">
        <v>58995</v>
      </c>
      <c r="AL69" s="152">
        <v>66583</v>
      </c>
      <c r="AM69" s="152">
        <v>78501</v>
      </c>
      <c r="AN69" s="152">
        <v>83793</v>
      </c>
      <c r="AO69" s="152">
        <v>93599</v>
      </c>
      <c r="AP69" s="152">
        <v>100281</v>
      </c>
      <c r="AQ69" s="152">
        <v>105203.83661</v>
      </c>
      <c r="AR69" s="152">
        <v>112364.47481</v>
      </c>
      <c r="AS69" s="152">
        <v>110379.20231000002</v>
      </c>
      <c r="AT69" s="152">
        <v>101994.46970999999</v>
      </c>
    </row>
    <row r="70" spans="1:46">
      <c r="A70" s="192"/>
      <c r="B70" s="151" t="s">
        <v>50</v>
      </c>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v>86</v>
      </c>
      <c r="AF70" s="152">
        <v>768</v>
      </c>
      <c r="AG70" s="152">
        <v>1726</v>
      </c>
      <c r="AH70" s="152">
        <v>2130</v>
      </c>
      <c r="AI70" s="152">
        <v>3639</v>
      </c>
      <c r="AJ70" s="152">
        <v>8555</v>
      </c>
      <c r="AK70" s="152">
        <v>9642</v>
      </c>
      <c r="AL70" s="152">
        <v>11567</v>
      </c>
      <c r="AM70" s="152">
        <v>15332</v>
      </c>
      <c r="AN70" s="152">
        <v>19262</v>
      </c>
      <c r="AO70" s="152">
        <v>24138</v>
      </c>
      <c r="AP70" s="152">
        <v>18793</v>
      </c>
      <c r="AQ70" s="152">
        <v>18745.937539999999</v>
      </c>
      <c r="AR70" s="152">
        <v>18526.997600000002</v>
      </c>
      <c r="AS70" s="152">
        <v>30487.644769999999</v>
      </c>
      <c r="AT70" s="152">
        <v>23307.639309999999</v>
      </c>
    </row>
    <row r="71" spans="1:46">
      <c r="A71" s="192"/>
      <c r="B71" s="151" t="s">
        <v>55</v>
      </c>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v>641</v>
      </c>
      <c r="AF71" s="152">
        <v>939</v>
      </c>
      <c r="AG71" s="152">
        <v>2775</v>
      </c>
      <c r="AH71" s="152">
        <v>1061</v>
      </c>
      <c r="AI71" s="152">
        <v>346</v>
      </c>
      <c r="AJ71" s="152">
        <v>3207</v>
      </c>
      <c r="AK71" s="152">
        <v>3726</v>
      </c>
      <c r="AL71" s="152">
        <v>2391</v>
      </c>
      <c r="AM71" s="152">
        <v>1277</v>
      </c>
      <c r="AN71" s="152">
        <v>11415</v>
      </c>
      <c r="AO71" s="152">
        <v>8786</v>
      </c>
      <c r="AP71" s="152">
        <v>6430</v>
      </c>
      <c r="AQ71" s="152">
        <v>5610.47703</v>
      </c>
      <c r="AR71" s="152">
        <v>3307.66599</v>
      </c>
      <c r="AS71" s="152">
        <v>951.26594000000011</v>
      </c>
      <c r="AT71" s="152">
        <v>11062.588800000001</v>
      </c>
    </row>
    <row r="72" spans="1:46">
      <c r="A72" s="192"/>
      <c r="B72" s="151" t="s">
        <v>119</v>
      </c>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v>1714</v>
      </c>
      <c r="AF72" s="152">
        <v>6032</v>
      </c>
      <c r="AG72" s="152">
        <v>15884</v>
      </c>
      <c r="AH72" s="152">
        <v>22355</v>
      </c>
      <c r="AI72" s="152">
        <v>29400</v>
      </c>
      <c r="AJ72" s="152">
        <v>38048</v>
      </c>
      <c r="AK72" s="152">
        <v>46222</v>
      </c>
      <c r="AL72" s="152">
        <v>13957</v>
      </c>
      <c r="AM72" s="152">
        <v>22549</v>
      </c>
      <c r="AN72" s="152">
        <v>34503</v>
      </c>
      <c r="AO72" s="152">
        <v>26354</v>
      </c>
      <c r="AP72" s="152">
        <v>23700</v>
      </c>
      <c r="AQ72" s="152">
        <v>16648.868760000001</v>
      </c>
      <c r="AR72" s="152">
        <v>23299.598979999999</v>
      </c>
      <c r="AS72" s="152">
        <v>42386.719109999998</v>
      </c>
      <c r="AT72" s="152">
        <v>52865.222470000001</v>
      </c>
    </row>
    <row r="73" spans="1:46">
      <c r="A73" s="192"/>
      <c r="B73" s="151" t="s">
        <v>51</v>
      </c>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v>0</v>
      </c>
      <c r="AF73" s="152">
        <v>0</v>
      </c>
      <c r="AG73" s="152">
        <v>0</v>
      </c>
      <c r="AH73" s="152">
        <v>0</v>
      </c>
      <c r="AI73" s="152">
        <v>0</v>
      </c>
      <c r="AJ73" s="152">
        <v>0</v>
      </c>
      <c r="AK73" s="152">
        <v>0</v>
      </c>
      <c r="AL73" s="152">
        <v>0</v>
      </c>
      <c r="AM73" s="152">
        <v>0</v>
      </c>
      <c r="AN73" s="152">
        <v>0</v>
      </c>
      <c r="AO73" s="152">
        <v>0</v>
      </c>
      <c r="AP73" s="152">
        <v>0</v>
      </c>
      <c r="AQ73" s="152">
        <v>0</v>
      </c>
      <c r="AR73" s="152">
        <v>0</v>
      </c>
      <c r="AS73" s="152">
        <v>0</v>
      </c>
      <c r="AT73" s="152">
        <v>0</v>
      </c>
    </row>
    <row r="74" spans="1:46">
      <c r="A74" s="192"/>
      <c r="B74" s="151" t="s">
        <v>54</v>
      </c>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v>0</v>
      </c>
      <c r="AF74" s="152">
        <v>0</v>
      </c>
      <c r="AG74" s="152">
        <v>0</v>
      </c>
      <c r="AH74" s="152">
        <v>0</v>
      </c>
      <c r="AI74" s="152">
        <v>0</v>
      </c>
      <c r="AJ74" s="152">
        <v>0</v>
      </c>
      <c r="AK74" s="152">
        <v>0</v>
      </c>
      <c r="AL74" s="152">
        <v>0</v>
      </c>
      <c r="AM74" s="152">
        <v>0</v>
      </c>
      <c r="AN74" s="152">
        <v>0</v>
      </c>
      <c r="AO74" s="152">
        <v>0</v>
      </c>
      <c r="AP74" s="152">
        <v>0</v>
      </c>
      <c r="AQ74" s="152">
        <v>0</v>
      </c>
      <c r="AR74" s="152">
        <v>0</v>
      </c>
      <c r="AS74" s="152">
        <v>0</v>
      </c>
      <c r="AT74" s="152">
        <v>0</v>
      </c>
    </row>
    <row r="75" spans="1:46">
      <c r="A75" s="192"/>
      <c r="B75" s="151" t="s">
        <v>120</v>
      </c>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v>0</v>
      </c>
      <c r="AF75" s="152">
        <v>0</v>
      </c>
      <c r="AG75" s="152">
        <v>0</v>
      </c>
      <c r="AH75" s="152">
        <v>0</v>
      </c>
      <c r="AI75" s="152">
        <v>0</v>
      </c>
      <c r="AJ75" s="152">
        <v>0</v>
      </c>
      <c r="AK75" s="152">
        <v>0</v>
      </c>
      <c r="AL75" s="152">
        <v>0</v>
      </c>
      <c r="AM75" s="152">
        <v>0</v>
      </c>
      <c r="AN75" s="152">
        <v>9</v>
      </c>
      <c r="AO75" s="152">
        <v>343</v>
      </c>
      <c r="AP75" s="152">
        <v>343</v>
      </c>
      <c r="AQ75" s="152">
        <v>357.37880000000001</v>
      </c>
      <c r="AR75" s="152">
        <v>382.04235999999997</v>
      </c>
      <c r="AS75" s="152">
        <v>338.62201999999996</v>
      </c>
      <c r="AT75" s="152">
        <v>333.55791999999997</v>
      </c>
    </row>
    <row r="76" spans="1:46">
      <c r="A76" s="192"/>
      <c r="B76" s="151" t="s">
        <v>56</v>
      </c>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row>
    <row r="77" spans="1:46">
      <c r="A77" s="192"/>
      <c r="B77" s="151" t="s">
        <v>224</v>
      </c>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v>0</v>
      </c>
      <c r="AF77" s="149">
        <v>0</v>
      </c>
      <c r="AG77" s="149">
        <v>0</v>
      </c>
      <c r="AH77" s="149">
        <v>0</v>
      </c>
      <c r="AI77" s="149">
        <v>0</v>
      </c>
      <c r="AJ77" s="149">
        <v>0</v>
      </c>
      <c r="AK77" s="149">
        <v>0</v>
      </c>
      <c r="AL77" s="149">
        <v>0</v>
      </c>
      <c r="AM77" s="149">
        <v>0</v>
      </c>
      <c r="AN77" s="149">
        <v>0</v>
      </c>
      <c r="AO77" s="149">
        <v>0</v>
      </c>
      <c r="AP77" s="149">
        <v>0</v>
      </c>
      <c r="AQ77" s="149">
        <v>4.0000000000000003E-5</v>
      </c>
      <c r="AR77" s="152">
        <v>4.0000000000000003E-5</v>
      </c>
      <c r="AS77" s="152">
        <v>4.0000000000000003E-5</v>
      </c>
      <c r="AT77" s="152">
        <v>4.0000000000000003E-5</v>
      </c>
    </row>
    <row r="78" spans="1:46">
      <c r="A78" s="192"/>
      <c r="B78" s="151" t="s">
        <v>53</v>
      </c>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v>0</v>
      </c>
      <c r="AF78" s="152">
        <v>0</v>
      </c>
      <c r="AG78" s="152">
        <v>0</v>
      </c>
      <c r="AH78" s="152">
        <v>0</v>
      </c>
      <c r="AI78" s="152">
        <v>0</v>
      </c>
      <c r="AJ78" s="152">
        <v>0</v>
      </c>
      <c r="AK78" s="152">
        <v>0</v>
      </c>
      <c r="AL78" s="152">
        <v>0</v>
      </c>
      <c r="AM78" s="152">
        <v>0</v>
      </c>
      <c r="AN78" s="152">
        <v>0</v>
      </c>
      <c r="AO78" s="152">
        <v>0</v>
      </c>
      <c r="AP78" s="152">
        <v>0</v>
      </c>
      <c r="AQ78" s="152">
        <v>0</v>
      </c>
      <c r="AR78" s="152">
        <v>0</v>
      </c>
      <c r="AS78" s="152">
        <v>0</v>
      </c>
      <c r="AT78" s="152">
        <v>0</v>
      </c>
    </row>
    <row r="79" spans="1:46">
      <c r="A79" s="192"/>
      <c r="B79" s="151" t="s">
        <v>57</v>
      </c>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v>0</v>
      </c>
      <c r="AF79" s="152">
        <v>0</v>
      </c>
      <c r="AG79" s="152">
        <v>0</v>
      </c>
      <c r="AH79" s="152">
        <v>0</v>
      </c>
      <c r="AI79" s="152">
        <v>0</v>
      </c>
      <c r="AJ79" s="152">
        <v>0</v>
      </c>
      <c r="AK79" s="152">
        <v>0</v>
      </c>
      <c r="AL79" s="152">
        <v>0</v>
      </c>
      <c r="AM79" s="152">
        <v>0</v>
      </c>
      <c r="AN79" s="152">
        <v>0</v>
      </c>
      <c r="AO79" s="152">
        <v>0</v>
      </c>
      <c r="AP79" s="152">
        <v>0</v>
      </c>
      <c r="AQ79" s="152">
        <v>0</v>
      </c>
      <c r="AR79" s="152">
        <v>0</v>
      </c>
      <c r="AS79" s="152">
        <v>0</v>
      </c>
      <c r="AT79" s="152">
        <v>0</v>
      </c>
    </row>
    <row r="80" spans="1:46">
      <c r="A80" s="193"/>
      <c r="B80" s="154" t="s">
        <v>58</v>
      </c>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v>2188971</v>
      </c>
      <c r="AF80" s="149">
        <v>2240362</v>
      </c>
      <c r="AG80" s="149">
        <v>2263899</v>
      </c>
      <c r="AH80" s="149">
        <v>2377601</v>
      </c>
      <c r="AI80" s="149">
        <v>2445866</v>
      </c>
      <c r="AJ80" s="149">
        <v>2449489</v>
      </c>
      <c r="AK80" s="149">
        <v>2533193</v>
      </c>
      <c r="AL80" s="149">
        <v>2481064</v>
      </c>
      <c r="AM80" s="149">
        <v>2458985</v>
      </c>
      <c r="AN80" s="149">
        <v>2435285</v>
      </c>
      <c r="AO80" s="149">
        <v>2441564</v>
      </c>
      <c r="AP80" s="149">
        <v>2791405</v>
      </c>
      <c r="AQ80" s="149">
        <v>2770708.9548999998</v>
      </c>
      <c r="AR80" s="149">
        <f>AR81+AR94</f>
        <v>2744712.7483299994</v>
      </c>
      <c r="AS80" s="149">
        <f>AS81+AS94</f>
        <v>2845932.6581599992</v>
      </c>
      <c r="AT80" s="149">
        <f>AT81+AT94</f>
        <v>2889566.5229500001</v>
      </c>
    </row>
    <row r="81" spans="1:46">
      <c r="A81" s="192"/>
      <c r="B81" s="148" t="s">
        <v>59</v>
      </c>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v>11891</v>
      </c>
      <c r="AF81" s="149">
        <v>10574</v>
      </c>
      <c r="AG81" s="149">
        <v>19596</v>
      </c>
      <c r="AH81" s="149">
        <v>35881</v>
      </c>
      <c r="AI81" s="149">
        <v>69714</v>
      </c>
      <c r="AJ81" s="149">
        <v>72892</v>
      </c>
      <c r="AK81" s="149">
        <v>65233</v>
      </c>
      <c r="AL81" s="149">
        <v>105845</v>
      </c>
      <c r="AM81" s="149">
        <v>98891</v>
      </c>
      <c r="AN81" s="149">
        <v>97837</v>
      </c>
      <c r="AO81" s="149">
        <v>120432</v>
      </c>
      <c r="AP81" s="149">
        <v>216365</v>
      </c>
      <c r="AQ81" s="149">
        <v>219823.5282</v>
      </c>
      <c r="AR81" s="149">
        <f>SUM(AR82:AR93)</f>
        <v>215909.94821999999</v>
      </c>
      <c r="AS81" s="149">
        <f>SUM(AS82:AS93)</f>
        <v>240246.41642999998</v>
      </c>
      <c r="AT81" s="149">
        <f>SUM(AT82:AT93)</f>
        <v>271071.47391</v>
      </c>
    </row>
    <row r="82" spans="1:46">
      <c r="A82" s="192"/>
      <c r="B82" s="151" t="s">
        <v>118</v>
      </c>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v>0</v>
      </c>
      <c r="AF82" s="149">
        <v>0</v>
      </c>
      <c r="AG82" s="149">
        <v>0</v>
      </c>
      <c r="AH82" s="149">
        <v>0</v>
      </c>
      <c r="AI82" s="149">
        <v>0</v>
      </c>
      <c r="AJ82" s="149">
        <v>0</v>
      </c>
      <c r="AK82" s="149">
        <v>0</v>
      </c>
      <c r="AL82" s="149">
        <v>0</v>
      </c>
      <c r="AM82" s="149">
        <v>0</v>
      </c>
      <c r="AN82" s="149">
        <v>0</v>
      </c>
      <c r="AO82" s="149">
        <v>0</v>
      </c>
      <c r="AP82" s="149">
        <v>0</v>
      </c>
      <c r="AQ82" s="149">
        <v>0</v>
      </c>
      <c r="AR82" s="152">
        <v>0</v>
      </c>
      <c r="AS82" s="152">
        <v>0</v>
      </c>
      <c r="AT82" s="152">
        <v>0</v>
      </c>
    </row>
    <row r="83" spans="1:46">
      <c r="A83" s="192"/>
      <c r="B83" s="151" t="s">
        <v>98</v>
      </c>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v>0</v>
      </c>
      <c r="AF83" s="149">
        <v>0</v>
      </c>
      <c r="AG83" s="149">
        <v>0</v>
      </c>
      <c r="AH83" s="149">
        <v>0</v>
      </c>
      <c r="AI83" s="149">
        <v>0</v>
      </c>
      <c r="AJ83" s="149">
        <v>0</v>
      </c>
      <c r="AK83" s="149">
        <v>0</v>
      </c>
      <c r="AL83" s="149">
        <v>0</v>
      </c>
      <c r="AM83" s="149">
        <v>0</v>
      </c>
      <c r="AN83" s="149">
        <v>0</v>
      </c>
      <c r="AO83" s="149">
        <v>0</v>
      </c>
      <c r="AP83" s="149">
        <v>0</v>
      </c>
      <c r="AQ83" s="149">
        <v>0</v>
      </c>
      <c r="AR83" s="152">
        <v>0</v>
      </c>
      <c r="AS83" s="152">
        <v>0</v>
      </c>
      <c r="AT83" s="152">
        <v>0</v>
      </c>
    </row>
    <row r="84" spans="1:46">
      <c r="A84" s="192"/>
      <c r="B84" s="151" t="s">
        <v>207</v>
      </c>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v>0</v>
      </c>
      <c r="AF84" s="149">
        <v>0</v>
      </c>
      <c r="AG84" s="149">
        <v>0</v>
      </c>
      <c r="AH84" s="149">
        <v>0</v>
      </c>
      <c r="AI84" s="149">
        <v>0</v>
      </c>
      <c r="AJ84" s="149">
        <v>0</v>
      </c>
      <c r="AK84" s="149">
        <v>0</v>
      </c>
      <c r="AL84" s="149">
        <v>0</v>
      </c>
      <c r="AM84" s="149">
        <v>0</v>
      </c>
      <c r="AN84" s="149">
        <v>0</v>
      </c>
      <c r="AO84" s="149">
        <v>0</v>
      </c>
      <c r="AP84" s="149">
        <v>0</v>
      </c>
      <c r="AQ84" s="149">
        <v>0</v>
      </c>
      <c r="AR84" s="152">
        <v>0</v>
      </c>
      <c r="AS84" s="152">
        <v>0</v>
      </c>
      <c r="AT84" s="152">
        <v>0</v>
      </c>
    </row>
    <row r="85" spans="1:46">
      <c r="A85" s="192"/>
      <c r="B85" s="151" t="s">
        <v>50</v>
      </c>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v>220</v>
      </c>
      <c r="AF85" s="155">
        <v>442</v>
      </c>
      <c r="AG85" s="155">
        <v>468</v>
      </c>
      <c r="AH85" s="155">
        <v>187</v>
      </c>
      <c r="AI85" s="155">
        <v>595</v>
      </c>
      <c r="AJ85" s="155">
        <v>859</v>
      </c>
      <c r="AK85" s="155">
        <v>906</v>
      </c>
      <c r="AL85" s="155">
        <v>1151</v>
      </c>
      <c r="AM85" s="155">
        <v>1415</v>
      </c>
      <c r="AN85" s="155">
        <v>1150</v>
      </c>
      <c r="AO85" s="155">
        <v>1925</v>
      </c>
      <c r="AP85" s="155">
        <v>1544</v>
      </c>
      <c r="AQ85" s="155">
        <v>0</v>
      </c>
      <c r="AR85" s="155">
        <v>0</v>
      </c>
      <c r="AS85" s="155">
        <v>0</v>
      </c>
      <c r="AT85" s="155">
        <v>0</v>
      </c>
    </row>
    <row r="86" spans="1:46">
      <c r="A86" s="192"/>
      <c r="B86" s="151" t="s">
        <v>63</v>
      </c>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v>0</v>
      </c>
      <c r="AF86" s="155">
        <v>0</v>
      </c>
      <c r="AG86" s="155">
        <v>0</v>
      </c>
      <c r="AH86" s="155">
        <v>0</v>
      </c>
      <c r="AI86" s="155">
        <v>0</v>
      </c>
      <c r="AJ86" s="155">
        <v>0</v>
      </c>
      <c r="AK86" s="155">
        <v>0</v>
      </c>
      <c r="AL86" s="155">
        <v>0</v>
      </c>
      <c r="AM86" s="155">
        <v>0</v>
      </c>
      <c r="AN86" s="155">
        <v>0</v>
      </c>
      <c r="AO86" s="155">
        <v>0</v>
      </c>
      <c r="AP86" s="155">
        <v>0</v>
      </c>
      <c r="AQ86" s="155">
        <v>0</v>
      </c>
      <c r="AR86" s="155">
        <v>0</v>
      </c>
      <c r="AS86" s="155">
        <v>0</v>
      </c>
      <c r="AT86" s="155">
        <v>0</v>
      </c>
    </row>
    <row r="87" spans="1:46">
      <c r="A87" s="192"/>
      <c r="B87" s="151" t="s">
        <v>119</v>
      </c>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52"/>
      <c r="AE87" s="152">
        <v>1</v>
      </c>
      <c r="AF87" s="152">
        <v>1</v>
      </c>
      <c r="AG87" s="152">
        <v>1</v>
      </c>
      <c r="AH87" s="152">
        <v>40</v>
      </c>
      <c r="AI87" s="152">
        <v>40</v>
      </c>
      <c r="AJ87" s="152">
        <v>40</v>
      </c>
      <c r="AK87" s="152">
        <v>40</v>
      </c>
      <c r="AL87" s="152">
        <v>39657</v>
      </c>
      <c r="AM87" s="152">
        <v>39657</v>
      </c>
      <c r="AN87" s="152">
        <v>39657</v>
      </c>
      <c r="AO87" s="152">
        <v>59184</v>
      </c>
      <c r="AP87" s="152">
        <v>73247</v>
      </c>
      <c r="AQ87" s="152">
        <v>79189.857040000003</v>
      </c>
      <c r="AR87" s="152">
        <v>74689.857039999988</v>
      </c>
      <c r="AS87" s="152">
        <v>74689.857039999988</v>
      </c>
      <c r="AT87" s="152">
        <v>99606.850310000009</v>
      </c>
    </row>
    <row r="88" spans="1:46">
      <c r="A88" s="192"/>
      <c r="B88" s="151" t="s">
        <v>54</v>
      </c>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v>0</v>
      </c>
      <c r="AF88" s="155">
        <v>0</v>
      </c>
      <c r="AG88" s="155">
        <v>0</v>
      </c>
      <c r="AH88" s="155">
        <v>0</v>
      </c>
      <c r="AI88" s="155">
        <v>151</v>
      </c>
      <c r="AJ88" s="155">
        <v>151</v>
      </c>
      <c r="AK88" s="155">
        <v>151</v>
      </c>
      <c r="AL88" s="155">
        <v>151</v>
      </c>
      <c r="AM88" s="155">
        <v>151</v>
      </c>
      <c r="AN88" s="155">
        <v>151</v>
      </c>
      <c r="AO88" s="155">
        <v>151</v>
      </c>
      <c r="AP88" s="155">
        <v>151</v>
      </c>
      <c r="AQ88" s="155">
        <v>150.71006</v>
      </c>
      <c r="AR88" s="155">
        <v>0</v>
      </c>
      <c r="AS88" s="155">
        <v>0</v>
      </c>
      <c r="AT88" s="155">
        <v>0</v>
      </c>
    </row>
    <row r="89" spans="1:46">
      <c r="A89" s="192"/>
      <c r="B89" s="151" t="s">
        <v>120</v>
      </c>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v>1731</v>
      </c>
      <c r="AF89" s="152">
        <v>146</v>
      </c>
      <c r="AG89" s="152">
        <v>180</v>
      </c>
      <c r="AH89" s="152">
        <v>188</v>
      </c>
      <c r="AI89" s="152">
        <v>232</v>
      </c>
      <c r="AJ89" s="152">
        <v>435</v>
      </c>
      <c r="AK89" s="152">
        <v>1712</v>
      </c>
      <c r="AL89" s="152">
        <v>487</v>
      </c>
      <c r="AM89" s="152">
        <v>507</v>
      </c>
      <c r="AN89" s="152">
        <v>640</v>
      </c>
      <c r="AO89" s="152">
        <v>1001</v>
      </c>
      <c r="AP89" s="152">
        <v>1001</v>
      </c>
      <c r="AQ89" s="152">
        <v>1000.53412</v>
      </c>
      <c r="AR89" s="152">
        <v>1000.5341200000001</v>
      </c>
      <c r="AS89" s="152">
        <v>1000.5341200000001</v>
      </c>
      <c r="AT89" s="152">
        <v>1000.5341200000001</v>
      </c>
    </row>
    <row r="90" spans="1:46">
      <c r="A90" s="192"/>
      <c r="B90" s="151" t="s">
        <v>62</v>
      </c>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v>9939</v>
      </c>
      <c r="AF90" s="155">
        <v>9985</v>
      </c>
      <c r="AG90" s="155">
        <v>18947</v>
      </c>
      <c r="AH90" s="155">
        <v>35466</v>
      </c>
      <c r="AI90" s="155">
        <v>68696</v>
      </c>
      <c r="AJ90" s="155">
        <v>71407</v>
      </c>
      <c r="AK90" s="155">
        <v>62424</v>
      </c>
      <c r="AL90" s="155">
        <v>64399</v>
      </c>
      <c r="AM90" s="155">
        <v>57161</v>
      </c>
      <c r="AN90" s="155">
        <v>56239</v>
      </c>
      <c r="AO90" s="155">
        <v>58171</v>
      </c>
      <c r="AP90" s="155">
        <v>140422</v>
      </c>
      <c r="AQ90" s="155">
        <v>138312.85844000001</v>
      </c>
      <c r="AR90" s="155">
        <v>138023.73937999998</v>
      </c>
      <c r="AS90" s="155">
        <v>163087.39104999998</v>
      </c>
      <c r="AT90" s="155">
        <v>166468.40166</v>
      </c>
    </row>
    <row r="91" spans="1:46">
      <c r="A91" s="192"/>
      <c r="B91" s="151" t="s">
        <v>93</v>
      </c>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149"/>
      <c r="AC91" s="149"/>
      <c r="AD91" s="152"/>
      <c r="AE91" s="152">
        <v>0</v>
      </c>
      <c r="AF91" s="152">
        <v>0</v>
      </c>
      <c r="AG91" s="152">
        <v>0</v>
      </c>
      <c r="AH91" s="152">
        <v>0</v>
      </c>
      <c r="AI91" s="152">
        <v>0</v>
      </c>
      <c r="AJ91" s="152">
        <v>0</v>
      </c>
      <c r="AK91" s="152">
        <v>0</v>
      </c>
      <c r="AL91" s="152">
        <v>0</v>
      </c>
      <c r="AM91" s="152">
        <v>0</v>
      </c>
      <c r="AN91" s="152">
        <v>0</v>
      </c>
      <c r="AO91" s="152">
        <v>0</v>
      </c>
      <c r="AP91" s="152">
        <v>0</v>
      </c>
      <c r="AQ91" s="152">
        <v>0</v>
      </c>
      <c r="AR91" s="152">
        <v>0</v>
      </c>
      <c r="AS91" s="152">
        <v>0</v>
      </c>
      <c r="AT91" s="152">
        <v>0</v>
      </c>
    </row>
    <row r="92" spans="1:46">
      <c r="A92" s="192"/>
      <c r="B92" s="151" t="s">
        <v>53</v>
      </c>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v>0</v>
      </c>
      <c r="AF92" s="155">
        <v>0</v>
      </c>
      <c r="AG92" s="155">
        <v>0</v>
      </c>
      <c r="AH92" s="155">
        <v>0</v>
      </c>
      <c r="AI92" s="155">
        <v>0</v>
      </c>
      <c r="AJ92" s="155">
        <v>0</v>
      </c>
      <c r="AK92" s="155">
        <v>0</v>
      </c>
      <c r="AL92" s="155">
        <v>0</v>
      </c>
      <c r="AM92" s="155">
        <v>0</v>
      </c>
      <c r="AN92" s="155">
        <v>0</v>
      </c>
      <c r="AO92" s="155">
        <v>0</v>
      </c>
      <c r="AP92" s="155">
        <v>0</v>
      </c>
      <c r="AQ92" s="155">
        <v>1169.56854</v>
      </c>
      <c r="AR92" s="155">
        <v>2195.8176800000001</v>
      </c>
      <c r="AS92" s="155">
        <v>1468.6342199999999</v>
      </c>
      <c r="AT92" s="155">
        <v>3995.6878200000001</v>
      </c>
    </row>
    <row r="93" spans="1:46">
      <c r="A93" s="192"/>
      <c r="B93" s="151" t="s">
        <v>60</v>
      </c>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v>0</v>
      </c>
      <c r="AF93" s="149">
        <v>0</v>
      </c>
      <c r="AG93" s="149">
        <v>0</v>
      </c>
      <c r="AH93" s="149">
        <v>0</v>
      </c>
      <c r="AI93" s="149">
        <v>0</v>
      </c>
      <c r="AJ93" s="149">
        <v>0</v>
      </c>
      <c r="AK93" s="149">
        <v>0</v>
      </c>
      <c r="AL93" s="149">
        <v>0</v>
      </c>
      <c r="AM93" s="149">
        <v>0</v>
      </c>
      <c r="AN93" s="149">
        <v>0</v>
      </c>
      <c r="AO93" s="149">
        <v>0</v>
      </c>
      <c r="AP93" s="149">
        <v>0</v>
      </c>
      <c r="AQ93" s="149">
        <v>0</v>
      </c>
      <c r="AR93" s="152">
        <v>0</v>
      </c>
      <c r="AS93" s="152">
        <v>0</v>
      </c>
      <c r="AT93" s="152">
        <v>0</v>
      </c>
    </row>
    <row r="94" spans="1:46">
      <c r="A94" s="193"/>
      <c r="B94" s="154" t="s">
        <v>64</v>
      </c>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149"/>
      <c r="AC94" s="149"/>
      <c r="AD94" s="149"/>
      <c r="AE94" s="149">
        <v>2177080</v>
      </c>
      <c r="AF94" s="149">
        <v>2229788</v>
      </c>
      <c r="AG94" s="149">
        <v>2244303</v>
      </c>
      <c r="AH94" s="149">
        <v>2341720</v>
      </c>
      <c r="AI94" s="149">
        <v>2376152</v>
      </c>
      <c r="AJ94" s="149">
        <v>2376597</v>
      </c>
      <c r="AK94" s="149">
        <v>2467960</v>
      </c>
      <c r="AL94" s="149">
        <v>2375219</v>
      </c>
      <c r="AM94" s="149">
        <v>2360094</v>
      </c>
      <c r="AN94" s="149">
        <v>2337448</v>
      </c>
      <c r="AO94" s="149">
        <v>2321132</v>
      </c>
      <c r="AP94" s="149">
        <v>2575040</v>
      </c>
      <c r="AQ94" s="149">
        <v>2550885.4266999997</v>
      </c>
      <c r="AR94" s="149">
        <f>SUM(AR95:AR98)</f>
        <v>2528802.8001099993</v>
      </c>
      <c r="AS94" s="149">
        <f>SUM(AS95:AS98)</f>
        <v>2605686.241729999</v>
      </c>
      <c r="AT94" s="149">
        <f>SUM(AT95:AT98)</f>
        <v>2618495.04904</v>
      </c>
    </row>
    <row r="95" spans="1:46">
      <c r="A95" s="194"/>
      <c r="B95" s="158" t="s">
        <v>65</v>
      </c>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v>0</v>
      </c>
      <c r="AF95" s="152">
        <v>0</v>
      </c>
      <c r="AG95" s="152">
        <v>0</v>
      </c>
      <c r="AH95" s="152">
        <v>0</v>
      </c>
      <c r="AI95" s="152">
        <v>0</v>
      </c>
      <c r="AJ95" s="152">
        <v>0</v>
      </c>
      <c r="AK95" s="152">
        <v>0</v>
      </c>
      <c r="AL95" s="152">
        <v>0</v>
      </c>
      <c r="AM95" s="152">
        <v>0</v>
      </c>
      <c r="AN95" s="152">
        <v>0</v>
      </c>
      <c r="AO95" s="152">
        <v>0</v>
      </c>
      <c r="AP95" s="152">
        <v>0</v>
      </c>
      <c r="AQ95" s="152">
        <v>0</v>
      </c>
      <c r="AR95" s="152">
        <v>0</v>
      </c>
      <c r="AS95" s="152">
        <v>0</v>
      </c>
      <c r="AT95" s="152">
        <v>0</v>
      </c>
    </row>
    <row r="96" spans="1:46">
      <c r="A96" s="194"/>
      <c r="B96" s="158" t="s">
        <v>66</v>
      </c>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v>2177080</v>
      </c>
      <c r="AF96" s="152">
        <v>2228239</v>
      </c>
      <c r="AG96" s="152">
        <v>2241191</v>
      </c>
      <c r="AH96" s="152">
        <v>2338688</v>
      </c>
      <c r="AI96" s="152">
        <v>2373200</v>
      </c>
      <c r="AJ96" s="152">
        <v>2373724</v>
      </c>
      <c r="AK96" s="152">
        <v>2465167</v>
      </c>
      <c r="AL96" s="152">
        <v>2372506</v>
      </c>
      <c r="AM96" s="152">
        <v>2357361</v>
      </c>
      <c r="AN96" s="152">
        <v>2328878</v>
      </c>
      <c r="AO96" s="152">
        <v>2312959</v>
      </c>
      <c r="AP96" s="152">
        <v>2566434</v>
      </c>
      <c r="AQ96" s="152">
        <v>2542736.7154899999</v>
      </c>
      <c r="AR96" s="152">
        <v>2520989.7306999993</v>
      </c>
      <c r="AS96" s="152">
        <v>2598451.244359999</v>
      </c>
      <c r="AT96" s="152">
        <v>2612010.5945099997</v>
      </c>
    </row>
    <row r="97" spans="1:46">
      <c r="A97" s="194"/>
      <c r="B97" s="158" t="s">
        <v>67</v>
      </c>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v>0</v>
      </c>
      <c r="AF97" s="152">
        <v>1549</v>
      </c>
      <c r="AG97" s="152">
        <v>3112</v>
      </c>
      <c r="AH97" s="152">
        <v>3032</v>
      </c>
      <c r="AI97" s="152">
        <v>2952</v>
      </c>
      <c r="AJ97" s="152">
        <v>2873</v>
      </c>
      <c r="AK97" s="152">
        <v>2793</v>
      </c>
      <c r="AL97" s="152">
        <v>2713</v>
      </c>
      <c r="AM97" s="152">
        <v>2733</v>
      </c>
      <c r="AN97" s="152">
        <v>8570</v>
      </c>
      <c r="AO97" s="152">
        <v>8173</v>
      </c>
      <c r="AP97" s="152">
        <v>8606</v>
      </c>
      <c r="AQ97" s="152">
        <v>8148.7112100000004</v>
      </c>
      <c r="AR97" s="152">
        <v>7813.0694099999982</v>
      </c>
      <c r="AS97" s="152">
        <v>7234.9973699999991</v>
      </c>
      <c r="AT97" s="152">
        <v>6484.4545299999991</v>
      </c>
    </row>
    <row r="98" spans="1:46">
      <c r="A98" s="195"/>
      <c r="B98" s="318" t="s">
        <v>68</v>
      </c>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v>0</v>
      </c>
      <c r="AF98" s="152">
        <v>0</v>
      </c>
      <c r="AG98" s="152">
        <v>0</v>
      </c>
      <c r="AH98" s="152">
        <v>0</v>
      </c>
      <c r="AI98" s="152">
        <v>0</v>
      </c>
      <c r="AJ98" s="152">
        <v>0</v>
      </c>
      <c r="AK98" s="152">
        <v>0</v>
      </c>
      <c r="AL98" s="152">
        <v>0</v>
      </c>
      <c r="AM98" s="152">
        <v>0</v>
      </c>
      <c r="AN98" s="152">
        <v>0</v>
      </c>
      <c r="AO98" s="152">
        <v>0</v>
      </c>
      <c r="AP98" s="152">
        <v>0</v>
      </c>
      <c r="AQ98" s="152">
        <v>0</v>
      </c>
      <c r="AR98" s="152">
        <v>0</v>
      </c>
      <c r="AS98" s="152">
        <v>0</v>
      </c>
      <c r="AT98" s="152">
        <v>0</v>
      </c>
    </row>
    <row r="99" spans="1:46">
      <c r="A99" s="193"/>
      <c r="B99" s="161" t="s">
        <v>69</v>
      </c>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v>2266424</v>
      </c>
      <c r="AF99" s="162">
        <v>2334809</v>
      </c>
      <c r="AG99" s="162">
        <v>2346634</v>
      </c>
      <c r="AH99" s="162">
        <v>2473171</v>
      </c>
      <c r="AI99" s="162">
        <v>2568536</v>
      </c>
      <c r="AJ99" s="162">
        <v>2599781</v>
      </c>
      <c r="AK99" s="162">
        <v>2736397</v>
      </c>
      <c r="AL99" s="162">
        <v>2664737</v>
      </c>
      <c r="AM99" s="162">
        <v>2670979</v>
      </c>
      <c r="AN99" s="162">
        <v>2671293</v>
      </c>
      <c r="AO99" s="162">
        <v>2693040</v>
      </c>
      <c r="AP99" s="162">
        <v>3024240</v>
      </c>
      <c r="AQ99" s="162">
        <v>3063056.0332999998</v>
      </c>
      <c r="AR99" s="162">
        <f>AR80+AR64</f>
        <v>3074564.8260599994</v>
      </c>
      <c r="AS99" s="162">
        <f>AS80+AS64</f>
        <v>3301459.8306099991</v>
      </c>
      <c r="AT99" s="162">
        <f>AT80+AT64</f>
        <v>3239629.8297800003</v>
      </c>
    </row>
    <row r="100" spans="1:46" ht="15" thickBot="1"/>
    <row r="101" spans="1:46" ht="16" customHeight="1" thickTop="1" thickBot="1">
      <c r="A101" s="185"/>
      <c r="B101" s="27" t="s">
        <v>95</v>
      </c>
      <c r="C101" s="391"/>
      <c r="D101" s="391"/>
      <c r="E101" s="391"/>
      <c r="F101" s="391"/>
      <c r="G101" s="392"/>
      <c r="H101" s="391"/>
      <c r="I101" s="391"/>
      <c r="J101" s="391"/>
      <c r="K101" s="392"/>
      <c r="L101" s="391"/>
      <c r="M101" s="391"/>
      <c r="N101" s="391"/>
      <c r="O101" s="392"/>
      <c r="P101" s="391"/>
      <c r="Q101" s="391"/>
      <c r="R101" s="391"/>
      <c r="S101" s="392"/>
      <c r="T101" s="391"/>
      <c r="U101" s="391"/>
      <c r="V101" s="391"/>
      <c r="W101" s="392"/>
      <c r="X101" s="391"/>
      <c r="Y101" s="391"/>
      <c r="Z101" s="391"/>
      <c r="AA101" s="392"/>
      <c r="AB101" s="391"/>
      <c r="AC101" s="391"/>
      <c r="AD101" s="391"/>
      <c r="AE101" s="392">
        <v>2022</v>
      </c>
      <c r="AF101" s="391"/>
      <c r="AG101" s="391"/>
      <c r="AH101" s="399"/>
      <c r="AI101" s="392">
        <v>2023</v>
      </c>
      <c r="AJ101" s="391"/>
      <c r="AK101" s="391"/>
      <c r="AL101" s="399"/>
      <c r="AM101" s="392">
        <v>2024</v>
      </c>
      <c r="AN101" s="391"/>
      <c r="AO101" s="391"/>
      <c r="AP101" s="399"/>
      <c r="AQ101" s="393">
        <v>2025</v>
      </c>
      <c r="AR101" s="394"/>
      <c r="AS101" s="394"/>
      <c r="AT101" s="394"/>
    </row>
    <row r="102" spans="1:46" ht="16" customHeight="1" thickTop="1">
      <c r="A102" s="185"/>
      <c r="B102" s="28" t="s">
        <v>97</v>
      </c>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t="s">
        <v>209</v>
      </c>
      <c r="AF102" s="29" t="s">
        <v>214</v>
      </c>
      <c r="AG102" s="29" t="s">
        <v>222</v>
      </c>
      <c r="AH102" s="29" t="s">
        <v>226</v>
      </c>
      <c r="AI102" s="29" t="s">
        <v>244</v>
      </c>
      <c r="AJ102" s="29" t="s">
        <v>248</v>
      </c>
      <c r="AK102" s="29" t="s">
        <v>266</v>
      </c>
      <c r="AL102" s="29" t="str">
        <f t="shared" ref="AL102:AQ102" si="11">AL8</f>
        <v>4T23</v>
      </c>
      <c r="AM102" s="29" t="str">
        <f t="shared" si="11"/>
        <v>1T24</v>
      </c>
      <c r="AN102" s="29" t="str">
        <f t="shared" si="11"/>
        <v>2T24</v>
      </c>
      <c r="AO102" s="29" t="str">
        <f t="shared" si="11"/>
        <v>3T24</v>
      </c>
      <c r="AP102" s="29" t="str">
        <f t="shared" si="11"/>
        <v>4T24</v>
      </c>
      <c r="AQ102" s="29" t="str">
        <f t="shared" si="11"/>
        <v>1T25</v>
      </c>
      <c r="AR102" s="29" t="str">
        <f>AR8</f>
        <v>2T25</v>
      </c>
      <c r="AS102" s="29" t="str">
        <f>AS8</f>
        <v>3T25</v>
      </c>
      <c r="AT102" s="29" t="str">
        <f>AT8</f>
        <v>4T25</v>
      </c>
    </row>
    <row r="103" spans="1:46">
      <c r="A103" s="193"/>
      <c r="B103" s="154" t="s">
        <v>71</v>
      </c>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v>121758</v>
      </c>
      <c r="AF103" s="149">
        <v>137656</v>
      </c>
      <c r="AG103" s="149">
        <v>168343</v>
      </c>
      <c r="AH103" s="149">
        <v>198956</v>
      </c>
      <c r="AI103" s="149">
        <v>206859</v>
      </c>
      <c r="AJ103" s="149">
        <v>214357</v>
      </c>
      <c r="AK103" s="149">
        <v>306311</v>
      </c>
      <c r="AL103" s="149">
        <v>249908</v>
      </c>
      <c r="AM103" s="149">
        <v>255339</v>
      </c>
      <c r="AN103" s="149">
        <v>255502</v>
      </c>
      <c r="AO103" s="149">
        <v>288904</v>
      </c>
      <c r="AP103" s="149">
        <v>280201</v>
      </c>
      <c r="AQ103" s="149">
        <v>289063.87259000004</v>
      </c>
      <c r="AR103" s="149">
        <f>SUM(AR104:AR121)</f>
        <v>406689.14545000001</v>
      </c>
      <c r="AS103" s="149">
        <f>SUM(AS104:AS121)</f>
        <v>424040.66196999996</v>
      </c>
      <c r="AT103" s="149">
        <f>SUM(AT104:AT121)</f>
        <v>430750.99193000002</v>
      </c>
    </row>
    <row r="104" spans="1:46">
      <c r="A104" s="193"/>
      <c r="B104" s="163" t="s">
        <v>72</v>
      </c>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49"/>
      <c r="AB104" s="149"/>
      <c r="AC104" s="149"/>
      <c r="AD104" s="149"/>
      <c r="AE104" s="152">
        <v>24770</v>
      </c>
      <c r="AF104" s="152">
        <v>45801</v>
      </c>
      <c r="AG104" s="152">
        <v>48886</v>
      </c>
      <c r="AH104" s="152">
        <v>59905</v>
      </c>
      <c r="AI104" s="152">
        <v>25562</v>
      </c>
      <c r="AJ104" s="152">
        <v>22609</v>
      </c>
      <c r="AK104" s="152">
        <v>112238</v>
      </c>
      <c r="AL104" s="152">
        <v>35711</v>
      </c>
      <c r="AM104" s="152">
        <v>36601</v>
      </c>
      <c r="AN104" s="152">
        <v>32830</v>
      </c>
      <c r="AO104" s="152">
        <v>45030</v>
      </c>
      <c r="AP104" s="152">
        <v>51922</v>
      </c>
      <c r="AQ104" s="152">
        <v>22876.366839999999</v>
      </c>
      <c r="AR104" s="152">
        <v>28045.165980000002</v>
      </c>
      <c r="AS104" s="152">
        <v>41176.287219999998</v>
      </c>
      <c r="AT104" s="152">
        <v>61122.51853999999</v>
      </c>
    </row>
    <row r="105" spans="1:46">
      <c r="A105" s="193"/>
      <c r="B105" s="163" t="s">
        <v>207</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49"/>
      <c r="AB105" s="149"/>
      <c r="AC105" s="149"/>
      <c r="AD105" s="149"/>
      <c r="AE105" s="149">
        <v>0</v>
      </c>
      <c r="AF105" s="149">
        <v>0</v>
      </c>
      <c r="AG105" s="149">
        <v>0</v>
      </c>
      <c r="AH105" s="149">
        <v>0</v>
      </c>
      <c r="AI105" s="149">
        <v>0</v>
      </c>
      <c r="AJ105" s="149">
        <v>0</v>
      </c>
      <c r="AK105" s="149">
        <v>0</v>
      </c>
      <c r="AL105" s="149">
        <v>0</v>
      </c>
      <c r="AM105" s="149">
        <v>0</v>
      </c>
      <c r="AN105" s="152">
        <v>0</v>
      </c>
      <c r="AO105" s="152">
        <v>0</v>
      </c>
      <c r="AP105" s="152">
        <v>0</v>
      </c>
      <c r="AQ105" s="152">
        <v>0</v>
      </c>
      <c r="AR105" s="152">
        <v>0</v>
      </c>
      <c r="AS105" s="152">
        <v>0</v>
      </c>
      <c r="AT105" s="152">
        <v>0</v>
      </c>
    </row>
    <row r="106" spans="1:46">
      <c r="A106" s="193"/>
      <c r="B106" s="163" t="s">
        <v>74</v>
      </c>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v>1478</v>
      </c>
      <c r="AF106" s="152">
        <v>2847</v>
      </c>
      <c r="AG106" s="152">
        <v>9410</v>
      </c>
      <c r="AH106" s="152">
        <v>14578</v>
      </c>
      <c r="AI106" s="152">
        <v>20474</v>
      </c>
      <c r="AJ106" s="152">
        <v>32394</v>
      </c>
      <c r="AK106" s="152">
        <v>39382</v>
      </c>
      <c r="AL106" s="152">
        <v>47011</v>
      </c>
      <c r="AM106" s="152">
        <v>57823</v>
      </c>
      <c r="AN106" s="152">
        <v>68561</v>
      </c>
      <c r="AO106" s="152">
        <v>84449</v>
      </c>
      <c r="AP106" s="152">
        <v>89505</v>
      </c>
      <c r="AQ106" s="152">
        <v>90663.128430000012</v>
      </c>
      <c r="AR106" s="152">
        <v>107131.48795000001</v>
      </c>
      <c r="AS106" s="152">
        <v>123804.49531999996</v>
      </c>
      <c r="AT106" s="152">
        <v>119281.37127999999</v>
      </c>
    </row>
    <row r="107" spans="1:46">
      <c r="A107" s="193"/>
      <c r="B107" s="163" t="s">
        <v>105</v>
      </c>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v>4188</v>
      </c>
      <c r="AF107" s="152">
        <v>5891</v>
      </c>
      <c r="AG107" s="152">
        <v>7641</v>
      </c>
      <c r="AH107" s="152">
        <v>9382</v>
      </c>
      <c r="AI107" s="152">
        <v>5899</v>
      </c>
      <c r="AJ107" s="152">
        <v>7389</v>
      </c>
      <c r="AK107" s="152">
        <v>9035</v>
      </c>
      <c r="AL107" s="152">
        <v>9397</v>
      </c>
      <c r="AM107" s="152">
        <v>6487</v>
      </c>
      <c r="AN107" s="152">
        <v>8007</v>
      </c>
      <c r="AO107" s="152">
        <v>11214</v>
      </c>
      <c r="AP107" s="152">
        <v>12571</v>
      </c>
      <c r="AQ107" s="152">
        <v>6555.3285599999999</v>
      </c>
      <c r="AR107" s="152">
        <v>5344.3164000000006</v>
      </c>
      <c r="AS107" s="152">
        <v>5387.8633499999996</v>
      </c>
      <c r="AT107" s="152">
        <v>4668.0762800000002</v>
      </c>
    </row>
    <row r="108" spans="1:46">
      <c r="A108" s="193"/>
      <c r="B108" s="163" t="s">
        <v>122</v>
      </c>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v>0</v>
      </c>
      <c r="AF108" s="149">
        <v>0</v>
      </c>
      <c r="AG108" s="149">
        <v>0</v>
      </c>
      <c r="AH108" s="149">
        <v>0</v>
      </c>
      <c r="AI108" s="149">
        <v>0</v>
      </c>
      <c r="AJ108" s="149">
        <v>0</v>
      </c>
      <c r="AK108" s="149">
        <v>0</v>
      </c>
      <c r="AL108" s="149">
        <v>0</v>
      </c>
      <c r="AM108" s="149">
        <v>0</v>
      </c>
      <c r="AN108" s="152">
        <v>0</v>
      </c>
      <c r="AO108" s="152">
        <v>0</v>
      </c>
      <c r="AP108" s="152">
        <v>0</v>
      </c>
      <c r="AQ108" s="152">
        <v>0</v>
      </c>
      <c r="AR108" s="152">
        <v>4003.2986099999998</v>
      </c>
      <c r="AS108" s="152">
        <v>5037.5268299999998</v>
      </c>
      <c r="AT108" s="152">
        <v>8992.5567100000007</v>
      </c>
    </row>
    <row r="109" spans="1:46">
      <c r="A109" s="193"/>
      <c r="B109" s="163" t="s">
        <v>124</v>
      </c>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v>69767</v>
      </c>
      <c r="AF109" s="152">
        <v>69767</v>
      </c>
      <c r="AG109" s="152">
        <v>76401</v>
      </c>
      <c r="AH109" s="152">
        <v>81825</v>
      </c>
      <c r="AI109" s="152">
        <v>88459</v>
      </c>
      <c r="AJ109" s="152">
        <v>88459</v>
      </c>
      <c r="AK109" s="152">
        <v>90682</v>
      </c>
      <c r="AL109" s="152">
        <v>92351</v>
      </c>
      <c r="AM109" s="152">
        <v>97647</v>
      </c>
      <c r="AN109" s="152">
        <v>92901</v>
      </c>
      <c r="AO109" s="152">
        <v>92898</v>
      </c>
      <c r="AP109" s="152">
        <v>94425</v>
      </c>
      <c r="AQ109" s="152">
        <v>94419.312540000014</v>
      </c>
      <c r="AR109" s="152">
        <v>94413.422760000001</v>
      </c>
      <c r="AS109" s="152">
        <v>94341.467730000004</v>
      </c>
      <c r="AT109" s="152">
        <v>93282.964989999993</v>
      </c>
    </row>
    <row r="110" spans="1:46">
      <c r="A110" s="193"/>
      <c r="B110" s="163" t="s">
        <v>125</v>
      </c>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v>11186</v>
      </c>
      <c r="AF110" s="152">
        <v>2864</v>
      </c>
      <c r="AG110" s="152">
        <v>15077</v>
      </c>
      <c r="AH110" s="152">
        <v>21713</v>
      </c>
      <c r="AI110" s="152">
        <v>27514</v>
      </c>
      <c r="AJ110" s="152">
        <v>29296</v>
      </c>
      <c r="AK110" s="152">
        <v>17144</v>
      </c>
      <c r="AL110" s="152">
        <v>5350</v>
      </c>
      <c r="AM110" s="152">
        <v>11694</v>
      </c>
      <c r="AN110" s="152">
        <v>5979</v>
      </c>
      <c r="AO110" s="152">
        <v>7196</v>
      </c>
      <c r="AP110" s="152">
        <v>6195</v>
      </c>
      <c r="AQ110" s="152">
        <v>13559.47524</v>
      </c>
      <c r="AR110" s="152">
        <v>4996.5751300000002</v>
      </c>
      <c r="AS110" s="152">
        <v>6132.1827400000002</v>
      </c>
      <c r="AT110" s="152">
        <v>4616.39455</v>
      </c>
    </row>
    <row r="111" spans="1:46">
      <c r="A111" s="193"/>
      <c r="B111" s="163" t="s">
        <v>126</v>
      </c>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v>-1182</v>
      </c>
      <c r="AF111" s="119">
        <v>-1581</v>
      </c>
      <c r="AG111" s="119">
        <v>-1564</v>
      </c>
      <c r="AH111" s="119">
        <v>-1533</v>
      </c>
      <c r="AI111" s="119">
        <v>-1509</v>
      </c>
      <c r="AJ111" s="119">
        <v>-1485</v>
      </c>
      <c r="AK111" s="119">
        <v>-1454</v>
      </c>
      <c r="AL111" s="119">
        <v>-1435</v>
      </c>
      <c r="AM111" s="119">
        <v>-2091</v>
      </c>
      <c r="AN111" s="152">
        <v>-2060</v>
      </c>
      <c r="AO111" s="152">
        <v>-2002</v>
      </c>
      <c r="AP111" s="152">
        <v>-1958</v>
      </c>
      <c r="AQ111" s="152">
        <v>-1915.5763100000001</v>
      </c>
      <c r="AR111" s="152">
        <v>-1872.3819799999999</v>
      </c>
      <c r="AS111" s="152">
        <v>-1829.2073</v>
      </c>
      <c r="AT111" s="152">
        <v>-1775.5823</v>
      </c>
    </row>
    <row r="112" spans="1:46">
      <c r="A112" s="193"/>
      <c r="B112" s="163" t="s">
        <v>127</v>
      </c>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v>0</v>
      </c>
      <c r="AF112" s="149">
        <v>0</v>
      </c>
      <c r="AG112" s="149">
        <v>0</v>
      </c>
      <c r="AH112" s="149">
        <v>0</v>
      </c>
      <c r="AI112" s="149">
        <v>0</v>
      </c>
      <c r="AJ112" s="149">
        <v>0</v>
      </c>
      <c r="AK112" s="149">
        <v>0</v>
      </c>
      <c r="AL112" s="149">
        <v>0</v>
      </c>
      <c r="AM112" s="149">
        <v>0</v>
      </c>
      <c r="AN112" s="152">
        <v>0</v>
      </c>
      <c r="AO112" s="152">
        <v>0</v>
      </c>
      <c r="AP112" s="152">
        <v>0</v>
      </c>
      <c r="AQ112" s="152">
        <v>0</v>
      </c>
      <c r="AR112" s="152">
        <v>0</v>
      </c>
      <c r="AS112" s="152">
        <v>0</v>
      </c>
      <c r="AT112" s="152">
        <v>0</v>
      </c>
    </row>
    <row r="113" spans="1:46">
      <c r="A113" s="193"/>
      <c r="B113" s="163" t="s">
        <v>349</v>
      </c>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v>0</v>
      </c>
      <c r="AF113" s="168">
        <v>0</v>
      </c>
      <c r="AG113" s="168">
        <v>0</v>
      </c>
      <c r="AH113" s="168">
        <v>0</v>
      </c>
      <c r="AI113" s="168">
        <v>0</v>
      </c>
      <c r="AJ113" s="168">
        <v>0</v>
      </c>
      <c r="AK113" s="168">
        <v>0</v>
      </c>
      <c r="AL113" s="168">
        <v>0</v>
      </c>
      <c r="AM113" s="168">
        <v>0</v>
      </c>
      <c r="AN113" s="152">
        <v>0</v>
      </c>
      <c r="AO113" s="152">
        <v>0</v>
      </c>
      <c r="AP113" s="152">
        <v>0</v>
      </c>
      <c r="AQ113" s="152">
        <v>0</v>
      </c>
      <c r="AR113" s="152">
        <v>0</v>
      </c>
      <c r="AS113" s="152">
        <v>0</v>
      </c>
      <c r="AT113" s="152">
        <v>0</v>
      </c>
    </row>
    <row r="114" spans="1:46">
      <c r="A114" s="193"/>
      <c r="B114" s="163" t="s">
        <v>350</v>
      </c>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v>0</v>
      </c>
      <c r="AF114" s="149">
        <v>0</v>
      </c>
      <c r="AG114" s="149">
        <v>0</v>
      </c>
      <c r="AH114" s="149">
        <v>0</v>
      </c>
      <c r="AI114" s="149">
        <v>0</v>
      </c>
      <c r="AJ114" s="149">
        <v>0</v>
      </c>
      <c r="AK114" s="149">
        <v>0</v>
      </c>
      <c r="AL114" s="149">
        <v>0</v>
      </c>
      <c r="AM114" s="149">
        <v>0</v>
      </c>
      <c r="AN114" s="152">
        <v>0</v>
      </c>
      <c r="AO114" s="152">
        <v>0</v>
      </c>
      <c r="AP114" s="152">
        <v>0</v>
      </c>
      <c r="AQ114" s="152">
        <v>0</v>
      </c>
      <c r="AR114" s="152">
        <v>0</v>
      </c>
      <c r="AS114" s="152">
        <v>0</v>
      </c>
      <c r="AT114" s="152">
        <v>0</v>
      </c>
    </row>
    <row r="115" spans="1:46">
      <c r="A115" s="193"/>
      <c r="B115" s="163" t="s">
        <v>351</v>
      </c>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52">
        <v>0</v>
      </c>
      <c r="AF115" s="152">
        <v>0</v>
      </c>
      <c r="AG115" s="152">
        <v>0</v>
      </c>
      <c r="AH115" s="152">
        <v>0</v>
      </c>
      <c r="AI115" s="152">
        <v>0</v>
      </c>
      <c r="AJ115" s="152">
        <v>0</v>
      </c>
      <c r="AK115" s="152">
        <v>0</v>
      </c>
      <c r="AL115" s="152">
        <v>0</v>
      </c>
      <c r="AM115" s="152">
        <v>0</v>
      </c>
      <c r="AN115" s="152">
        <v>0</v>
      </c>
      <c r="AO115" s="152">
        <v>0</v>
      </c>
      <c r="AP115" s="152">
        <v>0</v>
      </c>
      <c r="AQ115" s="152">
        <v>0</v>
      </c>
      <c r="AR115" s="152">
        <v>0</v>
      </c>
      <c r="AS115" s="152">
        <v>0</v>
      </c>
      <c r="AT115" s="152">
        <v>0</v>
      </c>
    </row>
    <row r="116" spans="1:46">
      <c r="A116" s="193"/>
      <c r="B116" s="163" t="s">
        <v>110</v>
      </c>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52">
        <v>9117</v>
      </c>
      <c r="AF116" s="152">
        <v>9330</v>
      </c>
      <c r="AG116" s="152">
        <v>9504</v>
      </c>
      <c r="AH116" s="152">
        <v>9852</v>
      </c>
      <c r="AI116" s="152">
        <v>36806</v>
      </c>
      <c r="AJ116" s="152">
        <v>31555</v>
      </c>
      <c r="AK116" s="152">
        <v>34864</v>
      </c>
      <c r="AL116" s="152">
        <v>39378</v>
      </c>
      <c r="AM116" s="152">
        <v>41929</v>
      </c>
      <c r="AN116" s="152">
        <v>43488</v>
      </c>
      <c r="AO116" s="152">
        <v>43969</v>
      </c>
      <c r="AP116" s="152">
        <v>16614</v>
      </c>
      <c r="AQ116" s="152">
        <v>28975.79423</v>
      </c>
      <c r="AR116" s="152">
        <v>30876.289390000002</v>
      </c>
      <c r="AS116" s="152">
        <v>26663.838399999997</v>
      </c>
      <c r="AT116" s="152">
        <v>28585.435160000001</v>
      </c>
    </row>
    <row r="117" spans="1:46">
      <c r="A117" s="193"/>
      <c r="B117" s="163" t="s">
        <v>176</v>
      </c>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52">
        <v>0</v>
      </c>
      <c r="AF117" s="152">
        <v>0</v>
      </c>
      <c r="AG117" s="152">
        <v>0</v>
      </c>
      <c r="AH117" s="152">
        <v>0</v>
      </c>
      <c r="AI117" s="152">
        <v>0</v>
      </c>
      <c r="AJ117" s="152">
        <v>0</v>
      </c>
      <c r="AK117" s="152">
        <v>0</v>
      </c>
      <c r="AL117" s="152">
        <v>0</v>
      </c>
      <c r="AM117" s="152">
        <v>0</v>
      </c>
      <c r="AN117" s="152">
        <v>0</v>
      </c>
      <c r="AO117" s="152">
        <v>0</v>
      </c>
      <c r="AP117" s="152">
        <v>0</v>
      </c>
      <c r="AQ117" s="152">
        <v>-1.0000000000000001E-5</v>
      </c>
      <c r="AR117" s="152">
        <v>-1.0000000000000001E-5</v>
      </c>
      <c r="AS117" s="152">
        <v>-1.0000000000000001E-5</v>
      </c>
      <c r="AT117" s="152">
        <v>-1.0000000000000001E-5</v>
      </c>
    </row>
    <row r="118" spans="1:46">
      <c r="A118" s="193"/>
      <c r="B118" s="163" t="s">
        <v>120</v>
      </c>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v>29</v>
      </c>
      <c r="AF118" s="152">
        <v>0</v>
      </c>
      <c r="AG118" s="152">
        <v>0</v>
      </c>
      <c r="AH118" s="152">
        <v>0</v>
      </c>
      <c r="AI118" s="152">
        <v>0</v>
      </c>
      <c r="AJ118" s="152">
        <v>29</v>
      </c>
      <c r="AK118" s="152">
        <v>0</v>
      </c>
      <c r="AL118" s="152">
        <v>17342</v>
      </c>
      <c r="AM118" s="152">
        <v>0</v>
      </c>
      <c r="AN118" s="152">
        <v>2</v>
      </c>
      <c r="AO118" s="152">
        <v>0</v>
      </c>
      <c r="AP118" s="152">
        <v>4238</v>
      </c>
      <c r="AQ118" s="152">
        <v>27432.959480000001</v>
      </c>
      <c r="AR118" s="152">
        <v>15241.21307</v>
      </c>
      <c r="AS118" s="152">
        <v>16720.674370000001</v>
      </c>
      <c r="AT118" s="152">
        <v>13239.4085</v>
      </c>
    </row>
    <row r="119" spans="1:46">
      <c r="A119" s="193"/>
      <c r="B119" s="163" t="s">
        <v>75</v>
      </c>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v>0</v>
      </c>
      <c r="AF119" s="119">
        <v>0</v>
      </c>
      <c r="AG119" s="119">
        <v>0</v>
      </c>
      <c r="AH119" s="119">
        <v>0</v>
      </c>
      <c r="AI119" s="119">
        <v>0</v>
      </c>
      <c r="AJ119" s="119">
        <v>0</v>
      </c>
      <c r="AK119" s="119">
        <v>0</v>
      </c>
      <c r="AL119" s="119">
        <v>0</v>
      </c>
      <c r="AM119" s="119">
        <v>0</v>
      </c>
      <c r="AN119" s="152">
        <v>0</v>
      </c>
      <c r="AO119" s="152">
        <v>0</v>
      </c>
      <c r="AP119" s="152">
        <v>0</v>
      </c>
      <c r="AQ119" s="152">
        <v>0</v>
      </c>
      <c r="AR119" s="152">
        <v>116642.0007</v>
      </c>
      <c r="AS119" s="152">
        <v>104977.80063</v>
      </c>
      <c r="AT119" s="152">
        <v>98629.823950000005</v>
      </c>
    </row>
    <row r="120" spans="1:46">
      <c r="A120" s="193"/>
      <c r="B120" s="163" t="s">
        <v>10</v>
      </c>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v>2405</v>
      </c>
      <c r="AF120" s="152">
        <v>2737</v>
      </c>
      <c r="AG120" s="152">
        <v>2988</v>
      </c>
      <c r="AH120" s="152">
        <v>3234</v>
      </c>
      <c r="AI120" s="152">
        <v>3654</v>
      </c>
      <c r="AJ120" s="152">
        <v>4111</v>
      </c>
      <c r="AK120" s="152">
        <v>4420</v>
      </c>
      <c r="AL120" s="152">
        <v>4803</v>
      </c>
      <c r="AM120" s="152">
        <v>5249</v>
      </c>
      <c r="AN120" s="152">
        <v>5794</v>
      </c>
      <c r="AO120" s="152">
        <v>6150</v>
      </c>
      <c r="AP120" s="152">
        <v>6689</v>
      </c>
      <c r="AQ120" s="152">
        <v>6497.0835900000002</v>
      </c>
      <c r="AR120" s="152">
        <v>1867.7574500000001</v>
      </c>
      <c r="AS120" s="152">
        <v>1627.73269</v>
      </c>
      <c r="AT120" s="152">
        <v>108.02428</v>
      </c>
    </row>
    <row r="121" spans="1:46">
      <c r="A121" s="193"/>
      <c r="B121" s="163" t="s">
        <v>76</v>
      </c>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v>0</v>
      </c>
      <c r="AF121" s="168">
        <v>0</v>
      </c>
      <c r="AG121" s="168">
        <v>0</v>
      </c>
      <c r="AH121" s="168">
        <v>0</v>
      </c>
      <c r="AI121" s="168">
        <v>0</v>
      </c>
      <c r="AJ121" s="168">
        <v>0</v>
      </c>
      <c r="AK121" s="168">
        <v>0</v>
      </c>
      <c r="AL121" s="168">
        <v>0</v>
      </c>
      <c r="AM121" s="168">
        <v>0</v>
      </c>
      <c r="AN121" s="152">
        <v>0</v>
      </c>
      <c r="AO121" s="152">
        <v>0</v>
      </c>
      <c r="AP121" s="152">
        <v>0</v>
      </c>
      <c r="AQ121" s="152">
        <v>0</v>
      </c>
      <c r="AR121" s="152">
        <v>0</v>
      </c>
      <c r="AS121" s="152">
        <v>0</v>
      </c>
      <c r="AT121" s="152">
        <v>0</v>
      </c>
    </row>
    <row r="122" spans="1:46">
      <c r="A122" s="196"/>
      <c r="B122" s="167" t="s">
        <v>77</v>
      </c>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v>1077522</v>
      </c>
      <c r="AF122" s="149">
        <v>1051772</v>
      </c>
      <c r="AG122" s="149">
        <v>1027068</v>
      </c>
      <c r="AH122" s="149">
        <v>1079592</v>
      </c>
      <c r="AI122" s="149">
        <v>1085888</v>
      </c>
      <c r="AJ122" s="149">
        <v>1076040</v>
      </c>
      <c r="AK122" s="149">
        <v>1054335</v>
      </c>
      <c r="AL122" s="149">
        <v>964559</v>
      </c>
      <c r="AM122" s="149">
        <v>919823</v>
      </c>
      <c r="AN122" s="149">
        <v>883358</v>
      </c>
      <c r="AO122" s="149">
        <v>839795</v>
      </c>
      <c r="AP122" s="149">
        <v>1143422</v>
      </c>
      <c r="AQ122" s="149">
        <v>1109001.7654299999</v>
      </c>
      <c r="AR122" s="149">
        <f>AR123</f>
        <v>1074081.6783799999</v>
      </c>
      <c r="AS122" s="149">
        <f>AS123</f>
        <v>1211596.7387299996</v>
      </c>
      <c r="AT122" s="149">
        <f>AT123</f>
        <v>1199953.6133699999</v>
      </c>
    </row>
    <row r="123" spans="1:46">
      <c r="A123" s="193"/>
      <c r="B123" s="154" t="s">
        <v>78</v>
      </c>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v>1077522</v>
      </c>
      <c r="AF123" s="149">
        <v>1051772</v>
      </c>
      <c r="AG123" s="149">
        <v>1027068</v>
      </c>
      <c r="AH123" s="149">
        <v>1079592</v>
      </c>
      <c r="AI123" s="149">
        <v>1085888</v>
      </c>
      <c r="AJ123" s="149">
        <v>1076040</v>
      </c>
      <c r="AK123" s="149">
        <v>1054335</v>
      </c>
      <c r="AL123" s="149">
        <v>964559</v>
      </c>
      <c r="AM123" s="149">
        <v>919823</v>
      </c>
      <c r="AN123" s="149">
        <v>883358</v>
      </c>
      <c r="AO123" s="149">
        <v>839795</v>
      </c>
      <c r="AP123" s="149">
        <v>1143422</v>
      </c>
      <c r="AQ123" s="149">
        <v>1109001.7654299999</v>
      </c>
      <c r="AR123" s="149">
        <f>SUM(AR124:AR140)</f>
        <v>1074081.6783799999</v>
      </c>
      <c r="AS123" s="149">
        <f>SUM(AS124:AS140)</f>
        <v>1211596.7387299996</v>
      </c>
      <c r="AT123" s="149">
        <f>SUM(AT124:AT140)</f>
        <v>1199953.6133699999</v>
      </c>
    </row>
    <row r="124" spans="1:46">
      <c r="A124" s="193"/>
      <c r="B124" s="163" t="s">
        <v>72</v>
      </c>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v>28753</v>
      </c>
      <c r="AF124" s="152">
        <v>42176</v>
      </c>
      <c r="AG124" s="152">
        <v>40224</v>
      </c>
      <c r="AH124" s="152">
        <v>104202</v>
      </c>
      <c r="AI124" s="152">
        <v>51649</v>
      </c>
      <c r="AJ124" s="152">
        <v>54500</v>
      </c>
      <c r="AK124" s="152">
        <v>41652</v>
      </c>
      <c r="AL124" s="152">
        <v>26795</v>
      </c>
      <c r="AM124" s="152">
        <v>29613</v>
      </c>
      <c r="AN124" s="152">
        <v>24796</v>
      </c>
      <c r="AO124" s="152">
        <v>24928</v>
      </c>
      <c r="AP124" s="152">
        <v>11002</v>
      </c>
      <c r="AQ124" s="152">
        <v>12254.64704</v>
      </c>
      <c r="AR124" s="152">
        <v>13621.232550000001</v>
      </c>
      <c r="AS124" s="152">
        <v>13869.32929</v>
      </c>
      <c r="AT124" s="152">
        <v>22622.119480000001</v>
      </c>
    </row>
    <row r="125" spans="1:46">
      <c r="A125" s="193"/>
      <c r="B125" s="163" t="s">
        <v>207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v>0</v>
      </c>
      <c r="AF125" s="152">
        <v>0</v>
      </c>
      <c r="AG125" s="152">
        <v>0</v>
      </c>
      <c r="AH125" s="152">
        <v>0</v>
      </c>
      <c r="AI125" s="152">
        <v>0</v>
      </c>
      <c r="AJ125" s="152">
        <v>0</v>
      </c>
      <c r="AK125" s="152">
        <v>0</v>
      </c>
      <c r="AL125" s="152">
        <v>0</v>
      </c>
      <c r="AM125" s="152">
        <v>0</v>
      </c>
      <c r="AN125" s="152">
        <v>0</v>
      </c>
      <c r="AO125" s="152">
        <v>0</v>
      </c>
      <c r="AP125" s="152">
        <v>0</v>
      </c>
      <c r="AQ125" s="152">
        <v>0</v>
      </c>
      <c r="AR125" s="152">
        <v>0</v>
      </c>
      <c r="AS125" s="152">
        <v>0</v>
      </c>
      <c r="AT125" s="152">
        <v>0</v>
      </c>
    </row>
    <row r="126" spans="1:46">
      <c r="A126" s="193"/>
      <c r="B126" s="163" t="s">
        <v>131</v>
      </c>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52">
        <v>0</v>
      </c>
      <c r="AF126" s="152">
        <v>0</v>
      </c>
      <c r="AG126" s="152">
        <v>0</v>
      </c>
      <c r="AH126" s="152">
        <v>0</v>
      </c>
      <c r="AI126" s="152">
        <v>0</v>
      </c>
      <c r="AJ126" s="152">
        <v>0</v>
      </c>
      <c r="AK126" s="152">
        <v>0</v>
      </c>
      <c r="AL126" s="152">
        <v>0</v>
      </c>
      <c r="AM126" s="152">
        <v>0</v>
      </c>
      <c r="AN126" s="152">
        <v>0</v>
      </c>
      <c r="AO126" s="152">
        <v>0</v>
      </c>
      <c r="AP126" s="152">
        <v>0</v>
      </c>
      <c r="AQ126" s="152">
        <v>0</v>
      </c>
      <c r="AR126" s="152">
        <v>0</v>
      </c>
      <c r="AS126" s="152">
        <v>0</v>
      </c>
      <c r="AT126" s="152">
        <v>0</v>
      </c>
    </row>
    <row r="127" spans="1:46">
      <c r="A127" s="193"/>
      <c r="B127" s="163" t="s">
        <v>132</v>
      </c>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c r="AC127" s="149"/>
      <c r="AD127" s="149"/>
      <c r="AE127" s="152">
        <v>0</v>
      </c>
      <c r="AF127" s="152">
        <v>6611</v>
      </c>
      <c r="AG127" s="152">
        <v>12873</v>
      </c>
      <c r="AH127" s="152">
        <v>28978</v>
      </c>
      <c r="AI127" s="152">
        <v>66198</v>
      </c>
      <c r="AJ127" s="152">
        <v>69430</v>
      </c>
      <c r="AK127" s="152">
        <v>73501</v>
      </c>
      <c r="AL127" s="152">
        <v>80646</v>
      </c>
      <c r="AM127" s="152">
        <v>81671</v>
      </c>
      <c r="AN127" s="152">
        <v>83462</v>
      </c>
      <c r="AO127" s="152">
        <v>82726</v>
      </c>
      <c r="AP127" s="152">
        <v>171470</v>
      </c>
      <c r="AQ127" s="152">
        <v>174752.19749000002</v>
      </c>
      <c r="AR127" s="152">
        <v>178378.42819000001</v>
      </c>
      <c r="AS127" s="152">
        <v>206065.46189999999</v>
      </c>
      <c r="AT127" s="152">
        <v>210000.78412999999</v>
      </c>
    </row>
    <row r="128" spans="1:46">
      <c r="A128" s="193"/>
      <c r="B128" s="163" t="s">
        <v>123</v>
      </c>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v>1123439</v>
      </c>
      <c r="AF128" s="152">
        <v>1105997</v>
      </c>
      <c r="AG128" s="152">
        <v>1079138</v>
      </c>
      <c r="AH128" s="152">
        <v>1056272</v>
      </c>
      <c r="AI128" s="152">
        <v>1032196</v>
      </c>
      <c r="AJ128" s="152">
        <v>1014754</v>
      </c>
      <c r="AK128" s="152">
        <v>995090</v>
      </c>
      <c r="AL128" s="152">
        <v>991234</v>
      </c>
      <c r="AM128" s="152">
        <v>968496</v>
      </c>
      <c r="AN128" s="152">
        <v>947229</v>
      </c>
      <c r="AO128" s="152">
        <v>929790</v>
      </c>
      <c r="AP128" s="152">
        <v>902241</v>
      </c>
      <c r="AQ128" s="152">
        <v>884805.11641999998</v>
      </c>
      <c r="AR128" s="152">
        <v>858789.20322000002</v>
      </c>
      <c r="AS128" s="152">
        <v>841241.78683</v>
      </c>
      <c r="AT128" s="152">
        <v>805209.09791000001</v>
      </c>
    </row>
    <row r="129" spans="1:46">
      <c r="A129" s="193"/>
      <c r="B129" s="163" t="s">
        <v>139</v>
      </c>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v>0</v>
      </c>
      <c r="AF129" s="152">
        <v>12826</v>
      </c>
      <c r="AG129" s="152">
        <v>0</v>
      </c>
      <c r="AH129" s="152">
        <v>0</v>
      </c>
      <c r="AI129" s="152">
        <v>0</v>
      </c>
      <c r="AJ129" s="152">
        <v>0</v>
      </c>
      <c r="AK129" s="152">
        <v>14204</v>
      </c>
      <c r="AL129" s="152">
        <v>0</v>
      </c>
      <c r="AM129" s="152">
        <v>0</v>
      </c>
      <c r="AN129" s="152">
        <v>0</v>
      </c>
      <c r="AO129" s="152">
        <v>0</v>
      </c>
      <c r="AP129" s="152">
        <v>0</v>
      </c>
      <c r="AQ129" s="152">
        <v>0</v>
      </c>
      <c r="AR129" s="152">
        <v>0</v>
      </c>
      <c r="AS129" s="152">
        <v>0</v>
      </c>
      <c r="AT129" s="152">
        <v>0</v>
      </c>
    </row>
    <row r="130" spans="1:46">
      <c r="A130" s="193"/>
      <c r="B130" s="163" t="s">
        <v>355</v>
      </c>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52">
        <v>-15309</v>
      </c>
      <c r="AF130" s="152">
        <v>-14668</v>
      </c>
      <c r="AG130" s="152">
        <v>-14289</v>
      </c>
      <c r="AH130" s="152">
        <v>-13913</v>
      </c>
      <c r="AI130" s="152">
        <v>-13542</v>
      </c>
      <c r="AJ130" s="152">
        <v>-13183</v>
      </c>
      <c r="AK130" s="152">
        <v>-12860</v>
      </c>
      <c r="AL130" s="152">
        <v>-12503</v>
      </c>
      <c r="AM130" s="152">
        <v>-11398</v>
      </c>
      <c r="AN130" s="152">
        <v>-10901</v>
      </c>
      <c r="AO130" s="152">
        <v>-10416</v>
      </c>
      <c r="AP130" s="152">
        <v>-9938</v>
      </c>
      <c r="AQ130" s="152">
        <v>-9482.0433699999994</v>
      </c>
      <c r="AR130" s="152">
        <v>-9031.1904400000003</v>
      </c>
      <c r="AS130" s="152">
        <v>-8595.0781999999999</v>
      </c>
      <c r="AT130" s="152">
        <v>-8122.6392400000004</v>
      </c>
    </row>
    <row r="131" spans="1:46">
      <c r="A131" s="193"/>
      <c r="B131" s="163" t="s">
        <v>134</v>
      </c>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52">
        <v>-92469</v>
      </c>
      <c r="AF131" s="152">
        <v>-131392</v>
      </c>
      <c r="AG131" s="152">
        <v>-122021</v>
      </c>
      <c r="AH131" s="152">
        <v>-129225</v>
      </c>
      <c r="AI131" s="152">
        <v>-143747</v>
      </c>
      <c r="AJ131" s="152">
        <v>-144178</v>
      </c>
      <c r="AK131" s="152">
        <v>-150572</v>
      </c>
      <c r="AL131" s="152">
        <v>-206433</v>
      </c>
      <c r="AM131" s="152">
        <v>-213659</v>
      </c>
      <c r="AN131" s="152">
        <v>-215702</v>
      </c>
      <c r="AO131" s="152">
        <v>-217571</v>
      </c>
      <c r="AP131" s="152">
        <v>-231805</v>
      </c>
      <c r="AQ131" s="152">
        <v>-236450.60130000001</v>
      </c>
      <c r="AR131" s="152">
        <v>-245764.10108000002</v>
      </c>
      <c r="AS131" s="152">
        <v>-189906.55936000001</v>
      </c>
      <c r="AT131" s="152">
        <v>-175428.22052999999</v>
      </c>
    </row>
    <row r="132" spans="1:46">
      <c r="A132" s="193"/>
      <c r="B132" s="163" t="s">
        <v>135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v>0</v>
      </c>
      <c r="AF132" s="152">
        <v>0</v>
      </c>
      <c r="AG132" s="152">
        <v>0</v>
      </c>
      <c r="AH132" s="152">
        <v>0</v>
      </c>
      <c r="AI132" s="152">
        <v>0</v>
      </c>
      <c r="AJ132" s="152">
        <v>0</v>
      </c>
      <c r="AK132" s="152">
        <v>0</v>
      </c>
      <c r="AL132" s="152">
        <v>0</v>
      </c>
      <c r="AM132" s="152">
        <v>0</v>
      </c>
      <c r="AN132" s="152">
        <v>0</v>
      </c>
      <c r="AO132" s="152">
        <v>0</v>
      </c>
      <c r="AP132" s="152">
        <v>0</v>
      </c>
      <c r="AQ132" s="152">
        <v>0</v>
      </c>
      <c r="AR132" s="152">
        <v>0</v>
      </c>
      <c r="AS132" s="152">
        <v>0</v>
      </c>
      <c r="AT132" s="152">
        <v>0</v>
      </c>
    </row>
    <row r="133" spans="1:46">
      <c r="A133" s="193"/>
      <c r="B133" s="163" t="s">
        <v>210</v>
      </c>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v>0</v>
      </c>
      <c r="AF133" s="152">
        <v>0</v>
      </c>
      <c r="AG133" s="152">
        <v>0</v>
      </c>
      <c r="AH133" s="152">
        <v>0</v>
      </c>
      <c r="AI133" s="152">
        <v>0</v>
      </c>
      <c r="AJ133" s="152">
        <v>0</v>
      </c>
      <c r="AK133" s="152">
        <v>0</v>
      </c>
      <c r="AL133" s="152">
        <v>0</v>
      </c>
      <c r="AM133" s="152">
        <v>0</v>
      </c>
      <c r="AN133" s="152">
        <v>0</v>
      </c>
      <c r="AO133" s="152">
        <v>0</v>
      </c>
      <c r="AP133" s="152">
        <v>0</v>
      </c>
      <c r="AQ133" s="152"/>
      <c r="AR133" s="152">
        <v>0</v>
      </c>
      <c r="AS133" s="152">
        <v>0</v>
      </c>
      <c r="AT133" s="152">
        <v>0</v>
      </c>
    </row>
    <row r="134" spans="1:46">
      <c r="A134" s="193"/>
      <c r="B134" s="163" t="s">
        <v>136</v>
      </c>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52">
        <v>0</v>
      </c>
      <c r="AF134" s="152">
        <v>0</v>
      </c>
      <c r="AG134" s="152">
        <v>0</v>
      </c>
      <c r="AH134" s="152">
        <v>0</v>
      </c>
      <c r="AI134" s="152">
        <v>0</v>
      </c>
      <c r="AJ134" s="152">
        <v>0</v>
      </c>
      <c r="AK134" s="152">
        <v>0</v>
      </c>
      <c r="AL134" s="152">
        <v>0</v>
      </c>
      <c r="AM134" s="152">
        <v>0</v>
      </c>
      <c r="AN134" s="152">
        <v>0</v>
      </c>
      <c r="AO134" s="152">
        <v>0</v>
      </c>
      <c r="AP134" s="152">
        <v>0</v>
      </c>
      <c r="AQ134" s="152">
        <v>0</v>
      </c>
      <c r="AR134" s="152">
        <v>0</v>
      </c>
      <c r="AS134" s="152">
        <v>0</v>
      </c>
      <c r="AT134" s="152">
        <v>0</v>
      </c>
    </row>
    <row r="135" spans="1:46">
      <c r="A135" s="193"/>
      <c r="B135" s="163" t="s">
        <v>137</v>
      </c>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52">
        <v>0</v>
      </c>
      <c r="AF135" s="152">
        <v>0</v>
      </c>
      <c r="AG135" s="152">
        <v>0</v>
      </c>
      <c r="AH135" s="152">
        <v>0</v>
      </c>
      <c r="AI135" s="152">
        <v>0</v>
      </c>
      <c r="AJ135" s="152">
        <v>0</v>
      </c>
      <c r="AK135" s="152">
        <v>0</v>
      </c>
      <c r="AL135" s="152">
        <v>0</v>
      </c>
      <c r="AM135" s="152">
        <v>0</v>
      </c>
      <c r="AN135" s="152">
        <v>0</v>
      </c>
      <c r="AO135" s="152">
        <v>0</v>
      </c>
      <c r="AP135" s="152">
        <v>0</v>
      </c>
      <c r="AQ135" s="152">
        <v>0</v>
      </c>
      <c r="AR135" s="152">
        <v>0</v>
      </c>
      <c r="AS135" s="152">
        <v>0</v>
      </c>
      <c r="AT135" s="152">
        <v>0</v>
      </c>
    </row>
    <row r="136" spans="1:46">
      <c r="A136" s="193"/>
      <c r="B136" s="163" t="s">
        <v>138</v>
      </c>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52">
        <v>0</v>
      </c>
      <c r="AF136" s="152">
        <v>0</v>
      </c>
      <c r="AG136" s="152">
        <v>0</v>
      </c>
      <c r="AH136" s="152">
        <v>0</v>
      </c>
      <c r="AI136" s="152">
        <v>0</v>
      </c>
      <c r="AJ136" s="152">
        <v>0</v>
      </c>
      <c r="AK136" s="152">
        <v>0</v>
      </c>
      <c r="AL136" s="152">
        <v>0</v>
      </c>
      <c r="AM136" s="152">
        <v>0</v>
      </c>
      <c r="AN136" s="152">
        <v>0</v>
      </c>
      <c r="AO136" s="152">
        <v>0</v>
      </c>
      <c r="AP136" s="152">
        <v>0</v>
      </c>
      <c r="AQ136" s="152">
        <v>0</v>
      </c>
      <c r="AR136" s="152">
        <v>0</v>
      </c>
      <c r="AS136" s="152">
        <v>0</v>
      </c>
      <c r="AT136" s="152">
        <v>0</v>
      </c>
    </row>
    <row r="137" spans="1:46">
      <c r="A137" s="193"/>
      <c r="B137" s="163" t="s">
        <v>110</v>
      </c>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52">
        <v>29657</v>
      </c>
      <c r="AF137" s="152">
        <v>27348</v>
      </c>
      <c r="AG137" s="152">
        <v>24908</v>
      </c>
      <c r="AH137" s="152">
        <v>22444</v>
      </c>
      <c r="AI137" s="152">
        <v>88535</v>
      </c>
      <c r="AJ137" s="152">
        <v>83015</v>
      </c>
      <c r="AK137" s="152">
        <v>74797</v>
      </c>
      <c r="AL137" s="152">
        <v>76374</v>
      </c>
      <c r="AM137" s="152">
        <v>60052</v>
      </c>
      <c r="AN137" s="152">
        <v>48233</v>
      </c>
      <c r="AO137" s="152">
        <v>27473</v>
      </c>
      <c r="AP137" s="152">
        <v>300478</v>
      </c>
      <c r="AQ137" s="152">
        <v>283147.97016000003</v>
      </c>
      <c r="AR137" s="152">
        <v>278018.36394999997</v>
      </c>
      <c r="AS137" s="152">
        <v>348940.36131999997</v>
      </c>
      <c r="AT137" s="152">
        <v>345603.97162999999</v>
      </c>
    </row>
    <row r="138" spans="1:46">
      <c r="A138" s="193"/>
      <c r="B138" s="163" t="s">
        <v>120</v>
      </c>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v>3451</v>
      </c>
      <c r="AF138" s="168">
        <v>2874</v>
      </c>
      <c r="AG138" s="168">
        <v>6235</v>
      </c>
      <c r="AH138" s="168">
        <v>10834</v>
      </c>
      <c r="AI138" s="168">
        <v>4599</v>
      </c>
      <c r="AJ138" s="168">
        <v>11702</v>
      </c>
      <c r="AK138" s="168">
        <v>18523</v>
      </c>
      <c r="AL138" s="168">
        <v>8446</v>
      </c>
      <c r="AM138" s="168">
        <v>5048</v>
      </c>
      <c r="AN138" s="168">
        <v>6241</v>
      </c>
      <c r="AO138" s="168">
        <v>2865</v>
      </c>
      <c r="AP138" s="168">
        <v>-26</v>
      </c>
      <c r="AQ138" s="168">
        <v>-25.521009999999997</v>
      </c>
      <c r="AR138" s="152">
        <v>69.741990000000001</v>
      </c>
      <c r="AS138" s="152">
        <v>-18.56305</v>
      </c>
      <c r="AT138" s="152">
        <v>68.499990000000011</v>
      </c>
    </row>
    <row r="139" spans="1:46">
      <c r="A139" s="193"/>
      <c r="B139" s="163" t="s">
        <v>79</v>
      </c>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v>0</v>
      </c>
      <c r="AF139" s="152">
        <v>0</v>
      </c>
      <c r="AG139" s="152">
        <v>0</v>
      </c>
      <c r="AH139" s="152">
        <v>0</v>
      </c>
      <c r="AI139" s="152">
        <v>0</v>
      </c>
      <c r="AJ139" s="152">
        <v>0</v>
      </c>
      <c r="AK139" s="152">
        <v>0</v>
      </c>
      <c r="AL139" s="152">
        <v>0</v>
      </c>
      <c r="AM139" s="152">
        <v>0</v>
      </c>
      <c r="AN139" s="152">
        <v>0</v>
      </c>
      <c r="AO139" s="152">
        <v>0</v>
      </c>
      <c r="AP139" s="152">
        <v>0</v>
      </c>
      <c r="AQ139" s="152">
        <v>0</v>
      </c>
      <c r="AR139" s="152">
        <v>0</v>
      </c>
      <c r="AS139" s="152">
        <v>0</v>
      </c>
      <c r="AT139" s="152">
        <v>0</v>
      </c>
    </row>
    <row r="140" spans="1:46">
      <c r="A140" s="193"/>
      <c r="B140" s="163" t="s">
        <v>10</v>
      </c>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v>0</v>
      </c>
      <c r="AF140" s="152">
        <v>0</v>
      </c>
      <c r="AG140" s="152">
        <v>0</v>
      </c>
      <c r="AH140" s="152">
        <v>0</v>
      </c>
      <c r="AI140" s="152">
        <v>0</v>
      </c>
      <c r="AJ140" s="152">
        <v>0</v>
      </c>
      <c r="AK140" s="152">
        <v>0</v>
      </c>
      <c r="AL140" s="152">
        <v>0</v>
      </c>
      <c r="AM140" s="152">
        <v>0</v>
      </c>
      <c r="AN140" s="152">
        <v>0</v>
      </c>
      <c r="AO140" s="152">
        <v>0</v>
      </c>
      <c r="AP140" s="152">
        <v>0</v>
      </c>
      <c r="AQ140" s="152">
        <v>0</v>
      </c>
      <c r="AR140" s="152">
        <v>0</v>
      </c>
      <c r="AS140" s="152">
        <v>0</v>
      </c>
      <c r="AT140" s="152">
        <v>0</v>
      </c>
    </row>
    <row r="141" spans="1:46" s="115" customFormat="1">
      <c r="A141" s="193"/>
      <c r="B141" s="154" t="s">
        <v>80</v>
      </c>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v>0</v>
      </c>
      <c r="AF141" s="149">
        <v>0</v>
      </c>
      <c r="AG141" s="149">
        <v>0</v>
      </c>
      <c r="AH141" s="149">
        <v>0</v>
      </c>
      <c r="AI141" s="149">
        <v>0</v>
      </c>
      <c r="AJ141" s="149">
        <v>0</v>
      </c>
      <c r="AK141" s="149">
        <v>0</v>
      </c>
      <c r="AL141" s="149">
        <v>0</v>
      </c>
      <c r="AM141" s="149">
        <v>0</v>
      </c>
      <c r="AN141" s="149">
        <v>0</v>
      </c>
      <c r="AO141" s="149">
        <v>0</v>
      </c>
      <c r="AP141" s="149">
        <v>0</v>
      </c>
      <c r="AQ141" s="149">
        <v>0</v>
      </c>
      <c r="AR141" s="319"/>
      <c r="AS141" s="319"/>
      <c r="AT141" s="319"/>
    </row>
    <row r="142" spans="1:46" s="115" customFormat="1">
      <c r="A142" s="192"/>
      <c r="B142" s="148" t="s">
        <v>81</v>
      </c>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D142" s="149"/>
      <c r="AE142" s="149">
        <v>1067144</v>
      </c>
      <c r="AF142" s="149">
        <v>1145381</v>
      </c>
      <c r="AG142" s="149">
        <v>1151223</v>
      </c>
      <c r="AH142" s="149">
        <v>1194623</v>
      </c>
      <c r="AI142" s="149">
        <v>1275787</v>
      </c>
      <c r="AJ142" s="149">
        <v>1309384</v>
      </c>
      <c r="AK142" s="149">
        <v>1375751</v>
      </c>
      <c r="AL142" s="149">
        <v>1450270</v>
      </c>
      <c r="AM142" s="149">
        <v>1495817</v>
      </c>
      <c r="AN142" s="149">
        <v>1532433</v>
      </c>
      <c r="AO142" s="149">
        <v>1564341</v>
      </c>
      <c r="AP142" s="149">
        <v>1600617</v>
      </c>
      <c r="AQ142" s="149">
        <v>1664990.3952799998</v>
      </c>
      <c r="AR142" s="149">
        <f>SUM(AR143:AR152)</f>
        <v>1593794.00223</v>
      </c>
      <c r="AS142" s="149">
        <f>SUM(AS143:AS152)</f>
        <v>1665822.4299100002</v>
      </c>
      <c r="AT142" s="149">
        <f>SUM(AT143:AT152)</f>
        <v>1608925.2244800001</v>
      </c>
    </row>
    <row r="143" spans="1:46">
      <c r="A143" s="198"/>
      <c r="B143" s="150" t="s">
        <v>82</v>
      </c>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v>927062</v>
      </c>
      <c r="AF143" s="152">
        <v>1061089</v>
      </c>
      <c r="AG143" s="152">
        <v>1140835</v>
      </c>
      <c r="AH143" s="152">
        <v>1161846</v>
      </c>
      <c r="AI143" s="152">
        <v>1210758</v>
      </c>
      <c r="AJ143" s="152">
        <v>1284193</v>
      </c>
      <c r="AK143" s="152">
        <v>1316885</v>
      </c>
      <c r="AL143" s="152">
        <v>1316885</v>
      </c>
      <c r="AM143" s="152">
        <v>1316885</v>
      </c>
      <c r="AN143" s="152">
        <v>1414858</v>
      </c>
      <c r="AO143" s="152">
        <v>1414858</v>
      </c>
      <c r="AP143" s="152">
        <v>1414858</v>
      </c>
      <c r="AQ143" s="152">
        <v>1414858.0367699999</v>
      </c>
      <c r="AR143" s="152">
        <v>1422508.7437700001</v>
      </c>
      <c r="AS143" s="152">
        <v>1422508.7437700001</v>
      </c>
      <c r="AT143" s="152">
        <v>1422508.7437700001</v>
      </c>
    </row>
    <row r="144" spans="1:46">
      <c r="A144" s="198"/>
      <c r="B144" s="150" t="s">
        <v>200</v>
      </c>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v>0</v>
      </c>
      <c r="AF144" s="152">
        <v>0</v>
      </c>
      <c r="AG144" s="152">
        <v>0</v>
      </c>
      <c r="AH144" s="152">
        <v>0</v>
      </c>
      <c r="AI144" s="152">
        <v>0</v>
      </c>
      <c r="AJ144" s="152">
        <v>0</v>
      </c>
      <c r="AK144" s="152">
        <v>0</v>
      </c>
      <c r="AL144" s="152">
        <v>0</v>
      </c>
      <c r="AM144" s="152">
        <v>0</v>
      </c>
      <c r="AN144" s="152">
        <v>0</v>
      </c>
      <c r="AO144" s="152">
        <v>0</v>
      </c>
      <c r="AP144" s="152">
        <v>0</v>
      </c>
      <c r="AQ144" s="152">
        <v>0</v>
      </c>
      <c r="AR144" s="152">
        <v>0</v>
      </c>
      <c r="AS144" s="152">
        <v>0</v>
      </c>
      <c r="AT144" s="152">
        <v>0</v>
      </c>
    </row>
    <row r="145" spans="1:46">
      <c r="A145" s="195"/>
      <c r="B145" s="150" t="s">
        <v>83</v>
      </c>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v>0</v>
      </c>
      <c r="AF145" s="152">
        <v>0</v>
      </c>
      <c r="AG145" s="152">
        <v>0</v>
      </c>
      <c r="AH145" s="152">
        <v>0</v>
      </c>
      <c r="AI145" s="152">
        <v>0</v>
      </c>
      <c r="AJ145" s="152">
        <v>0</v>
      </c>
      <c r="AK145" s="152">
        <v>0</v>
      </c>
      <c r="AL145" s="152">
        <v>0</v>
      </c>
      <c r="AM145" s="152">
        <v>0</v>
      </c>
      <c r="AN145" s="152">
        <v>0</v>
      </c>
      <c r="AO145" s="152">
        <v>0</v>
      </c>
      <c r="AP145" s="152">
        <v>0</v>
      </c>
      <c r="AQ145" s="152"/>
      <c r="AR145" s="152">
        <v>0</v>
      </c>
      <c r="AS145" s="152">
        <v>0</v>
      </c>
      <c r="AT145" s="152">
        <v>0</v>
      </c>
    </row>
    <row r="146" spans="1:46">
      <c r="A146" s="195"/>
      <c r="B146" s="150" t="s">
        <v>85</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v>0</v>
      </c>
      <c r="AF146" s="152">
        <v>0</v>
      </c>
      <c r="AG146" s="152">
        <v>0</v>
      </c>
      <c r="AH146" s="152">
        <v>0</v>
      </c>
      <c r="AI146" s="152">
        <v>0</v>
      </c>
      <c r="AJ146" s="152">
        <v>0</v>
      </c>
      <c r="AK146" s="152">
        <v>0</v>
      </c>
      <c r="AL146" s="152">
        <v>0</v>
      </c>
      <c r="AM146" s="152">
        <v>0</v>
      </c>
      <c r="AN146" s="152">
        <v>30766</v>
      </c>
      <c r="AO146" s="152">
        <v>30766</v>
      </c>
      <c r="AP146" s="152">
        <v>30766</v>
      </c>
      <c r="AQ146" s="152">
        <v>30766.375880000003</v>
      </c>
      <c r="AR146" s="152">
        <v>36905.428549999997</v>
      </c>
      <c r="AS146" s="152">
        <v>36905.428549999997</v>
      </c>
      <c r="AT146" s="152">
        <v>36905.428549999997</v>
      </c>
    </row>
    <row r="147" spans="1:46">
      <c r="A147" s="197"/>
      <c r="B147" s="170" t="s">
        <v>88</v>
      </c>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v>-21614</v>
      </c>
      <c r="AF147" s="152">
        <v>-21614</v>
      </c>
      <c r="AG147" s="152">
        <v>-21689</v>
      </c>
      <c r="AH147" s="152">
        <v>-21613</v>
      </c>
      <c r="AI147" s="152">
        <v>-16137</v>
      </c>
      <c r="AJ147" s="152">
        <v>-16136</v>
      </c>
      <c r="AK147" s="152">
        <v>-16137</v>
      </c>
      <c r="AL147" s="152">
        <v>-16136</v>
      </c>
      <c r="AM147" s="152">
        <v>33988</v>
      </c>
      <c r="AN147" s="152">
        <v>45547</v>
      </c>
      <c r="AO147" s="152">
        <v>85385</v>
      </c>
      <c r="AP147" s="152">
        <v>182</v>
      </c>
      <c r="AQ147" s="152">
        <v>122962.23666999998</v>
      </c>
      <c r="AR147" s="152">
        <v>56903.307850000012</v>
      </c>
      <c r="AS147" s="152">
        <v>101993.32764999999</v>
      </c>
      <c r="AT147" s="152">
        <v>57986.668330000204</v>
      </c>
    </row>
    <row r="148" spans="1:46">
      <c r="A148" s="195"/>
      <c r="B148" s="150" t="s">
        <v>140</v>
      </c>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v>0</v>
      </c>
      <c r="AF148" s="152">
        <v>0</v>
      </c>
      <c r="AG148" s="152">
        <v>0</v>
      </c>
      <c r="AH148" s="152">
        <v>0</v>
      </c>
      <c r="AI148" s="152">
        <v>0</v>
      </c>
      <c r="AJ148" s="152">
        <v>0</v>
      </c>
      <c r="AK148" s="152">
        <v>0</v>
      </c>
      <c r="AL148" s="152">
        <v>0</v>
      </c>
      <c r="AM148" s="152">
        <v>1424</v>
      </c>
      <c r="AN148" s="152">
        <v>1424</v>
      </c>
      <c r="AO148" s="152">
        <v>1424</v>
      </c>
      <c r="AP148" s="152">
        <v>1242</v>
      </c>
      <c r="AQ148" s="152">
        <v>32030.91</v>
      </c>
      <c r="AR148" s="152">
        <v>32030.91</v>
      </c>
      <c r="AS148" s="152">
        <v>32386.49785</v>
      </c>
      <c r="AT148" s="152">
        <v>32386.49785</v>
      </c>
    </row>
    <row r="149" spans="1:46">
      <c r="A149" s="197"/>
      <c r="B149" s="170" t="s">
        <v>84</v>
      </c>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v>0</v>
      </c>
      <c r="AF149" s="152">
        <v>0</v>
      </c>
      <c r="AG149" s="152">
        <v>0</v>
      </c>
      <c r="AH149" s="152">
        <v>0</v>
      </c>
      <c r="AI149" s="152">
        <v>0</v>
      </c>
      <c r="AJ149" s="152">
        <v>0</v>
      </c>
      <c r="AK149" s="152">
        <v>0</v>
      </c>
      <c r="AL149" s="152">
        <v>0</v>
      </c>
      <c r="AM149" s="152">
        <v>0</v>
      </c>
      <c r="AN149" s="152">
        <v>0</v>
      </c>
      <c r="AO149" s="152">
        <v>0</v>
      </c>
      <c r="AP149" s="152">
        <v>0</v>
      </c>
      <c r="AQ149" s="152">
        <v>0</v>
      </c>
      <c r="AR149" s="152">
        <v>0</v>
      </c>
      <c r="AS149" s="152">
        <v>0</v>
      </c>
      <c r="AT149" s="152">
        <v>0</v>
      </c>
    </row>
    <row r="150" spans="1:46">
      <c r="A150" s="195"/>
      <c r="B150" s="150" t="s">
        <v>86</v>
      </c>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v>161772</v>
      </c>
      <c r="AF150" s="152">
        <v>88652</v>
      </c>
      <c r="AG150" s="152">
        <v>21011</v>
      </c>
      <c r="AH150" s="152">
        <v>48913</v>
      </c>
      <c r="AI150" s="152">
        <v>73435</v>
      </c>
      <c r="AJ150" s="152">
        <v>32692</v>
      </c>
      <c r="AK150" s="152">
        <v>42159</v>
      </c>
      <c r="AL150" s="152">
        <v>97973</v>
      </c>
      <c r="AM150" s="152">
        <v>97973</v>
      </c>
      <c r="AN150" s="152">
        <v>0</v>
      </c>
      <c r="AO150" s="152">
        <v>0</v>
      </c>
      <c r="AP150" s="152">
        <v>0</v>
      </c>
      <c r="AQ150" s="152">
        <v>7650.7114099999999</v>
      </c>
      <c r="AR150" s="152">
        <v>4.4099999999999999E-3</v>
      </c>
      <c r="AS150" s="152">
        <v>4.4099999999999999E-3</v>
      </c>
      <c r="AT150" s="152">
        <v>4.4099999999999999E-3</v>
      </c>
    </row>
    <row r="151" spans="1:46">
      <c r="A151" s="195"/>
      <c r="B151" s="150" t="s">
        <v>89</v>
      </c>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v>-76</v>
      </c>
      <c r="AF151" s="152">
        <v>17254</v>
      </c>
      <c r="AG151" s="152">
        <v>11066</v>
      </c>
      <c r="AH151" s="152">
        <v>5477</v>
      </c>
      <c r="AI151" s="152">
        <v>7731</v>
      </c>
      <c r="AJ151" s="152">
        <v>8635</v>
      </c>
      <c r="AK151" s="152">
        <v>32844</v>
      </c>
      <c r="AL151" s="152">
        <v>51548</v>
      </c>
      <c r="AM151" s="152">
        <v>45547</v>
      </c>
      <c r="AN151" s="152">
        <v>39838</v>
      </c>
      <c r="AO151" s="152">
        <v>31908</v>
      </c>
      <c r="AP151" s="152">
        <v>153569</v>
      </c>
      <c r="AQ151" s="152">
        <v>56722.124550000015</v>
      </c>
      <c r="AR151" s="152">
        <f>AR52</f>
        <v>45445.607650000005</v>
      </c>
      <c r="AS151" s="152">
        <f>AS52</f>
        <v>72028.427680000023</v>
      </c>
      <c r="AT151" s="152">
        <f>AT52</f>
        <v>59137.881569999809</v>
      </c>
    </row>
    <row r="152" spans="1:46">
      <c r="A152" s="195"/>
      <c r="B152" s="150" t="s">
        <v>87</v>
      </c>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v>0</v>
      </c>
      <c r="AF152" s="152">
        <v>0</v>
      </c>
      <c r="AG152" s="152">
        <v>0</v>
      </c>
      <c r="AH152" s="152">
        <v>0</v>
      </c>
      <c r="AI152" s="152">
        <v>0</v>
      </c>
      <c r="AJ152" s="152">
        <v>0</v>
      </c>
      <c r="AK152" s="152">
        <v>0</v>
      </c>
      <c r="AL152" s="152">
        <v>0</v>
      </c>
      <c r="AM152" s="152">
        <v>0</v>
      </c>
      <c r="AN152" s="152">
        <v>0</v>
      </c>
      <c r="AO152" s="152">
        <v>0</v>
      </c>
      <c r="AP152" s="152">
        <v>0</v>
      </c>
      <c r="AQ152" s="152">
        <v>0</v>
      </c>
      <c r="AR152" s="152">
        <v>0</v>
      </c>
      <c r="AS152" s="152">
        <v>0</v>
      </c>
      <c r="AT152" s="152">
        <v>0</v>
      </c>
    </row>
    <row r="153" spans="1:46">
      <c r="A153" s="193"/>
      <c r="B153" s="150" t="s">
        <v>91</v>
      </c>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v>0</v>
      </c>
      <c r="AF153" s="152">
        <v>0</v>
      </c>
      <c r="AG153" s="152">
        <v>0</v>
      </c>
      <c r="AH153" s="152">
        <v>0</v>
      </c>
      <c r="AI153" s="152">
        <v>0</v>
      </c>
      <c r="AJ153" s="152">
        <v>0</v>
      </c>
      <c r="AK153" s="152">
        <v>0</v>
      </c>
      <c r="AL153" s="152">
        <v>0</v>
      </c>
      <c r="AM153" s="152">
        <v>0</v>
      </c>
      <c r="AN153" s="152">
        <v>0</v>
      </c>
      <c r="AO153" s="152">
        <v>0</v>
      </c>
      <c r="AP153" s="152">
        <v>0</v>
      </c>
      <c r="AQ153" s="152">
        <v>0</v>
      </c>
      <c r="AR153" s="152">
        <v>0</v>
      </c>
      <c r="AS153" s="152">
        <v>0</v>
      </c>
      <c r="AT153" s="152">
        <v>0</v>
      </c>
    </row>
    <row r="154" spans="1:46" s="115" customFormat="1">
      <c r="A154" s="31"/>
      <c r="B154" s="161" t="s">
        <v>344</v>
      </c>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v>2266424</v>
      </c>
      <c r="AF154" s="162">
        <v>2334809</v>
      </c>
      <c r="AG154" s="162">
        <v>2346634</v>
      </c>
      <c r="AH154" s="162">
        <v>2473171</v>
      </c>
      <c r="AI154" s="162">
        <v>2568534</v>
      </c>
      <c r="AJ154" s="162">
        <v>2599781</v>
      </c>
      <c r="AK154" s="162">
        <v>2736397</v>
      </c>
      <c r="AL154" s="162">
        <v>2664737</v>
      </c>
      <c r="AM154" s="162">
        <v>2670979</v>
      </c>
      <c r="AN154" s="162">
        <v>2671293</v>
      </c>
      <c r="AO154" s="162">
        <v>2693040</v>
      </c>
      <c r="AP154" s="162">
        <v>3024240</v>
      </c>
      <c r="AQ154" s="162">
        <v>3063056.0332999998</v>
      </c>
      <c r="AR154" s="162">
        <f>AR140+AR142+AR123+AR103</f>
        <v>3074564.8260600003</v>
      </c>
      <c r="AS154" s="162">
        <f>AS140+AS142+AS123+AS103</f>
        <v>3301459.8306099996</v>
      </c>
      <c r="AT154" s="162">
        <f>AT140+AT142+AT123+AT103</f>
        <v>3239629.8297799998</v>
      </c>
    </row>
    <row r="155" spans="1:46">
      <c r="B155" s="119"/>
      <c r="C155" s="119"/>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19"/>
      <c r="AQ155" s="119"/>
      <c r="AR155" s="119"/>
      <c r="AS155" s="119"/>
      <c r="AT155" s="119"/>
    </row>
    <row r="156" spans="1:46">
      <c r="B156" s="119"/>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20"/>
      <c r="AI156" s="120"/>
      <c r="AJ156" s="120"/>
      <c r="AK156" s="120"/>
      <c r="AL156" s="120"/>
      <c r="AM156" s="120"/>
      <c r="AN156" s="120"/>
      <c r="AO156" s="120"/>
      <c r="AP156" s="120"/>
      <c r="AQ156" s="120"/>
      <c r="AR156" s="120"/>
      <c r="AS156" s="120"/>
      <c r="AT156" s="120"/>
    </row>
    <row r="157" spans="1:46"/>
    <row r="158" spans="1:46"/>
    <row r="159" spans="1:46"/>
    <row r="160" spans="1:46"/>
  </sheetData>
  <mergeCells count="33">
    <mergeCell ref="AQ101:AT101"/>
    <mergeCell ref="W101:Z101"/>
    <mergeCell ref="AA101:AD101"/>
    <mergeCell ref="AE101:AH101"/>
    <mergeCell ref="AI101:AL101"/>
    <mergeCell ref="AM101:AP101"/>
    <mergeCell ref="C101:F101"/>
    <mergeCell ref="G101:J101"/>
    <mergeCell ref="K101:N101"/>
    <mergeCell ref="O101:R101"/>
    <mergeCell ref="S101:V101"/>
    <mergeCell ref="AA62:AD62"/>
    <mergeCell ref="AE62:AH62"/>
    <mergeCell ref="AI62:AL62"/>
    <mergeCell ref="AM62:AP62"/>
    <mergeCell ref="AQ62:AT62"/>
    <mergeCell ref="O7:R7"/>
    <mergeCell ref="S7:V7"/>
    <mergeCell ref="W7:Z7"/>
    <mergeCell ref="C62:F62"/>
    <mergeCell ref="G62:J62"/>
    <mergeCell ref="K62:N62"/>
    <mergeCell ref="O62:R62"/>
    <mergeCell ref="S62:V62"/>
    <mergeCell ref="W62:Z62"/>
    <mergeCell ref="C7:F7"/>
    <mergeCell ref="G7:J7"/>
    <mergeCell ref="K7:N7"/>
    <mergeCell ref="AA7:AD7"/>
    <mergeCell ref="AE7:AH7"/>
    <mergeCell ref="AI7:AL7"/>
    <mergeCell ref="AM7:AP7"/>
    <mergeCell ref="AQ7:AT7"/>
  </mergeCells>
  <phoneticPr fontId="18" type="noConversion"/>
  <pageMargins left="0.511811024" right="0.511811024" top="0.78740157499999996" bottom="0.78740157499999996" header="0.31496062000000002" footer="0.31496062000000002"/>
  <pageSetup paperSize="9"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Planilhas</vt:lpstr>
      </vt:variant>
      <vt:variant>
        <vt:i4>35</vt:i4>
      </vt:variant>
    </vt:vector>
  </HeadingPairs>
  <TitlesOfParts>
    <vt:vector size="35" baseType="lpstr">
      <vt:lpstr>Log</vt:lpstr>
      <vt:lpstr>DFC Consolidada</vt:lpstr>
      <vt:lpstr>Consolidado</vt:lpstr>
      <vt:lpstr>Holding</vt:lpstr>
      <vt:lpstr>Parnaíba II</vt:lpstr>
      <vt:lpstr>PGC</vt:lpstr>
      <vt:lpstr>Itaqui</vt:lpstr>
      <vt:lpstr>Pecém II</vt:lpstr>
      <vt:lpstr>Azulão Geração</vt:lpstr>
      <vt:lpstr>Sparta</vt:lpstr>
      <vt:lpstr>Azulão I</vt:lpstr>
      <vt:lpstr>Eneva Com</vt:lpstr>
      <vt:lpstr>SPE Futura 1</vt:lpstr>
      <vt:lpstr>SPE Futura 2</vt:lpstr>
      <vt:lpstr>SPE Futura 3</vt:lpstr>
      <vt:lpstr>SPE Futura 4</vt:lpstr>
      <vt:lpstr>SPE Futura 5</vt:lpstr>
      <vt:lpstr>SPE Futura 6</vt:lpstr>
      <vt:lpstr>Focus Futura Holding</vt:lpstr>
      <vt:lpstr>Focus Futura Geração</vt:lpstr>
      <vt:lpstr>Eneva III</vt:lpstr>
      <vt:lpstr>Geramaranhão</vt:lpstr>
      <vt:lpstr>Parnaíba BV</vt:lpstr>
      <vt:lpstr>Linhares</vt:lpstr>
      <vt:lpstr>Povoação</vt:lpstr>
      <vt:lpstr>Tevisa</vt:lpstr>
      <vt:lpstr>Focus Energia</vt:lpstr>
      <vt:lpstr>FC One</vt:lpstr>
      <vt:lpstr>CELSE</vt:lpstr>
      <vt:lpstr>CGTF</vt:lpstr>
      <vt:lpstr>Parnaíba I</vt:lpstr>
      <vt:lpstr>Parnaíba III</vt:lpstr>
      <vt:lpstr>Parnaíba IV</vt:lpstr>
      <vt:lpstr>PGN</vt:lpstr>
      <vt:lpstr>BPMB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Cotrim</dc:creator>
  <cp:lastModifiedBy>Fernanda Guedes</cp:lastModifiedBy>
  <cp:lastPrinted>2018-05-02T21:00:50Z</cp:lastPrinted>
  <dcterms:created xsi:type="dcterms:W3CDTF">2017-07-31T19:49:11Z</dcterms:created>
  <dcterms:modified xsi:type="dcterms:W3CDTF">2026-03-05T21:53:52Z</dcterms:modified>
</cp:coreProperties>
</file>