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RI\Balanços\Balanços_2024\4T24\4. Planilhas para o Site\Endividamento\"/>
    </mc:Choice>
  </mc:AlternateContent>
  <xr:revisionPtr revIDLastSave="0" documentId="13_ncr:1_{1E11F024-95CB-4561-90F7-D22557934EFE}" xr6:coauthVersionLast="36" xr6:coauthVersionMax="36" xr10:uidLastSave="{00000000-0000-0000-0000-000000000000}"/>
  <bookViews>
    <workbookView xWindow="0" yWindow="0" windowWidth="20490" windowHeight="6530" xr2:uid="{B1693BC2-A15E-47F5-9E22-7DFED1894710}"/>
  </bookViews>
  <sheets>
    <sheet name="Debt 3Q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I23" i="1" l="1"/>
  <c r="I22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2" i="1"/>
  <c r="I41" i="1"/>
  <c r="I39" i="1"/>
  <c r="I38" i="1"/>
  <c r="I36" i="1"/>
  <c r="I35" i="1"/>
  <c r="I34" i="1"/>
  <c r="I33" i="1"/>
  <c r="I32" i="1"/>
  <c r="I30" i="1"/>
  <c r="I29" i="1"/>
  <c r="I28" i="1"/>
  <c r="I27" i="1"/>
  <c r="I26" i="1"/>
  <c r="I25" i="1"/>
  <c r="I24" i="1"/>
  <c r="E99" i="1" l="1"/>
  <c r="H19" i="1"/>
  <c r="H67" i="1" s="1"/>
  <c r="G19" i="1"/>
  <c r="G67" i="1" s="1"/>
  <c r="F19" i="1"/>
  <c r="F67" i="1" s="1"/>
  <c r="E19" i="1"/>
  <c r="E67" i="1" s="1"/>
  <c r="D19" i="1"/>
  <c r="D67" i="1" s="1"/>
  <c r="C19" i="1"/>
  <c r="C67" i="1" s="1"/>
  <c r="E16" i="1"/>
  <c r="E101" i="1" l="1"/>
</calcChain>
</file>

<file path=xl/sharedStrings.xml><?xml version="1.0" encoding="utf-8"?>
<sst xmlns="http://schemas.openxmlformats.org/spreadsheetml/2006/main" count="233" uniqueCount="150">
  <si>
    <t xml:space="preserve"> </t>
  </si>
  <si>
    <t>Holdings</t>
  </si>
  <si>
    <t>Company</t>
  </si>
  <si>
    <t>Contract</t>
  </si>
  <si>
    <t>Rate</t>
  </si>
  <si>
    <t>Issue Date</t>
  </si>
  <si>
    <t>Maturity Date</t>
  </si>
  <si>
    <t>Alupar</t>
  </si>
  <si>
    <t>Alupar Colômbia</t>
  </si>
  <si>
    <t>Banco BTG Pactual Colombia</t>
  </si>
  <si>
    <t>Alupar Perú</t>
  </si>
  <si>
    <t>Itau Coprbanca New York Branch</t>
  </si>
  <si>
    <t>Windepar</t>
  </si>
  <si>
    <t>Total Holdings</t>
  </si>
  <si>
    <t>AETE</t>
  </si>
  <si>
    <t>CDI + 2,70%</t>
  </si>
  <si>
    <t>EATE</t>
  </si>
  <si>
    <t>CDI + 1,9%</t>
  </si>
  <si>
    <t>CDI + 1,65%</t>
  </si>
  <si>
    <t>EBTE</t>
  </si>
  <si>
    <t>CDI + 1,8%</t>
  </si>
  <si>
    <t>ECTE</t>
  </si>
  <si>
    <t>Santander - CCB</t>
  </si>
  <si>
    <t>CDI + 2,9%</t>
  </si>
  <si>
    <t>100% CDI</t>
  </si>
  <si>
    <t>EDTE</t>
  </si>
  <si>
    <t>IPCA + 5,29%</t>
  </si>
  <si>
    <t>ELTE</t>
  </si>
  <si>
    <t>ENTE</t>
  </si>
  <si>
    <t>ESTE</t>
  </si>
  <si>
    <t>IPCA + 4,5%</t>
  </si>
  <si>
    <t>ETAP</t>
  </si>
  <si>
    <t>IPCA + 6,17%</t>
  </si>
  <si>
    <t>ETB</t>
  </si>
  <si>
    <t>IPCA + 5,34%</t>
  </si>
  <si>
    <t>ETC</t>
  </si>
  <si>
    <t>ETEM</t>
  </si>
  <si>
    <t>ETEP</t>
  </si>
  <si>
    <t>CDI + 100%</t>
  </si>
  <si>
    <t>TCC</t>
  </si>
  <si>
    <t>IPCA + 6,53%</t>
  </si>
  <si>
    <t>TCE</t>
  </si>
  <si>
    <t>MUFG BANK</t>
  </si>
  <si>
    <t>SOFR 6M + 2,65%</t>
  </si>
  <si>
    <t>TME</t>
  </si>
  <si>
    <t>CDI + 1,7%</t>
  </si>
  <si>
    <t>TPE</t>
  </si>
  <si>
    <t>Transirapé</t>
  </si>
  <si>
    <t>BDMG (FINEM) -  nº 193.292</t>
  </si>
  <si>
    <t>TJLP + 3,5%</t>
  </si>
  <si>
    <t>BDMG -  nº 215.411/16</t>
  </si>
  <si>
    <t>TJLP + 6,5%</t>
  </si>
  <si>
    <t>Transleste</t>
  </si>
  <si>
    <t>BDMG -  nº 127.315</t>
  </si>
  <si>
    <t>BNB -  nº 05974828-A</t>
  </si>
  <si>
    <t>TSM</t>
  </si>
  <si>
    <t>Ferreira Gomes</t>
  </si>
  <si>
    <t>BNDES -  A -  nº 12.2.1390.1</t>
  </si>
  <si>
    <t>TJLP + 2,34%</t>
  </si>
  <si>
    <t>BNDES -  B -  nº 12.2.1390.1</t>
  </si>
  <si>
    <t>BNDES -  C -  nº 12.2.1390.1</t>
  </si>
  <si>
    <t>BNDES -  E -   nº 12.2.1390.1</t>
  </si>
  <si>
    <t>TJLP</t>
  </si>
  <si>
    <t>IPCA + 6,47%</t>
  </si>
  <si>
    <t>Foz do Rio Claro</t>
  </si>
  <si>
    <t>Ijuí</t>
  </si>
  <si>
    <t>BNDES -  nº 08.2.0071.1</t>
  </si>
  <si>
    <t>TJLP + 3,17%</t>
  </si>
  <si>
    <t>La Virgen</t>
  </si>
  <si>
    <t>BTG Caiman</t>
  </si>
  <si>
    <t>SOFR 3M + 3,45%</t>
  </si>
  <si>
    <t>BTG Chile</t>
  </si>
  <si>
    <t>Lavrinhas</t>
  </si>
  <si>
    <t>BNDES -  nº 08.2.0976.1</t>
  </si>
  <si>
    <t>TJLP + 1,93%</t>
  </si>
  <si>
    <t>BNDES -  nº 10.2.0477.1</t>
  </si>
  <si>
    <t>TJLP + 2,22%</t>
  </si>
  <si>
    <t>Queluz</t>
  </si>
  <si>
    <t>BNDES -  nº 08.2.0975.1</t>
  </si>
  <si>
    <t>BNDES -  nº 10.2.0478.1</t>
  </si>
  <si>
    <t>Risaralda</t>
  </si>
  <si>
    <t>Itau Corpbanca Colombia</t>
  </si>
  <si>
    <t>IBR + 4,43%</t>
  </si>
  <si>
    <t>Verde 08</t>
  </si>
  <si>
    <t>IPCA + 5,96%</t>
  </si>
  <si>
    <t>EDV I</t>
  </si>
  <si>
    <t>BNDES -  nº  15.2.0778.1</t>
  </si>
  <si>
    <t>TJLP + 2,18%</t>
  </si>
  <si>
    <t>BNDES -  nº  19.2.0598.1</t>
  </si>
  <si>
    <t>IPCA + 3,7%</t>
  </si>
  <si>
    <t xml:space="preserve">EDV II </t>
  </si>
  <si>
    <t>EDV III</t>
  </si>
  <si>
    <t>EDV IV</t>
  </si>
  <si>
    <t>EDV X</t>
  </si>
  <si>
    <t>EAP I</t>
  </si>
  <si>
    <t>IPCA + 4,55%</t>
  </si>
  <si>
    <t>EAP II</t>
  </si>
  <si>
    <t>Pitombeira</t>
  </si>
  <si>
    <t>Total Debt</t>
  </si>
  <si>
    <t>Total Generation</t>
  </si>
  <si>
    <t>Transmission</t>
  </si>
  <si>
    <t>Total Transmission</t>
  </si>
  <si>
    <t>Generation</t>
  </si>
  <si>
    <t>(*) Rerential Banking Index (IBR). IBR is monthly published.</t>
  </si>
  <si>
    <t>(**) SOFR (Secured Overnight Financing Rate) is an interest rate published by the Federal Reserve Bank of Nova York (New York Fed).</t>
  </si>
  <si>
    <t>7th Issuance of Debentures</t>
  </si>
  <si>
    <t>9th Issuance of Debentures</t>
  </si>
  <si>
    <t>10th Issuance of Debentures</t>
  </si>
  <si>
    <t>11th Issuance of Debentures</t>
  </si>
  <si>
    <t>5th Issuance of Debentures</t>
  </si>
  <si>
    <t>6th Issuance of Debentures</t>
  </si>
  <si>
    <t>4th Issuance of Debentures</t>
  </si>
  <si>
    <t>1st Issuance of Debentures</t>
  </si>
  <si>
    <t>3rd Issuance of Debentures</t>
  </si>
  <si>
    <t>2nd Issuance of Debentures</t>
  </si>
  <si>
    <t>2nd Issuance of Debentures -  II</t>
  </si>
  <si>
    <t>BNB - nº 35.2023.9396.30267</t>
  </si>
  <si>
    <t>BNB - nº 35.2023.9396.30266</t>
  </si>
  <si>
    <t>IPCA + 6,4%</t>
  </si>
  <si>
    <t>Dec-23</t>
  </si>
  <si>
    <t>Dec-39</t>
  </si>
  <si>
    <t>Oct-47</t>
  </si>
  <si>
    <t>CDI + 1%</t>
  </si>
  <si>
    <t>ETES</t>
  </si>
  <si>
    <t>ETVG</t>
  </si>
  <si>
    <t>12th Issuance of Debentures</t>
  </si>
  <si>
    <t>CDI + 0,89%</t>
  </si>
  <si>
    <t>108,6% of CDI</t>
  </si>
  <si>
    <t>Sep-24</t>
  </si>
  <si>
    <t>Sep-29</t>
  </si>
  <si>
    <t>IPCA + 6,423%</t>
  </si>
  <si>
    <t>TECP</t>
  </si>
  <si>
    <t>CDI + 0,62%</t>
  </si>
  <si>
    <t>BNB -  nº 35.2024.1100.31158</t>
  </si>
  <si>
    <t>IPCA + 5,027%</t>
  </si>
  <si>
    <t>8th Issuance of Debentures</t>
  </si>
  <si>
    <t>Santanter S.A</t>
  </si>
  <si>
    <t>Santander Brasil - Luxembourg Branch</t>
  </si>
  <si>
    <t>CDI + 1.40%</t>
  </si>
  <si>
    <t>IPCA + 6.4986%</t>
  </si>
  <si>
    <t>IBR(**) + 2.75%</t>
  </si>
  <si>
    <t>SOFR 3M + 2.45%</t>
  </si>
  <si>
    <t>SOFR 3M + 2.80%</t>
  </si>
  <si>
    <t>IPCA + 7.63%</t>
  </si>
  <si>
    <t>Amount 4Q24 (R$ MM)</t>
  </si>
  <si>
    <t>TEL</t>
  </si>
  <si>
    <t>Citibank -Colombia S.A (a)</t>
  </si>
  <si>
    <t>TSA</t>
  </si>
  <si>
    <t>Itaú</t>
  </si>
  <si>
    <t>SOFR 3M + 1,8%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</si>
</sst>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[$-409]mmm\-yy;@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-* #,##0.0_-;\-* #,##0.0_-;_-* &quot;-&quot;?_-;_-@_-"/>
    <numFmt numFmtId="170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3594"/>
      <name val="Calibri"/>
      <family val="2"/>
      <scheme val="minor"/>
    </font>
    <font>
      <sz val="9"/>
      <color rgb="FF003594"/>
      <name val="Calibri"/>
      <family val="2"/>
      <scheme val="minor"/>
    </font>
    <font>
      <b/>
      <i/>
      <sz val="24"/>
      <color rgb="FF003594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594"/>
        <bgColor indexed="64"/>
      </patternFill>
    </fill>
    <fill>
      <patternFill patternType="solid">
        <fgColor rgb="FF009F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2" borderId="0" xfId="0" applyFont="1" applyFill="1"/>
    <xf numFmtId="0" fontId="3" fillId="2" borderId="0" xfId="0" applyFont="1" applyFill="1" applyAlignment="1" applyProtection="1">
      <alignment horizontal="left" indent="1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 indent="1"/>
    </xf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0" fillId="3" borderId="0" xfId="0" applyFont="1" applyFill="1"/>
    <xf numFmtId="0" fontId="0" fillId="3" borderId="0" xfId="0" applyFont="1" applyFill="1" applyAlignment="1" applyProtection="1">
      <alignment horizontal="right"/>
    </xf>
    <xf numFmtId="0" fontId="0" fillId="3" borderId="0" xfId="0" applyFont="1" applyFill="1" applyAlignment="1" applyProtection="1">
      <alignment horizontal="left"/>
    </xf>
    <xf numFmtId="0" fontId="0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6" fontId="0" fillId="0" borderId="0" xfId="0" applyNumberFormat="1" applyFill="1"/>
    <xf numFmtId="0" fontId="0" fillId="0" borderId="0" xfId="0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164" fontId="0" fillId="6" borderId="0" xfId="1" applyNumberFormat="1" applyFont="1" applyFill="1" applyBorder="1"/>
    <xf numFmtId="10" fontId="0" fillId="6" borderId="0" xfId="0" applyNumberFormat="1" applyFill="1" applyBorder="1" applyAlignment="1">
      <alignment horizontal="right"/>
    </xf>
    <xf numFmtId="165" fontId="0" fillId="6" borderId="0" xfId="0" applyNumberFormat="1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0" fillId="0" borderId="0" xfId="0" applyFill="1" applyAlignment="1">
      <alignment horizontal="center"/>
    </xf>
    <xf numFmtId="10" fontId="0" fillId="0" borderId="0" xfId="0" applyNumberForma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167" fontId="0" fillId="6" borderId="0" xfId="0" applyNumberForma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164" fontId="0" fillId="4" borderId="0" xfId="1" applyNumberFormat="1" applyFont="1" applyFill="1" applyBorder="1"/>
    <xf numFmtId="0" fontId="0" fillId="4" borderId="0" xfId="0" applyFill="1" applyBorder="1" applyAlignment="1">
      <alignment horizontal="right"/>
    </xf>
    <xf numFmtId="166" fontId="0" fillId="4" borderId="0" xfId="1" applyNumberFormat="1" applyFont="1" applyFill="1" applyBorder="1" applyAlignment="1">
      <alignment horizontal="right"/>
    </xf>
    <xf numFmtId="17" fontId="0" fillId="4" borderId="0" xfId="0" applyNumberFormat="1" applyFill="1" applyBorder="1" applyAlignment="1">
      <alignment horizontal="right"/>
    </xf>
    <xf numFmtId="0" fontId="2" fillId="7" borderId="0" xfId="0" applyFont="1" applyFill="1" applyAlignment="1"/>
    <xf numFmtId="166" fontId="2" fillId="7" borderId="0" xfId="1" applyNumberFormat="1" applyFont="1" applyFill="1" applyAlignment="1">
      <alignment horizontal="right"/>
    </xf>
    <xf numFmtId="166" fontId="0" fillId="4" borderId="0" xfId="0" applyNumberFormat="1" applyFill="1" applyAlignment="1">
      <alignment horizontal="right"/>
    </xf>
    <xf numFmtId="0" fontId="0" fillId="0" borderId="0" xfId="0" applyFill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165" fontId="6" fillId="6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0" fontId="0" fillId="0" borderId="0" xfId="2" applyNumberFormat="1" applyFont="1" applyFill="1" applyBorder="1" applyAlignment="1">
      <alignment horizontal="right"/>
    </xf>
    <xf numFmtId="10" fontId="0" fillId="6" borderId="0" xfId="2" applyNumberFormat="1" applyFont="1" applyFill="1" applyBorder="1" applyAlignment="1">
      <alignment horizontal="right"/>
    </xf>
    <xf numFmtId="9" fontId="0" fillId="6" borderId="0" xfId="0" applyNumberFormat="1" applyFill="1" applyBorder="1" applyAlignment="1">
      <alignment horizontal="right"/>
    </xf>
    <xf numFmtId="168" fontId="2" fillId="7" borderId="0" xfId="0" applyNumberFormat="1" applyFont="1" applyFill="1"/>
    <xf numFmtId="166" fontId="2" fillId="7" borderId="0" xfId="0" applyNumberFormat="1" applyFont="1" applyFill="1"/>
    <xf numFmtId="166" fontId="2" fillId="7" borderId="0" xfId="0" applyNumberFormat="1" applyFont="1" applyFill="1" applyAlignment="1">
      <alignment horizontal="right"/>
    </xf>
    <xf numFmtId="0" fontId="0" fillId="7" borderId="0" xfId="0" applyFill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6" borderId="0" xfId="1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166" fontId="0" fillId="8" borderId="0" xfId="1" applyNumberFormat="1" applyFont="1" applyFill="1"/>
    <xf numFmtId="0" fontId="0" fillId="8" borderId="0" xfId="0" applyFill="1" applyBorder="1" applyAlignment="1">
      <alignment horizontal="right"/>
    </xf>
    <xf numFmtId="166" fontId="0" fillId="8" borderId="0" xfId="1" applyNumberFormat="1" applyFont="1" applyFill="1" applyBorder="1" applyAlignment="1">
      <alignment horizontal="right"/>
    </xf>
    <xf numFmtId="17" fontId="0" fillId="8" borderId="0" xfId="0" applyNumberFormat="1" applyFill="1" applyAlignment="1">
      <alignment horizontal="right"/>
    </xf>
    <xf numFmtId="168" fontId="2" fillId="7" borderId="0" xfId="1" applyNumberFormat="1" applyFont="1" applyFill="1"/>
    <xf numFmtId="0" fontId="0" fillId="7" borderId="0" xfId="0" applyFill="1"/>
    <xf numFmtId="168" fontId="0" fillId="4" borderId="0" xfId="0" applyNumberForma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66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7" fillId="4" borderId="0" xfId="0" applyFont="1" applyFill="1" applyBorder="1" applyAlignment="1">
      <alignment horizontal="left"/>
    </xf>
    <xf numFmtId="166" fontId="0" fillId="4" borderId="0" xfId="1" applyNumberFormat="1" applyFont="1" applyFill="1" applyAlignment="1">
      <alignment horizontal="center"/>
    </xf>
    <xf numFmtId="166" fontId="0" fillId="4" borderId="0" xfId="0" applyNumberFormat="1" applyFill="1"/>
    <xf numFmtId="169" fontId="0" fillId="4" borderId="0" xfId="0" applyNumberFormat="1" applyFill="1"/>
    <xf numFmtId="0" fontId="0" fillId="0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17" fontId="0" fillId="6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2" fillId="7" borderId="0" xfId="0" applyFont="1" applyFill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170" fontId="2" fillId="7" borderId="0" xfId="1" applyNumberFormat="1" applyFont="1" applyFill="1"/>
    <xf numFmtId="0" fontId="0" fillId="0" borderId="0" xfId="0" applyFill="1" applyBorder="1" applyAlignment="1">
      <alignment horizontal="left" vertical="center" wrapText="1"/>
    </xf>
    <xf numFmtId="17" fontId="0" fillId="0" borderId="0" xfId="0" applyNumberFormat="1" applyFill="1" applyBorder="1" applyAlignment="1">
      <alignment horizontal="righ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114300</xdr:rowOff>
    </xdr:from>
    <xdr:to>
      <xdr:col>2</xdr:col>
      <xdr:colOff>1209676</xdr:colOff>
      <xdr:row>2</xdr:row>
      <xdr:rowOff>143845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69DDF0-00C5-4745-87DA-67E3CD34C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4300"/>
          <a:ext cx="1266826" cy="410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Balan&#231;os/Balan&#231;os_2024/1T24/4.%20Planilhas%20para%20o%20Site/Endividamento/Divida%20Site%20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ividamento 1T24"/>
    </sheetNames>
    <sheetDataSet>
      <sheetData sheetId="0">
        <row r="20">
          <cell r="G20">
            <v>44075</v>
          </cell>
        </row>
        <row r="21">
          <cell r="G21">
            <v>43647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617A-0683-4B7E-A344-535C04CBBFB9}">
  <sheetPr>
    <outlinePr summaryBelow="0" summaryRight="0"/>
  </sheetPr>
  <dimension ref="A1:GL106"/>
  <sheetViews>
    <sheetView showGridLines="0" tabSelected="1" topLeftCell="C96" zoomScaleNormal="100" workbookViewId="0">
      <selection activeCell="E101" sqref="E101"/>
    </sheetView>
  </sheetViews>
  <sheetFormatPr defaultColWidth="9.1796875" defaultRowHeight="14.5" x14ac:dyDescent="0.35"/>
  <cols>
    <col min="1" max="1" width="2.1796875" style="15" customWidth="1"/>
    <col min="2" max="2" width="3.453125" style="15" customWidth="1"/>
    <col min="3" max="3" width="23.1796875" style="16" bestFit="1" customWidth="1"/>
    <col min="4" max="4" width="46.453125" style="17" customWidth="1"/>
    <col min="5" max="5" width="24.453125" style="15" customWidth="1"/>
    <col min="6" max="6" width="21.81640625" style="15" customWidth="1"/>
    <col min="7" max="7" width="27.26953125" style="18" bestFit="1" customWidth="1"/>
    <col min="8" max="8" width="23.1796875" style="18" bestFit="1" customWidth="1"/>
    <col min="9" max="9" width="18.453125" style="15" customWidth="1"/>
    <col min="10" max="10" width="15.1796875" style="15" bestFit="1" customWidth="1"/>
    <col min="11" max="11" width="14.26953125" style="15" bestFit="1" customWidth="1"/>
    <col min="12" max="12" width="26.7265625" style="15" bestFit="1" customWidth="1"/>
    <col min="13" max="13" width="19.81640625" style="15" bestFit="1" customWidth="1"/>
    <col min="14" max="16384" width="9.1796875" style="15"/>
  </cols>
  <sheetData>
    <row r="1" spans="1:194" s="1" customFormat="1" x14ac:dyDescent="0.35">
      <c r="A1" s="1" t="s">
        <v>0</v>
      </c>
      <c r="B1" s="2"/>
      <c r="C1" s="2"/>
      <c r="D1" s="3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5"/>
      <c r="DI1" s="5"/>
      <c r="DJ1" s="5"/>
      <c r="DK1" s="5"/>
      <c r="DL1" s="5"/>
      <c r="DM1" s="5"/>
      <c r="DN1" s="6"/>
      <c r="DO1" s="6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</row>
    <row r="2" spans="1:194" s="1" customFormat="1" x14ac:dyDescent="0.35">
      <c r="B2" s="2"/>
      <c r="C2" s="2"/>
      <c r="D2" s="3"/>
      <c r="E2" s="2"/>
      <c r="F2" s="2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5"/>
      <c r="DI2" s="5"/>
      <c r="DJ2" s="5"/>
      <c r="DK2" s="5"/>
      <c r="DL2" s="5"/>
      <c r="DM2" s="5"/>
      <c r="DN2" s="6"/>
      <c r="DO2" s="6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</row>
    <row r="3" spans="1:194" s="1" customFormat="1" ht="15.75" customHeight="1" x14ac:dyDescent="0.6">
      <c r="B3" s="7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</row>
    <row r="4" spans="1:194" s="10" customFormat="1" ht="6" customHeight="1" x14ac:dyDescent="0.35">
      <c r="B4" s="11"/>
      <c r="C4" s="12"/>
      <c r="D4" s="1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</row>
    <row r="5" spans="1:194" ht="16.5" customHeight="1" x14ac:dyDescent="0.35">
      <c r="E5" s="18"/>
    </row>
    <row r="6" spans="1:194" ht="16.5" customHeight="1" x14ac:dyDescent="0.35">
      <c r="C6" s="99" t="s">
        <v>1</v>
      </c>
      <c r="D6" s="99"/>
      <c r="E6" s="99"/>
      <c r="F6" s="99"/>
      <c r="G6" s="99"/>
      <c r="H6" s="99"/>
    </row>
    <row r="7" spans="1:194" ht="16.5" customHeight="1" collapsed="1" x14ac:dyDescent="0.35">
      <c r="C7" s="19" t="s">
        <v>2</v>
      </c>
      <c r="D7" s="20" t="s">
        <v>3</v>
      </c>
      <c r="E7" s="20" t="s">
        <v>144</v>
      </c>
      <c r="F7" s="20" t="s">
        <v>4</v>
      </c>
      <c r="G7" s="21" t="s">
        <v>5</v>
      </c>
      <c r="H7" s="21" t="s">
        <v>6</v>
      </c>
    </row>
    <row r="8" spans="1:194" s="22" customFormat="1" ht="16.5" customHeight="1" x14ac:dyDescent="0.35">
      <c r="B8" s="23"/>
      <c r="C8" s="105" t="s">
        <v>7</v>
      </c>
      <c r="D8" s="24" t="s">
        <v>105</v>
      </c>
      <c r="E8" s="25">
        <v>0</v>
      </c>
      <c r="F8" s="26" t="s">
        <v>138</v>
      </c>
      <c r="G8" s="27">
        <v>43800</v>
      </c>
      <c r="H8" s="27">
        <v>45931</v>
      </c>
      <c r="I8" s="28"/>
      <c r="J8" s="28"/>
    </row>
    <row r="9" spans="1:194" s="22" customFormat="1" ht="16.5" customHeight="1" x14ac:dyDescent="0.35">
      <c r="B9" s="97"/>
      <c r="C9" s="105"/>
      <c r="D9" s="24" t="s">
        <v>135</v>
      </c>
      <c r="E9" s="25">
        <v>842.245</v>
      </c>
      <c r="F9" s="26" t="s">
        <v>139</v>
      </c>
      <c r="G9" s="27">
        <v>45597</v>
      </c>
      <c r="H9" s="27">
        <v>49249</v>
      </c>
      <c r="I9" s="28"/>
      <c r="J9" s="28"/>
    </row>
    <row r="10" spans="1:194" s="22" customFormat="1" ht="16.5" customHeight="1" x14ac:dyDescent="0.35">
      <c r="B10" s="29"/>
      <c r="C10" s="98" t="s">
        <v>8</v>
      </c>
      <c r="D10" s="30" t="s">
        <v>136</v>
      </c>
      <c r="E10" s="31">
        <v>122.298</v>
      </c>
      <c r="F10" s="32" t="s">
        <v>140</v>
      </c>
      <c r="G10" s="33">
        <v>45597</v>
      </c>
      <c r="H10" s="33">
        <v>45962</v>
      </c>
      <c r="I10" s="28"/>
      <c r="J10" s="28"/>
    </row>
    <row r="11" spans="1:194" s="22" customFormat="1" ht="16.5" customHeight="1" x14ac:dyDescent="0.35">
      <c r="B11" s="35"/>
      <c r="C11" s="98"/>
      <c r="D11" s="30" t="s">
        <v>9</v>
      </c>
      <c r="E11" s="31">
        <v>27.667000000000002</v>
      </c>
      <c r="F11" s="32" t="s">
        <v>140</v>
      </c>
      <c r="G11" s="33">
        <v>45597</v>
      </c>
      <c r="H11" s="33">
        <v>45962</v>
      </c>
      <c r="I11" s="28"/>
      <c r="J11" s="28"/>
    </row>
    <row r="12" spans="1:194" s="22" customFormat="1" ht="16.5" customHeight="1" collapsed="1" x14ac:dyDescent="0.35">
      <c r="B12" s="29"/>
      <c r="C12" s="100" t="s">
        <v>10</v>
      </c>
      <c r="D12" s="24" t="s">
        <v>137</v>
      </c>
      <c r="E12" s="25">
        <v>218.566</v>
      </c>
      <c r="F12" s="36" t="s">
        <v>141</v>
      </c>
      <c r="G12" s="27">
        <v>45627</v>
      </c>
      <c r="H12" s="27">
        <v>45992</v>
      </c>
      <c r="I12" s="28"/>
      <c r="J12" s="28"/>
    </row>
    <row r="13" spans="1:194" s="22" customFormat="1" ht="16.5" customHeight="1" x14ac:dyDescent="0.35">
      <c r="B13" s="29"/>
      <c r="C13" s="100"/>
      <c r="D13" s="24" t="s">
        <v>11</v>
      </c>
      <c r="E13" s="25">
        <v>78.069000000000003</v>
      </c>
      <c r="F13" s="37" t="s">
        <v>142</v>
      </c>
      <c r="G13" s="27">
        <v>45231</v>
      </c>
      <c r="H13" s="27">
        <v>46327</v>
      </c>
      <c r="I13" s="28"/>
      <c r="J13" s="28"/>
    </row>
    <row r="14" spans="1:194" s="22" customFormat="1" ht="16.5" customHeight="1" x14ac:dyDescent="0.35">
      <c r="B14" s="29"/>
      <c r="C14" s="95" t="s">
        <v>12</v>
      </c>
      <c r="D14" s="30" t="s">
        <v>112</v>
      </c>
      <c r="E14" s="31">
        <v>62.112000000000002</v>
      </c>
      <c r="F14" s="38" t="s">
        <v>143</v>
      </c>
      <c r="G14" s="33">
        <v>42705</v>
      </c>
      <c r="H14" s="33">
        <v>47088</v>
      </c>
      <c r="I14" s="28"/>
      <c r="J14" s="28"/>
    </row>
    <row r="15" spans="1:194" ht="4.5" customHeight="1" x14ac:dyDescent="0.35">
      <c r="C15" s="39"/>
      <c r="D15" s="40"/>
      <c r="E15" s="41"/>
      <c r="F15" s="42"/>
      <c r="G15" s="43"/>
      <c r="H15" s="44"/>
    </row>
    <row r="16" spans="1:194" x14ac:dyDescent="0.35">
      <c r="C16" s="101" t="s">
        <v>13</v>
      </c>
      <c r="D16" s="101"/>
      <c r="E16" s="104">
        <f>SUM(E8:E14)</f>
        <v>1350.9570000000001</v>
      </c>
      <c r="F16" s="45"/>
      <c r="G16" s="46"/>
      <c r="H16" s="46"/>
    </row>
    <row r="17" spans="2:10" ht="16.5" customHeight="1" collapsed="1" x14ac:dyDescent="0.35">
      <c r="E17" s="47"/>
    </row>
    <row r="18" spans="2:10" x14ac:dyDescent="0.35">
      <c r="C18" s="99" t="s">
        <v>100</v>
      </c>
      <c r="D18" s="99"/>
      <c r="E18" s="99"/>
      <c r="F18" s="99"/>
      <c r="G18" s="99"/>
      <c r="H18" s="99"/>
    </row>
    <row r="19" spans="2:10" x14ac:dyDescent="0.35">
      <c r="C19" s="19" t="str">
        <f>C7</f>
        <v>Company</v>
      </c>
      <c r="D19" s="20" t="str">
        <f>D7</f>
        <v>Contract</v>
      </c>
      <c r="E19" s="20" t="str">
        <f>E7</f>
        <v>Amount 4Q24 (R$ MM)</v>
      </c>
      <c r="F19" s="20" t="str">
        <f>F7</f>
        <v>Rate</v>
      </c>
      <c r="G19" s="21" t="str">
        <f>G7</f>
        <v>Issue Date</v>
      </c>
      <c r="H19" s="21" t="str">
        <f>H7</f>
        <v>Maturity Date</v>
      </c>
    </row>
    <row r="20" spans="2:10" s="22" customFormat="1" x14ac:dyDescent="0.35">
      <c r="B20" s="48"/>
      <c r="C20" s="29" t="s">
        <v>14</v>
      </c>
      <c r="D20" s="24" t="s">
        <v>112</v>
      </c>
      <c r="E20" s="25">
        <v>86.876000000000005</v>
      </c>
      <c r="F20" s="26" t="s">
        <v>15</v>
      </c>
      <c r="G20" s="27">
        <v>44075</v>
      </c>
      <c r="H20" s="27">
        <v>46266</v>
      </c>
      <c r="I20" s="28"/>
      <c r="J20" s="28"/>
    </row>
    <row r="21" spans="2:10" s="22" customFormat="1" x14ac:dyDescent="0.35">
      <c r="B21" s="48"/>
      <c r="C21" s="29" t="s">
        <v>14</v>
      </c>
      <c r="D21" s="24" t="s">
        <v>114</v>
      </c>
      <c r="E21" s="25">
        <v>108.783</v>
      </c>
      <c r="F21" s="26" t="s">
        <v>122</v>
      </c>
      <c r="G21" s="27">
        <v>45444</v>
      </c>
      <c r="H21" s="27">
        <v>11110</v>
      </c>
      <c r="I21" s="28"/>
      <c r="J21" s="28"/>
    </row>
    <row r="22" spans="2:10" s="22" customFormat="1" x14ac:dyDescent="0.35">
      <c r="B22" s="48"/>
      <c r="C22" s="98" t="s">
        <v>16</v>
      </c>
      <c r="D22" s="30" t="s">
        <v>107</v>
      </c>
      <c r="E22" s="31">
        <v>211.69499999999999</v>
      </c>
      <c r="F22" s="34" t="s">
        <v>127</v>
      </c>
      <c r="G22" s="33">
        <v>43647</v>
      </c>
      <c r="H22" s="33">
        <v>45474</v>
      </c>
      <c r="I22" s="28" t="str">
        <f>IF(G22='[1]Endividamento 1T24'!$G20,"1","")</f>
        <v/>
      </c>
      <c r="J22" s="28"/>
    </row>
    <row r="23" spans="2:10" s="22" customFormat="1" x14ac:dyDescent="0.35">
      <c r="B23" s="48"/>
      <c r="C23" s="98"/>
      <c r="D23" s="30" t="s">
        <v>106</v>
      </c>
      <c r="E23" s="31">
        <v>311.62</v>
      </c>
      <c r="F23" s="34" t="s">
        <v>17</v>
      </c>
      <c r="G23" s="33">
        <v>44287</v>
      </c>
      <c r="H23" s="33">
        <v>46113</v>
      </c>
      <c r="I23" s="28" t="str">
        <f>IF(G23='[1]Endividamento 1T24'!$G21,"1","")</f>
        <v/>
      </c>
      <c r="J23" s="28"/>
    </row>
    <row r="24" spans="2:10" s="22" customFormat="1" x14ac:dyDescent="0.35">
      <c r="B24" s="48"/>
      <c r="C24" s="98"/>
      <c r="D24" s="30" t="s">
        <v>108</v>
      </c>
      <c r="E24" s="31">
        <v>261.55399999999997</v>
      </c>
      <c r="F24" s="34" t="s">
        <v>126</v>
      </c>
      <c r="G24" s="33">
        <v>44682</v>
      </c>
      <c r="H24" s="33">
        <v>46508</v>
      </c>
      <c r="I24" s="28" t="str">
        <f>IF(G24='[1]Endividamento 1T24'!$G$20,"1","")</f>
        <v/>
      </c>
      <c r="J24" s="28"/>
    </row>
    <row r="25" spans="2:10" s="22" customFormat="1" x14ac:dyDescent="0.35">
      <c r="B25" s="48"/>
      <c r="C25" s="98"/>
      <c r="D25" s="30" t="s">
        <v>125</v>
      </c>
      <c r="E25" s="31">
        <v>105.69199999999999</v>
      </c>
      <c r="F25" s="34" t="s">
        <v>18</v>
      </c>
      <c r="G25" s="33">
        <v>45261</v>
      </c>
      <c r="H25" s="33">
        <v>47088</v>
      </c>
      <c r="I25" s="28" t="str">
        <f>IF(G25='[1]Endividamento 1T24'!$G$20,"1","")</f>
        <v/>
      </c>
      <c r="J25" s="28"/>
    </row>
    <row r="26" spans="2:10" s="22" customFormat="1" x14ac:dyDescent="0.35">
      <c r="B26" s="48"/>
      <c r="C26" s="100" t="s">
        <v>19</v>
      </c>
      <c r="D26" s="24" t="s">
        <v>114</v>
      </c>
      <c r="E26" s="25">
        <v>51.408999999999999</v>
      </c>
      <c r="F26" s="26" t="s">
        <v>17</v>
      </c>
      <c r="G26" s="27">
        <v>44287</v>
      </c>
      <c r="H26" s="27">
        <v>46113</v>
      </c>
      <c r="I26" s="28" t="str">
        <f>IF(G26='[1]Endividamento 1T24'!$G$20,"1","")</f>
        <v/>
      </c>
      <c r="J26" s="28"/>
    </row>
    <row r="27" spans="2:10" s="22" customFormat="1" x14ac:dyDescent="0.35">
      <c r="B27" s="48"/>
      <c r="C27" s="100"/>
      <c r="D27" s="24" t="s">
        <v>113</v>
      </c>
      <c r="E27" s="25">
        <v>45.664999999999999</v>
      </c>
      <c r="F27" s="26" t="s">
        <v>20</v>
      </c>
      <c r="G27" s="27">
        <v>44682</v>
      </c>
      <c r="H27" s="27">
        <v>46508</v>
      </c>
      <c r="I27" s="28" t="str">
        <f>IF(G27='[1]Endividamento 1T24'!$G$20,"1","")</f>
        <v/>
      </c>
      <c r="J27" s="28"/>
    </row>
    <row r="28" spans="2:10" s="22" customFormat="1" x14ac:dyDescent="0.35">
      <c r="B28" s="48"/>
      <c r="C28" s="98" t="s">
        <v>21</v>
      </c>
      <c r="D28" s="30" t="s">
        <v>22</v>
      </c>
      <c r="E28" s="31">
        <v>0</v>
      </c>
      <c r="F28" s="34" t="s">
        <v>23</v>
      </c>
      <c r="G28" s="33">
        <v>44013</v>
      </c>
      <c r="H28" s="33">
        <v>45839</v>
      </c>
      <c r="I28" s="28" t="str">
        <f>IF(G28='[1]Endividamento 1T24'!$G$20,"1","")</f>
        <v/>
      </c>
      <c r="J28" s="28"/>
    </row>
    <row r="29" spans="2:10" s="22" customFormat="1" x14ac:dyDescent="0.35">
      <c r="B29" s="48"/>
      <c r="C29" s="98"/>
      <c r="D29" s="30" t="s">
        <v>110</v>
      </c>
      <c r="E29" s="31">
        <v>51.408999999999999</v>
      </c>
      <c r="F29" s="34" t="s">
        <v>24</v>
      </c>
      <c r="G29" s="33">
        <v>44287</v>
      </c>
      <c r="H29" s="33">
        <v>46113</v>
      </c>
      <c r="I29" s="28" t="str">
        <f>IF(G29='[1]Endividamento 1T24'!$G$20,"1","")</f>
        <v/>
      </c>
      <c r="J29" s="28"/>
    </row>
    <row r="30" spans="2:10" s="22" customFormat="1" x14ac:dyDescent="0.35">
      <c r="B30" s="48"/>
      <c r="C30" s="98"/>
      <c r="D30" s="30" t="s">
        <v>105</v>
      </c>
      <c r="E30" s="31">
        <v>60.9</v>
      </c>
      <c r="F30" s="34" t="s">
        <v>20</v>
      </c>
      <c r="G30" s="33">
        <v>44682</v>
      </c>
      <c r="H30" s="33">
        <v>46508</v>
      </c>
      <c r="I30" s="28" t="str">
        <f>IF(G30='[1]Endividamento 1T24'!$G$20,"1","")</f>
        <v/>
      </c>
      <c r="J30" s="28"/>
    </row>
    <row r="31" spans="2:10" s="22" customFormat="1" x14ac:dyDescent="0.35">
      <c r="B31" s="48"/>
      <c r="C31" s="98"/>
      <c r="D31" s="30" t="s">
        <v>106</v>
      </c>
      <c r="E31" s="31">
        <v>212.285</v>
      </c>
      <c r="F31" s="34" t="s">
        <v>126</v>
      </c>
      <c r="G31" s="96" t="s">
        <v>128</v>
      </c>
      <c r="H31" s="96" t="s">
        <v>129</v>
      </c>
      <c r="I31" s="28"/>
      <c r="J31" s="28"/>
    </row>
    <row r="32" spans="2:10" s="22" customFormat="1" x14ac:dyDescent="0.35">
      <c r="B32" s="48"/>
      <c r="C32" s="29" t="s">
        <v>25</v>
      </c>
      <c r="D32" s="24" t="s">
        <v>114</v>
      </c>
      <c r="E32" s="25">
        <v>375.75599999999997</v>
      </c>
      <c r="F32" s="26" t="s">
        <v>26</v>
      </c>
      <c r="G32" s="27">
        <v>43435</v>
      </c>
      <c r="H32" s="27">
        <v>47088</v>
      </c>
      <c r="I32" s="28" t="str">
        <f>IF(G32='[1]Endividamento 1T24'!$G$20,"1","")</f>
        <v/>
      </c>
      <c r="J32" s="28"/>
    </row>
    <row r="33" spans="2:10" s="22" customFormat="1" x14ac:dyDescent="0.35">
      <c r="B33" s="48"/>
      <c r="C33" s="49" t="s">
        <v>27</v>
      </c>
      <c r="D33" s="30" t="s">
        <v>114</v>
      </c>
      <c r="E33" s="31">
        <v>661.37800000000004</v>
      </c>
      <c r="F33" s="34" t="s">
        <v>130</v>
      </c>
      <c r="G33" s="33">
        <v>45536</v>
      </c>
      <c r="H33" s="33">
        <v>47362</v>
      </c>
      <c r="I33" s="28" t="str">
        <f>IF(G33='[1]Endividamento 1T24'!$G$20,"1","")</f>
        <v/>
      </c>
      <c r="J33" s="28"/>
    </row>
    <row r="34" spans="2:10" s="22" customFormat="1" x14ac:dyDescent="0.35">
      <c r="B34" s="48"/>
      <c r="C34" s="102" t="s">
        <v>28</v>
      </c>
      <c r="D34" s="24" t="s">
        <v>110</v>
      </c>
      <c r="E34" s="25">
        <v>30.427</v>
      </c>
      <c r="F34" s="26" t="s">
        <v>18</v>
      </c>
      <c r="G34" s="27">
        <v>45261</v>
      </c>
      <c r="H34" s="27">
        <v>47088</v>
      </c>
      <c r="I34" s="28" t="str">
        <f>IF(G34='[1]Endividamento 1T24'!$G$20,"1","")</f>
        <v/>
      </c>
      <c r="J34" s="28"/>
    </row>
    <row r="35" spans="2:10" s="22" customFormat="1" x14ac:dyDescent="0.35">
      <c r="B35" s="48"/>
      <c r="C35" s="102"/>
      <c r="D35" s="24" t="s">
        <v>109</v>
      </c>
      <c r="E35" s="25">
        <v>50.207000000000001</v>
      </c>
      <c r="F35" s="26" t="s">
        <v>20</v>
      </c>
      <c r="G35" s="27">
        <v>44682</v>
      </c>
      <c r="H35" s="27">
        <v>46508</v>
      </c>
      <c r="I35" s="28" t="str">
        <f>IF(G35='[1]Endividamento 1T24'!$G$20,"1","")</f>
        <v/>
      </c>
      <c r="J35" s="28"/>
    </row>
    <row r="36" spans="2:10" s="22" customFormat="1" x14ac:dyDescent="0.35">
      <c r="B36" s="48"/>
      <c r="C36" s="102"/>
      <c r="D36" s="24" t="s">
        <v>105</v>
      </c>
      <c r="E36" s="25">
        <v>48.113999999999997</v>
      </c>
      <c r="F36" s="26" t="s">
        <v>126</v>
      </c>
      <c r="G36" s="27">
        <v>45536</v>
      </c>
      <c r="H36" s="27">
        <v>47362</v>
      </c>
      <c r="I36" s="28" t="str">
        <f>IF(G36='[1]Endividamento 1T24'!$G$20,"1","")</f>
        <v/>
      </c>
      <c r="J36" s="28"/>
    </row>
    <row r="37" spans="2:10" s="22" customFormat="1" x14ac:dyDescent="0.35">
      <c r="B37" s="48"/>
      <c r="C37" s="102"/>
      <c r="D37" s="24" t="s">
        <v>22</v>
      </c>
      <c r="E37" s="25">
        <v>0</v>
      </c>
      <c r="F37" s="26" t="s">
        <v>23</v>
      </c>
      <c r="G37" s="27">
        <v>44013</v>
      </c>
      <c r="H37" s="27">
        <v>45839</v>
      </c>
      <c r="I37" s="28"/>
      <c r="J37" s="28"/>
    </row>
    <row r="38" spans="2:10" s="22" customFormat="1" x14ac:dyDescent="0.35">
      <c r="B38" s="35"/>
      <c r="C38" s="50" t="s">
        <v>29</v>
      </c>
      <c r="D38" s="30" t="s">
        <v>112</v>
      </c>
      <c r="E38" s="31">
        <v>601.24300000000005</v>
      </c>
      <c r="F38" s="34" t="s">
        <v>30</v>
      </c>
      <c r="G38" s="33">
        <v>43800</v>
      </c>
      <c r="H38" s="33">
        <v>52932</v>
      </c>
      <c r="I38" s="28" t="str">
        <f>IF(G38='[1]Endividamento 1T24'!$G$20,"1","")</f>
        <v/>
      </c>
      <c r="J38" s="28"/>
    </row>
    <row r="39" spans="2:10" s="22" customFormat="1" x14ac:dyDescent="0.35">
      <c r="B39" s="35"/>
      <c r="C39" s="51" t="s">
        <v>31</v>
      </c>
      <c r="D39" s="24" t="s">
        <v>115</v>
      </c>
      <c r="E39" s="25">
        <v>81.347999999999999</v>
      </c>
      <c r="F39" s="26" t="s">
        <v>32</v>
      </c>
      <c r="G39" s="27">
        <v>43344</v>
      </c>
      <c r="H39" s="27">
        <v>45901</v>
      </c>
      <c r="I39" s="28" t="str">
        <f>IF(G39='[1]Endividamento 1T24'!$G$20,"1","")</f>
        <v/>
      </c>
      <c r="J39" s="28"/>
    </row>
    <row r="40" spans="2:10" s="22" customFormat="1" x14ac:dyDescent="0.35">
      <c r="B40" s="35"/>
      <c r="C40" s="51" t="s">
        <v>31</v>
      </c>
      <c r="D40" s="24" t="s">
        <v>113</v>
      </c>
      <c r="E40" s="25">
        <v>162.56299999999999</v>
      </c>
      <c r="F40" s="26" t="s">
        <v>122</v>
      </c>
      <c r="G40" s="27">
        <v>45444</v>
      </c>
      <c r="H40" s="27">
        <v>11110</v>
      </c>
      <c r="I40" s="28"/>
      <c r="J40" s="28"/>
    </row>
    <row r="41" spans="2:10" s="22" customFormat="1" x14ac:dyDescent="0.35">
      <c r="B41" s="52"/>
      <c r="C41" s="53" t="s">
        <v>33</v>
      </c>
      <c r="D41" s="54" t="s">
        <v>112</v>
      </c>
      <c r="E41" s="31">
        <v>923.77300000000002</v>
      </c>
      <c r="F41" s="55" t="s">
        <v>34</v>
      </c>
      <c r="G41" s="56">
        <v>43435</v>
      </c>
      <c r="H41" s="56">
        <v>47150</v>
      </c>
      <c r="I41" s="28" t="str">
        <f>IF(G41='[1]Endividamento 1T24'!$G$20,"1","")</f>
        <v/>
      </c>
      <c r="J41" s="28"/>
    </row>
    <row r="42" spans="2:10" s="22" customFormat="1" x14ac:dyDescent="0.35">
      <c r="B42" s="52"/>
      <c r="C42" s="57" t="s">
        <v>35</v>
      </c>
      <c r="D42" s="58" t="s">
        <v>115</v>
      </c>
      <c r="E42" s="25">
        <v>60.499000000000002</v>
      </c>
      <c r="F42" s="26" t="s">
        <v>32</v>
      </c>
      <c r="G42" s="59">
        <v>43344</v>
      </c>
      <c r="H42" s="59">
        <v>45901</v>
      </c>
      <c r="I42" s="28" t="str">
        <f>IF(G42='[1]Endividamento 1T24'!$G$20,"1","")</f>
        <v/>
      </c>
      <c r="J42" s="28"/>
    </row>
    <row r="43" spans="2:10" s="22" customFormat="1" x14ac:dyDescent="0.35">
      <c r="B43" s="52"/>
      <c r="C43" s="51" t="s">
        <v>35</v>
      </c>
      <c r="D43" s="24" t="s">
        <v>113</v>
      </c>
      <c r="E43" s="25">
        <v>105.173</v>
      </c>
      <c r="F43" s="26" t="s">
        <v>122</v>
      </c>
      <c r="G43" s="27">
        <v>45444</v>
      </c>
      <c r="H43" s="27">
        <v>11110</v>
      </c>
      <c r="I43" s="28"/>
      <c r="J43" s="28"/>
    </row>
    <row r="44" spans="2:10" s="22" customFormat="1" x14ac:dyDescent="0.35">
      <c r="B44" s="48"/>
      <c r="C44" s="49" t="s">
        <v>36</v>
      </c>
      <c r="D44" s="54" t="s">
        <v>112</v>
      </c>
      <c r="E44" s="49">
        <v>27.536999999999999</v>
      </c>
      <c r="F44" s="34" t="s">
        <v>122</v>
      </c>
      <c r="G44" s="33">
        <v>45444</v>
      </c>
      <c r="H44" s="33">
        <v>11110</v>
      </c>
      <c r="I44" s="28"/>
      <c r="J44" s="28"/>
    </row>
    <row r="45" spans="2:10" s="22" customFormat="1" x14ac:dyDescent="0.35">
      <c r="B45" s="60"/>
      <c r="C45" s="100" t="s">
        <v>37</v>
      </c>
      <c r="D45" s="24" t="s">
        <v>22</v>
      </c>
      <c r="E45" s="25">
        <v>0</v>
      </c>
      <c r="F45" s="26" t="s">
        <v>23</v>
      </c>
      <c r="G45" s="27">
        <v>44013</v>
      </c>
      <c r="H45" s="27">
        <v>45839</v>
      </c>
      <c r="I45" s="28" t="str">
        <f>IF(G45='[1]Endividamento 1T24'!$G$20,"1","")</f>
        <v/>
      </c>
      <c r="J45" s="28"/>
    </row>
    <row r="46" spans="2:10" s="22" customFormat="1" x14ac:dyDescent="0.35">
      <c r="B46" s="48"/>
      <c r="C46" s="100"/>
      <c r="D46" s="24" t="s">
        <v>111</v>
      </c>
      <c r="E46" s="25">
        <v>51.408999999999999</v>
      </c>
      <c r="F46" s="26" t="s">
        <v>38</v>
      </c>
      <c r="G46" s="27">
        <v>44287</v>
      </c>
      <c r="H46" s="27">
        <v>46113</v>
      </c>
      <c r="I46" s="28" t="str">
        <f>IF(G46='[1]Endividamento 1T24'!$G$20,"1","")</f>
        <v/>
      </c>
      <c r="J46" s="28"/>
    </row>
    <row r="47" spans="2:10" s="22" customFormat="1" x14ac:dyDescent="0.35">
      <c r="B47" s="48"/>
      <c r="C47" s="100"/>
      <c r="D47" s="24" t="s">
        <v>109</v>
      </c>
      <c r="E47" s="25">
        <v>35.506</v>
      </c>
      <c r="F47" s="61" t="s">
        <v>20</v>
      </c>
      <c r="G47" s="27">
        <v>44682</v>
      </c>
      <c r="H47" s="27">
        <v>46508</v>
      </c>
      <c r="I47" s="28" t="str">
        <f>IF(G47='[1]Endividamento 1T24'!$G$20,"1","")</f>
        <v/>
      </c>
      <c r="J47" s="28"/>
    </row>
    <row r="48" spans="2:10" s="22" customFormat="1" x14ac:dyDescent="0.35">
      <c r="B48" s="48"/>
      <c r="C48" s="94"/>
      <c r="D48" s="24" t="s">
        <v>110</v>
      </c>
      <c r="E48" s="25">
        <v>100.447</v>
      </c>
      <c r="F48" s="61" t="s">
        <v>126</v>
      </c>
      <c r="G48" s="27">
        <v>45536</v>
      </c>
      <c r="H48" s="27">
        <v>47362</v>
      </c>
      <c r="I48" s="28"/>
      <c r="J48" s="28"/>
    </row>
    <row r="49" spans="2:10" s="22" customFormat="1" x14ac:dyDescent="0.35">
      <c r="B49" s="48"/>
      <c r="C49" s="49" t="s">
        <v>39</v>
      </c>
      <c r="D49" s="30" t="s">
        <v>112</v>
      </c>
      <c r="E49" s="31">
        <v>801.38099999999997</v>
      </c>
      <c r="F49" s="34" t="s">
        <v>40</v>
      </c>
      <c r="G49" s="33">
        <v>43344</v>
      </c>
      <c r="H49" s="33">
        <v>46997</v>
      </c>
      <c r="I49" s="28" t="str">
        <f>IF(G49='[1]Endividamento 1T24'!$G$20,"1","")</f>
        <v/>
      </c>
      <c r="J49" s="28"/>
    </row>
    <row r="50" spans="2:10" s="22" customFormat="1" x14ac:dyDescent="0.35">
      <c r="B50" s="48"/>
      <c r="C50" s="29" t="s">
        <v>41</v>
      </c>
      <c r="D50" s="24" t="s">
        <v>42</v>
      </c>
      <c r="E50" s="25">
        <v>722.38599999999997</v>
      </c>
      <c r="F50" s="61" t="s">
        <v>43</v>
      </c>
      <c r="G50" s="27">
        <v>44743</v>
      </c>
      <c r="H50" s="27">
        <v>46569</v>
      </c>
      <c r="I50" s="28" t="str">
        <f>IF(G50='[1]Endividamento 1T24'!$G$20,"1","")</f>
        <v/>
      </c>
      <c r="J50" s="28"/>
    </row>
    <row r="51" spans="2:10" s="22" customFormat="1" x14ac:dyDescent="0.35">
      <c r="B51" s="48"/>
      <c r="C51" s="49" t="s">
        <v>44</v>
      </c>
      <c r="D51" s="30" t="s">
        <v>112</v>
      </c>
      <c r="E51" s="31">
        <v>243.06899999999999</v>
      </c>
      <c r="F51" s="62" t="s">
        <v>45</v>
      </c>
      <c r="G51" s="33">
        <v>44682</v>
      </c>
      <c r="H51" s="33">
        <v>46508</v>
      </c>
      <c r="I51" s="28" t="str">
        <f>IF(G51='[1]Endividamento 1T24'!$G$20,"1","")</f>
        <v/>
      </c>
      <c r="J51" s="28"/>
    </row>
    <row r="52" spans="2:10" s="22" customFormat="1" x14ac:dyDescent="0.35">
      <c r="B52" s="48"/>
      <c r="C52" s="29" t="s">
        <v>46</v>
      </c>
      <c r="D52" s="24" t="s">
        <v>112</v>
      </c>
      <c r="E52" s="25">
        <v>1261.03</v>
      </c>
      <c r="F52" s="36" t="s">
        <v>40</v>
      </c>
      <c r="G52" s="27">
        <v>43344</v>
      </c>
      <c r="H52" s="27">
        <v>46997</v>
      </c>
      <c r="I52" s="28" t="str">
        <f>IF(G52='[1]Endividamento 1T24'!$G$20,"1","")</f>
        <v/>
      </c>
      <c r="J52" s="28"/>
    </row>
    <row r="53" spans="2:10" s="22" customFormat="1" x14ac:dyDescent="0.35">
      <c r="B53" s="35"/>
      <c r="C53" s="98" t="s">
        <v>47</v>
      </c>
      <c r="D53" s="30" t="s">
        <v>48</v>
      </c>
      <c r="E53" s="31">
        <v>2.177</v>
      </c>
      <c r="F53" s="34" t="s">
        <v>49</v>
      </c>
      <c r="G53" s="33">
        <v>41913</v>
      </c>
      <c r="H53" s="33">
        <v>47392</v>
      </c>
      <c r="I53" s="28" t="str">
        <f>IF(G53='[1]Endividamento 1T24'!$G$20,"1","")</f>
        <v/>
      </c>
      <c r="J53" s="28"/>
    </row>
    <row r="54" spans="2:10" s="22" customFormat="1" x14ac:dyDescent="0.35">
      <c r="B54" s="35"/>
      <c r="C54" s="98"/>
      <c r="D54" s="30" t="s">
        <v>50</v>
      </c>
      <c r="E54" s="31">
        <v>0.78600000000000003</v>
      </c>
      <c r="F54" s="63" t="s">
        <v>51</v>
      </c>
      <c r="G54" s="33">
        <v>42461</v>
      </c>
      <c r="H54" s="33">
        <v>46113</v>
      </c>
      <c r="I54" s="28" t="str">
        <f>IF(G54='[1]Endividamento 1T24'!$G$20,"1","")</f>
        <v/>
      </c>
      <c r="J54" s="28"/>
    </row>
    <row r="55" spans="2:10" s="22" customFormat="1" x14ac:dyDescent="0.35">
      <c r="B55" s="35"/>
      <c r="C55" s="98"/>
      <c r="D55" s="30" t="s">
        <v>113</v>
      </c>
      <c r="E55" s="31">
        <v>51.411000000000001</v>
      </c>
      <c r="F55" s="32" t="s">
        <v>17</v>
      </c>
      <c r="G55" s="33">
        <v>44287</v>
      </c>
      <c r="H55" s="33">
        <v>46113</v>
      </c>
      <c r="I55" s="28" t="str">
        <f>IF(G55='[1]Endividamento 1T24'!$G$20,"1","")</f>
        <v/>
      </c>
      <c r="J55" s="28"/>
    </row>
    <row r="56" spans="2:10" s="22" customFormat="1" x14ac:dyDescent="0.35">
      <c r="B56" s="35"/>
      <c r="C56" s="51" t="s">
        <v>52</v>
      </c>
      <c r="D56" s="24" t="s">
        <v>53</v>
      </c>
      <c r="E56" s="25">
        <v>0.17199999999999999</v>
      </c>
      <c r="F56" s="26">
        <v>9.5000000000000001E-2</v>
      </c>
      <c r="G56" s="27">
        <v>38412</v>
      </c>
      <c r="H56" s="27">
        <v>45717</v>
      </c>
      <c r="I56" s="28" t="str">
        <f>IF(G56='[1]Endividamento 1T24'!$G$20,"1","")</f>
        <v/>
      </c>
      <c r="J56" s="28"/>
    </row>
    <row r="57" spans="2:10" s="22" customFormat="1" x14ac:dyDescent="0.35">
      <c r="B57" s="35"/>
      <c r="C57" s="51" t="s">
        <v>52</v>
      </c>
      <c r="D57" s="24" t="s">
        <v>54</v>
      </c>
      <c r="E57" s="25">
        <v>0.41199999999999998</v>
      </c>
      <c r="F57" s="26">
        <v>9.5000000000000001E-2</v>
      </c>
      <c r="G57" s="27">
        <v>38412</v>
      </c>
      <c r="H57" s="27">
        <v>45717</v>
      </c>
      <c r="I57" s="28" t="str">
        <f>IF(G57='[1]Endividamento 1T24'!$G$20,"1","")</f>
        <v/>
      </c>
      <c r="J57" s="28"/>
    </row>
    <row r="58" spans="2:10" s="22" customFormat="1" x14ac:dyDescent="0.35">
      <c r="B58" s="35"/>
      <c r="C58" s="50" t="s">
        <v>55</v>
      </c>
      <c r="D58" s="30" t="s">
        <v>112</v>
      </c>
      <c r="E58" s="31">
        <v>748.95600000000002</v>
      </c>
      <c r="F58" s="34" t="s">
        <v>30</v>
      </c>
      <c r="G58" s="33">
        <v>43800</v>
      </c>
      <c r="H58" s="33">
        <v>52932</v>
      </c>
      <c r="I58" s="28" t="str">
        <f>IF(G58='[1]Endividamento 1T24'!$G$20,"1","")</f>
        <v/>
      </c>
      <c r="J58" s="28"/>
    </row>
    <row r="59" spans="2:10" s="22" customFormat="1" x14ac:dyDescent="0.35">
      <c r="B59" s="35"/>
      <c r="C59" s="51" t="s">
        <v>123</v>
      </c>
      <c r="D59" s="24" t="s">
        <v>114</v>
      </c>
      <c r="E59" s="25">
        <v>45.899000000000001</v>
      </c>
      <c r="F59" s="26" t="s">
        <v>122</v>
      </c>
      <c r="G59" s="27">
        <v>45444</v>
      </c>
      <c r="H59" s="27">
        <v>11110</v>
      </c>
      <c r="I59" s="28"/>
      <c r="J59" s="28"/>
    </row>
    <row r="60" spans="2:10" s="22" customFormat="1" x14ac:dyDescent="0.35">
      <c r="B60" s="35"/>
      <c r="C60" s="50" t="s">
        <v>124</v>
      </c>
      <c r="D60" s="30" t="s">
        <v>114</v>
      </c>
      <c r="E60" s="31">
        <v>45.887999999999998</v>
      </c>
      <c r="F60" s="34" t="s">
        <v>122</v>
      </c>
      <c r="G60" s="33">
        <v>45444</v>
      </c>
      <c r="H60" s="33">
        <v>11110</v>
      </c>
      <c r="I60" s="28"/>
      <c r="J60" s="28"/>
    </row>
    <row r="61" spans="2:10" s="22" customFormat="1" x14ac:dyDescent="0.35">
      <c r="B61" s="35"/>
      <c r="C61" s="51" t="s">
        <v>131</v>
      </c>
      <c r="D61" s="24" t="s">
        <v>112</v>
      </c>
      <c r="E61" s="25">
        <v>50.064999999999998</v>
      </c>
      <c r="F61" s="26" t="s">
        <v>132</v>
      </c>
      <c r="G61" s="27">
        <v>45536</v>
      </c>
      <c r="H61" s="27">
        <v>46631</v>
      </c>
      <c r="I61" s="28"/>
      <c r="J61" s="28"/>
    </row>
    <row r="62" spans="2:10" ht="14" customHeight="1" collapsed="1" x14ac:dyDescent="0.35">
      <c r="C62" s="50" t="s">
        <v>145</v>
      </c>
      <c r="D62" s="30" t="s">
        <v>146</v>
      </c>
      <c r="E62" s="31">
        <v>29.096</v>
      </c>
      <c r="F62" s="34" t="s">
        <v>122</v>
      </c>
      <c r="G62" s="33">
        <v>45627</v>
      </c>
      <c r="H62" s="33">
        <v>45992</v>
      </c>
    </row>
    <row r="63" spans="2:10" ht="13" customHeight="1" x14ac:dyDescent="0.35">
      <c r="C63" s="51" t="s">
        <v>147</v>
      </c>
      <c r="D63" s="24" t="s">
        <v>148</v>
      </c>
      <c r="E63" s="25">
        <v>93.89</v>
      </c>
      <c r="F63" s="26" t="s">
        <v>149</v>
      </c>
      <c r="G63" s="27">
        <v>45597</v>
      </c>
      <c r="H63" s="106">
        <v>45962</v>
      </c>
    </row>
    <row r="64" spans="2:10" x14ac:dyDescent="0.35">
      <c r="C64" s="101" t="s">
        <v>101</v>
      </c>
      <c r="D64" s="101"/>
      <c r="E64" s="64">
        <f>SUM(E20:E63)</f>
        <v>8919.8859999999986</v>
      </c>
      <c r="F64" s="65"/>
      <c r="G64" s="66"/>
      <c r="H64" s="67"/>
    </row>
    <row r="65" spans="3:10" collapsed="1" x14ac:dyDescent="0.35">
      <c r="E65" s="47"/>
      <c r="F65" s="93"/>
    </row>
    <row r="66" spans="3:10" x14ac:dyDescent="0.35">
      <c r="C66" s="99" t="s">
        <v>102</v>
      </c>
      <c r="D66" s="99"/>
      <c r="E66" s="99"/>
      <c r="F66" s="99"/>
      <c r="G66" s="99"/>
      <c r="H66" s="99"/>
    </row>
    <row r="67" spans="3:10" x14ac:dyDescent="0.35">
      <c r="C67" s="19" t="str">
        <f>C19</f>
        <v>Company</v>
      </c>
      <c r="D67" s="20" t="str">
        <f t="shared" ref="D67:H67" si="0">D19</f>
        <v>Contract</v>
      </c>
      <c r="E67" s="20" t="str">
        <f t="shared" si="0"/>
        <v>Amount 4Q24 (R$ MM)</v>
      </c>
      <c r="F67" s="20" t="str">
        <f t="shared" si="0"/>
        <v>Rate</v>
      </c>
      <c r="G67" s="21" t="str">
        <f t="shared" si="0"/>
        <v>Issue Date</v>
      </c>
      <c r="H67" s="21" t="str">
        <f t="shared" si="0"/>
        <v>Maturity Date</v>
      </c>
    </row>
    <row r="68" spans="3:10" s="22" customFormat="1" x14ac:dyDescent="0.35">
      <c r="C68" s="100" t="s">
        <v>56</v>
      </c>
      <c r="D68" s="24" t="s">
        <v>57</v>
      </c>
      <c r="E68" s="68">
        <v>103.753</v>
      </c>
      <c r="F68" s="36" t="s">
        <v>58</v>
      </c>
      <c r="G68" s="27">
        <v>41244</v>
      </c>
      <c r="H68" s="27">
        <v>47939</v>
      </c>
      <c r="I68" s="28"/>
      <c r="J68" s="28"/>
    </row>
    <row r="69" spans="3:10" s="22" customFormat="1" x14ac:dyDescent="0.35">
      <c r="C69" s="100"/>
      <c r="D69" s="24" t="s">
        <v>59</v>
      </c>
      <c r="E69" s="68">
        <v>41.66</v>
      </c>
      <c r="F69" s="36" t="s">
        <v>58</v>
      </c>
      <c r="G69" s="27">
        <v>41244</v>
      </c>
      <c r="H69" s="27">
        <v>47939</v>
      </c>
      <c r="I69" s="28"/>
      <c r="J69" s="28"/>
    </row>
    <row r="70" spans="3:10" s="22" customFormat="1" x14ac:dyDescent="0.35">
      <c r="C70" s="100"/>
      <c r="D70" s="24" t="s">
        <v>60</v>
      </c>
      <c r="E70" s="68">
        <v>4.7</v>
      </c>
      <c r="F70" s="36" t="s">
        <v>58</v>
      </c>
      <c r="G70" s="27">
        <v>41244</v>
      </c>
      <c r="H70" s="27">
        <v>47939</v>
      </c>
      <c r="I70" s="28"/>
      <c r="J70" s="28"/>
    </row>
    <row r="71" spans="3:10" s="22" customFormat="1" x14ac:dyDescent="0.35">
      <c r="C71" s="100"/>
      <c r="D71" s="24" t="s">
        <v>61</v>
      </c>
      <c r="E71" s="68">
        <v>1.32</v>
      </c>
      <c r="F71" s="36" t="s">
        <v>62</v>
      </c>
      <c r="G71" s="27">
        <v>41244</v>
      </c>
      <c r="H71" s="27">
        <v>47939</v>
      </c>
      <c r="I71" s="28"/>
      <c r="J71" s="28"/>
    </row>
    <row r="72" spans="3:10" s="22" customFormat="1" x14ac:dyDescent="0.35">
      <c r="C72" s="100"/>
      <c r="D72" s="24" t="s">
        <v>113</v>
      </c>
      <c r="E72" s="68">
        <v>187.565</v>
      </c>
      <c r="F72" s="36" t="s">
        <v>63</v>
      </c>
      <c r="G72" s="27">
        <v>41791</v>
      </c>
      <c r="H72" s="27">
        <v>46722</v>
      </c>
      <c r="I72" s="28"/>
      <c r="J72" s="28"/>
    </row>
    <row r="73" spans="3:10" s="22" customFormat="1" x14ac:dyDescent="0.35">
      <c r="C73" s="50" t="s">
        <v>64</v>
      </c>
      <c r="D73" s="30" t="s">
        <v>112</v>
      </c>
      <c r="E73" s="69">
        <v>621.21799999999996</v>
      </c>
      <c r="F73" s="32" t="s">
        <v>45</v>
      </c>
      <c r="G73" s="33">
        <v>44470</v>
      </c>
      <c r="H73" s="33">
        <v>46997</v>
      </c>
      <c r="I73" s="28"/>
      <c r="J73" s="28"/>
    </row>
    <row r="74" spans="3:10" s="22" customFormat="1" x14ac:dyDescent="0.35">
      <c r="C74" s="29" t="s">
        <v>65</v>
      </c>
      <c r="D74" s="24" t="s">
        <v>66</v>
      </c>
      <c r="E74" s="68">
        <v>42.018000000000001</v>
      </c>
      <c r="F74" s="36" t="s">
        <v>67</v>
      </c>
      <c r="G74" s="27">
        <v>39539</v>
      </c>
      <c r="H74" s="27">
        <v>46631</v>
      </c>
      <c r="I74" s="28"/>
      <c r="J74" s="28"/>
    </row>
    <row r="75" spans="3:10" s="22" customFormat="1" x14ac:dyDescent="0.35">
      <c r="C75" s="98" t="s">
        <v>68</v>
      </c>
      <c r="D75" s="30" t="s">
        <v>69</v>
      </c>
      <c r="E75" s="69">
        <v>121.898</v>
      </c>
      <c r="F75" s="32" t="s">
        <v>70</v>
      </c>
      <c r="G75" s="33">
        <v>44805</v>
      </c>
      <c r="H75" s="33">
        <v>47362</v>
      </c>
      <c r="I75" s="28"/>
      <c r="J75" s="28"/>
    </row>
    <row r="76" spans="3:10" s="22" customFormat="1" x14ac:dyDescent="0.35">
      <c r="C76" s="98"/>
      <c r="D76" s="70" t="s">
        <v>71</v>
      </c>
      <c r="E76" s="69">
        <v>369.89299999999997</v>
      </c>
      <c r="F76" s="32" t="s">
        <v>70</v>
      </c>
      <c r="G76" s="33">
        <v>44805</v>
      </c>
      <c r="H76" s="33">
        <v>47362</v>
      </c>
      <c r="I76" s="28"/>
      <c r="J76" s="28"/>
    </row>
    <row r="77" spans="3:10" s="22" customFormat="1" x14ac:dyDescent="0.35">
      <c r="C77" s="100" t="s">
        <v>72</v>
      </c>
      <c r="D77" s="71" t="s">
        <v>73</v>
      </c>
      <c r="E77" s="68">
        <v>3.2730000000000001</v>
      </c>
      <c r="F77" s="36" t="s">
        <v>74</v>
      </c>
      <c r="G77" s="27">
        <v>39873</v>
      </c>
      <c r="H77" s="27">
        <v>45748</v>
      </c>
      <c r="I77" s="28"/>
      <c r="J77" s="28"/>
    </row>
    <row r="78" spans="3:10" s="22" customFormat="1" collapsed="1" x14ac:dyDescent="0.35">
      <c r="C78" s="100"/>
      <c r="D78" s="24" t="s">
        <v>75</v>
      </c>
      <c r="E78" s="68">
        <v>0.44500000000000001</v>
      </c>
      <c r="F78" s="36" t="s">
        <v>76</v>
      </c>
      <c r="G78" s="27">
        <v>40391</v>
      </c>
      <c r="H78" s="27">
        <v>45748</v>
      </c>
      <c r="I78" s="28"/>
      <c r="J78" s="28"/>
    </row>
    <row r="79" spans="3:10" s="22" customFormat="1" x14ac:dyDescent="0.35">
      <c r="C79" s="98" t="s">
        <v>77</v>
      </c>
      <c r="D79" s="30" t="s">
        <v>78</v>
      </c>
      <c r="E79" s="69">
        <v>0.83099999999999996</v>
      </c>
      <c r="F79" s="32" t="s">
        <v>74</v>
      </c>
      <c r="G79" s="33">
        <v>39873</v>
      </c>
      <c r="H79" s="33">
        <v>45658</v>
      </c>
      <c r="I79" s="28"/>
      <c r="J79" s="28"/>
    </row>
    <row r="80" spans="3:10" s="22" customFormat="1" x14ac:dyDescent="0.35">
      <c r="C80" s="98"/>
      <c r="D80" s="30" t="s">
        <v>79</v>
      </c>
      <c r="E80" s="69">
        <v>0.182</v>
      </c>
      <c r="F80" s="32" t="s">
        <v>76</v>
      </c>
      <c r="G80" s="33">
        <v>40391</v>
      </c>
      <c r="H80" s="33">
        <v>45658</v>
      </c>
      <c r="I80" s="28"/>
      <c r="J80" s="28"/>
    </row>
    <row r="81" spans="3:10" s="22" customFormat="1" x14ac:dyDescent="0.35">
      <c r="C81" s="29" t="s">
        <v>80</v>
      </c>
      <c r="D81" s="24" t="s">
        <v>81</v>
      </c>
      <c r="E81" s="68">
        <v>104.797</v>
      </c>
      <c r="F81" s="36" t="s">
        <v>82</v>
      </c>
      <c r="G81" s="27">
        <v>43221</v>
      </c>
      <c r="H81" s="27">
        <v>45778</v>
      </c>
      <c r="I81" s="28"/>
      <c r="J81" s="28"/>
    </row>
    <row r="82" spans="3:10" s="22" customFormat="1" x14ac:dyDescent="0.35">
      <c r="C82" s="50" t="s">
        <v>83</v>
      </c>
      <c r="D82" s="30" t="s">
        <v>114</v>
      </c>
      <c r="E82" s="69">
        <v>201.60400000000001</v>
      </c>
      <c r="F82" s="32" t="s">
        <v>84</v>
      </c>
      <c r="G82" s="33">
        <v>43282</v>
      </c>
      <c r="H82" s="33">
        <v>45839</v>
      </c>
      <c r="I82" s="28"/>
      <c r="J82" s="28"/>
    </row>
    <row r="83" spans="3:10" s="22" customFormat="1" x14ac:dyDescent="0.35">
      <c r="C83" s="100" t="s">
        <v>85</v>
      </c>
      <c r="D83" s="24" t="s">
        <v>86</v>
      </c>
      <c r="E83" s="68">
        <v>42.143000000000001</v>
      </c>
      <c r="F83" s="36" t="s">
        <v>87</v>
      </c>
      <c r="G83" s="27">
        <v>42430</v>
      </c>
      <c r="H83" s="27">
        <v>48488</v>
      </c>
      <c r="I83" s="28"/>
      <c r="J83" s="28"/>
    </row>
    <row r="84" spans="3:10" s="22" customFormat="1" x14ac:dyDescent="0.35">
      <c r="C84" s="100"/>
      <c r="D84" s="24" t="s">
        <v>88</v>
      </c>
      <c r="E84" s="68">
        <v>12.84</v>
      </c>
      <c r="F84" s="36" t="s">
        <v>89</v>
      </c>
      <c r="G84" s="27">
        <v>43800</v>
      </c>
      <c r="H84" s="27">
        <v>48488</v>
      </c>
      <c r="I84" s="28"/>
      <c r="J84" s="28"/>
    </row>
    <row r="85" spans="3:10" s="22" customFormat="1" x14ac:dyDescent="0.35">
      <c r="C85" s="98" t="s">
        <v>90</v>
      </c>
      <c r="D85" s="30" t="s">
        <v>86</v>
      </c>
      <c r="E85" s="69">
        <v>23.279</v>
      </c>
      <c r="F85" s="32" t="s">
        <v>87</v>
      </c>
      <c r="G85" s="33">
        <v>42430</v>
      </c>
      <c r="H85" s="33">
        <v>48488</v>
      </c>
      <c r="I85" s="28"/>
      <c r="J85" s="28"/>
    </row>
    <row r="86" spans="3:10" s="22" customFormat="1" x14ac:dyDescent="0.35">
      <c r="C86" s="98"/>
      <c r="D86" s="30" t="s">
        <v>88</v>
      </c>
      <c r="E86" s="69">
        <v>7.33</v>
      </c>
      <c r="F86" s="32" t="s">
        <v>89</v>
      </c>
      <c r="G86" s="33">
        <v>43800</v>
      </c>
      <c r="H86" s="33">
        <v>48488</v>
      </c>
      <c r="I86" s="28"/>
      <c r="J86" s="28"/>
    </row>
    <row r="87" spans="3:10" s="22" customFormat="1" x14ac:dyDescent="0.35">
      <c r="C87" s="100" t="s">
        <v>91</v>
      </c>
      <c r="D87" s="24" t="s">
        <v>86</v>
      </c>
      <c r="E87" s="68">
        <v>35.594999999999999</v>
      </c>
      <c r="F87" s="36" t="s">
        <v>87</v>
      </c>
      <c r="G87" s="27">
        <v>42430</v>
      </c>
      <c r="H87" s="27">
        <v>48488</v>
      </c>
      <c r="I87" s="28"/>
      <c r="J87" s="28"/>
    </row>
    <row r="88" spans="3:10" s="22" customFormat="1" x14ac:dyDescent="0.35">
      <c r="C88" s="100"/>
      <c r="D88" s="24" t="s">
        <v>88</v>
      </c>
      <c r="E88" s="68">
        <v>9.077</v>
      </c>
      <c r="F88" s="36" t="s">
        <v>89</v>
      </c>
      <c r="G88" s="27">
        <v>43800</v>
      </c>
      <c r="H88" s="27">
        <v>48488</v>
      </c>
      <c r="I88" s="28"/>
      <c r="J88" s="28"/>
    </row>
    <row r="89" spans="3:10" s="22" customFormat="1" x14ac:dyDescent="0.35">
      <c r="C89" s="98" t="s">
        <v>92</v>
      </c>
      <c r="D89" s="30" t="s">
        <v>86</v>
      </c>
      <c r="E89" s="69">
        <v>54.621000000000002</v>
      </c>
      <c r="F89" s="32" t="s">
        <v>87</v>
      </c>
      <c r="G89" s="33">
        <v>42430</v>
      </c>
      <c r="H89" s="33">
        <v>48488</v>
      </c>
      <c r="I89" s="28"/>
      <c r="J89" s="28"/>
    </row>
    <row r="90" spans="3:10" s="22" customFormat="1" x14ac:dyDescent="0.35">
      <c r="C90" s="98"/>
      <c r="D90" s="30" t="s">
        <v>88</v>
      </c>
      <c r="E90" s="69">
        <v>10.048</v>
      </c>
      <c r="F90" s="32" t="s">
        <v>89</v>
      </c>
      <c r="G90" s="33">
        <v>43800</v>
      </c>
      <c r="H90" s="33">
        <v>48488</v>
      </c>
      <c r="I90" s="28"/>
      <c r="J90" s="28"/>
    </row>
    <row r="91" spans="3:10" s="22" customFormat="1" x14ac:dyDescent="0.35">
      <c r="C91" s="100" t="s">
        <v>93</v>
      </c>
      <c r="D91" s="24" t="s">
        <v>86</v>
      </c>
      <c r="E91" s="68">
        <v>29.837</v>
      </c>
      <c r="F91" s="36" t="s">
        <v>87</v>
      </c>
      <c r="G91" s="27">
        <v>42430</v>
      </c>
      <c r="H91" s="27">
        <v>48488</v>
      </c>
      <c r="I91" s="28"/>
      <c r="J91" s="28"/>
    </row>
    <row r="92" spans="3:10" s="22" customFormat="1" x14ac:dyDescent="0.35">
      <c r="C92" s="100"/>
      <c r="D92" s="24" t="s">
        <v>88</v>
      </c>
      <c r="E92" s="68">
        <v>11.259</v>
      </c>
      <c r="F92" s="36" t="s">
        <v>89</v>
      </c>
      <c r="G92" s="27">
        <v>43800</v>
      </c>
      <c r="H92" s="27">
        <v>48488</v>
      </c>
      <c r="I92" s="28"/>
      <c r="J92" s="28"/>
    </row>
    <row r="93" spans="3:10" s="22" customFormat="1" x14ac:dyDescent="0.35">
      <c r="C93" s="98" t="s">
        <v>94</v>
      </c>
      <c r="D93" s="30" t="s">
        <v>112</v>
      </c>
      <c r="E93" s="69">
        <v>25.126000000000001</v>
      </c>
      <c r="F93" s="32" t="s">
        <v>118</v>
      </c>
      <c r="G93" s="33">
        <v>45292</v>
      </c>
      <c r="H93" s="33" t="s">
        <v>120</v>
      </c>
      <c r="I93" s="28"/>
      <c r="J93" s="28"/>
    </row>
    <row r="94" spans="3:10" s="22" customFormat="1" x14ac:dyDescent="0.35">
      <c r="C94" s="98"/>
      <c r="D94" s="30" t="s">
        <v>117</v>
      </c>
      <c r="E94" s="69">
        <v>69.680000000000007</v>
      </c>
      <c r="F94" s="32" t="s">
        <v>95</v>
      </c>
      <c r="G94" s="33" t="s">
        <v>119</v>
      </c>
      <c r="H94" s="33" t="s">
        <v>121</v>
      </c>
      <c r="I94" s="28"/>
      <c r="J94" s="28"/>
    </row>
    <row r="95" spans="3:10" s="22" customFormat="1" x14ac:dyDescent="0.35">
      <c r="C95" s="100" t="s">
        <v>96</v>
      </c>
      <c r="D95" s="24" t="s">
        <v>112</v>
      </c>
      <c r="E95" s="68">
        <v>54.414000000000001</v>
      </c>
      <c r="F95" s="36" t="s">
        <v>118</v>
      </c>
      <c r="G95" s="27">
        <v>45292</v>
      </c>
      <c r="H95" s="27" t="s">
        <v>120</v>
      </c>
      <c r="I95" s="28"/>
      <c r="J95" s="28"/>
    </row>
    <row r="96" spans="3:10" s="22" customFormat="1" x14ac:dyDescent="0.35">
      <c r="C96" s="100"/>
      <c r="D96" s="24" t="s">
        <v>116</v>
      </c>
      <c r="E96" s="68">
        <v>95.641000000000005</v>
      </c>
      <c r="F96" s="36" t="s">
        <v>95</v>
      </c>
      <c r="G96" s="27" t="s">
        <v>119</v>
      </c>
      <c r="H96" s="27" t="s">
        <v>121</v>
      </c>
      <c r="I96" s="28"/>
      <c r="J96" s="28"/>
    </row>
    <row r="97" spans="3:10" s="22" customFormat="1" x14ac:dyDescent="0.35">
      <c r="C97" s="50" t="s">
        <v>97</v>
      </c>
      <c r="D97" s="30" t="s">
        <v>133</v>
      </c>
      <c r="E97" s="69">
        <v>126.181</v>
      </c>
      <c r="F97" s="32" t="s">
        <v>134</v>
      </c>
      <c r="G97" s="33">
        <v>45536</v>
      </c>
      <c r="H97" s="33">
        <v>46631</v>
      </c>
      <c r="I97" s="28"/>
      <c r="J97" s="28"/>
    </row>
    <row r="98" spans="3:10" ht="4.5" customHeight="1" x14ac:dyDescent="0.35">
      <c r="C98" s="72"/>
      <c r="D98" s="73"/>
      <c r="E98" s="74"/>
      <c r="F98" s="75"/>
      <c r="G98" s="76"/>
      <c r="H98" s="77"/>
    </row>
    <row r="99" spans="3:10" x14ac:dyDescent="0.35">
      <c r="C99" s="103" t="s">
        <v>99</v>
      </c>
      <c r="D99" s="103"/>
      <c r="E99" s="78">
        <f>SUM(E68:E97)</f>
        <v>2412.2280000000001</v>
      </c>
      <c r="F99" s="79"/>
      <c r="G99" s="46"/>
      <c r="H99" s="67"/>
    </row>
    <row r="100" spans="3:10" ht="4.5" customHeight="1" x14ac:dyDescent="0.35">
      <c r="E100" s="80"/>
    </row>
    <row r="101" spans="3:10" x14ac:dyDescent="0.35">
      <c r="C101" s="81" t="s">
        <v>98</v>
      </c>
      <c r="D101" s="82"/>
      <c r="E101" s="64">
        <f>E99+E64+E16</f>
        <v>12683.070999999998</v>
      </c>
      <c r="F101" s="83"/>
      <c r="G101" s="66"/>
      <c r="H101" s="84"/>
    </row>
    <row r="102" spans="3:10" x14ac:dyDescent="0.35">
      <c r="C102" s="85"/>
      <c r="D102" s="86"/>
      <c r="E102" s="87"/>
      <c r="F102" s="88"/>
      <c r="G102" s="89"/>
      <c r="H102" s="89"/>
    </row>
    <row r="103" spans="3:10" x14ac:dyDescent="0.35">
      <c r="C103" s="90" t="s">
        <v>103</v>
      </c>
      <c r="D103" s="91"/>
      <c r="E103" s="92"/>
    </row>
    <row r="104" spans="3:10" x14ac:dyDescent="0.35">
      <c r="C104" s="90" t="s">
        <v>104</v>
      </c>
      <c r="E104" s="92"/>
    </row>
    <row r="105" spans="3:10" x14ac:dyDescent="0.35">
      <c r="E105" s="92"/>
    </row>
    <row r="106" spans="3:10" x14ac:dyDescent="0.35">
      <c r="E106" s="92"/>
    </row>
  </sheetData>
  <mergeCells count="26">
    <mergeCell ref="C91:C92"/>
    <mergeCell ref="C99:D99"/>
    <mergeCell ref="C79:C80"/>
    <mergeCell ref="C83:C84"/>
    <mergeCell ref="C85:C86"/>
    <mergeCell ref="C87:C88"/>
    <mergeCell ref="C89:C90"/>
    <mergeCell ref="C95:C96"/>
    <mergeCell ref="C93:C94"/>
    <mergeCell ref="C77:C78"/>
    <mergeCell ref="C26:C27"/>
    <mergeCell ref="C28:C31"/>
    <mergeCell ref="C34:C37"/>
    <mergeCell ref="C45:C47"/>
    <mergeCell ref="C64:D64"/>
    <mergeCell ref="C66:H66"/>
    <mergeCell ref="C68:C72"/>
    <mergeCell ref="C75:C76"/>
    <mergeCell ref="C53:C55"/>
    <mergeCell ref="C22:C25"/>
    <mergeCell ref="C6:H6"/>
    <mergeCell ref="C12:C13"/>
    <mergeCell ref="C16:D16"/>
    <mergeCell ref="C18:H18"/>
    <mergeCell ref="C8:C9"/>
    <mergeCell ref="C10:C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Debt 3Q24</vt:lpstr>
    </vt:vector>
  </TitlesOfParts>
  <Company>Alupar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Tavares de Goes</dc:creator>
  <cp:lastModifiedBy>Luis Eduardo Molon</cp:lastModifiedBy>
  <dcterms:created xsi:type="dcterms:W3CDTF">2024-04-26T11:13:16Z</dcterms:created>
  <dcterms:modified xsi:type="dcterms:W3CDTF">2025-02-24T14:24:00Z</dcterms:modified>
</cp:coreProperties>
</file>