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scnas01\workgroup\Diretoria\Relacao com investidores\03. Divulgação de Resultados\2024\2T24\07. Planilha Dinâmica\"/>
    </mc:Choice>
  </mc:AlternateContent>
  <xr:revisionPtr revIDLastSave="0" documentId="13_ncr:1_{A1D34E9A-BD7B-4476-AA09-962644A72E81}" xr6:coauthVersionLast="47" xr6:coauthVersionMax="47" xr10:uidLastSave="{00000000-0000-0000-0000-000000000000}"/>
  <bookViews>
    <workbookView xWindow="-120" yWindow="-120" windowWidth="20730" windowHeight="11160" tabRatio="812" xr2:uid="{7064FCB1-68F9-4EEB-8EEA-F66793D389F4}"/>
  </bookViews>
  <sheets>
    <sheet name="Index" sheetId="7" r:id="rId1"/>
    <sheet name="Indic. Operac. " sheetId="33" r:id="rId2"/>
    <sheet name="Receita líquida" sheetId="29" r:id="rId3"/>
    <sheet name="DRE por Região" sheetId="23" r:id="rId4"/>
    <sheet name="DRE ex IFRS-16" sheetId="36" r:id="rId5"/>
    <sheet name="DRE Contábil" sheetId="21" r:id="rId6"/>
    <sheet name="Balanço Patr." sheetId="30" r:id="rId7"/>
    <sheet name="Estr. de Capital" sheetId="25" r:id="rId8"/>
    <sheet name="Capex" sheetId="32" r:id="rId9"/>
    <sheet name="IFRS-16 Ajustes" sheetId="28" r:id="rId10"/>
  </sheets>
  <definedNames>
    <definedName name="CIQWBGuid" hidden="1">"b315e233-aaf1-4a38-b6f5-00e3df79f053"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"04/25/2023 14:00:43"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EBE60A9F_330A_4C4F_B35A_9CAC6076E068_.wvu.Rows" localSheetId="5" hidden="1">'DRE Contábil'!#REF!</definedName>
    <definedName name="Z_EBE60A9F_330A_4C4F_B35A_9CAC6076E068_.wvu.Rows" localSheetId="4" hidden="1">'DRE ex IFRS-16'!#REF!</definedName>
  </definedNames>
  <calcPr calcId="181029"/>
  <customWorkbookViews>
    <customWorkbookView name="Bruno Romero de Oliveira - Modo de exibição pessoal" guid="{4A820CE4-FBD1-47DF-A572-477AF058BE8C}" mergeInterval="0" personalView="1" xWindow="2" yWindow="2" windowWidth="1364" windowHeight="726" activeSheetId="6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Marcel Guimarães de Moraes - Modo de exibição pessoal" guid="{EBE60A9F-330A-4C4F-B35A-9CAC6076E068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9" i="28" l="1"/>
  <c r="AA11" i="29"/>
  <c r="Z39" i="28" l="1"/>
  <c r="Z5" i="25"/>
  <c r="Z4" i="25"/>
  <c r="Z11" i="29"/>
  <c r="Y11" i="29" l="1"/>
  <c r="X50" i="23"/>
  <c r="X8" i="36"/>
  <c r="E4" i="30"/>
  <c r="Q15" i="21"/>
  <c r="P15" i="21"/>
  <c r="O15" i="21"/>
  <c r="N15" i="21"/>
  <c r="W12" i="21"/>
  <c r="W13" i="21"/>
  <c r="X19" i="29"/>
  <c r="X11" i="29"/>
  <c r="W3" i="25"/>
  <c r="X3" i="25" l="1"/>
  <c r="X18" i="29"/>
  <c r="W27" i="33"/>
  <c r="S3" i="32" l="1"/>
  <c r="U3" i="25"/>
  <c r="E9" i="30"/>
  <c r="E15" i="30"/>
  <c r="E24" i="30"/>
  <c r="E33" i="30"/>
  <c r="E38" i="30"/>
  <c r="E25" i="21"/>
  <c r="F25" i="21"/>
  <c r="J25" i="21"/>
  <c r="U24" i="36"/>
  <c r="U25" i="36" s="1"/>
  <c r="R25" i="36"/>
  <c r="S25" i="36"/>
  <c r="T25" i="36"/>
  <c r="T49" i="23"/>
  <c r="T50" i="23" s="1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E45" i="30" l="1"/>
  <c r="E21" i="30"/>
</calcChain>
</file>

<file path=xl/sharedStrings.xml><?xml version="1.0" encoding="utf-8"?>
<sst xmlns="http://schemas.openxmlformats.org/spreadsheetml/2006/main" count="580" uniqueCount="194">
  <si>
    <t>Total</t>
  </si>
  <si>
    <t>Smart Fit</t>
  </si>
  <si>
    <t>Brasil</t>
  </si>
  <si>
    <t>México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</si>
  <si>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</si>
  <si>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</si>
  <si>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</si>
  <si>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</si>
  <si>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</si>
  <si>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</si>
  <si>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</si>
  <si>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</si>
  <si>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</si>
  <si>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</si>
  <si>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</si>
  <si>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</si>
  <si>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</si>
  <si>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</si>
  <si>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</si>
  <si>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</si>
  <si>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</si>
  <si>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</si>
  <si>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</si>
  <si>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</si>
  <si>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</si>
  <si>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</si>
  <si>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</si>
  <si>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</si>
  <si>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</si>
  <si>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</si>
  <si>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</si>
  <si>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</si>
  <si>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</si>
  <si>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</si>
  <si>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</si>
  <si>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</si>
  <si>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</si>
  <si>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</si>
  <si>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</si>
  <si>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</si>
  <si>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</si>
  <si>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</si>
  <si>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</si>
  <si>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</si>
  <si>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</si>
  <si>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</si>
  <si>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</si>
  <si>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</si>
  <si>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</si>
  <si>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</si>
  <si>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</si>
  <si>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</si>
  <si>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</si>
  <si>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</si>
  <si>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</si>
  <si>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</si>
  <si>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</si>
  <si>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</si>
  <si>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Eliminação</t>
  </si>
  <si>
    <t>EBITDA Excluindo Itens Extraordinários</t>
  </si>
  <si>
    <t>Margem EBITDA Excluindo Itens Extraordinários</t>
  </si>
  <si>
    <t>Caixa e Equivalentes</t>
  </si>
  <si>
    <t>Dívida Bruta</t>
  </si>
  <si>
    <t>Divida Bancária e Debentures - Curto Prazo</t>
  </si>
  <si>
    <t>Dívida Bancária e Debentures - Longo Prazo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</si>
  <si>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</si>
  <si>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</si>
  <si>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</si>
  <si>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</si>
  <si>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</si>
  <si>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</si>
  <si>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</si>
  <si>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</si>
  <si>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</si>
  <si>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</si>
  <si>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</si>
  <si>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</si>
  <si>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</si>
  <si>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</si>
  <si>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</si>
  <si>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</si>
  <si>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</si>
  <si>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</si>
  <si>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</si>
  <si>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</si>
  <si>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</si>
  <si>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</si>
  <si>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</si>
  <si>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</si>
  <si>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</si>
  <si>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</si>
  <si>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</si>
  <si>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</si>
  <si>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</si>
  <si>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</si>
  <si>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</si>
  <si>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</si>
  <si>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</si>
  <si>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</si>
  <si>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</si>
  <si>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</si>
  <si>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</si>
  <si>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t>Outros América Latina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</si>
  <si>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</si>
  <si>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</si>
  <si>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</si>
  <si>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</si>
  <si>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</si>
  <si>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</si>
  <si>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</si>
  <si>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</si>
  <si>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</si>
  <si>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</si>
  <si>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</si>
  <si>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</si>
  <si>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</si>
  <si>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</si>
  <si>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</si>
  <si>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</si>
  <si>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</si>
  <si>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</si>
  <si>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</si>
  <si>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</si>
  <si>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</si>
  <si>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</si>
  <si>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</si>
  <si>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</si>
  <si>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r>
      <t>Outros Am.Latina</t>
    </r>
    <r>
      <rPr>
        <vertAlign val="superscript"/>
        <sz val="9"/>
        <color theme="1"/>
        <rFont val="Tahoma"/>
        <family val="2"/>
      </rPr>
      <t>3</t>
    </r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</si>
  <si>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</si>
  <si>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</si>
  <si>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</si>
  <si>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t/>
  </si>
  <si>
    <t>3T22</t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</si>
  <si>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</si>
  <si>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</si>
  <si>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t>Custo Caixa dos Serviços Prestados (ex IFRS-16)</t>
  </si>
  <si>
    <t>Despesas Gerais e Administrativas Gerenciais (ex IFRS-16)</t>
  </si>
  <si>
    <t>Lucro antes do Resultado Financeiro e Impostos</t>
  </si>
  <si>
    <t>1T23</t>
  </si>
  <si>
    <r>
      <t>Receita Líquida por Marca e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</si>
  <si>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Outros Am.Latina</t>
    </r>
    <r>
      <rPr>
        <vertAlign val="superscript"/>
        <sz val="10.1"/>
        <color theme="1"/>
        <rFont val="Tahoma"/>
        <family val="2"/>
      </rPr>
      <t>2</t>
    </r>
  </si>
  <si>
    <r>
      <t>Receita Líquida por Natureza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         </t>
    </r>
    <r>
      <rPr>
        <sz val="9"/>
        <rFont val="Tahoma"/>
        <family val="2"/>
      </rPr>
      <t>(R$ milhão)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</si>
  <si>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No 1T23, a Companhia adquiriu 100% da operação do Panamá e da Costa Rica, portanto, consolidando seus resultados e balanço patrimonial nas demonstrações financeiras da companhia a partir de 2023</t>
    </r>
  </si>
  <si>
    <r>
      <t>DRE por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</si>
  <si>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</si>
  <si>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Exclui Depreciação e Amortização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</si>
  <si>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</si>
  <si>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 IFRS-16</t>
    </r>
  </si>
  <si>
    <r>
      <t>Despesas Gerais e Administrativas</t>
    </r>
    <r>
      <rPr>
        <vertAlign val="superscript"/>
        <sz val="9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</si>
  <si>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</si>
  <si>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Tahoma"/>
        <family val="2"/>
      </rPr>
      <t>Inclui depreciação e amortização e gastos pré-operacionais</t>
    </r>
  </si>
  <si>
    <r>
      <t>Balanco Patrimonial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 IFRS-16</t>
    </r>
  </si>
  <si>
    <r>
      <t>Capex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</si>
  <si>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do Custo Contábil com Custo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</si>
  <si>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das Despesas Contábeis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</si>
  <si>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>2T23</t>
  </si>
  <si>
    <r>
      <t>Itens Extraordinários</t>
    </r>
    <r>
      <rPr>
        <i/>
        <vertAlign val="superscript"/>
        <sz val="10"/>
        <color rgb="FF000000"/>
        <rFont val="Tahoma"/>
        <family val="2"/>
      </rPr>
      <t>2</t>
    </r>
  </si>
  <si>
    <t>Passivo de arrendamento - equipamentos</t>
  </si>
  <si>
    <t>Dívida Líquida</t>
  </si>
  <si>
    <r>
      <t>Despesas</t>
    </r>
    <r>
      <rPr>
        <vertAlign val="superscript"/>
        <sz val="9"/>
        <color rgb="FF000000"/>
        <rFont val="Tahoma"/>
        <family val="2"/>
      </rPr>
      <t>2</t>
    </r>
  </si>
  <si>
    <t>3T23</t>
  </si>
  <si>
    <t>Dívida Líquida ajustada</t>
  </si>
  <si>
    <t>4T23</t>
  </si>
  <si>
    <t>1T24</t>
  </si>
  <si>
    <t>2T24</t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</si>
  <si>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“Bio Ritmo e outras” inclui 27 unidades Bio Ritmo, 1 unidade O2 e 1 unidade Nation</t>
    </r>
  </si>
  <si>
    <r>
      <t>Bio Ritmo e outras</t>
    </r>
    <r>
      <rPr>
        <vertAlign val="superscript"/>
        <sz val="9"/>
        <color theme="1"/>
        <rFont val="Tahoma"/>
        <family val="2"/>
      </rPr>
      <t>4</t>
    </r>
  </si>
  <si>
    <r>
      <t>Digital</t>
    </r>
    <r>
      <rPr>
        <b/>
        <vertAlign val="superscript"/>
        <sz val="9"/>
        <color theme="1"/>
        <rFont val="Tahoma"/>
        <family val="2"/>
      </rPr>
      <t>5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</si>
  <si>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Inclui a receita do Queima Diaria, Nutri e Outros</t>
    </r>
  </si>
  <si>
    <r>
      <t>Outros</t>
    </r>
    <r>
      <rPr>
        <b/>
        <vertAlign val="superscript"/>
        <sz val="10.1"/>
        <color theme="1"/>
        <rFont val="Tahoma"/>
        <family val="2"/>
      </rPr>
      <t>4,5</t>
    </r>
  </si>
  <si>
    <r>
      <t>Eliminação</t>
    </r>
    <r>
      <rPr>
        <vertAlign val="superscript"/>
        <sz val="9"/>
        <color theme="1"/>
        <rFont val="Tahoma"/>
        <family val="2"/>
      </rPr>
      <t>6</t>
    </r>
  </si>
  <si>
    <r>
      <rPr>
        <vertAlign val="superscript"/>
        <sz val="9"/>
        <color theme="1"/>
        <rFont val="Tahoma"/>
        <family val="2"/>
      </rPr>
      <t>6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</si>
  <si>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Bio Ritmo e outras</t>
    </r>
    <r>
      <rPr>
        <vertAlign val="superscript"/>
        <sz val="9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</si>
  <si>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“Bio Ritmo e outras” inclui as operações da Bio Ritmo, O2 e da Nation; </t>
    </r>
  </si>
  <si>
    <t>Eliminação²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</si>
  <si>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América Latina” inclui as academias próprias na Argentina, Chile, Colômbia, Costa Rica, Paraguai, Peru, Panamá e Uruguai. Para franquias, inclui El Salvador, Equador, Guatemala, República Dominicana e Honduras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</si>
  <si>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A região “Outros Am. Latina” considera somente operações próprias controladas na região (Argentina, Chile, Colômbia, Costa Rica, Panamá, Paraguai e Peru). A partir do 4T23, a região também inclui a operação própria controlada no Uruguai</t>
    </r>
  </si>
  <si>
    <r>
      <rPr>
        <vertAlign val="superscript"/>
        <sz val="9"/>
        <color theme="1"/>
        <rFont val="Tahoma"/>
        <family val="2"/>
      </rPr>
      <t xml:space="preserve">2 </t>
    </r>
    <r>
      <rPr>
        <sz val="9"/>
        <color theme="1"/>
        <rFont val="Tahoma"/>
        <family val="2"/>
      </rPr>
      <t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ganho de R$ 176,6 M auferido com a reavaliação da participação existente de 50% no Panamá, devido à aquisição do controle dessa operação, feita de acordo com as normas contábeis vigentes no período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</si>
  <si>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</si>
  <si>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Outras</t>
    </r>
    <r>
      <rPr>
        <vertAlign val="superscript"/>
        <sz val="10.1"/>
        <color theme="1"/>
        <rFont val="Tahoma"/>
        <family val="2"/>
      </rPr>
      <t>4</t>
    </r>
  </si>
  <si>
    <r>
      <t>Mensalidade</t>
    </r>
    <r>
      <rPr>
        <vertAlign val="superscript"/>
        <sz val="10.1"/>
        <color theme="1"/>
        <rFont val="Tahoma"/>
        <family val="2"/>
      </rPr>
      <t>5</t>
    </r>
  </si>
  <si>
    <r>
      <rPr>
        <vertAlign val="superscript"/>
        <sz val="9"/>
        <rFont val="Tahoma"/>
        <family val="2"/>
      </rPr>
      <t>3</t>
    </r>
    <r>
      <rPr>
        <sz val="9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 anho de R$ 176,6 M auferido com a reavaliação da participação existente de 50% no Panamá, devido à aquisição do controle dessa operação, feita de acordo com as normas contábeis vigentes no período</t>
    </r>
  </si>
  <si>
    <r>
      <t>Despesas com Vendas</t>
    </r>
    <r>
      <rPr>
        <b/>
        <vertAlign val="superscript"/>
        <sz val="9.8000000000000007"/>
        <color theme="1"/>
        <rFont val="Tahoma"/>
        <family val="2"/>
      </rPr>
      <t>2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</si>
  <si>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Studios 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</si>
  <si>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Inclui royalties recebidos de franquias no Brasil e internacionais, exceto México, Colômbia e outras marcas operadas pela Companhia no Brasil</t>
    </r>
  </si>
  <si>
    <r>
      <t>Caixa e Endividamento</t>
    </r>
    <r>
      <rPr>
        <b/>
        <vertAlign val="superscript"/>
        <sz val="9"/>
        <rFont val="Tahoma"/>
        <family val="2"/>
      </rPr>
      <t>1,2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</si>
  <si>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 xml:space="preserve">(1) “Dívida Bruta” considera empréstimos, financiamentos e arrendamento operacional (excluindo arrendamento de imóveis) com instituições financeiras, de curto e longo prazo; </t>
  </si>
  <si>
    <t xml:space="preserve">(2) “Dívida líquida”, considera “Dívida Bruta” menos “Caixa e Garantias”; </t>
  </si>
  <si>
    <t>(3) “Outros Passivos e Ativos” utiliza a definição das debêntures da Companhia referentes a outros itens a serem considerados no cálculo da dívida líquida, incluindo mas não se limitando a contraprestações contingentes e instrumentos financeiros derivativos, tais como parcelas a pagar de aquisições realizadas, opções de compra e venda de acionistas minoritários e/ou swap de taxa de juros</t>
  </si>
  <si>
    <r>
      <t>Outros passivos e ativos</t>
    </r>
    <r>
      <rPr>
        <vertAlign val="superscript"/>
        <sz val="9"/>
        <color theme="1"/>
        <rFont val="Tahoma"/>
        <family val="2"/>
      </rPr>
      <t>3</t>
    </r>
  </si>
  <si>
    <t>(4) “Dívida Liquida Ajustada / EBITDA LTM”, considera o indicador “Dívida Líquida Ajustada” dividido pelo “EBITDA LTM”, utilizando a definição de dívida líquida e EBITDA das debêntures da Companhia. Para mais detalhes, vide escritura das debêntures</t>
  </si>
  <si>
    <r>
      <t>Dívida Liquida Ajustada / EBITDA LTM</t>
    </r>
    <r>
      <rPr>
        <b/>
        <vertAlign val="superscript"/>
        <sz val="9"/>
        <color theme="1"/>
        <rFont val="Tahoma"/>
        <family val="2"/>
      </rPr>
      <t>4</t>
    </r>
  </si>
  <si>
    <r>
      <t>Alavancagem Financeira</t>
    </r>
    <r>
      <rPr>
        <b/>
        <vertAlign val="superscript"/>
        <sz val="9"/>
        <color theme="1"/>
        <rFont val="Tahoma"/>
        <family val="2"/>
      </rPr>
      <t>5</t>
    </r>
  </si>
  <si>
    <t>(5) “Alavancagem Financeira”, considera o indicador “Dívida Líquida Ajustada” dividido pelo “EBITDA LTM”, desconsiderando todos os efeitos do IFRS-16 em relação aos arrendamentos mercantis referentes ao aluguel das academias e escritórios no "EBITDA LTM"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</si>
</sst>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#,##0;\(#,##0\)"/>
    <numFmt numFmtId="179" formatCode="_-* #,##0.00\ _p_t_a_-;\-* #,##0.00\ _p_t_a_-;_-* &quot;-&quot;??\ _p_t_a_-;_-@_-"/>
    <numFmt numFmtId="180" formatCode="0.00\x;\(0.00\x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sz val="10.8"/>
      <name val="Tahoma"/>
      <family val="2"/>
    </font>
    <font>
      <sz val="8"/>
      <name val="Courier New"/>
      <family val="3"/>
    </font>
    <font>
      <sz val="9"/>
      <color rgb="FFFF0000"/>
      <name val="Tahoma"/>
      <family val="2"/>
    </font>
    <font>
      <vertAlign val="superscript"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3" fillId="0" borderId="0" xfId="0" applyNumberFormat="1" applyFont="1" applyAlignment="1">
      <alignment vertical="center"/>
    </xf>
    <xf numFmtId="168" fontId="13" fillId="0" borderId="0" xfId="1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15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4" fillId="0" borderId="0" xfId="0" applyNumberFormat="1" applyFont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3" fillId="0" borderId="0" xfId="2" applyNumberFormat="1" applyFont="1" applyFill="1" applyAlignment="1">
      <alignment horizontal="center" vertical="center"/>
    </xf>
    <xf numFmtId="175" fontId="19" fillId="0" borderId="0" xfId="2" applyNumberFormat="1" applyFont="1" applyFill="1" applyAlignment="1">
      <alignment horizontal="left"/>
    </xf>
    <xf numFmtId="175" fontId="17" fillId="0" borderId="15" xfId="2" applyNumberFormat="1" applyFont="1" applyFill="1" applyBorder="1" applyAlignment="1">
      <alignment horizontal="center" vertical="center"/>
    </xf>
    <xf numFmtId="175" fontId="19" fillId="0" borderId="0" xfId="0" applyNumberFormat="1" applyFont="1" applyAlignment="1">
      <alignment horizontal="left"/>
    </xf>
    <xf numFmtId="175" fontId="13" fillId="0" borderId="0" xfId="0" applyNumberFormat="1" applyFont="1" applyAlignment="1">
      <alignment vertical="center"/>
    </xf>
    <xf numFmtId="175" fontId="13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6" fontId="4" fillId="0" borderId="0" xfId="1" applyNumberFormat="1" applyFont="1" applyFill="1" applyAlignment="1">
      <alignment horizontal="center"/>
    </xf>
    <xf numFmtId="178" fontId="0" fillId="0" borderId="0" xfId="0" applyNumberFormat="1"/>
    <xf numFmtId="178" fontId="2" fillId="0" borderId="0" xfId="0" applyNumberFormat="1" applyFont="1"/>
    <xf numFmtId="167" fontId="6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177" fontId="2" fillId="0" borderId="0" xfId="0" applyNumberFormat="1" applyFont="1"/>
    <xf numFmtId="168" fontId="6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80" fontId="0" fillId="0" borderId="0" xfId="0" applyNumberFormat="1" applyAlignment="1">
      <alignment horizontal="center"/>
    </xf>
    <xf numFmtId="165" fontId="0" fillId="0" borderId="0" xfId="0" applyNumberFormat="1"/>
    <xf numFmtId="0" fontId="29" fillId="0" borderId="0" xfId="0" applyFont="1" applyAlignment="1">
      <alignment horizontal="center"/>
    </xf>
    <xf numFmtId="167" fontId="24" fillId="4" borderId="8" xfId="1" applyNumberFormat="1" applyFont="1" applyFill="1" applyBorder="1" applyAlignment="1">
      <alignment horizontal="center" vertical="center"/>
    </xf>
    <xf numFmtId="170" fontId="29" fillId="0" borderId="0" xfId="0" applyNumberFormat="1" applyFont="1" applyAlignment="1">
      <alignment horizontal="center"/>
    </xf>
    <xf numFmtId="170" fontId="24" fillId="4" borderId="8" xfId="1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/>
    </xf>
    <xf numFmtId="166" fontId="29" fillId="0" borderId="0" xfId="1" applyNumberFormat="1" applyFont="1" applyAlignment="1">
      <alignment horizontal="center"/>
    </xf>
    <xf numFmtId="167" fontId="11" fillId="0" borderId="0" xfId="1" applyNumberFormat="1" applyFont="1" applyFill="1" applyBorder="1" applyAlignment="1">
      <alignment horizontal="center"/>
    </xf>
    <xf numFmtId="167" fontId="5" fillId="0" borderId="12" xfId="1" applyNumberFormat="1" applyFont="1" applyFill="1" applyBorder="1" applyAlignment="1">
      <alignment horizontal="center"/>
    </xf>
    <xf numFmtId="167" fontId="11" fillId="0" borderId="0" xfId="1" applyNumberFormat="1" applyFont="1" applyFill="1" applyAlignment="1">
      <alignment horizontal="center"/>
    </xf>
    <xf numFmtId="167" fontId="5" fillId="0" borderId="13" xfId="1" applyNumberFormat="1" applyFont="1" applyFill="1" applyBorder="1" applyAlignment="1">
      <alignment horizontal="center"/>
    </xf>
    <xf numFmtId="167" fontId="5" fillId="0" borderId="0" xfId="1" applyNumberFormat="1" applyFont="1" applyFill="1" applyAlignment="1">
      <alignment horizontal="center"/>
    </xf>
    <xf numFmtId="177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0" fillId="0" borderId="0" xfId="2" applyNumberFormat="1" applyFont="1"/>
  </cellXfs>
  <cellStyles count="24">
    <cellStyle name="Comma 2" xfId="3" xr:uid="{C488013D-9C09-42B9-A356-681095C11205}"/>
    <cellStyle name="Comma 2 2" xfId="12" xr:uid="{B472D064-E11B-4502-A31C-A5BEF7674AE3}"/>
    <cellStyle name="Comma 2 2 2" xfId="21" xr:uid="{7385DF6B-FFFB-4CAC-BFBA-797A0720F7F3}"/>
    <cellStyle name="Comma 2 3" xfId="6" xr:uid="{8CFAF0BD-080C-46F4-8B4B-7FC6A9C03E69}"/>
    <cellStyle name="Comma 2 3 2" xfId="18" xr:uid="{98AB6F4C-CFA3-4BB9-8B68-01E234BBF428}"/>
    <cellStyle name="Millares [0] 2 3" xfId="15" xr:uid="{8B4C30E0-D865-4912-90B1-7A4BE316E721}"/>
    <cellStyle name="Normal" xfId="0" builtinId="0"/>
    <cellStyle name="Normal 2" xfId="9" xr:uid="{835829EE-E08C-407D-9A9A-9DD458A3AD9D}"/>
    <cellStyle name="Normal 2 10" xfId="4" xr:uid="{3E8E97D8-76F0-437B-A675-5408B7AD27C7}"/>
    <cellStyle name="Normal 2 2" xfId="7" xr:uid="{99301000-0B66-4C6A-B8F0-E38428F0C18A}"/>
    <cellStyle name="Normal 8" xfId="8" xr:uid="{E39D4614-87C1-4A45-97A8-7FEE683EDA3E}"/>
    <cellStyle name="Porcentagem" xfId="2" builtinId="5"/>
    <cellStyle name="Vírgula" xfId="1" builtinId="3"/>
    <cellStyle name="Vírgula 2" xfId="5" xr:uid="{A7D6C315-0E46-4C02-B692-ED1FA7CFA9B2}"/>
    <cellStyle name="Vírgula 2 2" xfId="11" xr:uid="{E7F43AAB-6D89-4B13-8B46-78611FCDF9C1}"/>
    <cellStyle name="Vírgula 2 2 2" xfId="20" xr:uid="{EC090F4B-B57A-4401-8E87-3AF967CD4F43}"/>
    <cellStyle name="Vírgula 2 3" xfId="17" xr:uid="{AC0CF177-3A44-4614-BC0B-A14C08F31280}"/>
    <cellStyle name="Vírgula 3" xfId="10" xr:uid="{9223738B-C24D-499C-BB36-ADFC4C3D50FA}"/>
    <cellStyle name="Vírgula 3 2" xfId="19" xr:uid="{828AE75D-82C9-4E72-BE1B-0BBFAB6A5C7D}"/>
    <cellStyle name="Vírgula 4" xfId="13" xr:uid="{FC9C5D43-D673-4355-8A5C-06D088721E6A}"/>
    <cellStyle name="Vírgula 4 2" xfId="22" xr:uid="{412F8FD3-D1BE-4C3C-B447-3CBC855A5A95}"/>
    <cellStyle name="Vírgula 5" xfId="14" xr:uid="{554A98D5-F806-4D62-9552-5C5E2FDBB1F1}"/>
    <cellStyle name="Vírgula 5 2" xfId="23" xr:uid="{683A2BE9-EE87-455E-B50A-20B7C98DAEE9}"/>
    <cellStyle name="Vírgula 6" xfId="16" xr:uid="{8C8BA2E0-D9AB-4D55-942B-5BEF023763BB}"/>
  </cellStyles>
  <dxfs count="0"/>
  <tableStyles count="1" defaultTableStyle="TableStyleMedium2" defaultPivotStyle="PivotStyleLight16">
    <tableStyle name="Invisible" pivot="0" table="0" count="0" xr9:uid="{31C361BC-67A0-4F5A-96ED-1479AC193B59}"/>
  </tableStyles>
  <colors>
    <mruColors>
      <color rgb="FF99FF66"/>
      <color rgb="FF62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'!A1"/><Relationship Id="rId3" Type="http://schemas.openxmlformats.org/officeDocument/2006/relationships/hyperlink" Target="#'DRE por Regi&#227;o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'!A1"/><Relationship Id="rId5" Type="http://schemas.openxmlformats.org/officeDocument/2006/relationships/hyperlink" Target="#'DRE Cont&#225;bil'!A1"/><Relationship Id="rId10" Type="http://schemas.openxmlformats.org/officeDocument/2006/relationships/hyperlink" Target="#'DRE ex IFRS-16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16050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18</xdr:row>
      <xdr:rowOff>146050</xdr:rowOff>
    </xdr:from>
    <xdr:ext cx="14087474" cy="8064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575050"/>
          <a:ext cx="14087474" cy="80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André Pezeta, CFO				</a:t>
          </a:r>
        </a:p>
        <a:p>
          <a:pPr algn="l"/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Diretor de Relações com Investidores e M&amp;A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e-mail: ri@smartfit.com					   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ex IFRS-16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P&amp;L ex IFRs-16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sheetPr codeName="Sheet1"/>
  <dimension ref="A1:X23"/>
  <sheetViews>
    <sheetView tabSelected="1" view="pageBreakPreview" zoomScale="90" zoomScaleNormal="80" zoomScaleSheetLayoutView="90" workbookViewId="0">
      <selection activeCell="N9" sqref="N9"/>
    </sheetView>
  </sheetViews>
  <sheetFormatPr defaultColWidth="0" defaultRowHeight="15" zeroHeight="1" x14ac:dyDescent="0.25"/>
  <cols>
    <col min="1" max="23" width="9.140625" customWidth="1"/>
    <col min="24" max="24" width="1.42578125" customWidth="1"/>
    <col min="25" max="16384" width="9.140625" hidden="1"/>
  </cols>
  <sheetData>
    <row r="1" spans="12:24" x14ac:dyDescent="0.25"/>
    <row r="2" spans="12:24" x14ac:dyDescent="0.25"/>
    <row r="3" spans="12:24" x14ac:dyDescent="0.25"/>
    <row r="4" spans="12:24" x14ac:dyDescent="0.25"/>
    <row r="5" spans="12:24" x14ac:dyDescent="0.25">
      <c r="X5" s="208" t="s">
        <v>131</v>
      </c>
    </row>
    <row r="6" spans="12:24" x14ac:dyDescent="0.25">
      <c r="L6" s="208" t="s">
        <v>131</v>
      </c>
    </row>
    <row r="7" spans="12:24" x14ac:dyDescent="0.25"/>
    <row r="8" spans="12:24" x14ac:dyDescent="0.25"/>
    <row r="9" spans="12:24" x14ac:dyDescent="0.25"/>
    <row r="10" spans="12:24" x14ac:dyDescent="0.25"/>
    <row r="11" spans="12:24" x14ac:dyDescent="0.25"/>
    <row r="12" spans="12:24" x14ac:dyDescent="0.25"/>
    <row r="13" spans="12:24" x14ac:dyDescent="0.25"/>
    <row r="14" spans="12:24" x14ac:dyDescent="0.25"/>
    <row r="15" spans="12:24" x14ac:dyDescent="0.25"/>
    <row r="16" spans="1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26-E14A-4411-B4DB-7B6BA9F89853}">
  <dimension ref="A1:AB52"/>
  <sheetViews>
    <sheetView showGridLines="0" zoomScale="110" zoomScaleNormal="110" workbookViewId="0">
      <pane xSplit="1" ySplit="1" topLeftCell="M2" activePane="bottomRight" state="frozen"/>
      <selection activeCell="Z11" sqref="Z11"/>
      <selection pane="topRight" activeCell="Z11" sqref="Z11"/>
      <selection pane="bottomLeft" activeCell="Z11" sqref="Z11"/>
      <selection pane="bottomRight" activeCell="AA10" sqref="AA10"/>
    </sheetView>
  </sheetViews>
  <sheetFormatPr defaultColWidth="9.140625" defaultRowHeight="15" x14ac:dyDescent="0.25"/>
  <cols>
    <col min="1" max="1" width="29" customWidth="1"/>
    <col min="2" max="3" width="8.7109375" customWidth="1" collapsed="1"/>
    <col min="4" max="4" width="9" customWidth="1" collapsed="1"/>
    <col min="5" max="5" width="8.7109375" customWidth="1"/>
    <col min="6" max="6" width="8.7109375" customWidth="1" collapsed="1"/>
    <col min="7" max="15" width="8.7109375" customWidth="1"/>
    <col min="16" max="22" width="8.7109375" style="34" customWidth="1"/>
  </cols>
  <sheetData>
    <row r="1" spans="1:27" s="19" customFormat="1" ht="24.75" customHeight="1" thickBot="1" x14ac:dyDescent="0.3">
      <c r="A1" s="45" t="s">
        <v>124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42" t="s">
        <v>122</v>
      </c>
      <c r="T1" s="142" t="s">
        <v>132</v>
      </c>
      <c r="U1" s="142" t="s">
        <v>133</v>
      </c>
      <c r="V1" s="142" t="s">
        <v>138</v>
      </c>
      <c r="W1" s="142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</row>
    <row r="2" spans="1:27" ht="16.5" thickTop="1" thickBot="1" x14ac:dyDescent="0.3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  <c r="V2" s="3">
        <v>1244</v>
      </c>
      <c r="W2" s="3">
        <v>1274</v>
      </c>
      <c r="X2" s="3">
        <v>1323</v>
      </c>
      <c r="Y2" s="3">
        <v>1459</v>
      </c>
      <c r="Z2" s="3">
        <v>1492</v>
      </c>
      <c r="AA2" s="3">
        <v>1553</v>
      </c>
    </row>
    <row r="3" spans="1:27" ht="16.5" thickTop="1" thickBot="1" x14ac:dyDescent="0.3">
      <c r="A3" s="55" t="s">
        <v>41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  <c r="V3" s="3">
        <v>1231</v>
      </c>
      <c r="W3" s="3">
        <v>1259</v>
      </c>
      <c r="X3" s="3">
        <v>1306</v>
      </c>
      <c r="Y3" s="3">
        <v>1438</v>
      </c>
      <c r="Z3" s="3">
        <v>1469</v>
      </c>
      <c r="AA3" s="3">
        <v>1529</v>
      </c>
    </row>
    <row r="4" spans="1:27" ht="16.5" thickTop="1" thickBot="1" x14ac:dyDescent="0.3">
      <c r="A4" s="56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57" t="s">
        <v>43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  <c r="V5" s="9">
        <v>974</v>
      </c>
      <c r="W5" s="9">
        <v>994</v>
      </c>
      <c r="X5" s="5">
        <v>1031</v>
      </c>
      <c r="Y5" s="5">
        <v>1144</v>
      </c>
      <c r="Z5" s="5">
        <v>1164</v>
      </c>
      <c r="AA5" s="5">
        <v>1214</v>
      </c>
    </row>
    <row r="6" spans="1:27" ht="15.75" thickBot="1" x14ac:dyDescent="0.3">
      <c r="A6" s="64" t="s">
        <v>126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  <c r="V6" s="9">
        <v>257</v>
      </c>
      <c r="W6" s="9">
        <v>265</v>
      </c>
      <c r="X6" s="6">
        <v>275</v>
      </c>
      <c r="Y6" s="6">
        <v>294</v>
      </c>
      <c r="Z6" s="6">
        <v>305</v>
      </c>
      <c r="AA6" s="6">
        <v>315</v>
      </c>
    </row>
    <row r="7" spans="1:27" ht="16.5" thickTop="1" thickBot="1" x14ac:dyDescent="0.3">
      <c r="A7" s="49" t="s">
        <v>45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2" customFormat="1" ht="15.75" thickBot="1" x14ac:dyDescent="0.3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  <c r="V8" s="33">
        <v>1204</v>
      </c>
      <c r="W8" s="33">
        <v>1231</v>
      </c>
      <c r="X8" s="33">
        <v>1278</v>
      </c>
      <c r="Y8" s="33">
        <v>1410</v>
      </c>
      <c r="Z8" s="33">
        <v>1441</v>
      </c>
      <c r="AA8" s="33">
        <v>1500</v>
      </c>
    </row>
    <row r="9" spans="1:27" ht="15.75" thickBot="1" x14ac:dyDescent="0.3">
      <c r="A9" s="59" t="s">
        <v>43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  <c r="V9" s="8">
        <v>952</v>
      </c>
      <c r="W9" s="8">
        <v>971</v>
      </c>
      <c r="X9" s="8">
        <v>1008</v>
      </c>
      <c r="Y9" s="8">
        <v>1121</v>
      </c>
      <c r="Z9" s="8">
        <v>1141</v>
      </c>
      <c r="AA9" s="8">
        <v>1190</v>
      </c>
    </row>
    <row r="10" spans="1:27" x14ac:dyDescent="0.2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  <c r="V10" s="9">
        <v>431</v>
      </c>
      <c r="W10" s="9">
        <v>431</v>
      </c>
      <c r="X10" s="5">
        <v>448</v>
      </c>
      <c r="Y10" s="5">
        <v>486</v>
      </c>
      <c r="Z10" s="5">
        <v>493</v>
      </c>
      <c r="AA10" s="5">
        <v>506</v>
      </c>
    </row>
    <row r="11" spans="1:27" x14ac:dyDescent="0.2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  <c r="V11" s="9">
        <v>250</v>
      </c>
      <c r="W11" s="9">
        <v>264</v>
      </c>
      <c r="X11" s="9">
        <v>274</v>
      </c>
      <c r="Y11" s="9">
        <v>302</v>
      </c>
      <c r="Z11" s="9">
        <v>304</v>
      </c>
      <c r="AA11" s="9">
        <v>320</v>
      </c>
    </row>
    <row r="12" spans="1:27" ht="15.75" thickBot="1" x14ac:dyDescent="0.3">
      <c r="A12" s="12" t="s">
        <v>127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  <c r="V12" s="9">
        <v>271</v>
      </c>
      <c r="W12" s="9">
        <v>276</v>
      </c>
      <c r="X12" s="9">
        <v>286</v>
      </c>
      <c r="Y12" s="9">
        <v>333</v>
      </c>
      <c r="Z12" s="9">
        <v>344</v>
      </c>
      <c r="AA12" s="9">
        <v>364</v>
      </c>
    </row>
    <row r="13" spans="1:27" ht="15.75" thickBot="1" x14ac:dyDescent="0.3">
      <c r="A13" s="59" t="s">
        <v>44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  <c r="V13" s="8">
        <v>252</v>
      </c>
      <c r="W13" s="8">
        <v>260</v>
      </c>
      <c r="X13" s="8">
        <v>270</v>
      </c>
      <c r="Y13" s="8">
        <v>289</v>
      </c>
      <c r="Z13" s="8">
        <v>300</v>
      </c>
      <c r="AA13" s="8">
        <v>310</v>
      </c>
    </row>
    <row r="14" spans="1:27" x14ac:dyDescent="0.2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  <c r="V14" s="9">
        <v>177</v>
      </c>
      <c r="W14" s="9">
        <v>181</v>
      </c>
      <c r="X14" s="5">
        <v>183</v>
      </c>
      <c r="Y14" s="5">
        <v>193</v>
      </c>
      <c r="Z14" s="5">
        <v>200</v>
      </c>
      <c r="AA14" s="5">
        <v>202</v>
      </c>
    </row>
    <row r="15" spans="1:27" x14ac:dyDescent="0.2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  <c r="V15" s="9">
        <v>10</v>
      </c>
      <c r="W15" s="9">
        <v>12</v>
      </c>
      <c r="X15" s="9">
        <v>14</v>
      </c>
      <c r="Y15" s="9">
        <v>16</v>
      </c>
      <c r="Z15" s="9">
        <v>16</v>
      </c>
      <c r="AA15" s="9">
        <v>19</v>
      </c>
    </row>
    <row r="16" spans="1:27" ht="15.75" thickBot="1" x14ac:dyDescent="0.3">
      <c r="A16" s="12" t="s">
        <v>127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  <c r="V16" s="9">
        <v>65</v>
      </c>
      <c r="W16" s="9">
        <v>67</v>
      </c>
      <c r="X16" s="9">
        <v>73</v>
      </c>
      <c r="Y16" s="9">
        <v>80</v>
      </c>
      <c r="Z16" s="9">
        <v>84</v>
      </c>
      <c r="AA16" s="9">
        <v>89</v>
      </c>
    </row>
    <row r="17" spans="1:28" s="2" customFormat="1" ht="15.75" thickBot="1" x14ac:dyDescent="0.3">
      <c r="A17" s="58" t="s">
        <v>166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  <c r="V17" s="33">
        <v>27</v>
      </c>
      <c r="W17" s="33">
        <v>28</v>
      </c>
      <c r="X17" s="33">
        <v>28</v>
      </c>
      <c r="Y17" s="33">
        <v>28</v>
      </c>
      <c r="Z17" s="33">
        <v>28</v>
      </c>
      <c r="AA17" s="33">
        <v>29</v>
      </c>
    </row>
    <row r="18" spans="1:28" x14ac:dyDescent="0.25">
      <c r="A18" s="57" t="s">
        <v>43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  <c r="V18" s="9">
        <v>22</v>
      </c>
      <c r="W18" s="9">
        <v>23</v>
      </c>
      <c r="X18" s="5">
        <v>23</v>
      </c>
      <c r="Y18" s="5">
        <v>23</v>
      </c>
      <c r="Z18" s="5">
        <v>23</v>
      </c>
      <c r="AA18" s="5">
        <v>24</v>
      </c>
    </row>
    <row r="19" spans="1:28" ht="15.75" thickBot="1" x14ac:dyDescent="0.3">
      <c r="A19" s="12" t="s">
        <v>44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  <c r="Z19" s="9">
        <v>5</v>
      </c>
      <c r="AA19" s="9">
        <v>5</v>
      </c>
    </row>
    <row r="20" spans="1:28" ht="16.5" thickTop="1" thickBot="1" x14ac:dyDescent="0.3">
      <c r="A20" s="49" t="s">
        <v>46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8" x14ac:dyDescent="0.2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  <c r="V21" s="9">
        <v>634</v>
      </c>
      <c r="W21" s="9">
        <v>639</v>
      </c>
      <c r="X21" s="9">
        <v>658</v>
      </c>
      <c r="Y21" s="9">
        <v>706</v>
      </c>
      <c r="Z21" s="9">
        <v>720</v>
      </c>
      <c r="AA21" s="9">
        <v>736</v>
      </c>
    </row>
    <row r="22" spans="1:28" x14ac:dyDescent="0.2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  <c r="V22" s="34">
        <v>260</v>
      </c>
      <c r="W22" s="34">
        <v>276</v>
      </c>
      <c r="X22" s="9">
        <v>288</v>
      </c>
      <c r="Y22" s="9">
        <v>318</v>
      </c>
      <c r="Z22" s="9">
        <v>320</v>
      </c>
      <c r="AA22" s="9">
        <v>339</v>
      </c>
    </row>
    <row r="23" spans="1:28" x14ac:dyDescent="0.25">
      <c r="A23" s="12" t="s">
        <v>127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  <c r="V23" s="9">
        <v>337</v>
      </c>
      <c r="W23" s="9">
        <v>344</v>
      </c>
      <c r="X23" s="9">
        <v>360</v>
      </c>
      <c r="Y23" s="9">
        <v>414</v>
      </c>
      <c r="Z23" s="9">
        <v>429</v>
      </c>
      <c r="AA23" s="9">
        <v>454</v>
      </c>
    </row>
    <row r="24" spans="1:28" ht="15.75" thickBot="1" x14ac:dyDescent="0.3">
      <c r="A24" s="60" t="s">
        <v>123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  <c r="V24" s="10">
        <v>13</v>
      </c>
      <c r="W24" s="10">
        <v>15</v>
      </c>
      <c r="X24" s="10">
        <v>17</v>
      </c>
      <c r="Y24" s="10">
        <v>21</v>
      </c>
      <c r="Z24" s="10">
        <v>23</v>
      </c>
      <c r="AA24" s="243">
        <v>24</v>
      </c>
    </row>
    <row r="25" spans="1:28" ht="16.5" thickTop="1" thickBot="1" x14ac:dyDescent="0.3">
      <c r="A25" s="116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8" ht="15.75" thickTop="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</row>
    <row r="27" spans="1:28" s="19" customFormat="1" ht="24.75" customHeight="1" thickBot="1" x14ac:dyDescent="0.3">
      <c r="A27" s="45" t="s">
        <v>125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132</v>
      </c>
      <c r="U27" s="18" t="s">
        <v>133</v>
      </c>
      <c r="V27" s="18" t="s">
        <v>138</v>
      </c>
      <c r="W27" s="18" t="str">
        <f>W1</f>
        <v>2T23</v>
      </c>
      <c r="X27" s="18" t="s">
        <v>160</v>
      </c>
      <c r="Y27" s="18" t="s">
        <v>162</v>
      </c>
      <c r="Z27" s="18" t="s">
        <v>163</v>
      </c>
      <c r="AA27" s="18" t="s">
        <v>164</v>
      </c>
    </row>
    <row r="28" spans="1:28" ht="16.5" thickTop="1" thickBot="1" x14ac:dyDescent="0.3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2591.5750000000003</v>
      </c>
      <c r="N28" s="3">
        <v>2380.7259999999997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3800.7519999999995</v>
      </c>
      <c r="V28" s="3">
        <v>4188.049</v>
      </c>
      <c r="W28" s="3">
        <v>4271.3540000000003</v>
      </c>
      <c r="X28" s="3">
        <v>4403.9439999999995</v>
      </c>
      <c r="Y28" s="3">
        <v>4455.7780000000002</v>
      </c>
      <c r="Z28" s="3">
        <v>4856.4080000000004</v>
      </c>
      <c r="AA28" s="3">
        <v>4948.8739999999998</v>
      </c>
    </row>
    <row r="29" spans="1:28" ht="16.5" thickTop="1" thickBot="1" x14ac:dyDescent="0.3">
      <c r="A29" s="55" t="s">
        <v>41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2208.9800000000005</v>
      </c>
      <c r="N29" s="3">
        <v>1943.3849999999998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  <c r="V29" s="3">
        <v>3856.4939999999997</v>
      </c>
      <c r="W29" s="3">
        <v>3953.4989999999998</v>
      </c>
      <c r="X29" s="3">
        <v>4087.3609999999999</v>
      </c>
      <c r="Y29" s="3">
        <v>4140.1260000000002</v>
      </c>
      <c r="Z29" s="3">
        <v>4535.616</v>
      </c>
      <c r="AA29" s="3">
        <v>4624.2669999999998</v>
      </c>
      <c r="AB29" s="227"/>
    </row>
    <row r="30" spans="1:28" ht="16.5" thickTop="1" thickBot="1" x14ac:dyDescent="0.3">
      <c r="A30" s="56" t="s">
        <v>42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x14ac:dyDescent="0.25">
      <c r="A31" s="61" t="s">
        <v>43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1719.0159999999998</v>
      </c>
      <c r="N31" s="14">
        <v>1469.7019999999995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  <c r="V31" s="13">
        <v>3025.58</v>
      </c>
      <c r="W31" s="13">
        <v>3102.6610000000001</v>
      </c>
      <c r="X31" s="14">
        <v>3207.85</v>
      </c>
      <c r="Y31" s="14">
        <v>3266.6469999999999</v>
      </c>
      <c r="Z31" s="14">
        <v>3594.1419999999998</v>
      </c>
      <c r="AA31" s="14">
        <v>3657.5429999999997</v>
      </c>
    </row>
    <row r="32" spans="1:28" ht="15.75" thickBot="1" x14ac:dyDescent="0.3">
      <c r="A32" s="117" t="s">
        <v>126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489.96400000000006</v>
      </c>
      <c r="N32" s="13">
        <v>473.68299999999999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  <c r="V32" s="13">
        <v>830.91399999999999</v>
      </c>
      <c r="W32" s="13">
        <v>850.83799999999997</v>
      </c>
      <c r="X32" s="13">
        <v>879.51099999999997</v>
      </c>
      <c r="Y32" s="13">
        <v>873.47900000000004</v>
      </c>
      <c r="Z32" s="13">
        <v>941.47399999999993</v>
      </c>
      <c r="AA32" s="13">
        <v>966.72400000000005</v>
      </c>
    </row>
    <row r="33" spans="1:27" ht="16.5" thickTop="1" thickBot="1" x14ac:dyDescent="0.3">
      <c r="A33" s="49" t="s">
        <v>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2" customFormat="1" ht="15.75" thickBot="1" x14ac:dyDescent="0.3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2165.0389999999998</v>
      </c>
      <c r="N34" s="33">
        <v>1901.87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  <c r="V34" s="33">
        <v>3804.6229999999996</v>
      </c>
      <c r="W34" s="33">
        <v>3901.413</v>
      </c>
      <c r="X34" s="33">
        <v>4034.6229999999996</v>
      </c>
      <c r="Y34" s="33">
        <v>4088.8890000000001</v>
      </c>
      <c r="Z34" s="33">
        <v>4482.4430000000002</v>
      </c>
      <c r="AA34" s="33">
        <v>4571.259</v>
      </c>
    </row>
    <row r="35" spans="1:27" ht="15.75" thickBot="1" x14ac:dyDescent="0.3">
      <c r="A35" s="62" t="s">
        <v>43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1681.4099999999996</v>
      </c>
      <c r="N35" s="15">
        <v>1434.1249999999998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  <c r="V35" s="15">
        <v>2982.1769999999997</v>
      </c>
      <c r="W35" s="15">
        <v>3059.192</v>
      </c>
      <c r="X35" s="15">
        <v>3163.9889999999996</v>
      </c>
      <c r="Y35" s="15">
        <v>3224.0329999999999</v>
      </c>
      <c r="Z35" s="15">
        <v>3550.0129999999999</v>
      </c>
      <c r="AA35" s="15">
        <v>3613.3959999999997</v>
      </c>
    </row>
    <row r="36" spans="1:27" x14ac:dyDescent="0.2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888.35399999999993</v>
      </c>
      <c r="N36" s="14">
        <v>758.81499999999983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  <c r="V36" s="13">
        <v>1307.07</v>
      </c>
      <c r="W36" s="13">
        <v>1276.6379999999999</v>
      </c>
      <c r="X36" s="14">
        <v>1316.02</v>
      </c>
      <c r="Y36" s="14">
        <v>1353.329</v>
      </c>
      <c r="Z36" s="14">
        <v>1524.9659999999999</v>
      </c>
      <c r="AA36" s="14">
        <v>1514.953</v>
      </c>
    </row>
    <row r="37" spans="1:27" x14ac:dyDescent="0.25">
      <c r="A37" s="118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367.98199999999997</v>
      </c>
      <c r="N37" s="13">
        <v>282.654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  <c r="V37" s="13">
        <v>743.20399999999995</v>
      </c>
      <c r="W37" s="13">
        <v>837.09799999999996</v>
      </c>
      <c r="X37" s="13">
        <v>860.05499999999995</v>
      </c>
      <c r="Y37" s="13">
        <v>850.82</v>
      </c>
      <c r="Z37" s="13">
        <v>903.12199999999996</v>
      </c>
      <c r="AA37" s="13">
        <v>952.67600000000004</v>
      </c>
    </row>
    <row r="38" spans="1:27" ht="15.75" thickBot="1" x14ac:dyDescent="0.3">
      <c r="A38" s="12" t="s">
        <v>127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425.07400000000001</v>
      </c>
      <c r="N38" s="13">
        <v>392.65600000000001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  <c r="V38" s="13">
        <v>931.90300000000002</v>
      </c>
      <c r="W38" s="13">
        <v>945.4559999999999</v>
      </c>
      <c r="X38" s="13">
        <v>987.91399999999999</v>
      </c>
      <c r="Y38" s="13">
        <v>1019.8839999999999</v>
      </c>
      <c r="Z38" s="13">
        <v>1121.925</v>
      </c>
      <c r="AA38" s="13">
        <v>1145.7669999999998</v>
      </c>
    </row>
    <row r="39" spans="1:27" ht="15.75" thickBot="1" x14ac:dyDescent="0.3">
      <c r="A39" s="62" t="s">
        <v>44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483.62900000000002</v>
      </c>
      <c r="N39" s="15">
        <v>467.745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  <c r="V39" s="15">
        <v>822.44600000000003</v>
      </c>
      <c r="W39" s="15">
        <v>842.221</v>
      </c>
      <c r="X39" s="15">
        <v>870.63400000000001</v>
      </c>
      <c r="Y39" s="15">
        <v>864.85599999999999</v>
      </c>
      <c r="Z39" s="15">
        <v>932.43</v>
      </c>
      <c r="AA39" s="15">
        <v>957.86300000000006</v>
      </c>
    </row>
    <row r="40" spans="1:27" s="2" customFormat="1" ht="15.75" thickBot="1" x14ac:dyDescent="0.3">
      <c r="A40" s="58" t="s">
        <v>166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43.941000000000003</v>
      </c>
      <c r="N40" s="33">
        <v>41.515000000000001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  <c r="V40" s="33">
        <v>51.870999999999995</v>
      </c>
      <c r="W40" s="33">
        <v>52.085999999999999</v>
      </c>
      <c r="X40" s="33">
        <v>52.738</v>
      </c>
      <c r="Y40" s="33">
        <v>51.236999999999995</v>
      </c>
      <c r="Z40" s="33">
        <v>53.173000000000002</v>
      </c>
      <c r="AA40" s="33">
        <v>53.007999999999996</v>
      </c>
    </row>
    <row r="41" spans="1:27" ht="16.5" thickTop="1" thickBot="1" x14ac:dyDescent="0.3">
      <c r="A41" s="49" t="s">
        <v>46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1316.5989999999999</v>
      </c>
      <c r="N42" s="14">
        <v>1165.9670000000001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  <c r="V42" s="14">
        <v>1920.52</v>
      </c>
      <c r="W42" s="14">
        <v>1881.6669999999999</v>
      </c>
      <c r="X42" s="14">
        <v>1929.4760000000001</v>
      </c>
      <c r="Y42" s="14">
        <v>1951.886</v>
      </c>
      <c r="Z42" s="14">
        <v>2162.9969999999998</v>
      </c>
      <c r="AA42" s="14">
        <v>2136.665</v>
      </c>
    </row>
    <row r="43" spans="1:27" x14ac:dyDescent="0.25">
      <c r="A43" s="118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395.327</v>
      </c>
      <c r="N43" s="13">
        <v>305.13900000000001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  <c r="V43" s="13">
        <v>774.01900000000001</v>
      </c>
      <c r="W43" s="13">
        <v>879.58900000000006</v>
      </c>
      <c r="X43" s="13">
        <v>908.88599999999997</v>
      </c>
      <c r="Y43" s="13">
        <v>900.18200000000002</v>
      </c>
      <c r="Z43" s="13">
        <v>957.92499999999995</v>
      </c>
      <c r="AA43" s="13">
        <v>1016.119</v>
      </c>
    </row>
    <row r="44" spans="1:27" x14ac:dyDescent="0.25">
      <c r="A44" s="12" t="s">
        <v>127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497.05400000000003</v>
      </c>
      <c r="N44" s="13">
        <v>472.279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  <c r="V44" s="13">
        <v>1161.9549999999999</v>
      </c>
      <c r="W44" s="13">
        <v>1192.2429999999999</v>
      </c>
      <c r="X44" s="13">
        <v>1248.999</v>
      </c>
      <c r="Y44" s="13">
        <v>1288.0580000000002</v>
      </c>
      <c r="Z44" s="13">
        <v>1414.694</v>
      </c>
      <c r="AA44" s="13">
        <v>1471.4830000000002</v>
      </c>
    </row>
    <row r="45" spans="1:27" ht="15.75" thickBot="1" x14ac:dyDescent="0.3">
      <c r="A45" s="60" t="s">
        <v>123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3.7319999999999998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  <c r="V45" s="10">
        <v>4.0179999999999998</v>
      </c>
      <c r="W45" s="10">
        <v>4.367</v>
      </c>
      <c r="X45" s="10">
        <v>4.6630000000000003</v>
      </c>
      <c r="Y45" s="10">
        <v>4.9249999999999998</v>
      </c>
      <c r="Z45" s="10">
        <v>4.944</v>
      </c>
      <c r="AA45" s="10">
        <v>4.7329999999999997</v>
      </c>
    </row>
    <row r="46" spans="1:27" s="19" customFormat="1" ht="15.75" thickTop="1" x14ac:dyDescent="0.25">
      <c r="A46" s="119" t="s">
        <v>167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318.35800000000006</v>
      </c>
      <c r="M46" s="113">
        <v>378.863</v>
      </c>
      <c r="N46" s="113">
        <v>433.89000000000004</v>
      </c>
      <c r="O46" s="113">
        <v>435.18299999999999</v>
      </c>
      <c r="P46" s="113">
        <v>427.82400000000001</v>
      </c>
      <c r="Q46" s="113">
        <v>429.69600000000003</v>
      </c>
      <c r="R46" s="113">
        <v>396.99500000000006</v>
      </c>
      <c r="S46" s="113">
        <v>365.262</v>
      </c>
      <c r="T46" s="113">
        <v>347.57400000000001</v>
      </c>
      <c r="U46" s="113">
        <v>339.87200000000001</v>
      </c>
      <c r="V46" s="113">
        <v>327.53699999999998</v>
      </c>
      <c r="W46" s="113">
        <v>313.48800000000006</v>
      </c>
      <c r="X46" s="113">
        <v>311.92</v>
      </c>
      <c r="Y46" s="113">
        <v>310.72699999999998</v>
      </c>
      <c r="Z46" s="113">
        <v>315.84800000000001</v>
      </c>
      <c r="AA46" s="113">
        <v>319.87400000000002</v>
      </c>
    </row>
    <row r="47" spans="1:27" ht="15.75" thickBot="1" x14ac:dyDescent="0.3">
      <c r="A47" s="207" t="s">
        <v>130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27" ht="16.5" thickTop="1" thickBot="1" x14ac:dyDescent="0.3">
      <c r="A48" s="207" t="s">
        <v>134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6.5" thickTop="1" thickBot="1" x14ac:dyDescent="0.3">
      <c r="A49" s="207" t="s">
        <v>175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6.5" thickTop="1" thickBot="1" x14ac:dyDescent="0.3">
      <c r="A50" s="207" t="s">
        <v>165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6.5" thickTop="1" thickBot="1" x14ac:dyDescent="0.3">
      <c r="A51" s="207" t="s">
        <v>183</v>
      </c>
      <c r="B51" s="11"/>
      <c r="C51" s="11"/>
      <c r="D51" s="11"/>
      <c r="E51" s="9"/>
      <c r="F51" s="1"/>
      <c r="G51" s="1"/>
      <c r="H51" s="1"/>
      <c r="I51" s="1"/>
      <c r="J51" s="1"/>
      <c r="K51" s="1"/>
      <c r="L51" s="1"/>
      <c r="M51" s="1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15.75" thickTop="1" x14ac:dyDescent="0.25"/>
  </sheetData>
  <pageMargins left="0.511811024" right="0.511811024" top="0.78740157499999996" bottom="0.78740157499999996" header="0.31496062000000002" footer="0.31496062000000002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A50B-F96F-4972-B44A-1B6C60C21C84}">
  <sheetPr codeName="Sheet8"/>
  <dimension ref="A1:AJ64"/>
  <sheetViews>
    <sheetView showGridLines="0" zoomScaleNormal="100" workbookViewId="0">
      <pane xSplit="1" ySplit="1" topLeftCell="P2" activePane="bottomRight" state="frozen"/>
      <selection activeCell="Z11" sqref="Z11"/>
      <selection pane="topRight" activeCell="Z11" sqref="Z11"/>
      <selection pane="bottomLeft" activeCell="Z11" sqref="Z11"/>
      <selection pane="bottomRight" activeCell="AA5" sqref="AA5"/>
    </sheetView>
  </sheetViews>
  <sheetFormatPr defaultColWidth="8.85546875" defaultRowHeight="15" x14ac:dyDescent="0.25"/>
  <cols>
    <col min="1" max="1" width="31.42578125" customWidth="1"/>
    <col min="2" max="5" width="8.7109375" customWidth="1"/>
    <col min="6" max="9" width="9.42578125" bestFit="1" customWidth="1"/>
    <col min="10" max="27" width="8.7109375" customWidth="1"/>
    <col min="28" max="28" width="4.42578125" customWidth="1"/>
  </cols>
  <sheetData>
    <row r="1" spans="1:36" s="19" customFormat="1" ht="26.1" customHeight="1" thickBot="1" x14ac:dyDescent="0.3">
      <c r="A1" s="93" t="s">
        <v>139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C1" s="18">
        <v>2018</v>
      </c>
      <c r="AD1" s="18">
        <v>2019</v>
      </c>
      <c r="AE1" s="18">
        <v>2020</v>
      </c>
      <c r="AF1" s="18">
        <v>2021</v>
      </c>
      <c r="AG1" s="18">
        <v>2022</v>
      </c>
      <c r="AH1" s="18">
        <v>2023</v>
      </c>
      <c r="AI1" s="225"/>
    </row>
    <row r="2" spans="1:36" ht="15.75" thickTop="1" x14ac:dyDescent="0.2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36">
        <v>895.52993037915758</v>
      </c>
      <c r="W2" s="36">
        <v>948.39556189741438</v>
      </c>
      <c r="X2" s="36">
        <v>994.45957929378176</v>
      </c>
      <c r="Y2" s="36">
        <v>1024.5019474715982</v>
      </c>
      <c r="Z2" s="36">
        <v>1158.4780950255501</v>
      </c>
      <c r="AA2" s="36">
        <v>1243.0075702904321</v>
      </c>
      <c r="AB2" s="132"/>
      <c r="AC2" s="36">
        <v>1272.596</v>
      </c>
      <c r="AD2" s="36">
        <v>1736.0340000000001</v>
      </c>
      <c r="AE2" s="36">
        <v>1089.9870000000001</v>
      </c>
      <c r="AF2" s="36">
        <v>1484.4835567020755</v>
      </c>
      <c r="AG2" s="36">
        <v>2635.058258325887</v>
      </c>
      <c r="AH2" s="36">
        <v>3862.887019041952</v>
      </c>
      <c r="AI2" s="149"/>
      <c r="AJ2" s="224"/>
    </row>
    <row r="3" spans="1:36" x14ac:dyDescent="0.2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47">
        <v>383.52402185999995</v>
      </c>
      <c r="W3" s="47">
        <v>405.72269956999946</v>
      </c>
      <c r="X3" s="47">
        <v>413.00895054000023</v>
      </c>
      <c r="Y3" s="47">
        <v>425.11002856000005</v>
      </c>
      <c r="Z3" s="47">
        <v>464.79433999000003</v>
      </c>
      <c r="AA3" s="47">
        <v>482.02161661000002</v>
      </c>
      <c r="AB3" s="129"/>
      <c r="AC3" s="47">
        <v>759.16499999999996</v>
      </c>
      <c r="AD3" s="47">
        <v>943.24799999999993</v>
      </c>
      <c r="AE3" s="47">
        <v>600.70500000000004</v>
      </c>
      <c r="AF3" s="47">
        <v>727.51248781999993</v>
      </c>
      <c r="AG3" s="47">
        <v>1224.3003980600004</v>
      </c>
      <c r="AH3" s="47">
        <v>1627.3657005299997</v>
      </c>
      <c r="AI3" s="149"/>
      <c r="AJ3" s="224"/>
    </row>
    <row r="4" spans="1:36" x14ac:dyDescent="0.25">
      <c r="A4" s="12" t="s">
        <v>13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47">
        <v>226.88580394888902</v>
      </c>
      <c r="W4" s="47">
        <v>240.08372015695289</v>
      </c>
      <c r="X4" s="47">
        <v>268.05260307747011</v>
      </c>
      <c r="Y4" s="47">
        <v>266.80046019229985</v>
      </c>
      <c r="Z4" s="47">
        <v>326.09167192167905</v>
      </c>
      <c r="AA4" s="47">
        <v>346.11706933971396</v>
      </c>
      <c r="AB4" s="129"/>
      <c r="AC4" s="47">
        <v>296.23099999999999</v>
      </c>
      <c r="AD4" s="47">
        <v>420.596</v>
      </c>
      <c r="AE4" s="47">
        <v>291.69299999999998</v>
      </c>
      <c r="AF4" s="47">
        <v>349.24217508569996</v>
      </c>
      <c r="AG4" s="47">
        <v>635.1439396573179</v>
      </c>
      <c r="AH4" s="47">
        <v>1001.8225873756119</v>
      </c>
      <c r="AI4" s="149"/>
      <c r="AJ4" s="224"/>
    </row>
    <row r="5" spans="1:36" ht="15.75" thickBot="1" x14ac:dyDescent="0.3">
      <c r="A5" s="12" t="s">
        <v>140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47">
        <v>285.12010457026861</v>
      </c>
      <c r="W5" s="47">
        <v>302.58914217046208</v>
      </c>
      <c r="X5" s="47">
        <v>313.39802567631148</v>
      </c>
      <c r="Y5" s="47">
        <v>332.59145871929832</v>
      </c>
      <c r="Z5" s="47">
        <v>367.59208311387107</v>
      </c>
      <c r="AA5" s="47">
        <v>414.86888434071801</v>
      </c>
      <c r="AB5" s="129"/>
      <c r="AC5" s="47">
        <v>217.2</v>
      </c>
      <c r="AD5" s="47">
        <v>372.19</v>
      </c>
      <c r="AE5" s="47">
        <v>197.589</v>
      </c>
      <c r="AF5" s="47">
        <v>407.7288937963757</v>
      </c>
      <c r="AG5" s="47">
        <v>775.61392060856872</v>
      </c>
      <c r="AH5" s="47">
        <v>1233.6987311363405</v>
      </c>
      <c r="AI5" s="149"/>
      <c r="AJ5" s="224"/>
    </row>
    <row r="6" spans="1:36" ht="16.5" thickTop="1" thickBot="1" x14ac:dyDescent="0.3">
      <c r="A6" s="66" t="s">
        <v>172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36">
        <v>32.382056706200004</v>
      </c>
      <c r="W6" s="36">
        <v>34.134252815899998</v>
      </c>
      <c r="X6" s="36">
        <v>35.736810864799992</v>
      </c>
      <c r="Y6" s="36">
        <v>36.439579874100033</v>
      </c>
      <c r="Z6" s="36">
        <v>37.628418072500004</v>
      </c>
      <c r="AA6" s="36">
        <v>40.993311010600003</v>
      </c>
      <c r="AB6" s="132"/>
      <c r="AC6" s="36">
        <v>147.19899999999998</v>
      </c>
      <c r="AD6" s="36">
        <v>159.30700000000002</v>
      </c>
      <c r="AE6" s="36">
        <v>66.36</v>
      </c>
      <c r="AF6" s="36">
        <v>63.144062080300003</v>
      </c>
      <c r="AG6" s="36">
        <v>106.27872696630001</v>
      </c>
      <c r="AH6" s="36">
        <v>138.69270026100003</v>
      </c>
      <c r="AI6" s="149"/>
      <c r="AJ6" s="224"/>
    </row>
    <row r="7" spans="1:36" ht="15.75" thickTop="1" x14ac:dyDescent="0.25">
      <c r="A7" s="66" t="s">
        <v>169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36">
        <v>54.031152030000314</v>
      </c>
      <c r="W7" s="36">
        <v>59.905179160000301</v>
      </c>
      <c r="X7" s="36">
        <v>58.993163890000162</v>
      </c>
      <c r="Y7" s="36">
        <v>70.233550240000426</v>
      </c>
      <c r="Z7" s="36">
        <v>63.78189498000004</v>
      </c>
      <c r="AA7" s="36">
        <v>73.682261680000352</v>
      </c>
      <c r="AB7" s="133"/>
      <c r="AC7" s="36">
        <v>32.58</v>
      </c>
      <c r="AD7" s="36">
        <v>88.605999999999995</v>
      </c>
      <c r="AE7" s="36">
        <v>99.897000000000006</v>
      </c>
      <c r="AF7" s="36">
        <v>159.20407825013888</v>
      </c>
      <c r="AG7" s="36">
        <v>189.10324435134615</v>
      </c>
      <c r="AH7" s="36">
        <v>243.1630453200012</v>
      </c>
      <c r="AI7" s="149"/>
      <c r="AJ7" s="224"/>
    </row>
    <row r="8" spans="1:36" ht="15.75" thickBot="1" x14ac:dyDescent="0.3">
      <c r="A8" s="125" t="s">
        <v>170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101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134"/>
      <c r="AC8" s="47">
        <v>-292.37599999999998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149"/>
      <c r="AJ8" s="224"/>
    </row>
    <row r="9" spans="1:36" s="2" customFormat="1" ht="16.5" thickTop="1" thickBot="1" x14ac:dyDescent="0.3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689.09284312440673</v>
      </c>
      <c r="T9" s="40">
        <v>766.29526344746091</v>
      </c>
      <c r="U9" s="40">
        <v>853.06368657965345</v>
      </c>
      <c r="V9" s="40">
        <v>981.94313911535789</v>
      </c>
      <c r="W9" s="40">
        <v>1042.4349938733146</v>
      </c>
      <c r="X9" s="40">
        <v>1089.1895540485821</v>
      </c>
      <c r="Y9" s="40">
        <v>1131.1750775856985</v>
      </c>
      <c r="Z9" s="40">
        <v>1259.8884080780501</v>
      </c>
      <c r="AA9" s="40">
        <v>1357.6831429810327</v>
      </c>
      <c r="AB9" s="135"/>
      <c r="AC9" s="40">
        <v>1160.0330000000001</v>
      </c>
      <c r="AD9" s="40">
        <v>1983.9470000000001</v>
      </c>
      <c r="AE9" s="40">
        <v>1256.2440000000001</v>
      </c>
      <c r="AF9" s="40">
        <v>1706.8316970325145</v>
      </c>
      <c r="AG9" s="40">
        <v>2930.4402296435333</v>
      </c>
      <c r="AH9" s="40">
        <v>4244.7427646229535</v>
      </c>
      <c r="AI9" s="149"/>
      <c r="AJ9" s="224"/>
    </row>
    <row r="10" spans="1:36" x14ac:dyDescent="0.25">
      <c r="B10" s="126"/>
      <c r="C10" s="12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I10" s="126"/>
    </row>
    <row r="11" spans="1:36" s="19" customFormat="1" ht="24.75" customHeight="1" thickBot="1" x14ac:dyDescent="0.3">
      <c r="A11" s="93" t="s">
        <v>141</v>
      </c>
      <c r="B11" s="18" t="str">
        <f>B1</f>
        <v>1T18</v>
      </c>
      <c r="C11" s="18" t="str">
        <f t="shared" ref="C11:U11" si="0">C1</f>
        <v>2T18</v>
      </c>
      <c r="D11" s="18" t="str">
        <f t="shared" si="0"/>
        <v>3T18</v>
      </c>
      <c r="E11" s="18" t="str">
        <f t="shared" si="0"/>
        <v>4T18</v>
      </c>
      <c r="F11" s="18" t="str">
        <f t="shared" si="0"/>
        <v>1T19</v>
      </c>
      <c r="G11" s="18" t="str">
        <f t="shared" si="0"/>
        <v>2T19</v>
      </c>
      <c r="H11" s="18" t="str">
        <f t="shared" si="0"/>
        <v>3T19</v>
      </c>
      <c r="I11" s="18" t="str">
        <f t="shared" si="0"/>
        <v>4T19</v>
      </c>
      <c r="J11" s="18" t="str">
        <f t="shared" si="0"/>
        <v>1T20</v>
      </c>
      <c r="K11" s="18" t="str">
        <f t="shared" si="0"/>
        <v>2T20</v>
      </c>
      <c r="L11" s="18" t="str">
        <f t="shared" si="0"/>
        <v>3T20</v>
      </c>
      <c r="M11" s="18" t="str">
        <f t="shared" si="0"/>
        <v>4T20</v>
      </c>
      <c r="N11" s="18" t="str">
        <f t="shared" si="0"/>
        <v>1T21</v>
      </c>
      <c r="O11" s="18" t="str">
        <f t="shared" si="0"/>
        <v>2T21</v>
      </c>
      <c r="P11" s="18" t="str">
        <f>P1</f>
        <v>3T21</v>
      </c>
      <c r="Q11" s="18" t="str">
        <f t="shared" si="0"/>
        <v>4T21</v>
      </c>
      <c r="R11" s="18" t="str">
        <f t="shared" si="0"/>
        <v>1T22</v>
      </c>
      <c r="S11" s="18" t="str">
        <f t="shared" si="0"/>
        <v>2T22</v>
      </c>
      <c r="T11" s="18" t="str">
        <f t="shared" si="0"/>
        <v>3T22</v>
      </c>
      <c r="U11" s="18" t="str">
        <f t="shared" si="0"/>
        <v>4T22</v>
      </c>
      <c r="V11" s="18" t="s">
        <v>138</v>
      </c>
      <c r="W11" s="18" t="s">
        <v>155</v>
      </c>
      <c r="X11" s="18" t="str">
        <f>X1</f>
        <v>3T23</v>
      </c>
      <c r="Y11" s="18" t="str">
        <f>Y1</f>
        <v>4T23</v>
      </c>
      <c r="Z11" s="18" t="str">
        <f>Z1</f>
        <v>1T24</v>
      </c>
      <c r="AA11" s="18" t="str">
        <f>AA1</f>
        <v>2T24</v>
      </c>
      <c r="AC11" s="18">
        <v>2018</v>
      </c>
      <c r="AD11" s="18">
        <v>2019</v>
      </c>
      <c r="AE11" s="18">
        <v>2020</v>
      </c>
      <c r="AF11" s="18">
        <v>2021</v>
      </c>
      <c r="AG11" s="18">
        <v>2022</v>
      </c>
      <c r="AH11" s="18">
        <v>2023</v>
      </c>
      <c r="AI11" s="126"/>
    </row>
    <row r="12" spans="1:36" ht="15.75" thickTop="1" x14ac:dyDescent="0.25">
      <c r="A12" s="65" t="s">
        <v>47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v>741.57686432844207</v>
      </c>
      <c r="T12" s="41">
        <v>823.58645146603453</v>
      </c>
      <c r="U12" s="41">
        <v>917.1430505758168</v>
      </c>
      <c r="V12" s="41">
        <v>1050.7911695921246</v>
      </c>
      <c r="W12" s="41">
        <v>1114.0206607914101</v>
      </c>
      <c r="X12" s="41">
        <v>1164.7162391732611</v>
      </c>
      <c r="Y12" s="41">
        <v>1209.7937933307119</v>
      </c>
      <c r="Z12" s="41">
        <v>1343.5886072812341</v>
      </c>
      <c r="AA12" s="41">
        <v>1445.7560310112867</v>
      </c>
      <c r="AC12" s="41">
        <v>1290.3413645599996</v>
      </c>
      <c r="AD12" s="41">
        <v>2148.4068099991364</v>
      </c>
      <c r="AE12" s="41">
        <v>1361.6843810863816</v>
      </c>
      <c r="AF12" s="41">
        <v>1841.0678149690054</v>
      </c>
      <c r="AG12" s="41">
        <v>3151.7963663702935</v>
      </c>
      <c r="AH12" s="41">
        <v>4539.3218628875075</v>
      </c>
      <c r="AI12" s="149"/>
      <c r="AJ12" s="224"/>
    </row>
    <row r="13" spans="1:36" x14ac:dyDescent="0.25">
      <c r="A13" s="12" t="s">
        <v>180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656.33748956240095</v>
      </c>
      <c r="T13" s="209">
        <v>722.06624341089378</v>
      </c>
      <c r="U13" s="209">
        <v>799.83474718010939</v>
      </c>
      <c r="V13" s="209">
        <v>917.88440382174258</v>
      </c>
      <c r="W13" s="209">
        <v>980.03085553883739</v>
      </c>
      <c r="X13" s="209">
        <v>1047.2291284638991</v>
      </c>
      <c r="Y13" s="209">
        <v>1092.0166694085497</v>
      </c>
      <c r="Z13" s="209">
        <v>1207.6553591960082</v>
      </c>
      <c r="AA13" s="209">
        <v>1298.4545688268918</v>
      </c>
      <c r="AC13" s="47">
        <v>1124.9403557799997</v>
      </c>
      <c r="AD13" s="47">
        <v>1831.8568740197745</v>
      </c>
      <c r="AE13" s="47">
        <v>1100.3225799965228</v>
      </c>
      <c r="AF13" s="47">
        <v>1532.9185218741156</v>
      </c>
      <c r="AG13" s="47">
        <v>2770.7254801534041</v>
      </c>
      <c r="AH13" s="47">
        <v>4037.1610572330287</v>
      </c>
      <c r="AI13" s="149"/>
      <c r="AJ13" s="224"/>
    </row>
    <row r="14" spans="1:36" x14ac:dyDescent="0.25">
      <c r="A14" s="12" t="s">
        <v>48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09">
        <v>85.583436160344618</v>
      </c>
      <c r="U14" s="209">
        <v>76.837945781082766</v>
      </c>
      <c r="V14" s="209">
        <v>77.325861420672936</v>
      </c>
      <c r="W14" s="209">
        <v>75.475399202637561</v>
      </c>
      <c r="X14" s="209">
        <v>77.439141751654034</v>
      </c>
      <c r="Y14" s="209">
        <v>73.032046012640507</v>
      </c>
      <c r="Z14" s="209">
        <v>86.22950409701501</v>
      </c>
      <c r="AA14" s="209">
        <v>84.501339558889967</v>
      </c>
      <c r="AC14" s="47">
        <v>94.553286530000008</v>
      </c>
      <c r="AD14" s="47">
        <v>164.20227958435208</v>
      </c>
      <c r="AE14" s="47">
        <v>182.06287080705866</v>
      </c>
      <c r="AF14" s="47">
        <v>186.29646699951365</v>
      </c>
      <c r="AG14" s="47">
        <v>265.24394474794508</v>
      </c>
      <c r="AH14" s="47">
        <v>303.27244838760504</v>
      </c>
      <c r="AI14" s="149"/>
      <c r="AJ14" s="224"/>
    </row>
    <row r="15" spans="1:36" x14ac:dyDescent="0.25">
      <c r="A15" s="12" t="s">
        <v>66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09">
        <v>8.2793695319327085</v>
      </c>
      <c r="U15" s="209">
        <v>8.7883154211783996</v>
      </c>
      <c r="V15" s="209">
        <v>9.9533410421710009</v>
      </c>
      <c r="W15" s="209">
        <v>8.4868489260579949</v>
      </c>
      <c r="X15" s="209">
        <v>7.6091882087589973</v>
      </c>
      <c r="Y15" s="209">
        <v>6.9470672768489976</v>
      </c>
      <c r="Z15" s="209">
        <v>5.7781043355819994</v>
      </c>
      <c r="AA15" s="209">
        <v>4.4315448155179995</v>
      </c>
      <c r="AC15" s="47">
        <v>25.741744050000001</v>
      </c>
      <c r="AD15" s="47">
        <v>51.285006883425005</v>
      </c>
      <c r="AE15" s="47">
        <v>30.732371686505001</v>
      </c>
      <c r="AF15" s="47">
        <v>37.317148521355627</v>
      </c>
      <c r="AG15" s="47">
        <v>28.193253635585975</v>
      </c>
      <c r="AH15" s="47">
        <v>32.996445453836991</v>
      </c>
      <c r="AI15" s="149"/>
      <c r="AJ15" s="224"/>
    </row>
    <row r="16" spans="1:36" ht="15.75" thickBot="1" x14ac:dyDescent="0.3">
      <c r="A16" s="12" t="s">
        <v>179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09">
        <v>7.6574023628633725</v>
      </c>
      <c r="U16" s="209">
        <v>31.682042193446293</v>
      </c>
      <c r="V16" s="209">
        <v>45.62756330753804</v>
      </c>
      <c r="W16" s="209">
        <v>50.027557123877173</v>
      </c>
      <c r="X16" s="209">
        <v>32.438780748949057</v>
      </c>
      <c r="Y16" s="209">
        <v>37.79801063256437</v>
      </c>
      <c r="Z16" s="209">
        <v>43.925639652628995</v>
      </c>
      <c r="AA16" s="209">
        <v>58.368577809986995</v>
      </c>
      <c r="AC16" s="47">
        <v>45.105978200000003</v>
      </c>
      <c r="AD16" s="47">
        <v>101.06264951158499</v>
      </c>
      <c r="AE16" s="47">
        <v>48.56655859629501</v>
      </c>
      <c r="AF16" s="47">
        <v>84.535677574020269</v>
      </c>
      <c r="AG16" s="47">
        <v>87.633687833358167</v>
      </c>
      <c r="AH16" s="47">
        <v>165.89191181292864</v>
      </c>
      <c r="AI16" s="149"/>
      <c r="AJ16" s="224"/>
    </row>
    <row r="17" spans="1:36" ht="16.5" thickTop="1" thickBot="1" x14ac:dyDescent="0.3">
      <c r="A17" s="44" t="s">
        <v>49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V17" s="42">
        <v>-68.848030476767107</v>
      </c>
      <c r="W17" s="42">
        <v>-71.585666918094901</v>
      </c>
      <c r="X17" s="42">
        <v>-75.526685124679318</v>
      </c>
      <c r="Y17" s="42">
        <v>-78.618715745012992</v>
      </c>
      <c r="Z17" s="42">
        <v>-83.700199264181975</v>
      </c>
      <c r="AA17" s="42">
        <v>-88.072887969256072</v>
      </c>
      <c r="AC17" s="42">
        <v>-130.30836455999983</v>
      </c>
      <c r="AD17" s="42">
        <v>-164.45980999913655</v>
      </c>
      <c r="AE17" s="42">
        <v>-105.44038108638141</v>
      </c>
      <c r="AF17" s="42">
        <v>-134.23611793649101</v>
      </c>
      <c r="AG17" s="42">
        <v>-221.35613672675993</v>
      </c>
      <c r="AH17" s="42">
        <v>-294.57909826455432</v>
      </c>
      <c r="AI17" s="149"/>
      <c r="AJ17" s="224"/>
    </row>
    <row r="18" spans="1:36" ht="23.25" thickBot="1" x14ac:dyDescent="0.3">
      <c r="A18" s="124" t="s">
        <v>50</v>
      </c>
      <c r="B18" s="144">
        <v>-0.12068896742642445</v>
      </c>
      <c r="C18" s="144">
        <v>-0.11135647231073967</v>
      </c>
      <c r="D18" s="144">
        <v>-9.8847685393392337E-2</v>
      </c>
      <c r="E18" s="144">
        <v>-8.3506403611359678E-2</v>
      </c>
      <c r="F18" s="144">
        <v>-7.8910857112766047E-2</v>
      </c>
      <c r="G18" s="144">
        <v>-7.6998295103204814E-2</v>
      </c>
      <c r="H18" s="144">
        <v>-7.6040405416460663E-2</v>
      </c>
      <c r="I18" s="144">
        <v>-7.4795269466082684E-2</v>
      </c>
      <c r="J18" s="144">
        <v>-7.6600802142111457E-2</v>
      </c>
      <c r="K18" s="144">
        <v>-6.6856384223306656E-2</v>
      </c>
      <c r="L18" s="144">
        <v>-9.5504553426161709E-2</v>
      </c>
      <c r="M18" s="144">
        <v>-7.0944185828449274E-2</v>
      </c>
      <c r="N18" s="144">
        <v>-7.9831374724603318E-2</v>
      </c>
      <c r="O18" s="144">
        <v>-7.8164065953501838E-2</v>
      </c>
      <c r="P18" s="144">
        <v>-6.9529305848433157E-2</v>
      </c>
      <c r="Q18" s="144">
        <v>-6.756854805913555E-2</v>
      </c>
      <c r="R18" s="144">
        <v>-7.0952464867170537E-2</v>
      </c>
      <c r="S18" s="144">
        <v>-7.0767354839516655E-2</v>
      </c>
      <c r="T18" s="144">
        <v>-6.956813559278302E-2</v>
      </c>
      <c r="U18" s="144">
        <v>-6.9868450680546992E-2</v>
      </c>
      <c r="V18" s="144">
        <v>-6.5520183714040142E-2</v>
      </c>
      <c r="W18" s="144">
        <v>-6.4258832387578707E-2</v>
      </c>
      <c r="X18" s="144">
        <f>X17/X12</f>
        <v>-6.4845567172901852E-2</v>
      </c>
      <c r="Y18" s="144">
        <v>-6.4985219942785416E-2</v>
      </c>
      <c r="Z18" s="144">
        <v>-6.2296002519365075E-2</v>
      </c>
      <c r="AA18" s="144">
        <v>-6.091822277071899E-2</v>
      </c>
      <c r="AB18" s="145"/>
      <c r="AC18" s="144">
        <v>-0.10098751240485448</v>
      </c>
      <c r="AD18" s="144">
        <v>-7.6549659605297318E-2</v>
      </c>
      <c r="AE18" s="144">
        <v>-7.7433789026983446E-2</v>
      </c>
      <c r="AF18" s="146">
        <v>-7.2912098536006886E-2</v>
      </c>
      <c r="AG18" s="146">
        <v>-7.0231738029979562E-2</v>
      </c>
      <c r="AH18" s="146">
        <v>-6.489495725627388E-2</v>
      </c>
      <c r="AI18" s="149"/>
      <c r="AJ18" s="224"/>
    </row>
    <row r="19" spans="1:36" s="2" customFormat="1" ht="16.5" thickTop="1" thickBot="1" x14ac:dyDescent="0.3">
      <c r="A19" s="49" t="s">
        <v>51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v>689.09743122973498</v>
      </c>
      <c r="T19" s="40">
        <v>766.29107753806647</v>
      </c>
      <c r="U19" s="40">
        <v>853.0636865796539</v>
      </c>
      <c r="V19" s="40">
        <v>981.94313911535744</v>
      </c>
      <c r="W19" s="40">
        <v>1042.4349938733153</v>
      </c>
      <c r="X19" s="40">
        <f>X12+X17</f>
        <v>1089.1895540485818</v>
      </c>
      <c r="Y19" s="40">
        <v>1131.175077585699</v>
      </c>
      <c r="Z19" s="40">
        <v>1259.8884080170521</v>
      </c>
      <c r="AA19" s="40">
        <v>1357.6831430420307</v>
      </c>
      <c r="AC19" s="40">
        <v>1160.0330000000001</v>
      </c>
      <c r="AD19" s="40">
        <v>1983.9470000000001</v>
      </c>
      <c r="AE19" s="40">
        <v>1256.2440000000001</v>
      </c>
      <c r="AF19" s="40">
        <v>1706.8316970325143</v>
      </c>
      <c r="AG19" s="40">
        <v>2930.4402296435337</v>
      </c>
      <c r="AH19" s="40">
        <v>4244.7427646229535</v>
      </c>
      <c r="AI19" s="149"/>
      <c r="AJ19" s="224"/>
    </row>
    <row r="20" spans="1:36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36" x14ac:dyDescent="0.25">
      <c r="A21" s="52" t="s">
        <v>142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44"/>
      <c r="AD21" s="128"/>
      <c r="AE21" s="128"/>
      <c r="AF21" s="128"/>
      <c r="AG21" s="128"/>
      <c r="AH21" s="128"/>
    </row>
    <row r="22" spans="1:36" ht="15.75" thickBot="1" x14ac:dyDescent="0.3">
      <c r="A22" s="241" t="s">
        <v>176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D22" s="128"/>
      <c r="AE22" s="128"/>
      <c r="AF22" s="128"/>
      <c r="AG22" s="128"/>
      <c r="AH22" s="128"/>
    </row>
    <row r="23" spans="1:36" ht="16.5" thickTop="1" thickBot="1" x14ac:dyDescent="0.3">
      <c r="A23" s="207" t="s">
        <v>173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D23" s="128"/>
      <c r="AE23" s="128"/>
      <c r="AF23" s="128"/>
      <c r="AG23" s="128"/>
      <c r="AH23" s="128"/>
    </row>
    <row r="24" spans="1:36" s="2" customFormat="1" ht="16.5" thickTop="1" thickBot="1" x14ac:dyDescent="0.3">
      <c r="A24" s="207" t="s">
        <v>184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/>
      <c r="AC24"/>
    </row>
    <row r="25" spans="1:36" ht="16.5" thickTop="1" thickBot="1" x14ac:dyDescent="0.3">
      <c r="A25" s="207" t="s">
        <v>168</v>
      </c>
    </row>
    <row r="26" spans="1:36" ht="16.5" thickTop="1" thickBot="1" x14ac:dyDescent="0.3">
      <c r="A26" s="207" t="s">
        <v>171</v>
      </c>
    </row>
    <row r="27" spans="1:36" ht="15.75" thickTop="1" x14ac:dyDescent="0.25"/>
    <row r="28" spans="1:36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36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36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36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36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2:27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2:27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2:27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2:27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2:27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2:27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2:27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2:27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2:27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27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2:27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2:27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2:27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2:27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2:27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27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2:27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2:27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2:27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2:27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2:27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2:27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2:27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2:27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2:27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2:27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2:27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2:27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2:27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2:27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2:27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2:27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B2-2FFC-4AED-9B74-C5C09E628606}">
  <sheetPr codeName="Sheet5"/>
  <dimension ref="A1:AJ64"/>
  <sheetViews>
    <sheetView showGridLines="0" zoomScaleNormal="100" workbookViewId="0">
      <pane xSplit="1" ySplit="1" topLeftCell="R2" activePane="bottomRight" state="frozen"/>
      <selection activeCell="Z11" sqref="Z11"/>
      <selection pane="topRight" activeCell="Z11" sqref="Z11"/>
      <selection pane="bottomLeft" activeCell="Z11" sqref="Z11"/>
      <selection pane="bottomRight" activeCell="AA5" sqref="AA5"/>
    </sheetView>
  </sheetViews>
  <sheetFormatPr defaultColWidth="9.140625" defaultRowHeight="11.25" x14ac:dyDescent="0.15"/>
  <cols>
    <col min="1" max="1" width="39.42578125" style="51" customWidth="1"/>
    <col min="2" max="11" width="8.7109375" style="69" customWidth="1"/>
    <col min="12" max="12" width="8.85546875" style="69" customWidth="1"/>
    <col min="13" max="27" width="8.7109375" style="69" customWidth="1"/>
    <col min="28" max="28" width="9.140625" style="51"/>
    <col min="29" max="29" width="9.140625" style="69" customWidth="1"/>
    <col min="30" max="30" width="12" style="69" bestFit="1" customWidth="1"/>
    <col min="31" max="31" width="9.140625" style="69" customWidth="1"/>
    <col min="32" max="34" width="10" style="69" bestFit="1" customWidth="1"/>
    <col min="35" max="16384" width="9.140625" style="51"/>
  </cols>
  <sheetData>
    <row r="1" spans="1:36" s="19" customFormat="1" ht="24.75" customHeight="1" thickBot="1" x14ac:dyDescent="0.3">
      <c r="A1" s="17" t="s">
        <v>143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68"/>
      <c r="AC1" s="18">
        <v>2018</v>
      </c>
      <c r="AD1" s="18">
        <v>2019</v>
      </c>
      <c r="AE1" s="18">
        <v>2020</v>
      </c>
      <c r="AF1" s="18">
        <v>2021</v>
      </c>
      <c r="AG1" s="18">
        <v>2022</v>
      </c>
      <c r="AH1" s="18">
        <v>2023</v>
      </c>
    </row>
    <row r="2" spans="1:36" ht="6.75" customHeight="1" thickTop="1" x14ac:dyDescent="0.15">
      <c r="A2" s="50"/>
    </row>
    <row r="3" spans="1:36" s="53" customFormat="1" ht="15" customHeight="1" thickBot="1" x14ac:dyDescent="0.3">
      <c r="A3" s="97" t="s">
        <v>5</v>
      </c>
      <c r="B3" s="160">
        <v>220.43799999999999</v>
      </c>
      <c r="C3" s="160">
        <v>257.95100000000002</v>
      </c>
      <c r="D3" s="160">
        <v>302.57000000000005</v>
      </c>
      <c r="E3" s="160">
        <v>379.07400000000007</v>
      </c>
      <c r="F3" s="160">
        <v>443.14300000000003</v>
      </c>
      <c r="G3" s="160">
        <v>473.798</v>
      </c>
      <c r="H3" s="160">
        <v>488.45000000000005</v>
      </c>
      <c r="I3" s="160">
        <v>578.55600000000004</v>
      </c>
      <c r="J3" s="160">
        <v>602.70600000000002</v>
      </c>
      <c r="K3" s="160">
        <v>67.358999999999995</v>
      </c>
      <c r="L3" s="160">
        <v>200.333</v>
      </c>
      <c r="M3" s="160">
        <v>385.84599999999995</v>
      </c>
      <c r="N3" s="160">
        <v>371.73999999999995</v>
      </c>
      <c r="O3" s="160">
        <v>343.23900000000003</v>
      </c>
      <c r="P3" s="160">
        <v>445.42931500756828</v>
      </c>
      <c r="Q3" s="160">
        <v>546.443382024946</v>
      </c>
      <c r="R3" s="160">
        <v>621.9884364920124</v>
      </c>
      <c r="S3" s="160">
        <v>689.09702903380071</v>
      </c>
      <c r="T3" s="160">
        <v>766.29107753806647</v>
      </c>
      <c r="U3" s="160">
        <v>853.06368657965322</v>
      </c>
      <c r="V3" s="160">
        <v>981.94313911535801</v>
      </c>
      <c r="W3" s="190">
        <v>1042.4349938733149</v>
      </c>
      <c r="X3" s="190">
        <v>1089.1895540485818</v>
      </c>
      <c r="Y3" s="190">
        <v>1131.175077585699</v>
      </c>
      <c r="Z3" s="190">
        <v>1259.8884080780501</v>
      </c>
      <c r="AA3" s="190">
        <v>1357.6831429810329</v>
      </c>
      <c r="AB3" s="149"/>
      <c r="AC3" s="190">
        <v>1160.0330000000001</v>
      </c>
      <c r="AD3" s="190">
        <v>1983.9470000000001</v>
      </c>
      <c r="AE3" s="190">
        <v>1256.2439999999999</v>
      </c>
      <c r="AF3" s="190">
        <v>1706.8516970325143</v>
      </c>
      <c r="AG3" s="190">
        <v>2930.4402296435328</v>
      </c>
      <c r="AH3" s="190">
        <v>4244.7427646229535</v>
      </c>
      <c r="AI3" s="149"/>
      <c r="AJ3" s="224"/>
    </row>
    <row r="4" spans="1:36" s="52" customFormat="1" ht="15" customHeight="1" thickTop="1" x14ac:dyDescent="0.25">
      <c r="A4" s="52" t="s">
        <v>93</v>
      </c>
      <c r="B4" s="151">
        <v>176.672</v>
      </c>
      <c r="C4" s="151">
        <v>186.488</v>
      </c>
      <c r="D4" s="151">
        <v>194.024</v>
      </c>
      <c r="E4" s="151">
        <v>201.98099999999999</v>
      </c>
      <c r="F4" s="151">
        <v>223.43799999999999</v>
      </c>
      <c r="G4" s="151">
        <v>232.036</v>
      </c>
      <c r="H4" s="151">
        <v>235.398</v>
      </c>
      <c r="I4" s="151">
        <v>252.376</v>
      </c>
      <c r="J4" s="151">
        <v>297.07900000000001</v>
      </c>
      <c r="K4" s="151">
        <v>20.076000000000001</v>
      </c>
      <c r="L4" s="151">
        <v>118.714</v>
      </c>
      <c r="M4" s="151">
        <v>164.83600000000001</v>
      </c>
      <c r="N4" s="151">
        <v>174.59100000000001</v>
      </c>
      <c r="O4" s="151">
        <v>149.733</v>
      </c>
      <c r="P4" s="151">
        <v>190.81556970999978</v>
      </c>
      <c r="Q4" s="151">
        <v>212.37291811000011</v>
      </c>
      <c r="R4" s="151">
        <v>260.65371080999995</v>
      </c>
      <c r="S4" s="151">
        <v>294.44812389000009</v>
      </c>
      <c r="T4" s="151">
        <v>322.59241147999995</v>
      </c>
      <c r="U4" s="151">
        <v>346.60615188000037</v>
      </c>
      <c r="V4" s="151">
        <v>383.52402185999995</v>
      </c>
      <c r="W4" s="191">
        <v>405.72269956999946</v>
      </c>
      <c r="X4" s="191">
        <v>413.00895054000023</v>
      </c>
      <c r="Y4" s="191">
        <v>425.11002856000005</v>
      </c>
      <c r="Z4" s="191">
        <v>464.79433999000003</v>
      </c>
      <c r="AA4" s="191">
        <v>482.02161661000002</v>
      </c>
      <c r="AB4" s="153"/>
      <c r="AC4" s="191">
        <v>759.16499999999996</v>
      </c>
      <c r="AD4" s="191">
        <v>943.24799999999993</v>
      </c>
      <c r="AE4" s="191">
        <v>600.70500000000004</v>
      </c>
      <c r="AF4" s="191">
        <v>727.51248781999993</v>
      </c>
      <c r="AG4" s="191">
        <v>1224.3003980600004</v>
      </c>
      <c r="AH4" s="191">
        <v>1627.3657005299997</v>
      </c>
      <c r="AI4" s="149"/>
      <c r="AJ4" s="224"/>
    </row>
    <row r="5" spans="1:36" s="52" customFormat="1" ht="15" customHeight="1" x14ac:dyDescent="0.25">
      <c r="A5" s="52" t="s">
        <v>94</v>
      </c>
      <c r="B5" s="151">
        <v>28.38</v>
      </c>
      <c r="C5" s="151">
        <v>29.402000000000001</v>
      </c>
      <c r="D5" s="151">
        <v>29.692</v>
      </c>
      <c r="E5" s="151">
        <v>28.693000000000001</v>
      </c>
      <c r="F5" s="151">
        <v>29.021999999999998</v>
      </c>
      <c r="G5" s="151">
        <v>30.216000000000001</v>
      </c>
      <c r="H5" s="151">
        <v>29.596</v>
      </c>
      <c r="I5" s="151">
        <v>28.867000000000001</v>
      </c>
      <c r="J5" s="151">
        <v>29.108000000000001</v>
      </c>
      <c r="K5" s="151">
        <v>3.3940000000000001</v>
      </c>
      <c r="L5" s="151">
        <v>9.0960000000000001</v>
      </c>
      <c r="M5" s="151">
        <v>12.628</v>
      </c>
      <c r="N5" s="151">
        <v>12.151999999999999</v>
      </c>
      <c r="O5" s="151">
        <v>10.683</v>
      </c>
      <c r="P5" s="151">
        <v>14.395017770000013</v>
      </c>
      <c r="Q5" s="151">
        <v>20.150577019999993</v>
      </c>
      <c r="R5" s="151">
        <v>21.698510410000004</v>
      </c>
      <c r="S5" s="151">
        <v>23.106021380000001</v>
      </c>
      <c r="T5" s="151">
        <v>26.984153080000006</v>
      </c>
      <c r="U5" s="151">
        <v>27.813922869999992</v>
      </c>
      <c r="V5" s="151">
        <v>30.53442768</v>
      </c>
      <c r="W5" s="191">
        <v>32.270567410000005</v>
      </c>
      <c r="X5" s="191">
        <v>33.809888569999984</v>
      </c>
      <c r="Y5" s="191">
        <v>34.633949450000031</v>
      </c>
      <c r="Z5" s="191">
        <v>35.971210640000002</v>
      </c>
      <c r="AA5" s="191">
        <v>39.123969240000015</v>
      </c>
      <c r="AB5" s="153"/>
      <c r="AC5" s="191">
        <v>116.16699999999999</v>
      </c>
      <c r="AD5" s="191">
        <v>117.70100000000001</v>
      </c>
      <c r="AE5" s="191">
        <v>54.225999999999999</v>
      </c>
      <c r="AF5" s="191">
        <v>57.380594790000011</v>
      </c>
      <c r="AG5" s="191">
        <v>99.60260774000001</v>
      </c>
      <c r="AH5" s="191">
        <v>131.24883311000002</v>
      </c>
      <c r="AI5" s="149"/>
      <c r="AJ5" s="224"/>
    </row>
    <row r="6" spans="1:36" s="52" customFormat="1" ht="15" customHeight="1" x14ac:dyDescent="0.25">
      <c r="A6" s="91" t="s">
        <v>95</v>
      </c>
      <c r="B6" s="161">
        <v>5.923</v>
      </c>
      <c r="C6" s="161">
        <v>9.4670000000000005</v>
      </c>
      <c r="D6" s="161">
        <v>7.3259999999999996</v>
      </c>
      <c r="E6" s="161">
        <v>9.8640000000000008</v>
      </c>
      <c r="F6" s="161">
        <v>9.5069999999999997</v>
      </c>
      <c r="G6" s="161">
        <v>11.246</v>
      </c>
      <c r="H6" s="161">
        <v>11.951000000000001</v>
      </c>
      <c r="I6" s="161">
        <v>55.902000000000001</v>
      </c>
      <c r="J6" s="161">
        <v>17.387</v>
      </c>
      <c r="K6" s="161">
        <v>7.1070000000000002</v>
      </c>
      <c r="L6" s="161">
        <v>24.062999999999999</v>
      </c>
      <c r="M6" s="161">
        <v>51.34</v>
      </c>
      <c r="N6" s="161">
        <v>40.055999999999997</v>
      </c>
      <c r="O6" s="161">
        <v>36.698999999999998</v>
      </c>
      <c r="P6" s="161">
        <v>39.350663183400144</v>
      </c>
      <c r="Q6" s="161">
        <v>43.119006929999841</v>
      </c>
      <c r="R6" s="161">
        <v>48.15711230359998</v>
      </c>
      <c r="S6" s="161">
        <v>43.192332760000475</v>
      </c>
      <c r="T6" s="161">
        <v>43.413063040606055</v>
      </c>
      <c r="U6" s="161">
        <v>54.340736247139624</v>
      </c>
      <c r="V6" s="161">
        <v>54.031152030000314</v>
      </c>
      <c r="W6" s="192">
        <v>59.905179160000301</v>
      </c>
      <c r="X6" s="192">
        <v>58.993163890000162</v>
      </c>
      <c r="Y6" s="192">
        <v>70.233550240000426</v>
      </c>
      <c r="Z6" s="192">
        <v>63.78189498000004</v>
      </c>
      <c r="AA6" s="192">
        <v>73.682261680000352</v>
      </c>
      <c r="AB6" s="153"/>
      <c r="AC6" s="192">
        <v>32.58</v>
      </c>
      <c r="AD6" s="192">
        <v>88.605999999999995</v>
      </c>
      <c r="AE6" s="192">
        <v>99.897000000000006</v>
      </c>
      <c r="AF6" s="192">
        <v>159.22467011339998</v>
      </c>
      <c r="AG6" s="192">
        <v>189.10324435134615</v>
      </c>
      <c r="AH6" s="192">
        <v>243.1630453200012</v>
      </c>
      <c r="AI6" s="149"/>
      <c r="AJ6" s="224"/>
    </row>
    <row r="7" spans="1:36" s="52" customFormat="1" ht="15" customHeight="1" x14ac:dyDescent="0.25">
      <c r="A7" s="52" t="s">
        <v>2</v>
      </c>
      <c r="B7" s="151">
        <v>210.97499999999999</v>
      </c>
      <c r="C7" s="151">
        <v>225.357</v>
      </c>
      <c r="D7" s="151">
        <v>231.042</v>
      </c>
      <c r="E7" s="151">
        <v>240.53800000000001</v>
      </c>
      <c r="F7" s="151">
        <v>261.96699999999998</v>
      </c>
      <c r="G7" s="151">
        <v>273.49799999999999</v>
      </c>
      <c r="H7" s="151">
        <v>276.94499999999999</v>
      </c>
      <c r="I7" s="151">
        <v>337.14499999999998</v>
      </c>
      <c r="J7" s="151">
        <v>343.57400000000001</v>
      </c>
      <c r="K7" s="151">
        <v>30.576999999999998</v>
      </c>
      <c r="L7" s="151">
        <v>151.87299999999999</v>
      </c>
      <c r="M7" s="151">
        <v>228.804</v>
      </c>
      <c r="N7" s="151">
        <v>226.79899999999998</v>
      </c>
      <c r="O7" s="151">
        <v>197.11500000000001</v>
      </c>
      <c r="P7" s="151">
        <v>244.56125066339993</v>
      </c>
      <c r="Q7" s="151">
        <v>275.64250205999997</v>
      </c>
      <c r="R7" s="151">
        <v>330.50933352359993</v>
      </c>
      <c r="S7" s="151">
        <v>360.74647803000056</v>
      </c>
      <c r="T7" s="151">
        <v>392.98962760060601</v>
      </c>
      <c r="U7" s="151">
        <v>428.76081099713997</v>
      </c>
      <c r="V7" s="151">
        <v>468.0896015700003</v>
      </c>
      <c r="W7" s="191">
        <v>497.89844613999981</v>
      </c>
      <c r="X7" s="191">
        <v>505.8120030000004</v>
      </c>
      <c r="Y7" s="191">
        <v>529.97752825000055</v>
      </c>
      <c r="Z7" s="191">
        <v>564.54744561000007</v>
      </c>
      <c r="AA7" s="191">
        <v>594.82784753000044</v>
      </c>
      <c r="AB7" s="153"/>
      <c r="AC7" s="191">
        <v>907.91200000000003</v>
      </c>
      <c r="AD7" s="191">
        <v>1149.5549999999998</v>
      </c>
      <c r="AE7" s="191">
        <v>754.82799999999997</v>
      </c>
      <c r="AF7" s="191">
        <v>944.11775272339992</v>
      </c>
      <c r="AG7" s="191">
        <v>1513.0062501513464</v>
      </c>
      <c r="AH7" s="191">
        <v>2001.7775789600009</v>
      </c>
      <c r="AI7" s="149"/>
      <c r="AJ7" s="224"/>
    </row>
    <row r="8" spans="1:36" s="52" customFormat="1" ht="15" customHeight="1" x14ac:dyDescent="0.25">
      <c r="A8" s="52" t="s">
        <v>3</v>
      </c>
      <c r="B8" s="151">
        <v>59.332999999999998</v>
      </c>
      <c r="C8" s="151">
        <v>67.144000000000005</v>
      </c>
      <c r="D8" s="151">
        <v>83.058000000000007</v>
      </c>
      <c r="E8" s="151">
        <v>86.695999999999998</v>
      </c>
      <c r="F8" s="151">
        <v>95.129000000000005</v>
      </c>
      <c r="G8" s="151">
        <v>99.265000000000001</v>
      </c>
      <c r="H8" s="151">
        <v>103.131</v>
      </c>
      <c r="I8" s="151">
        <v>123.071</v>
      </c>
      <c r="J8" s="151">
        <v>133.72800000000001</v>
      </c>
      <c r="K8" s="151">
        <v>21.381</v>
      </c>
      <c r="L8" s="151">
        <v>36.780999999999999</v>
      </c>
      <c r="M8" s="151">
        <v>99.802999999999997</v>
      </c>
      <c r="N8" s="151">
        <v>66.813999999999993</v>
      </c>
      <c r="O8" s="151">
        <v>77.007000000000005</v>
      </c>
      <c r="P8" s="151">
        <v>93.89749571480003</v>
      </c>
      <c r="Q8" s="151">
        <v>111.52367937089991</v>
      </c>
      <c r="R8" s="151">
        <v>125.651634247953</v>
      </c>
      <c r="S8" s="151">
        <v>144.08665789183084</v>
      </c>
      <c r="T8" s="151">
        <v>167.85152743891433</v>
      </c>
      <c r="U8" s="151">
        <v>197.55412007861975</v>
      </c>
      <c r="V8" s="151">
        <v>226.88580394888902</v>
      </c>
      <c r="W8" s="191">
        <v>240.08372015695289</v>
      </c>
      <c r="X8" s="191">
        <v>268.05260307747011</v>
      </c>
      <c r="Y8" s="191">
        <v>266.80046019229985</v>
      </c>
      <c r="Z8" s="191">
        <v>326.09167192167905</v>
      </c>
      <c r="AA8" s="191">
        <v>346.11706933971396</v>
      </c>
      <c r="AB8" s="153"/>
      <c r="AC8" s="191">
        <v>296.23099999999999</v>
      </c>
      <c r="AD8" s="191">
        <v>420.596</v>
      </c>
      <c r="AE8" s="191">
        <v>291.69299999999998</v>
      </c>
      <c r="AF8" s="191">
        <v>349.24217508569996</v>
      </c>
      <c r="AG8" s="191">
        <v>635.1439396573179</v>
      </c>
      <c r="AH8" s="191">
        <v>1001.8225873756119</v>
      </c>
      <c r="AI8" s="149"/>
      <c r="AJ8" s="224"/>
    </row>
    <row r="9" spans="1:36" s="52" customFormat="1" ht="15" customHeight="1" x14ac:dyDescent="0.25">
      <c r="A9" s="52" t="s">
        <v>102</v>
      </c>
      <c r="B9" s="151">
        <v>30.759</v>
      </c>
      <c r="C9" s="151">
        <v>59.924999999999997</v>
      </c>
      <c r="D9" s="151">
        <v>71.691000000000003</v>
      </c>
      <c r="E9" s="151">
        <v>85.891000000000005</v>
      </c>
      <c r="F9" s="151">
        <v>86.046999999999997</v>
      </c>
      <c r="G9" s="151">
        <v>101.035</v>
      </c>
      <c r="H9" s="151">
        <v>108.374</v>
      </c>
      <c r="I9" s="151">
        <v>118.34</v>
      </c>
      <c r="J9" s="151">
        <v>125.404</v>
      </c>
      <c r="K9" s="151">
        <v>15.401</v>
      </c>
      <c r="L9" s="151">
        <v>11.679</v>
      </c>
      <c r="M9" s="151">
        <v>57.238999999999997</v>
      </c>
      <c r="N9" s="151">
        <v>78.126999999999995</v>
      </c>
      <c r="O9" s="151">
        <v>69.117000000000004</v>
      </c>
      <c r="P9" s="151">
        <v>106.97056862936829</v>
      </c>
      <c r="Q9" s="151">
        <v>159.27720059404618</v>
      </c>
      <c r="R9" s="151">
        <v>165.82746872045942</v>
      </c>
      <c r="S9" s="151">
        <v>184.26389311196937</v>
      </c>
      <c r="T9" s="151">
        <v>205.44992249854613</v>
      </c>
      <c r="U9" s="151">
        <v>226.74875550389356</v>
      </c>
      <c r="V9" s="151">
        <v>286.96773359646863</v>
      </c>
      <c r="W9" s="191">
        <v>304.45282757636198</v>
      </c>
      <c r="X9" s="191">
        <v>315.32494797111133</v>
      </c>
      <c r="Y9" s="191">
        <v>334.39708914339872</v>
      </c>
      <c r="Z9" s="191">
        <v>369.24929054637101</v>
      </c>
      <c r="AA9" s="191">
        <v>416.7382261113184</v>
      </c>
      <c r="AB9" s="153"/>
      <c r="AC9" s="191">
        <v>248.26600000000002</v>
      </c>
      <c r="AD9" s="191">
        <v>413.79600000000005</v>
      </c>
      <c r="AE9" s="191">
        <v>209.72300000000001</v>
      </c>
      <c r="AF9" s="191">
        <v>413.49176922341445</v>
      </c>
      <c r="AG9" s="191">
        <v>782.29003983486848</v>
      </c>
      <c r="AH9" s="191">
        <v>1241.1425982873407</v>
      </c>
      <c r="AI9" s="149"/>
      <c r="AJ9" s="224"/>
    </row>
    <row r="10" spans="1:36" s="52" customFormat="1" ht="15" customHeight="1" x14ac:dyDescent="0.25">
      <c r="A10" s="52" t="s">
        <v>58</v>
      </c>
      <c r="B10" s="151">
        <v>-80.629000000000005</v>
      </c>
      <c r="C10" s="151">
        <v>-94.474999999999994</v>
      </c>
      <c r="D10" s="151">
        <v>-83.221000000000004</v>
      </c>
      <c r="E10" s="151">
        <v>-34.051000000000002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53"/>
      <c r="AC10" s="191">
        <v>-292.37599999999998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49"/>
      <c r="AJ10" s="224"/>
    </row>
    <row r="11" spans="1:36" s="52" customFormat="1" ht="15" customHeight="1" x14ac:dyDescent="0.25">
      <c r="B11" s="151"/>
      <c r="C11" s="151"/>
      <c r="D11" s="151"/>
      <c r="E11" s="151"/>
      <c r="F11" s="151"/>
      <c r="G11" s="151"/>
      <c r="H11" s="151"/>
      <c r="I11" s="151"/>
      <c r="J11" s="162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91"/>
      <c r="X11" s="191"/>
      <c r="Y11" s="191"/>
      <c r="Z11" s="191"/>
      <c r="AA11" s="191"/>
      <c r="AB11" s="153"/>
      <c r="AC11" s="191"/>
      <c r="AD11" s="191"/>
      <c r="AE11" s="191"/>
      <c r="AF11" s="191"/>
      <c r="AG11" s="191"/>
      <c r="AH11" s="191"/>
      <c r="AI11" s="149"/>
    </row>
    <row r="12" spans="1:36" s="53" customFormat="1" ht="15" customHeight="1" x14ac:dyDescent="0.25">
      <c r="A12" s="53" t="s">
        <v>52</v>
      </c>
      <c r="B12" s="147">
        <v>-124.02</v>
      </c>
      <c r="C12" s="147">
        <v>-144.31200000000004</v>
      </c>
      <c r="D12" s="147">
        <v>-159.33200000000002</v>
      </c>
      <c r="E12" s="147">
        <v>-200.416</v>
      </c>
      <c r="F12" s="147">
        <v>-229.22800000000001</v>
      </c>
      <c r="G12" s="147">
        <v>-255.81800000000004</v>
      </c>
      <c r="H12" s="147">
        <v>-259.64400000000001</v>
      </c>
      <c r="I12" s="147">
        <v>-288.625</v>
      </c>
      <c r="J12" s="147">
        <v>-293.99099999999999</v>
      </c>
      <c r="K12" s="147">
        <v>-119.393</v>
      </c>
      <c r="L12" s="147">
        <v>-154.75199999999998</v>
      </c>
      <c r="M12" s="147">
        <v>-260.178</v>
      </c>
      <c r="N12" s="147">
        <v>-243.07099999999997</v>
      </c>
      <c r="O12" s="147">
        <v>-264.72500000000002</v>
      </c>
      <c r="P12" s="147">
        <v>-321.02858416859692</v>
      </c>
      <c r="Q12" s="147">
        <v>-361.62323780993904</v>
      </c>
      <c r="R12" s="147">
        <v>-385.34122957469509</v>
      </c>
      <c r="S12" s="147">
        <v>-416.1809482113631</v>
      </c>
      <c r="T12" s="147">
        <v>-437.93664196400073</v>
      </c>
      <c r="U12" s="147">
        <v>-467.90409762176336</v>
      </c>
      <c r="V12" s="147">
        <v>-488.46244672368925</v>
      </c>
      <c r="W12" s="193">
        <v>-518.66359245302158</v>
      </c>
      <c r="X12" s="193">
        <v>-542.07713350799827</v>
      </c>
      <c r="Y12" s="193">
        <v>-566.99540597814212</v>
      </c>
      <c r="Z12" s="193">
        <v>-624.45185510220904</v>
      </c>
      <c r="AA12" s="193">
        <v>-679.34133506513786</v>
      </c>
      <c r="AB12" s="149"/>
      <c r="AC12" s="193">
        <v>-628.08000000000015</v>
      </c>
      <c r="AD12" s="193">
        <v>-1033.3150000000001</v>
      </c>
      <c r="AE12" s="193">
        <v>-828.31399999999996</v>
      </c>
      <c r="AF12" s="193">
        <v>-1190.4478219785358</v>
      </c>
      <c r="AG12" s="193">
        <v>-1707.3629173718223</v>
      </c>
      <c r="AH12" s="193">
        <v>-2116.1985786628516</v>
      </c>
      <c r="AI12" s="149"/>
      <c r="AJ12" s="224"/>
    </row>
    <row r="13" spans="1:36" s="52" customFormat="1" ht="15" customHeight="1" x14ac:dyDescent="0.25">
      <c r="A13" s="52" t="s">
        <v>93</v>
      </c>
      <c r="B13" s="151">
        <v>-95.745999999999995</v>
      </c>
      <c r="C13" s="151">
        <v>-103.80200000000001</v>
      </c>
      <c r="D13" s="151">
        <v>-108.244</v>
      </c>
      <c r="E13" s="151">
        <v>-118.322</v>
      </c>
      <c r="F13" s="151">
        <v>-122.61799999999999</v>
      </c>
      <c r="G13" s="151">
        <v>-131.55700000000002</v>
      </c>
      <c r="H13" s="151">
        <v>-133.16400000000002</v>
      </c>
      <c r="I13" s="151">
        <v>-150.50800000000001</v>
      </c>
      <c r="J13" s="151">
        <v>-144.364</v>
      </c>
      <c r="K13" s="151">
        <v>-63.484000000000002</v>
      </c>
      <c r="L13" s="151">
        <v>-76.908999999999992</v>
      </c>
      <c r="M13" s="151">
        <v>-126.60899999999999</v>
      </c>
      <c r="N13" s="151">
        <v>-135.245</v>
      </c>
      <c r="O13" s="151">
        <v>-138.64600000000002</v>
      </c>
      <c r="P13" s="151">
        <v>-172.39535552999988</v>
      </c>
      <c r="Q13" s="151">
        <v>-163.36710210000012</v>
      </c>
      <c r="R13" s="151">
        <v>-192.54860514000012</v>
      </c>
      <c r="S13" s="151">
        <v>-211.60568874999996</v>
      </c>
      <c r="T13" s="151">
        <v>-214.41463615666646</v>
      </c>
      <c r="U13" s="151">
        <v>-210.72994815333334</v>
      </c>
      <c r="V13" s="151">
        <v>-213.30472880999997</v>
      </c>
      <c r="W13" s="191">
        <v>-220.25669324000017</v>
      </c>
      <c r="X13" s="191">
        <v>-224.86195549000001</v>
      </c>
      <c r="Y13" s="191">
        <v>-235.44373273000008</v>
      </c>
      <c r="Z13" s="191">
        <v>-252.84204533000008</v>
      </c>
      <c r="AA13" s="191">
        <v>-267.14519096000009</v>
      </c>
      <c r="AB13" s="153"/>
      <c r="AC13" s="191">
        <v>-426.11400000000003</v>
      </c>
      <c r="AD13" s="191">
        <v>-537.84700000000009</v>
      </c>
      <c r="AE13" s="191">
        <v>-411.36599999999999</v>
      </c>
      <c r="AF13" s="191">
        <v>-609.65345763000005</v>
      </c>
      <c r="AG13" s="191">
        <v>-829.29887819999988</v>
      </c>
      <c r="AH13" s="191">
        <v>-893.86711027000024</v>
      </c>
      <c r="AI13" s="149"/>
      <c r="AJ13" s="224"/>
    </row>
    <row r="14" spans="1:36" s="52" customFormat="1" ht="15" customHeight="1" x14ac:dyDescent="0.25">
      <c r="A14" s="52" t="s">
        <v>94</v>
      </c>
      <c r="B14" s="151">
        <v>-18.105999999999998</v>
      </c>
      <c r="C14" s="151">
        <v>-17.927</v>
      </c>
      <c r="D14" s="151">
        <v>-19.713999999999999</v>
      </c>
      <c r="E14" s="151">
        <v>-17.317999999999998</v>
      </c>
      <c r="F14" s="151">
        <v>-20.064999999999998</v>
      </c>
      <c r="G14" s="151">
        <v>-18.845999999999997</v>
      </c>
      <c r="H14" s="151">
        <v>-19.456999999999997</v>
      </c>
      <c r="I14" s="151">
        <v>-19.253999999999998</v>
      </c>
      <c r="J14" s="151">
        <v>-18.787999999999997</v>
      </c>
      <c r="K14" s="151">
        <v>-8.6259999999999994</v>
      </c>
      <c r="L14" s="151">
        <v>-18.107999999999997</v>
      </c>
      <c r="M14" s="151">
        <v>-15.927999999999999</v>
      </c>
      <c r="N14" s="151">
        <v>-11.802</v>
      </c>
      <c r="O14" s="151">
        <v>-11.628999999999998</v>
      </c>
      <c r="P14" s="151">
        <v>-14.59809462000001</v>
      </c>
      <c r="Q14" s="151">
        <v>-17.857664929999999</v>
      </c>
      <c r="R14" s="151">
        <v>-16.927791919999997</v>
      </c>
      <c r="S14" s="151">
        <v>-18.567637750000003</v>
      </c>
      <c r="T14" s="151">
        <v>-19.952341940000004</v>
      </c>
      <c r="U14" s="151">
        <v>-19.534962019999995</v>
      </c>
      <c r="V14" s="151">
        <v>-19.258196120000004</v>
      </c>
      <c r="W14" s="191">
        <v>-20.72780212999999</v>
      </c>
      <c r="X14" s="191">
        <v>-20.276572360000003</v>
      </c>
      <c r="Y14" s="191">
        <v>-19.64221240000002</v>
      </c>
      <c r="Z14" s="191">
        <v>-19.933100420000002</v>
      </c>
      <c r="AA14" s="191">
        <v>-21.040093549999995</v>
      </c>
      <c r="AB14" s="153"/>
      <c r="AC14" s="191">
        <v>-73.064999999999998</v>
      </c>
      <c r="AD14" s="191">
        <v>-77.621999999999986</v>
      </c>
      <c r="AE14" s="191">
        <v>-61.449999999999989</v>
      </c>
      <c r="AF14" s="191">
        <v>-55.886759550000008</v>
      </c>
      <c r="AG14" s="191">
        <v>-74.982733629999998</v>
      </c>
      <c r="AH14" s="191">
        <v>-79.904783010000017</v>
      </c>
      <c r="AI14" s="149"/>
      <c r="AJ14" s="224"/>
    </row>
    <row r="15" spans="1:36" s="52" customFormat="1" ht="15" customHeight="1" x14ac:dyDescent="0.25">
      <c r="A15" s="91" t="s">
        <v>95</v>
      </c>
      <c r="B15" s="161">
        <v>-2.37</v>
      </c>
      <c r="C15" s="161">
        <v>-2.577</v>
      </c>
      <c r="D15" s="161">
        <v>-1.6689999999999998</v>
      </c>
      <c r="E15" s="161">
        <v>2.2069999999999999</v>
      </c>
      <c r="F15" s="161">
        <v>-1.8759999999999999</v>
      </c>
      <c r="G15" s="161">
        <v>-2.7290000000000001</v>
      </c>
      <c r="H15" s="161">
        <v>-3.0989999999999998</v>
      </c>
      <c r="I15" s="161">
        <v>-7.5359999999999996</v>
      </c>
      <c r="J15" s="161">
        <v>-4.8079999999999998</v>
      </c>
      <c r="K15" s="161">
        <v>-2.9459999999999997</v>
      </c>
      <c r="L15" s="161">
        <v>-8.2490000000000006</v>
      </c>
      <c r="M15" s="161">
        <v>-8.1929999999999996</v>
      </c>
      <c r="N15" s="161">
        <v>-2.0269999999999997</v>
      </c>
      <c r="O15" s="161">
        <v>-1.5679999999999998</v>
      </c>
      <c r="P15" s="161">
        <v>-1.8627487600667227</v>
      </c>
      <c r="Q15" s="161">
        <v>-29.844813599933183</v>
      </c>
      <c r="R15" s="161">
        <v>-8.8176004199999589</v>
      </c>
      <c r="S15" s="161">
        <v>-9.3265891600001183</v>
      </c>
      <c r="T15" s="161">
        <v>-7.5304757933332347</v>
      </c>
      <c r="U15" s="161">
        <v>-14.679673884269985</v>
      </c>
      <c r="V15" s="161">
        <v>-9.346026539999885</v>
      </c>
      <c r="W15" s="192">
        <v>-12.076518799999674</v>
      </c>
      <c r="X15" s="192">
        <v>-11.210554639999899</v>
      </c>
      <c r="Y15" s="192">
        <v>-11.034366900000428</v>
      </c>
      <c r="Z15" s="192">
        <v>-12.277489979999899</v>
      </c>
      <c r="AA15" s="192">
        <v>-16.03473493999984</v>
      </c>
      <c r="AB15" s="153"/>
      <c r="AC15" s="192">
        <v>-4.4089999999999998</v>
      </c>
      <c r="AD15" s="192">
        <v>-15.24</v>
      </c>
      <c r="AE15" s="192">
        <v>-24.195999999999998</v>
      </c>
      <c r="AF15" s="192">
        <v>-35.302562359999904</v>
      </c>
      <c r="AG15" s="192">
        <v>-40.354339257603293</v>
      </c>
      <c r="AH15" s="192">
        <v>-43.667466879999886</v>
      </c>
      <c r="AI15" s="149"/>
      <c r="AJ15" s="224"/>
    </row>
    <row r="16" spans="1:36" s="52" customFormat="1" ht="15" customHeight="1" x14ac:dyDescent="0.25">
      <c r="A16" s="52" t="s">
        <v>2</v>
      </c>
      <c r="B16" s="151">
        <v>-116.22199999999999</v>
      </c>
      <c r="C16" s="151">
        <v>-124.30600000000001</v>
      </c>
      <c r="D16" s="151">
        <v>-129.62700000000001</v>
      </c>
      <c r="E16" s="151">
        <v>-133.43299999999999</v>
      </c>
      <c r="F16" s="151">
        <v>-144.559</v>
      </c>
      <c r="G16" s="151">
        <v>-153.13200000000003</v>
      </c>
      <c r="H16" s="151">
        <v>-155.72</v>
      </c>
      <c r="I16" s="151">
        <v>-177.298</v>
      </c>
      <c r="J16" s="151">
        <v>-167.95999999999998</v>
      </c>
      <c r="K16" s="151">
        <v>-75.055999999999997</v>
      </c>
      <c r="L16" s="151">
        <v>-103.26599999999999</v>
      </c>
      <c r="M16" s="151">
        <v>-150.73000000000002</v>
      </c>
      <c r="N16" s="151">
        <v>-149.07399999999998</v>
      </c>
      <c r="O16" s="151">
        <v>-151.84300000000002</v>
      </c>
      <c r="P16" s="151">
        <v>-188.85619891006661</v>
      </c>
      <c r="Q16" s="151">
        <v>-211.06958062993331</v>
      </c>
      <c r="R16" s="151">
        <v>-218.29399748000009</v>
      </c>
      <c r="S16" s="151">
        <v>-239.49991566000008</v>
      </c>
      <c r="T16" s="151">
        <v>-241.8974538899997</v>
      </c>
      <c r="U16" s="151">
        <v>-244.94458405760332</v>
      </c>
      <c r="V16" s="151">
        <v>-241.90895146999986</v>
      </c>
      <c r="W16" s="191">
        <v>-253.06101416999982</v>
      </c>
      <c r="X16" s="191">
        <v>-256.34908248999989</v>
      </c>
      <c r="Y16" s="191">
        <v>-266.12031203000049</v>
      </c>
      <c r="Z16" s="191">
        <v>-285.05263573000002</v>
      </c>
      <c r="AA16" s="191">
        <v>-304.22001944999994</v>
      </c>
      <c r="AB16" s="153"/>
      <c r="AC16" s="191">
        <v>-503.58800000000002</v>
      </c>
      <c r="AD16" s="191">
        <v>-630.70900000000006</v>
      </c>
      <c r="AE16" s="191">
        <v>-497.01199999999994</v>
      </c>
      <c r="AF16" s="191">
        <v>-700.84277953999992</v>
      </c>
      <c r="AG16" s="191">
        <v>-944.63595108760319</v>
      </c>
      <c r="AH16" s="191">
        <v>-1017.4393601600002</v>
      </c>
      <c r="AI16" s="149"/>
      <c r="AJ16" s="224"/>
    </row>
    <row r="17" spans="1:36" s="52" customFormat="1" ht="15" customHeight="1" x14ac:dyDescent="0.25">
      <c r="A17" s="52" t="s">
        <v>3</v>
      </c>
      <c r="B17" s="151">
        <v>-27.157</v>
      </c>
      <c r="C17" s="151">
        <v>-36.945000000000007</v>
      </c>
      <c r="D17" s="151">
        <v>-41.238</v>
      </c>
      <c r="E17" s="151">
        <v>-40.839999999999996</v>
      </c>
      <c r="F17" s="151">
        <v>-43.439</v>
      </c>
      <c r="G17" s="151">
        <v>-49.536000000000001</v>
      </c>
      <c r="H17" s="151">
        <v>-51.195999999999998</v>
      </c>
      <c r="I17" s="151">
        <v>-56.849000000000004</v>
      </c>
      <c r="J17" s="151">
        <v>-62.326999999999998</v>
      </c>
      <c r="K17" s="151">
        <v>-21.040999999999997</v>
      </c>
      <c r="L17" s="151">
        <v>-31.629000000000005</v>
      </c>
      <c r="M17" s="151">
        <v>-71.347999999999999</v>
      </c>
      <c r="N17" s="151">
        <v>-45.468000000000004</v>
      </c>
      <c r="O17" s="151">
        <v>-61.376999999999995</v>
      </c>
      <c r="P17" s="151">
        <v>-66.810622662543025</v>
      </c>
      <c r="Q17" s="151">
        <v>-69.378456486954008</v>
      </c>
      <c r="R17" s="151">
        <v>-80.753527379662017</v>
      </c>
      <c r="S17" s="151">
        <v>-87.188233543285975</v>
      </c>
      <c r="T17" s="151">
        <v>-100.21252133780195</v>
      </c>
      <c r="U17" s="151">
        <v>-115.89141253747914</v>
      </c>
      <c r="V17" s="151">
        <v>-119.92104095206496</v>
      </c>
      <c r="W17" s="191">
        <v>-134.28846719347302</v>
      </c>
      <c r="X17" s="191">
        <v>-147.13156541687715</v>
      </c>
      <c r="Y17" s="191">
        <v>-146.29762082762608</v>
      </c>
      <c r="Z17" s="191">
        <v>-163.82400066957001</v>
      </c>
      <c r="AA17" s="191">
        <v>-182.36988792243795</v>
      </c>
      <c r="AB17" s="153"/>
      <c r="AC17" s="191">
        <v>-146.18</v>
      </c>
      <c r="AD17" s="191">
        <v>-201.01999999999998</v>
      </c>
      <c r="AE17" s="191">
        <v>-186.345</v>
      </c>
      <c r="AF17" s="191">
        <v>-243.03407914949702</v>
      </c>
      <c r="AG17" s="191">
        <v>-384.04569479822908</v>
      </c>
      <c r="AH17" s="191">
        <v>-547.63869439004122</v>
      </c>
      <c r="AI17" s="149"/>
      <c r="AJ17" s="224"/>
    </row>
    <row r="18" spans="1:36" s="52" customFormat="1" ht="15" customHeight="1" x14ac:dyDescent="0.25">
      <c r="A18" s="52" t="s">
        <v>102</v>
      </c>
      <c r="B18" s="151">
        <v>-16.87</v>
      </c>
      <c r="C18" s="151">
        <v>-31.437000000000001</v>
      </c>
      <c r="D18" s="151">
        <v>-29.762999999999998</v>
      </c>
      <c r="E18" s="151">
        <v>-41.09</v>
      </c>
      <c r="F18" s="151">
        <v>-41.230000000000004</v>
      </c>
      <c r="G18" s="151">
        <v>-53.150000000000006</v>
      </c>
      <c r="H18" s="151">
        <v>-52.728000000000002</v>
      </c>
      <c r="I18" s="151">
        <v>-54.478000000000002</v>
      </c>
      <c r="J18" s="151">
        <v>-63.704000000000008</v>
      </c>
      <c r="K18" s="151">
        <v>-23.295999999999999</v>
      </c>
      <c r="L18" s="151">
        <v>-19.857000000000003</v>
      </c>
      <c r="M18" s="151">
        <v>-38.099999999999994</v>
      </c>
      <c r="N18" s="151">
        <v>-48.528999999999996</v>
      </c>
      <c r="O18" s="151">
        <v>-51.504999999999995</v>
      </c>
      <c r="P18" s="151">
        <v>-65.361762595987273</v>
      </c>
      <c r="Q18" s="151">
        <v>-81.175200693051693</v>
      </c>
      <c r="R18" s="151">
        <v>-86.293704715033002</v>
      </c>
      <c r="S18" s="151">
        <v>-89.492799008077029</v>
      </c>
      <c r="T18" s="151">
        <v>-95.826666736199073</v>
      </c>
      <c r="U18" s="151">
        <v>-107.06810102668091</v>
      </c>
      <c r="V18" s="151">
        <v>-126.63245430162439</v>
      </c>
      <c r="W18" s="191">
        <v>-131.31411108954873</v>
      </c>
      <c r="X18" s="191">
        <v>-138.59648560112129</v>
      </c>
      <c r="Y18" s="191">
        <v>-154.57747312051561</v>
      </c>
      <c r="Z18" s="191">
        <v>-175.57521870263901</v>
      </c>
      <c r="AA18" s="191">
        <v>-192.75142769269996</v>
      </c>
      <c r="AB18" s="153"/>
      <c r="AC18" s="191">
        <v>-119.16</v>
      </c>
      <c r="AD18" s="191">
        <v>-201.58600000000001</v>
      </c>
      <c r="AE18" s="191">
        <v>-144.95699999999999</v>
      </c>
      <c r="AF18" s="191">
        <v>-246.57096328903896</v>
      </c>
      <c r="AG18" s="191">
        <v>-378.68127148599001</v>
      </c>
      <c r="AH18" s="191">
        <v>-551.12052411281002</v>
      </c>
      <c r="AI18" s="149"/>
      <c r="AJ18" s="224"/>
    </row>
    <row r="19" spans="1:36" s="52" customFormat="1" ht="15" customHeight="1" x14ac:dyDescent="0.25">
      <c r="A19" s="52" t="s">
        <v>58</v>
      </c>
      <c r="B19" s="151">
        <v>36.228999999999999</v>
      </c>
      <c r="C19" s="151">
        <v>48.376000000000005</v>
      </c>
      <c r="D19" s="151">
        <v>41.295999999999999</v>
      </c>
      <c r="E19" s="151">
        <v>14.946999999999999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53"/>
      <c r="AC19" s="191">
        <v>140.84800000000001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49"/>
      <c r="AJ19" s="224"/>
    </row>
    <row r="20" spans="1:36" s="52" customFormat="1" ht="15" customHeight="1" x14ac:dyDescent="0.2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91"/>
      <c r="X20" s="191"/>
      <c r="Y20" s="191"/>
      <c r="Z20" s="191"/>
      <c r="AA20" s="191"/>
      <c r="AB20" s="153"/>
      <c r="AC20" s="191"/>
      <c r="AD20" s="191"/>
      <c r="AE20" s="191"/>
      <c r="AF20" s="191"/>
      <c r="AG20" s="191"/>
      <c r="AH20" s="191"/>
      <c r="AI20" s="149"/>
    </row>
    <row r="21" spans="1:36" s="53" customFormat="1" ht="15" customHeight="1" thickBot="1" x14ac:dyDescent="0.3">
      <c r="A21" s="97" t="s">
        <v>53</v>
      </c>
      <c r="B21" s="160">
        <v>96.418000000000006</v>
      </c>
      <c r="C21" s="160">
        <v>113.63900000000001</v>
      </c>
      <c r="D21" s="160">
        <v>143.238</v>
      </c>
      <c r="E21" s="160">
        <v>178.65799999999999</v>
      </c>
      <c r="F21" s="160">
        <v>213.91499999999996</v>
      </c>
      <c r="G21" s="160">
        <v>217.97999999999996</v>
      </c>
      <c r="H21" s="160">
        <v>228.80599999999998</v>
      </c>
      <c r="I21" s="160">
        <v>289.93099999999998</v>
      </c>
      <c r="J21" s="160">
        <v>308.71500000000003</v>
      </c>
      <c r="K21" s="160">
        <v>-52.033999999999992</v>
      </c>
      <c r="L21" s="160">
        <v>45.580999999999996</v>
      </c>
      <c r="M21" s="160">
        <v>125.66800000000003</v>
      </c>
      <c r="N21" s="160">
        <v>128.66899999999998</v>
      </c>
      <c r="O21" s="160">
        <v>78.51400000000001</v>
      </c>
      <c r="P21" s="160">
        <v>124.40073083897134</v>
      </c>
      <c r="Q21" s="160">
        <v>184.82014421500702</v>
      </c>
      <c r="R21" s="160">
        <v>236.64720691731699</v>
      </c>
      <c r="S21" s="160">
        <v>272.91608082243766</v>
      </c>
      <c r="T21" s="160">
        <v>328.35443557406575</v>
      </c>
      <c r="U21" s="160">
        <v>385.15958895788992</v>
      </c>
      <c r="V21" s="160">
        <v>493.48069239166864</v>
      </c>
      <c r="W21" s="190">
        <v>523.77140142029305</v>
      </c>
      <c r="X21" s="190">
        <v>547.11242054058346</v>
      </c>
      <c r="Y21" s="190">
        <v>564.17967160755688</v>
      </c>
      <c r="Z21" s="190">
        <v>635.4365529758411</v>
      </c>
      <c r="AA21" s="190">
        <v>678.34180791589483</v>
      </c>
      <c r="AB21" s="149"/>
      <c r="AC21" s="190">
        <v>531.95299999999997</v>
      </c>
      <c r="AD21" s="190">
        <v>950.63199999999983</v>
      </c>
      <c r="AE21" s="190">
        <v>427.93000000000006</v>
      </c>
      <c r="AF21" s="190">
        <v>516.40387505397837</v>
      </c>
      <c r="AG21" s="190">
        <v>1223.0773122717105</v>
      </c>
      <c r="AH21" s="190">
        <v>2128.5441859601019</v>
      </c>
      <c r="AI21" s="149"/>
      <c r="AJ21" s="224"/>
    </row>
    <row r="22" spans="1:36" s="52" customFormat="1" ht="15" customHeight="1" thickTop="1" x14ac:dyDescent="0.25">
      <c r="A22" s="52" t="s">
        <v>93</v>
      </c>
      <c r="B22" s="151">
        <v>80.926000000000002</v>
      </c>
      <c r="C22" s="151">
        <v>82.685999999999993</v>
      </c>
      <c r="D22" s="151">
        <v>85.78</v>
      </c>
      <c r="E22" s="151">
        <v>83.658999999999992</v>
      </c>
      <c r="F22" s="151">
        <v>100.82</v>
      </c>
      <c r="G22" s="151">
        <v>100.47899999999998</v>
      </c>
      <c r="H22" s="151">
        <v>102.23399999999998</v>
      </c>
      <c r="I22" s="151">
        <v>101.86799999999999</v>
      </c>
      <c r="J22" s="151">
        <v>152.715</v>
      </c>
      <c r="K22" s="151">
        <v>-43.408000000000001</v>
      </c>
      <c r="L22" s="151">
        <v>41.805000000000007</v>
      </c>
      <c r="M22" s="151">
        <v>38.227000000000018</v>
      </c>
      <c r="N22" s="151">
        <v>39.346000000000004</v>
      </c>
      <c r="O22" s="151">
        <v>11.086999999999989</v>
      </c>
      <c r="P22" s="151">
        <v>18.420214179999903</v>
      </c>
      <c r="Q22" s="151">
        <v>49.00581600999999</v>
      </c>
      <c r="R22" s="151">
        <v>68.10510566999983</v>
      </c>
      <c r="S22" s="151">
        <v>82.842435140000134</v>
      </c>
      <c r="T22" s="151">
        <v>108.17777532333349</v>
      </c>
      <c r="U22" s="151">
        <v>135.87620372666703</v>
      </c>
      <c r="V22" s="151">
        <v>170.21929304999998</v>
      </c>
      <c r="W22" s="191">
        <v>185.46600632999929</v>
      </c>
      <c r="X22" s="191">
        <v>188.14699505000021</v>
      </c>
      <c r="Y22" s="191">
        <v>189.66629582999997</v>
      </c>
      <c r="Z22" s="191">
        <v>211.95229465999995</v>
      </c>
      <c r="AA22" s="191">
        <v>214.87642564999993</v>
      </c>
      <c r="AB22" s="153"/>
      <c r="AC22" s="191">
        <v>333.05099999999999</v>
      </c>
      <c r="AD22" s="191">
        <v>405.40099999999995</v>
      </c>
      <c r="AE22" s="191">
        <v>189.33900000000006</v>
      </c>
      <c r="AF22" s="191">
        <v>117.85903018999988</v>
      </c>
      <c r="AG22" s="191">
        <v>395.00151986000049</v>
      </c>
      <c r="AH22" s="191">
        <v>733.49859025999945</v>
      </c>
      <c r="AI22" s="149"/>
      <c r="AJ22" s="224"/>
    </row>
    <row r="23" spans="1:36" s="52" customFormat="1" ht="15" customHeight="1" x14ac:dyDescent="0.25">
      <c r="A23" s="52" t="s">
        <v>94</v>
      </c>
      <c r="B23" s="151">
        <v>10.274000000000001</v>
      </c>
      <c r="C23" s="151">
        <v>11.475000000000001</v>
      </c>
      <c r="D23" s="151">
        <v>9.9780000000000015</v>
      </c>
      <c r="E23" s="151">
        <v>11.375000000000004</v>
      </c>
      <c r="F23" s="151">
        <v>8.9570000000000007</v>
      </c>
      <c r="G23" s="151">
        <v>11.370000000000005</v>
      </c>
      <c r="H23" s="151">
        <v>10.139000000000003</v>
      </c>
      <c r="I23" s="151">
        <v>9.6130000000000031</v>
      </c>
      <c r="J23" s="151">
        <v>10.320000000000004</v>
      </c>
      <c r="K23" s="151">
        <v>-5.2319999999999993</v>
      </c>
      <c r="L23" s="151">
        <v>-9.0119999999999969</v>
      </c>
      <c r="M23" s="151">
        <v>-3.2999999999999989</v>
      </c>
      <c r="N23" s="151">
        <v>0.34999999999999964</v>
      </c>
      <c r="O23" s="151">
        <v>-0.94599999999999795</v>
      </c>
      <c r="P23" s="151">
        <v>-0.20307684999999687</v>
      </c>
      <c r="Q23" s="151">
        <v>2.2929120899999944</v>
      </c>
      <c r="R23" s="151">
        <v>4.7707184900000073</v>
      </c>
      <c r="S23" s="151">
        <v>4.5383836299999984</v>
      </c>
      <c r="T23" s="151">
        <v>7.0318111400000021</v>
      </c>
      <c r="U23" s="151">
        <v>8.2789608499999972</v>
      </c>
      <c r="V23" s="151">
        <v>11.276231559999996</v>
      </c>
      <c r="W23" s="191">
        <v>11.542765280000015</v>
      </c>
      <c r="X23" s="191">
        <v>13.533316209999981</v>
      </c>
      <c r="Y23" s="191">
        <v>14.991737050000012</v>
      </c>
      <c r="Z23" s="191">
        <v>16.03811022</v>
      </c>
      <c r="AA23" s="191">
        <v>18.083875690000021</v>
      </c>
      <c r="AB23" s="153"/>
      <c r="AC23" s="191">
        <v>43.102000000000004</v>
      </c>
      <c r="AD23" s="191">
        <v>40.079000000000008</v>
      </c>
      <c r="AE23" s="191">
        <v>-7.2239999999999913</v>
      </c>
      <c r="AF23" s="191">
        <v>1.4938352400000028</v>
      </c>
      <c r="AG23" s="191">
        <v>24.619874110000012</v>
      </c>
      <c r="AH23" s="191">
        <v>51.344050100000004</v>
      </c>
      <c r="AI23" s="149"/>
      <c r="AJ23" s="224"/>
    </row>
    <row r="24" spans="1:36" s="52" customFormat="1" ht="15" customHeight="1" x14ac:dyDescent="0.25">
      <c r="A24" s="91" t="s">
        <v>95</v>
      </c>
      <c r="B24" s="161">
        <v>3.5529999999999999</v>
      </c>
      <c r="C24" s="161">
        <v>6.8900000000000006</v>
      </c>
      <c r="D24" s="161">
        <v>5.657</v>
      </c>
      <c r="E24" s="161">
        <v>12.071000000000002</v>
      </c>
      <c r="F24" s="161">
        <v>7.6310000000000002</v>
      </c>
      <c r="G24" s="161">
        <v>8.5169999999999995</v>
      </c>
      <c r="H24" s="161">
        <v>8.8520000000000003</v>
      </c>
      <c r="I24" s="161">
        <v>48.366</v>
      </c>
      <c r="J24" s="161">
        <v>12.579000000000001</v>
      </c>
      <c r="K24" s="161">
        <v>4.1610000000000005</v>
      </c>
      <c r="L24" s="161">
        <v>15.813999999999998</v>
      </c>
      <c r="M24" s="161">
        <v>43.147000000000006</v>
      </c>
      <c r="N24" s="161">
        <v>38.028999999999996</v>
      </c>
      <c r="O24" s="161">
        <v>35.131</v>
      </c>
      <c r="P24" s="161">
        <v>37.487914423333422</v>
      </c>
      <c r="Q24" s="161">
        <v>13.274193330066659</v>
      </c>
      <c r="R24" s="161">
        <v>39.339511883600025</v>
      </c>
      <c r="S24" s="161">
        <v>33.865743600000357</v>
      </c>
      <c r="T24" s="161">
        <v>35.882587247272824</v>
      </c>
      <c r="U24" s="161">
        <v>39.661062362869643</v>
      </c>
      <c r="V24" s="161">
        <v>44.685125490000431</v>
      </c>
      <c r="W24" s="192">
        <v>47.828660360000626</v>
      </c>
      <c r="X24" s="192">
        <v>47.782609250000263</v>
      </c>
      <c r="Y24" s="192">
        <v>59.199183339999998</v>
      </c>
      <c r="Z24" s="192">
        <v>51.504405000000141</v>
      </c>
      <c r="AA24" s="192">
        <v>57.647526740000515</v>
      </c>
      <c r="AB24" s="153"/>
      <c r="AC24" s="192">
        <v>28.171000000000003</v>
      </c>
      <c r="AD24" s="192">
        <v>73.366</v>
      </c>
      <c r="AE24" s="192">
        <v>75.701000000000008</v>
      </c>
      <c r="AF24" s="192">
        <v>123.92210775340007</v>
      </c>
      <c r="AG24" s="192">
        <v>148.74890509374285</v>
      </c>
      <c r="AH24" s="192">
        <v>199.49557844000131</v>
      </c>
      <c r="AI24" s="149"/>
      <c r="AJ24" s="224"/>
    </row>
    <row r="25" spans="1:36" s="52" customFormat="1" ht="15" customHeight="1" x14ac:dyDescent="0.25">
      <c r="A25" s="52" t="s">
        <v>2</v>
      </c>
      <c r="B25" s="151">
        <v>94.753</v>
      </c>
      <c r="C25" s="151">
        <v>101.051</v>
      </c>
      <c r="D25" s="151">
        <v>101.41500000000001</v>
      </c>
      <c r="E25" s="151">
        <v>107.10499999999999</v>
      </c>
      <c r="F25" s="151">
        <v>117.40799999999999</v>
      </c>
      <c r="G25" s="151">
        <v>120.36599999999999</v>
      </c>
      <c r="H25" s="151">
        <v>121.22499999999999</v>
      </c>
      <c r="I25" s="151">
        <v>159.84699999999998</v>
      </c>
      <c r="J25" s="151">
        <v>175.614</v>
      </c>
      <c r="K25" s="151">
        <v>-44.478999999999999</v>
      </c>
      <c r="L25" s="151">
        <v>48.607000000000006</v>
      </c>
      <c r="M25" s="151">
        <v>78.074000000000026</v>
      </c>
      <c r="N25" s="151">
        <v>77.724999999999994</v>
      </c>
      <c r="O25" s="151">
        <v>45.271999999999991</v>
      </c>
      <c r="P25" s="151">
        <v>55.705051753333322</v>
      </c>
      <c r="Q25" s="151">
        <v>64.572921430066643</v>
      </c>
      <c r="R25" s="151">
        <v>112.21533604359986</v>
      </c>
      <c r="S25" s="151">
        <v>121.24656237000049</v>
      </c>
      <c r="T25" s="151">
        <v>151.09217371060632</v>
      </c>
      <c r="U25" s="151">
        <v>183.81622693953668</v>
      </c>
      <c r="V25" s="151">
        <v>226.18065010000038</v>
      </c>
      <c r="W25" s="191">
        <v>244.83743196999995</v>
      </c>
      <c r="X25" s="191">
        <v>249.46292051000046</v>
      </c>
      <c r="Y25" s="191">
        <v>263.85721622</v>
      </c>
      <c r="Z25" s="191">
        <v>279.4948098800001</v>
      </c>
      <c r="AA25" s="191">
        <v>290.60782808000044</v>
      </c>
      <c r="AB25" s="153"/>
      <c r="AC25" s="191">
        <v>404.32399999999996</v>
      </c>
      <c r="AD25" s="191">
        <v>518.846</v>
      </c>
      <c r="AE25" s="191">
        <v>257.81600000000003</v>
      </c>
      <c r="AF25" s="191">
        <v>243.27497318339996</v>
      </c>
      <c r="AG25" s="191">
        <v>568.37029906374335</v>
      </c>
      <c r="AH25" s="191">
        <v>984.33821880000073</v>
      </c>
      <c r="AI25" s="149"/>
      <c r="AJ25" s="224"/>
    </row>
    <row r="26" spans="1:36" s="52" customFormat="1" ht="15" customHeight="1" x14ac:dyDescent="0.25">
      <c r="A26" s="52" t="s">
        <v>3</v>
      </c>
      <c r="B26" s="151">
        <v>32.176000000000002</v>
      </c>
      <c r="C26" s="151">
        <v>30.198999999999998</v>
      </c>
      <c r="D26" s="151">
        <v>41.820000000000007</v>
      </c>
      <c r="E26" s="151">
        <v>45.856000000000002</v>
      </c>
      <c r="F26" s="151">
        <v>51.690000000000005</v>
      </c>
      <c r="G26" s="151">
        <v>49.728999999999999</v>
      </c>
      <c r="H26" s="151">
        <v>51.935000000000002</v>
      </c>
      <c r="I26" s="151">
        <v>66.221999999999994</v>
      </c>
      <c r="J26" s="151">
        <v>71.40100000000001</v>
      </c>
      <c r="K26" s="151">
        <v>0.34000000000000341</v>
      </c>
      <c r="L26" s="151">
        <v>5.1519999999999939</v>
      </c>
      <c r="M26" s="151">
        <v>28.454999999999998</v>
      </c>
      <c r="N26" s="151">
        <v>21.345999999999989</v>
      </c>
      <c r="O26" s="151">
        <v>15.63000000000001</v>
      </c>
      <c r="P26" s="151">
        <v>27.086873052257005</v>
      </c>
      <c r="Q26" s="151">
        <v>42.145222883945905</v>
      </c>
      <c r="R26" s="151">
        <v>44.898106868290981</v>
      </c>
      <c r="S26" s="151">
        <v>56.898424348544864</v>
      </c>
      <c r="T26" s="151">
        <v>67.639006101112386</v>
      </c>
      <c r="U26" s="151">
        <v>81.662707541140605</v>
      </c>
      <c r="V26" s="151">
        <v>106.96476299682406</v>
      </c>
      <c r="W26" s="191">
        <v>105.79525296347987</v>
      </c>
      <c r="X26" s="191">
        <v>120.92103766059296</v>
      </c>
      <c r="Y26" s="191">
        <v>120.50283936467378</v>
      </c>
      <c r="Z26" s="191">
        <v>162.26767125210904</v>
      </c>
      <c r="AA26" s="191">
        <v>163.74718141727601</v>
      </c>
      <c r="AB26" s="153"/>
      <c r="AC26" s="191">
        <v>150.05100000000002</v>
      </c>
      <c r="AD26" s="191">
        <v>219.57600000000002</v>
      </c>
      <c r="AE26" s="191">
        <v>105.348</v>
      </c>
      <c r="AF26" s="191">
        <v>106.20809593620294</v>
      </c>
      <c r="AG26" s="191">
        <v>251.09824485908882</v>
      </c>
      <c r="AH26" s="191">
        <v>454.18389298557065</v>
      </c>
      <c r="AI26" s="149"/>
      <c r="AJ26" s="224"/>
    </row>
    <row r="27" spans="1:36" s="52" customFormat="1" ht="15.75" customHeight="1" x14ac:dyDescent="0.25">
      <c r="A27" s="52" t="s">
        <v>102</v>
      </c>
      <c r="B27" s="151">
        <v>13.888999999999999</v>
      </c>
      <c r="C27" s="151">
        <v>28.487999999999996</v>
      </c>
      <c r="D27" s="151">
        <v>41.928000000000004</v>
      </c>
      <c r="E27" s="151">
        <v>44.801000000000002</v>
      </c>
      <c r="F27" s="151">
        <v>44.816999999999993</v>
      </c>
      <c r="G27" s="151">
        <v>47.884999999999991</v>
      </c>
      <c r="H27" s="151">
        <v>55.645999999999994</v>
      </c>
      <c r="I27" s="151">
        <v>63.862000000000002</v>
      </c>
      <c r="J27" s="151">
        <v>61.699999999999989</v>
      </c>
      <c r="K27" s="151">
        <v>-7.8949999999999996</v>
      </c>
      <c r="L27" s="151">
        <v>-8.1780000000000026</v>
      </c>
      <c r="M27" s="151">
        <v>19.139000000000003</v>
      </c>
      <c r="N27" s="151">
        <v>29.597999999999999</v>
      </c>
      <c r="O27" s="151">
        <v>17.612000000000009</v>
      </c>
      <c r="P27" s="151">
        <v>41.608806033381015</v>
      </c>
      <c r="Q27" s="151">
        <v>78.101999900994485</v>
      </c>
      <c r="R27" s="151">
        <v>79.53376400542642</v>
      </c>
      <c r="S27" s="151">
        <v>94.771094103892338</v>
      </c>
      <c r="T27" s="151">
        <v>109.62325576234706</v>
      </c>
      <c r="U27" s="151">
        <v>119.68065447721266</v>
      </c>
      <c r="V27" s="151">
        <v>160.33527929484424</v>
      </c>
      <c r="W27" s="191">
        <v>173.13871648681325</v>
      </c>
      <c r="X27" s="191">
        <v>176.72846236999004</v>
      </c>
      <c r="Y27" s="191">
        <v>179.81961602288311</v>
      </c>
      <c r="Z27" s="191">
        <v>193.67407184373201</v>
      </c>
      <c r="AA27" s="191">
        <v>223.98679841861843</v>
      </c>
      <c r="AB27" s="153"/>
      <c r="AC27" s="191">
        <v>129.10599999999999</v>
      </c>
      <c r="AD27" s="191">
        <v>212.20999999999998</v>
      </c>
      <c r="AE27" s="191">
        <v>64.765999999999991</v>
      </c>
      <c r="AF27" s="191">
        <v>166.92080593437549</v>
      </c>
      <c r="AG27" s="191">
        <v>403.60876834887847</v>
      </c>
      <c r="AH27" s="191">
        <v>690.02207417453064</v>
      </c>
      <c r="AI27" s="149"/>
      <c r="AJ27" s="224"/>
    </row>
    <row r="28" spans="1:36" s="52" customFormat="1" ht="15" customHeight="1" x14ac:dyDescent="0.25">
      <c r="A28" s="52" t="s">
        <v>58</v>
      </c>
      <c r="B28" s="151">
        <v>-44.400000000000006</v>
      </c>
      <c r="C28" s="151">
        <v>-46.09899999999999</v>
      </c>
      <c r="D28" s="151">
        <v>-41.925000000000004</v>
      </c>
      <c r="E28" s="151">
        <v>-19.104000000000003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53"/>
      <c r="AC28" s="191">
        <v>-151.52800000000002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49"/>
      <c r="AJ28" s="224"/>
    </row>
    <row r="29" spans="1:36" s="52" customFormat="1" ht="15" customHeight="1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138"/>
      <c r="AC29" s="72"/>
      <c r="AD29" s="72"/>
      <c r="AE29" s="72"/>
      <c r="AF29" s="72"/>
      <c r="AG29" s="72"/>
      <c r="AH29" s="72"/>
      <c r="AI29" s="149"/>
    </row>
    <row r="30" spans="1:36" s="100" customFormat="1" ht="15" customHeight="1" thickBot="1" x14ac:dyDescent="0.3">
      <c r="A30" s="101" t="s">
        <v>54</v>
      </c>
      <c r="B30" s="156">
        <v>0.43739282700804766</v>
      </c>
      <c r="C30" s="156">
        <v>0.44054490969215082</v>
      </c>
      <c r="D30" s="156">
        <v>0.47340450143768376</v>
      </c>
      <c r="E30" s="156">
        <v>0.47130111798751684</v>
      </c>
      <c r="F30" s="156">
        <v>0.48272228152086333</v>
      </c>
      <c r="G30" s="156">
        <v>0.46006948108687662</v>
      </c>
      <c r="H30" s="156">
        <v>0.46843279762514067</v>
      </c>
      <c r="I30" s="156">
        <v>0.50112867207323053</v>
      </c>
      <c r="J30" s="156">
        <v>0.51221491075250625</v>
      </c>
      <c r="K30" s="156">
        <v>-0.77248771507890546</v>
      </c>
      <c r="L30" s="156">
        <v>0.22752616892873365</v>
      </c>
      <c r="M30" s="156">
        <v>0.32569470721479565</v>
      </c>
      <c r="N30" s="156">
        <v>0.34612632485070211</v>
      </c>
      <c r="O30" s="156">
        <v>0.22874440258828396</v>
      </c>
      <c r="P30" s="156">
        <v>0.2792827652954491</v>
      </c>
      <c r="Q30" s="156">
        <v>0.33822377632266704</v>
      </c>
      <c r="R30" s="156">
        <v>0.38046882069383342</v>
      </c>
      <c r="S30" s="156">
        <v>0.39604884265006884</v>
      </c>
      <c r="T30" s="156">
        <v>0.4284983150645576</v>
      </c>
      <c r="U30" s="156">
        <v>0.45150156432303645</v>
      </c>
      <c r="V30" s="156">
        <v>0.50255526285997587</v>
      </c>
      <c r="W30" s="156">
        <v>0.50244994124203968</v>
      </c>
      <c r="X30" s="156">
        <v>0.50231148334735154</v>
      </c>
      <c r="Y30" s="156">
        <v>0.49875539409133957</v>
      </c>
      <c r="Z30" s="156">
        <v>0.50435939318244427</v>
      </c>
      <c r="AA30" s="156">
        <v>0.49963189969824306</v>
      </c>
      <c r="AB30" s="157"/>
      <c r="AC30" s="156">
        <v>0.45856712696966373</v>
      </c>
      <c r="AD30" s="156">
        <v>0.47916199374277629</v>
      </c>
      <c r="AE30" s="156">
        <v>0.34064242296878638</v>
      </c>
      <c r="AF30" s="156">
        <v>0.30254759446985585</v>
      </c>
      <c r="AG30" s="156">
        <v>0.41736982037695036</v>
      </c>
      <c r="AH30" s="156">
        <v>0.50145422325707723</v>
      </c>
      <c r="AI30" s="149"/>
    </row>
    <row r="31" spans="1:36" s="54" customFormat="1" ht="15" customHeight="1" thickTop="1" x14ac:dyDescent="0.25">
      <c r="A31" s="54" t="s">
        <v>93</v>
      </c>
      <c r="B31" s="154">
        <v>0.45805786995109582</v>
      </c>
      <c r="C31" s="154">
        <v>0.44338509716442875</v>
      </c>
      <c r="D31" s="154">
        <v>0.44211025440151736</v>
      </c>
      <c r="E31" s="154">
        <v>0.41419242403988493</v>
      </c>
      <c r="F31" s="154">
        <v>0.45122136789623968</v>
      </c>
      <c r="G31" s="154">
        <v>0.43303194331914008</v>
      </c>
      <c r="H31" s="154">
        <v>0.4343027553335202</v>
      </c>
      <c r="I31" s="154">
        <v>0.40363584492978727</v>
      </c>
      <c r="J31" s="154">
        <v>0.51405518397463301</v>
      </c>
      <c r="K31" s="154">
        <v>-2.1621837019326557</v>
      </c>
      <c r="L31" s="154">
        <v>0.35214886197078699</v>
      </c>
      <c r="M31" s="154">
        <v>0.23190929165958901</v>
      </c>
      <c r="N31" s="154">
        <v>0.22536098653424289</v>
      </c>
      <c r="O31" s="154">
        <v>7.404513367126811E-2</v>
      </c>
      <c r="P31" s="154">
        <v>9.653412563762391E-2</v>
      </c>
      <c r="Q31" s="154">
        <v>0.23075360288931504</v>
      </c>
      <c r="R31" s="154">
        <v>0.2612857705281017</v>
      </c>
      <c r="S31" s="154">
        <v>0.28134815072195335</v>
      </c>
      <c r="T31" s="154">
        <v>0.33533887181980498</v>
      </c>
      <c r="U31" s="154">
        <v>0.39201901925188326</v>
      </c>
      <c r="V31" s="154">
        <v>0.44382954742828634</v>
      </c>
      <c r="W31" s="154">
        <v>0.45712504261300463</v>
      </c>
      <c r="X31" s="154">
        <v>0.45555185863164011</v>
      </c>
      <c r="Y31" s="154">
        <v>0.44615813104307994</v>
      </c>
      <c r="Z31" s="154">
        <v>0.45601307164058852</v>
      </c>
      <c r="AA31" s="154">
        <v>0.4457817206647286</v>
      </c>
      <c r="AB31" s="158"/>
      <c r="AC31" s="154">
        <v>0.43870700045444666</v>
      </c>
      <c r="AD31" s="154">
        <v>0.42979258901158546</v>
      </c>
      <c r="AE31" s="154">
        <v>0.31519464629060862</v>
      </c>
      <c r="AF31" s="154">
        <v>0.16200275893980309</v>
      </c>
      <c r="AG31" s="154">
        <v>0.3226344780136568</v>
      </c>
      <c r="AH31" s="154">
        <v>0.45072757157233556</v>
      </c>
      <c r="AI31" s="149"/>
    </row>
    <row r="32" spans="1:36" s="54" customFormat="1" ht="15" customHeight="1" x14ac:dyDescent="0.25">
      <c r="A32" s="54" t="s">
        <v>94</v>
      </c>
      <c r="B32" s="154">
        <v>0.36201550387596904</v>
      </c>
      <c r="C32" s="154">
        <v>0.39027957281817566</v>
      </c>
      <c r="D32" s="154">
        <v>0.33605011450895872</v>
      </c>
      <c r="E32" s="154">
        <v>0.39643815564771906</v>
      </c>
      <c r="F32" s="154">
        <v>0.30862793742677974</v>
      </c>
      <c r="G32" s="154">
        <v>0.37629070691024635</v>
      </c>
      <c r="H32" s="154">
        <v>0.34258007838897159</v>
      </c>
      <c r="I32" s="154">
        <v>0.33301001143173875</v>
      </c>
      <c r="J32" s="154">
        <v>0.35454170674728608</v>
      </c>
      <c r="K32" s="154">
        <v>-1.5415439010017675</v>
      </c>
      <c r="L32" s="154">
        <v>-0.99076517150395749</v>
      </c>
      <c r="M32" s="154">
        <v>-0.2613240418118466</v>
      </c>
      <c r="N32" s="154">
        <v>2.8801843317972323E-2</v>
      </c>
      <c r="O32" s="154">
        <v>-8.8551904895628378E-2</v>
      </c>
      <c r="P32" s="154">
        <v>-1.4107440035483658E-2</v>
      </c>
      <c r="Q32" s="154">
        <v>0.1137889047903798</v>
      </c>
      <c r="R32" s="154">
        <v>0.21986387083056944</v>
      </c>
      <c r="S32" s="154">
        <v>0.1964156249733375</v>
      </c>
      <c r="T32" s="154">
        <v>0.26059039611703838</v>
      </c>
      <c r="U32" s="154">
        <v>0.29765527461534946</v>
      </c>
      <c r="V32" s="154">
        <v>0.36929565794304731</v>
      </c>
      <c r="W32" s="154">
        <v>0.35768708784535169</v>
      </c>
      <c r="X32" s="154">
        <v>0.40027686521298661</v>
      </c>
      <c r="Y32" s="154">
        <v>0.43286247419293378</v>
      </c>
      <c r="Z32" s="154">
        <v>0.4458596175844472</v>
      </c>
      <c r="AA32" s="154">
        <v>0.46221986268998544</v>
      </c>
      <c r="AB32" s="158"/>
      <c r="AC32" s="154">
        <v>0.3710348033434625</v>
      </c>
      <c r="AD32" s="154">
        <v>0.34051537370115809</v>
      </c>
      <c r="AE32" s="154">
        <v>-0.13322022645963175</v>
      </c>
      <c r="AF32" s="154">
        <v>2.6033805426156728E-2</v>
      </c>
      <c r="AG32" s="154">
        <v>0.24718101933904255</v>
      </c>
      <c r="AH32" s="154">
        <v>0.3911962406322379</v>
      </c>
      <c r="AI32" s="149"/>
    </row>
    <row r="33" spans="1:36" s="54" customFormat="1" ht="15" customHeight="1" x14ac:dyDescent="0.25">
      <c r="A33" s="95" t="s">
        <v>95</v>
      </c>
      <c r="B33" s="159">
        <v>0.59986493331082225</v>
      </c>
      <c r="C33" s="159">
        <v>0.7277912749551072</v>
      </c>
      <c r="D33" s="159">
        <v>0.77218127218127219</v>
      </c>
      <c r="E33" s="159">
        <v>1.2237429034874292</v>
      </c>
      <c r="F33" s="159">
        <v>0.80267171557799522</v>
      </c>
      <c r="G33" s="159">
        <v>0.75733594166814855</v>
      </c>
      <c r="H33" s="159">
        <v>0.74069115555183662</v>
      </c>
      <c r="I33" s="159">
        <v>0.86519265858108829</v>
      </c>
      <c r="J33" s="159">
        <v>0.72347155921090467</v>
      </c>
      <c r="K33" s="159">
        <v>0.58547910510764045</v>
      </c>
      <c r="L33" s="159">
        <v>0.65719153887711423</v>
      </c>
      <c r="M33" s="159">
        <v>0.84041682898324899</v>
      </c>
      <c r="N33" s="159">
        <v>0.94939584581585779</v>
      </c>
      <c r="O33" s="159">
        <v>0.95727404016458217</v>
      </c>
      <c r="P33" s="159">
        <v>0.95266283692894627</v>
      </c>
      <c r="Q33" s="159">
        <v>0.3078501634236665</v>
      </c>
      <c r="R33" s="159">
        <v>0.81689931147842521</v>
      </c>
      <c r="S33" s="159">
        <v>0.78406840834868541</v>
      </c>
      <c r="T33" s="159">
        <v>0.82653894321417354</v>
      </c>
      <c r="U33" s="159">
        <v>0.72985875978000414</v>
      </c>
      <c r="V33" s="159">
        <v>0.82702522176816473</v>
      </c>
      <c r="W33" s="159">
        <v>0.7984060982816763</v>
      </c>
      <c r="X33" s="159">
        <v>0.80996858109011882</v>
      </c>
      <c r="Y33" s="159">
        <v>0.84289037273078105</v>
      </c>
      <c r="Z33" s="159">
        <v>0.80750822809749179</v>
      </c>
      <c r="AA33" s="159">
        <v>0.78237998434903955</v>
      </c>
      <c r="AB33" s="158"/>
      <c r="AC33" s="159">
        <v>0.86467157765500324</v>
      </c>
      <c r="AD33" s="159">
        <v>0.82800261833284428</v>
      </c>
      <c r="AE33" s="159">
        <v>0.75779052423996718</v>
      </c>
      <c r="AF33" s="159">
        <v>0.77828459412189466</v>
      </c>
      <c r="AG33" s="159">
        <v>0.78660154987808362</v>
      </c>
      <c r="AH33" s="159">
        <v>0.82041898339225949</v>
      </c>
      <c r="AI33" s="149"/>
    </row>
    <row r="34" spans="1:36" s="54" customFormat="1" ht="15" customHeight="1" x14ac:dyDescent="0.25">
      <c r="A34" s="54" t="s">
        <v>2</v>
      </c>
      <c r="B34" s="154">
        <v>0.44911956392937552</v>
      </c>
      <c r="C34" s="154">
        <v>0.44840408773634721</v>
      </c>
      <c r="D34" s="154">
        <v>0.43894616563222272</v>
      </c>
      <c r="E34" s="154">
        <v>0.44527268040808515</v>
      </c>
      <c r="F34" s="154">
        <v>0.44817858737932637</v>
      </c>
      <c r="G34" s="154">
        <v>0.44009828225434916</v>
      </c>
      <c r="H34" s="154">
        <v>0.43772229142970626</v>
      </c>
      <c r="I34" s="154">
        <v>0.47411944415607526</v>
      </c>
      <c r="J34" s="154">
        <v>0.51113879397160433</v>
      </c>
      <c r="K34" s="154">
        <v>-1.4546554599862642</v>
      </c>
      <c r="L34" s="154">
        <v>0.32005030518920419</v>
      </c>
      <c r="M34" s="154">
        <v>0.34122655198335705</v>
      </c>
      <c r="N34" s="154">
        <v>0.3427043329115208</v>
      </c>
      <c r="O34" s="154">
        <v>0.22967303350835802</v>
      </c>
      <c r="P34" s="154">
        <v>0.22777546157548301</v>
      </c>
      <c r="Q34" s="154">
        <v>0.23426329737788715</v>
      </c>
      <c r="R34" s="154">
        <v>0.33952244206618498</v>
      </c>
      <c r="S34" s="154">
        <v>0.33609908829080054</v>
      </c>
      <c r="T34" s="154">
        <v>0.38446860451024617</v>
      </c>
      <c r="U34" s="154">
        <v>0.42871508361981059</v>
      </c>
      <c r="V34" s="154">
        <v>0.48319947578706524</v>
      </c>
      <c r="W34" s="154">
        <v>0.49174170730622485</v>
      </c>
      <c r="X34" s="154">
        <v>0.49319296305825361</v>
      </c>
      <c r="Y34" s="154">
        <v>0.49786491342616607</v>
      </c>
      <c r="Z34" s="154">
        <v>0.49507762731616423</v>
      </c>
      <c r="AA34" s="154">
        <v>0.48855787315059002</v>
      </c>
      <c r="AB34" s="158"/>
      <c r="AC34" s="154">
        <v>0.44533390901320824</v>
      </c>
      <c r="AD34" s="154">
        <v>0.45134508570707804</v>
      </c>
      <c r="AE34" s="154">
        <v>0.3415559571187079</v>
      </c>
      <c r="AF34" s="154">
        <v>0.25767439758615862</v>
      </c>
      <c r="AG34" s="154">
        <v>0.37565627967953807</v>
      </c>
      <c r="AH34" s="154">
        <v>0.49173206311532452</v>
      </c>
      <c r="AI34" s="149"/>
    </row>
    <row r="35" spans="1:36" s="54" customFormat="1" ht="15" customHeight="1" x14ac:dyDescent="0.25">
      <c r="A35" s="54" t="s">
        <v>3</v>
      </c>
      <c r="B35" s="154">
        <v>0.54229518143360356</v>
      </c>
      <c r="C35" s="154">
        <v>0.4497646848564279</v>
      </c>
      <c r="D35" s="154">
        <v>0.50350357581449112</v>
      </c>
      <c r="E35" s="154">
        <v>0.52892867029620749</v>
      </c>
      <c r="F35" s="154">
        <v>0.54336742738807309</v>
      </c>
      <c r="G35" s="154">
        <v>0.50097214526771772</v>
      </c>
      <c r="H35" s="154">
        <v>0.50358282184794101</v>
      </c>
      <c r="I35" s="154">
        <v>0.53807964508291961</v>
      </c>
      <c r="J35" s="154">
        <v>0.53392707585546784</v>
      </c>
      <c r="K35" s="154">
        <v>1.5901969037931032E-2</v>
      </c>
      <c r="L35" s="154">
        <v>0.14007231994779898</v>
      </c>
      <c r="M35" s="154">
        <v>0.28511166998988008</v>
      </c>
      <c r="N35" s="154">
        <v>0.31948394049151363</v>
      </c>
      <c r="O35" s="154">
        <v>0.20296856129962224</v>
      </c>
      <c r="P35" s="154">
        <v>0.28847279521201968</v>
      </c>
      <c r="Q35" s="154">
        <v>0.37790380591534661</v>
      </c>
      <c r="R35" s="154">
        <v>0.35732210835946543</v>
      </c>
      <c r="S35" s="154">
        <v>0.39489030546644932</v>
      </c>
      <c r="T35" s="154">
        <v>0.4029692617824287</v>
      </c>
      <c r="U35" s="154">
        <v>0.41336878982145076</v>
      </c>
      <c r="V35" s="154">
        <v>0.47144757906898488</v>
      </c>
      <c r="W35" s="154">
        <v>0.44065983688655369</v>
      </c>
      <c r="X35" s="154">
        <v>0.45110935791078838</v>
      </c>
      <c r="Y35" s="154">
        <v>0.45165903866065227</v>
      </c>
      <c r="Z35" s="154">
        <v>0.49761366273433261</v>
      </c>
      <c r="AA35" s="154">
        <v>0.47309767683418735</v>
      </c>
      <c r="AB35" s="158"/>
      <c r="AC35" s="154">
        <v>0.50653375237567988</v>
      </c>
      <c r="AD35" s="154">
        <v>0.52205917317330652</v>
      </c>
      <c r="AE35" s="154">
        <v>0.36116053522024871</v>
      </c>
      <c r="AF35" s="154">
        <v>0.30411016627685561</v>
      </c>
      <c r="AG35" s="154">
        <v>0.39534069237055935</v>
      </c>
      <c r="AH35" s="154">
        <v>0.45335760913053175</v>
      </c>
      <c r="AI35" s="149"/>
    </row>
    <row r="36" spans="1:36" s="54" customFormat="1" ht="15" customHeight="1" x14ac:dyDescent="0.25">
      <c r="A36" s="52" t="s">
        <v>102</v>
      </c>
      <c r="B36" s="154">
        <v>0.45154263792711075</v>
      </c>
      <c r="C36" s="154">
        <v>0.47539424280350434</v>
      </c>
      <c r="D36" s="154">
        <v>0.58484328576808808</v>
      </c>
      <c r="E36" s="154">
        <v>0.52160296189356281</v>
      </c>
      <c r="F36" s="154">
        <v>0.52084326007879411</v>
      </c>
      <c r="G36" s="154">
        <v>0.47394467263819462</v>
      </c>
      <c r="H36" s="154">
        <v>0.5134626386402642</v>
      </c>
      <c r="I36" s="154">
        <v>0.53964847050870368</v>
      </c>
      <c r="J36" s="154">
        <v>0.4920098242480303</v>
      </c>
      <c r="K36" s="154">
        <v>-0.51262905006168424</v>
      </c>
      <c r="L36" s="154">
        <v>-0.70023118417672769</v>
      </c>
      <c r="M36" s="154">
        <v>0.33436992260521681</v>
      </c>
      <c r="N36" s="154">
        <v>0.37884470157563965</v>
      </c>
      <c r="O36" s="154">
        <v>0.25481430038919523</v>
      </c>
      <c r="P36" s="154">
        <v>0.38897433720808983</v>
      </c>
      <c r="Q36" s="154">
        <v>0.49035266572806629</v>
      </c>
      <c r="R36" s="154">
        <v>0.47961754840206233</v>
      </c>
      <c r="S36" s="154">
        <v>0.51432265162390745</v>
      </c>
      <c r="T36" s="154">
        <v>0.53357652526309818</v>
      </c>
      <c r="U36" s="154">
        <v>0.52781173687701932</v>
      </c>
      <c r="V36" s="154">
        <v>0.55872232492976448</v>
      </c>
      <c r="W36" s="154">
        <v>0.56868815397481276</v>
      </c>
      <c r="X36" s="154">
        <v>0.56046457315575648</v>
      </c>
      <c r="Y36" s="154">
        <v>0.53774276709021074</v>
      </c>
      <c r="Z36" s="154">
        <v>0.52450763427915115</v>
      </c>
      <c r="AA36" s="154">
        <v>0.53747600864142342</v>
      </c>
      <c r="AB36" s="158"/>
      <c r="AC36" s="154">
        <v>0.52003093456212279</v>
      </c>
      <c r="AD36" s="154">
        <v>0.51283724347262893</v>
      </c>
      <c r="AE36" s="154">
        <v>0.30881686796393332</v>
      </c>
      <c r="AF36" s="154">
        <v>0.4036859216034025</v>
      </c>
      <c r="AG36" s="154">
        <v>0.5159323879849923</v>
      </c>
      <c r="AH36" s="154">
        <v>0.55595712783260831</v>
      </c>
      <c r="AI36" s="149"/>
    </row>
    <row r="37" spans="1:36" s="54" customFormat="1" ht="15" customHeight="1" x14ac:dyDescent="0.25">
      <c r="A37" s="54" t="s">
        <v>58</v>
      </c>
      <c r="B37" s="154">
        <v>0.55067035433900957</v>
      </c>
      <c r="C37" s="154">
        <v>0.48794919290817668</v>
      </c>
      <c r="D37" s="154">
        <v>0.50377909421900724</v>
      </c>
      <c r="E37" s="154">
        <v>0.56104079175354615</v>
      </c>
      <c r="F37" s="154" t="s">
        <v>101</v>
      </c>
      <c r="G37" s="154" t="s">
        <v>101</v>
      </c>
      <c r="H37" s="154" t="s">
        <v>101</v>
      </c>
      <c r="I37" s="154" t="s">
        <v>101</v>
      </c>
      <c r="J37" s="154" t="s">
        <v>101</v>
      </c>
      <c r="K37" s="154" t="s">
        <v>101</v>
      </c>
      <c r="L37" s="154" t="s">
        <v>101</v>
      </c>
      <c r="M37" s="154" t="s">
        <v>101</v>
      </c>
      <c r="N37" s="154" t="s">
        <v>101</v>
      </c>
      <c r="O37" s="154" t="s">
        <v>101</v>
      </c>
      <c r="P37" s="154" t="s">
        <v>101</v>
      </c>
      <c r="Q37" s="154" t="s">
        <v>101</v>
      </c>
      <c r="R37" s="154" t="s">
        <v>101</v>
      </c>
      <c r="S37" s="154" t="s">
        <v>101</v>
      </c>
      <c r="T37" s="154" t="s">
        <v>101</v>
      </c>
      <c r="U37" s="154" t="s">
        <v>101</v>
      </c>
      <c r="V37" s="154" t="s">
        <v>101</v>
      </c>
      <c r="W37" s="154" t="s">
        <v>101</v>
      </c>
      <c r="X37" s="154">
        <v>0</v>
      </c>
      <c r="Y37" s="154">
        <v>0</v>
      </c>
      <c r="Z37" s="154">
        <v>0</v>
      </c>
      <c r="AA37" s="154">
        <v>0</v>
      </c>
      <c r="AB37" s="158"/>
      <c r="AC37" s="154">
        <v>0.51826415300845496</v>
      </c>
      <c r="AD37" s="154" t="s">
        <v>101</v>
      </c>
      <c r="AE37" s="154" t="s">
        <v>101</v>
      </c>
      <c r="AF37" s="154" t="s">
        <v>101</v>
      </c>
      <c r="AG37" s="154" t="s">
        <v>101</v>
      </c>
      <c r="AH37" s="154"/>
      <c r="AI37" s="149"/>
    </row>
    <row r="38" spans="1:36" s="52" customFormat="1" ht="15" customHeight="1" x14ac:dyDescent="0.25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70"/>
      <c r="M38" s="70"/>
      <c r="N38" s="70"/>
      <c r="O38" s="70"/>
      <c r="P38" s="70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138"/>
      <c r="AC38" s="72"/>
      <c r="AD38" s="72"/>
      <c r="AE38" s="72"/>
      <c r="AF38" s="72"/>
      <c r="AG38" s="72"/>
      <c r="AH38" s="72"/>
      <c r="AI38" s="149"/>
    </row>
    <row r="39" spans="1:36" s="53" customFormat="1" ht="15" customHeight="1" x14ac:dyDescent="0.25">
      <c r="A39" s="53" t="s">
        <v>182</v>
      </c>
      <c r="B39" s="147">
        <v>-17.7</v>
      </c>
      <c r="C39" s="147">
        <v>-16.100000000000001</v>
      </c>
      <c r="D39" s="147">
        <v>-20.9</v>
      </c>
      <c r="E39" s="147">
        <v>-26.8</v>
      </c>
      <c r="F39" s="147">
        <v>-33.773000000000003</v>
      </c>
      <c r="G39" s="147">
        <v>-35.231999999999999</v>
      </c>
      <c r="H39" s="147">
        <v>-39.185999999999993</v>
      </c>
      <c r="I39" s="147">
        <v>-45.223999999999997</v>
      </c>
      <c r="J39" s="147">
        <v>-49.600999999999999</v>
      </c>
      <c r="K39" s="147">
        <v>-20.536000000000001</v>
      </c>
      <c r="L39" s="147">
        <v>-22.261999999999997</v>
      </c>
      <c r="M39" s="147">
        <v>-40.469000000000001</v>
      </c>
      <c r="N39" s="147">
        <v>-45.202999999999996</v>
      </c>
      <c r="O39" s="147">
        <v>-32.755000000000003</v>
      </c>
      <c r="P39" s="147">
        <v>-46.160156735297029</v>
      </c>
      <c r="Q39" s="148">
        <v>-62.005105966318979</v>
      </c>
      <c r="R39" s="148">
        <v>-76.686235111981006</v>
      </c>
      <c r="S39" s="148">
        <v>-75.503543237050977</v>
      </c>
      <c r="T39" s="148">
        <v>-66.32519389408003</v>
      </c>
      <c r="U39" s="148">
        <v>-73.830116472068013</v>
      </c>
      <c r="V39" s="148">
        <v>-81.16895406854043</v>
      </c>
      <c r="W39" s="148">
        <v>-79.110423002010904</v>
      </c>
      <c r="X39" s="148">
        <v>-86.913085261366575</v>
      </c>
      <c r="Y39" s="148">
        <v>-97.589703519244949</v>
      </c>
      <c r="Z39" s="148">
        <v>-102.23665604874698</v>
      </c>
      <c r="AA39" s="148">
        <v>-107.54338672378401</v>
      </c>
      <c r="AB39" s="149"/>
      <c r="AC39" s="147">
        <v>-81.5</v>
      </c>
      <c r="AD39" s="147">
        <v>-153.41499999999999</v>
      </c>
      <c r="AE39" s="147">
        <v>-132.86799999999999</v>
      </c>
      <c r="AF39" s="148">
        <v>-186.123262701616</v>
      </c>
      <c r="AG39" s="148">
        <v>-292.34508871518005</v>
      </c>
      <c r="AH39" s="148">
        <v>-344.78216585116286</v>
      </c>
      <c r="AI39" s="149"/>
      <c r="AJ39" s="224"/>
    </row>
    <row r="40" spans="1:36" s="54" customFormat="1" ht="15" customHeight="1" x14ac:dyDescent="0.25">
      <c r="A40" s="52" t="s">
        <v>2</v>
      </c>
      <c r="B40" s="150">
        <v>-17.172000000000001</v>
      </c>
      <c r="C40" s="150">
        <v>-13.718</v>
      </c>
      <c r="D40" s="150">
        <v>-18.117999999999999</v>
      </c>
      <c r="E40" s="150">
        <v>-17.867999999999999</v>
      </c>
      <c r="F40" s="150">
        <v>-21.515000000000001</v>
      </c>
      <c r="G40" s="150">
        <v>-20.664999999999999</v>
      </c>
      <c r="H40" s="150">
        <v>-25.925999999999998</v>
      </c>
      <c r="I40" s="150">
        <v>-26.927</v>
      </c>
      <c r="J40" s="150">
        <v>-29.83</v>
      </c>
      <c r="K40" s="150">
        <v>-14.747999999999999</v>
      </c>
      <c r="L40" s="150">
        <v>-17.725999999999999</v>
      </c>
      <c r="M40" s="150">
        <v>-29.469000000000001</v>
      </c>
      <c r="N40" s="150">
        <v>-33.698</v>
      </c>
      <c r="O40" s="150">
        <v>-24.192</v>
      </c>
      <c r="P40" s="150">
        <v>-33.29762752000002</v>
      </c>
      <c r="Q40" s="151">
        <v>-45.501218179999981</v>
      </c>
      <c r="R40" s="151">
        <v>-54.965690040000005</v>
      </c>
      <c r="S40" s="151">
        <v>-50.701521049999975</v>
      </c>
      <c r="T40" s="151">
        <v>-40.647992570000035</v>
      </c>
      <c r="U40" s="151">
        <v>-50.544655220000003</v>
      </c>
      <c r="V40" s="151">
        <v>-48.926757670000001</v>
      </c>
      <c r="W40" s="151">
        <v>-42.518836070000006</v>
      </c>
      <c r="X40" s="151">
        <v>-46.306467609999984</v>
      </c>
      <c r="Y40" s="151">
        <v>-57.933981849999981</v>
      </c>
      <c r="Z40" s="151">
        <v>-56.319971319999986</v>
      </c>
      <c r="AA40" s="151">
        <v>-58.522075179999995</v>
      </c>
      <c r="AB40" s="152"/>
      <c r="AC40" s="150">
        <v>-66.875999999999991</v>
      </c>
      <c r="AD40" s="150">
        <v>-95.032999999999987</v>
      </c>
      <c r="AE40" s="150">
        <v>-91.772999999999996</v>
      </c>
      <c r="AF40" s="151">
        <v>-136.6888457</v>
      </c>
      <c r="AG40" s="151">
        <v>-196.85985888000002</v>
      </c>
      <c r="AH40" s="151">
        <v>-195.68604319999997</v>
      </c>
      <c r="AI40" s="149"/>
      <c r="AJ40" s="224"/>
    </row>
    <row r="41" spans="1:36" s="54" customFormat="1" ht="15" customHeight="1" x14ac:dyDescent="0.25">
      <c r="A41" s="52" t="s">
        <v>3</v>
      </c>
      <c r="B41" s="150">
        <v>-3.899</v>
      </c>
      <c r="C41" s="150">
        <v>-6.556</v>
      </c>
      <c r="D41" s="150">
        <v>-6.0880000000000001</v>
      </c>
      <c r="E41" s="150">
        <v>-6.5369999999999999</v>
      </c>
      <c r="F41" s="150">
        <v>-6.774</v>
      </c>
      <c r="G41" s="150">
        <v>-8.4329999999999998</v>
      </c>
      <c r="H41" s="150">
        <v>-8.3439999999999994</v>
      </c>
      <c r="I41" s="150">
        <v>-11.164999999999999</v>
      </c>
      <c r="J41" s="150">
        <v>-11.965</v>
      </c>
      <c r="K41" s="150">
        <v>-4.3739999999999997</v>
      </c>
      <c r="L41" s="150">
        <v>-3.3570000000000002</v>
      </c>
      <c r="M41" s="150">
        <v>-8.5559999999999992</v>
      </c>
      <c r="N41" s="150">
        <v>-6.0529999999999999</v>
      </c>
      <c r="O41" s="150">
        <v>-4.5410000000000004</v>
      </c>
      <c r="P41" s="150">
        <v>-6.5812435226000012</v>
      </c>
      <c r="Q41" s="151">
        <v>-7.9386618390999999</v>
      </c>
      <c r="R41" s="151">
        <v>-12.499184381517999</v>
      </c>
      <c r="S41" s="151">
        <v>-13.083174446269997</v>
      </c>
      <c r="T41" s="151">
        <v>-13.810371053813999</v>
      </c>
      <c r="U41" s="151">
        <v>-10.257593554169009</v>
      </c>
      <c r="V41" s="151">
        <v>-19.549610010080997</v>
      </c>
      <c r="W41" s="151">
        <v>-23.386776965974995</v>
      </c>
      <c r="X41" s="151">
        <v>-24.493541584128003</v>
      </c>
      <c r="Y41" s="151">
        <v>-22.099109412763013</v>
      </c>
      <c r="Z41" s="151">
        <v>-25.089030807708006</v>
      </c>
      <c r="AA41" s="151">
        <v>-28.628786081189986</v>
      </c>
      <c r="AB41" s="152"/>
      <c r="AC41" s="150">
        <v>-23.08</v>
      </c>
      <c r="AD41" s="150">
        <v>-34.716000000000001</v>
      </c>
      <c r="AE41" s="150">
        <v>-28.251999999999995</v>
      </c>
      <c r="AF41" s="151">
        <v>-25.113905361700002</v>
      </c>
      <c r="AG41" s="151">
        <v>-49.650323435771</v>
      </c>
      <c r="AH41" s="151">
        <v>-89.529037972947009</v>
      </c>
      <c r="AI41" s="149"/>
      <c r="AJ41" s="224"/>
    </row>
    <row r="42" spans="1:36" s="54" customFormat="1" ht="15" customHeight="1" x14ac:dyDescent="0.25">
      <c r="A42" s="52" t="s">
        <v>102</v>
      </c>
      <c r="B42" s="150">
        <v>-1.5349999999999999</v>
      </c>
      <c r="C42" s="150">
        <v>-4.2889999999999997</v>
      </c>
      <c r="D42" s="150">
        <v>-2.8559999999999999</v>
      </c>
      <c r="E42" s="150">
        <v>-4.7809999999999997</v>
      </c>
      <c r="F42" s="150">
        <v>-5.484</v>
      </c>
      <c r="G42" s="150">
        <v>-6.1340000000000003</v>
      </c>
      <c r="H42" s="150">
        <v>-4.9160000000000004</v>
      </c>
      <c r="I42" s="150">
        <v>-7.1319999999999997</v>
      </c>
      <c r="J42" s="150">
        <v>-7.806</v>
      </c>
      <c r="K42" s="150">
        <v>-1.4139999999999999</v>
      </c>
      <c r="L42" s="150">
        <v>-1.179</v>
      </c>
      <c r="M42" s="150">
        <v>-2.444</v>
      </c>
      <c r="N42" s="150">
        <v>-5.452</v>
      </c>
      <c r="O42" s="150">
        <v>-4.0220000000000002</v>
      </c>
      <c r="P42" s="150">
        <v>-6.2812856926970015</v>
      </c>
      <c r="Q42" s="151">
        <v>-8.5652259472189982</v>
      </c>
      <c r="R42" s="151">
        <v>-9.2213606904629994</v>
      </c>
      <c r="S42" s="151">
        <v>-11.718847740780999</v>
      </c>
      <c r="T42" s="151">
        <v>-11.866830270265995</v>
      </c>
      <c r="U42" s="151">
        <v>-13.027867697899</v>
      </c>
      <c r="V42" s="151">
        <v>-12.692586388459432</v>
      </c>
      <c r="W42" s="151">
        <v>-13.20480996603591</v>
      </c>
      <c r="X42" s="151">
        <v>-16.11307606723858</v>
      </c>
      <c r="Y42" s="151">
        <v>-17.556612256481955</v>
      </c>
      <c r="Z42" s="151">
        <v>-20.827653921038987</v>
      </c>
      <c r="AA42" s="151">
        <v>-20.392525462594016</v>
      </c>
      <c r="AB42" s="152"/>
      <c r="AC42" s="150">
        <v>-13.460999999999999</v>
      </c>
      <c r="AD42" s="150">
        <v>-23.665999999999997</v>
      </c>
      <c r="AE42" s="150">
        <v>-12.843</v>
      </c>
      <c r="AF42" s="151">
        <v>-24.320511639915999</v>
      </c>
      <c r="AG42" s="151">
        <v>-45.834906399408993</v>
      </c>
      <c r="AH42" s="151">
        <v>-59.567084678215878</v>
      </c>
      <c r="AI42" s="149"/>
      <c r="AJ42" s="224"/>
    </row>
    <row r="43" spans="1:36" s="52" customFormat="1" ht="15" customHeight="1" x14ac:dyDescent="0.25">
      <c r="A43" s="52" t="s">
        <v>58</v>
      </c>
      <c r="B43" s="151">
        <v>4.9060000000000024</v>
      </c>
      <c r="C43" s="151">
        <v>8.463000000000001</v>
      </c>
      <c r="D43" s="151">
        <v>6.161999999999999</v>
      </c>
      <c r="E43" s="151">
        <v>2.3859999999999957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1">
        <v>0</v>
      </c>
      <c r="AB43" s="153"/>
      <c r="AC43" s="150">
        <v>21.916999999999998</v>
      </c>
      <c r="AD43" s="150">
        <v>0</v>
      </c>
      <c r="AE43" s="150">
        <v>0</v>
      </c>
      <c r="AF43" s="151">
        <v>0</v>
      </c>
      <c r="AG43" s="151">
        <v>0</v>
      </c>
      <c r="AH43" s="151">
        <v>0</v>
      </c>
      <c r="AI43" s="149"/>
      <c r="AJ43" s="224"/>
    </row>
    <row r="44" spans="1:36" s="52" customFormat="1" ht="15" customHeight="1" x14ac:dyDescent="0.25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3"/>
      <c r="AC44" s="151"/>
      <c r="AD44" s="151"/>
      <c r="AE44" s="151"/>
      <c r="AF44" s="151"/>
      <c r="AG44" s="151"/>
      <c r="AH44" s="151"/>
      <c r="AI44" s="149"/>
    </row>
    <row r="45" spans="1:36" s="52" customFormat="1" ht="15" customHeight="1" x14ac:dyDescent="0.25">
      <c r="A45" s="52" t="s">
        <v>148</v>
      </c>
      <c r="B45" s="151">
        <v>-26.212</v>
      </c>
      <c r="C45" s="151">
        <v>-25.498000000000001</v>
      </c>
      <c r="D45" s="151">
        <v>-43.823999999999998</v>
      </c>
      <c r="E45" s="151">
        <v>-49.048999999999999</v>
      </c>
      <c r="F45" s="151">
        <v>-43.968000000000004</v>
      </c>
      <c r="G45" s="151">
        <v>-44.253999999999998</v>
      </c>
      <c r="H45" s="151">
        <v>-53.280999999999999</v>
      </c>
      <c r="I45" s="151">
        <v>-74.462999999999994</v>
      </c>
      <c r="J45" s="151">
        <v>-61.353000000000002</v>
      </c>
      <c r="K45" s="151">
        <v>-49.61</v>
      </c>
      <c r="L45" s="151">
        <v>-43.58</v>
      </c>
      <c r="M45" s="151">
        <v>-49.819000000000003</v>
      </c>
      <c r="N45" s="151">
        <v>-54.451000000000001</v>
      </c>
      <c r="O45" s="151">
        <v>-54.625</v>
      </c>
      <c r="P45" s="151">
        <v>-76.206171503331575</v>
      </c>
      <c r="Q45" s="151">
        <v>-86.323406568120191</v>
      </c>
      <c r="R45" s="151">
        <v>-83.057088847134963</v>
      </c>
      <c r="S45" s="151">
        <v>-81.349130924674995</v>
      </c>
      <c r="T45" s="151">
        <v>-82.895083493199024</v>
      </c>
      <c r="U45" s="151">
        <v>-85.922324506484472</v>
      </c>
      <c r="V45" s="151">
        <v>-94.806306969824647</v>
      </c>
      <c r="W45" s="151">
        <v>-103.98681103859329</v>
      </c>
      <c r="X45" s="151">
        <v>-123.5604516338949</v>
      </c>
      <c r="Y45" s="151">
        <v>-129.6587032844642</v>
      </c>
      <c r="Z45" s="151">
        <v>-126.67025993167503</v>
      </c>
      <c r="AA45" s="151">
        <v>-130.55974225369096</v>
      </c>
      <c r="AB45" s="153"/>
      <c r="AC45" s="150">
        <v>-144.583</v>
      </c>
      <c r="AD45" s="151">
        <v>-215.96600000000001</v>
      </c>
      <c r="AE45" s="151">
        <v>-204.36200000000002</v>
      </c>
      <c r="AF45" s="151">
        <v>-271.60557807145176</v>
      </c>
      <c r="AG45" s="151">
        <v>-333.22362777149345</v>
      </c>
      <c r="AH45" s="151">
        <v>-452.01227292677703</v>
      </c>
      <c r="AI45" s="149"/>
      <c r="AJ45" s="224"/>
    </row>
    <row r="46" spans="1:36" s="52" customFormat="1" ht="15" customHeight="1" x14ac:dyDescent="0.25">
      <c r="A46" s="52" t="s">
        <v>149</v>
      </c>
      <c r="B46" s="151">
        <v>-0.19900000000000001</v>
      </c>
      <c r="C46" s="151">
        <v>3.383</v>
      </c>
      <c r="D46" s="151">
        <v>-10.638999999999999</v>
      </c>
      <c r="E46" s="151">
        <v>-28.096</v>
      </c>
      <c r="F46" s="151">
        <v>-4.1459999999999999</v>
      </c>
      <c r="G46" s="151">
        <v>-1.2330000000000001</v>
      </c>
      <c r="H46" s="151">
        <v>0.30299999999999999</v>
      </c>
      <c r="I46" s="151">
        <v>-23.102</v>
      </c>
      <c r="J46" s="151">
        <v>-1.2999999999999999E-2</v>
      </c>
      <c r="K46" s="151">
        <v>-0.871</v>
      </c>
      <c r="L46" s="151">
        <v>-1.0629999999999999</v>
      </c>
      <c r="M46" s="151">
        <v>-19.138000000000002</v>
      </c>
      <c r="N46" s="151">
        <v>2.242</v>
      </c>
      <c r="O46" s="151">
        <v>-1.857</v>
      </c>
      <c r="P46" s="151">
        <v>2.4223515633309911</v>
      </c>
      <c r="Q46" s="151">
        <v>0.74004354457099142</v>
      </c>
      <c r="R46" s="151">
        <v>-11.173276378668172</v>
      </c>
      <c r="S46" s="151">
        <v>2.8808718438843091</v>
      </c>
      <c r="T46" s="151">
        <v>-5.1854771080232833</v>
      </c>
      <c r="U46" s="151">
        <v>0.64057449365400032</v>
      </c>
      <c r="V46" s="151">
        <v>-15.643789593895006</v>
      </c>
      <c r="W46" s="151">
        <v>-2.7215981528214588</v>
      </c>
      <c r="X46" s="151">
        <v>-7.8900752429460113</v>
      </c>
      <c r="Y46" s="151">
        <v>-2.1259879159425168</v>
      </c>
      <c r="Z46" s="151">
        <v>-10.177942828409092</v>
      </c>
      <c r="AA46" s="151">
        <v>-2.2712430834076436</v>
      </c>
      <c r="AB46" s="153"/>
      <c r="AC46" s="151">
        <v>-35.551000000000002</v>
      </c>
      <c r="AD46" s="151">
        <v>-28.178000000000001</v>
      </c>
      <c r="AE46" s="151">
        <v>-21.085000000000001</v>
      </c>
      <c r="AF46" s="151">
        <v>3.5473951079019828</v>
      </c>
      <c r="AG46" s="151">
        <v>-12.837307149153146</v>
      </c>
      <c r="AH46" s="151">
        <v>-28.382227025605516</v>
      </c>
      <c r="AI46" s="149"/>
      <c r="AJ46" s="224"/>
    </row>
    <row r="47" spans="1:36" s="52" customFormat="1" ht="15" customHeight="1" x14ac:dyDescent="0.25">
      <c r="A47" s="52" t="s">
        <v>68</v>
      </c>
      <c r="B47" s="151">
        <v>5.0999999999999996</v>
      </c>
      <c r="C47" s="151">
        <v>2.488</v>
      </c>
      <c r="D47" s="151">
        <v>1.8979999999999999</v>
      </c>
      <c r="E47" s="151">
        <v>2.5920000000000001</v>
      </c>
      <c r="F47" s="151">
        <v>0</v>
      </c>
      <c r="G47" s="151">
        <v>0</v>
      </c>
      <c r="H47" s="151">
        <v>0</v>
      </c>
      <c r="I47" s="151">
        <v>-1.776</v>
      </c>
      <c r="J47" s="151">
        <v>-0.88200000000000001</v>
      </c>
      <c r="K47" s="151">
        <v>-3.1349999999999998</v>
      </c>
      <c r="L47" s="151">
        <v>-3.0419999999999998</v>
      </c>
      <c r="M47" s="151">
        <v>-8.7270000000000003</v>
      </c>
      <c r="N47" s="151">
        <v>-9.9870000000000001</v>
      </c>
      <c r="O47" s="151">
        <v>-2.956</v>
      </c>
      <c r="P47" s="151">
        <v>-0.77428418304913471</v>
      </c>
      <c r="Q47" s="151">
        <v>-1.2782803970664354</v>
      </c>
      <c r="R47" s="151">
        <v>0.64645574304662989</v>
      </c>
      <c r="S47" s="151">
        <v>2.4706503274342513</v>
      </c>
      <c r="T47" s="151">
        <v>-0.16510607048088122</v>
      </c>
      <c r="U47" s="151">
        <v>3.6180000000000003</v>
      </c>
      <c r="V47" s="151">
        <v>1.7929999999999999</v>
      </c>
      <c r="W47" s="211">
        <v>1.3790000034179986</v>
      </c>
      <c r="X47" s="151">
        <v>-1.5270520439549069</v>
      </c>
      <c r="Y47" s="151">
        <v>-2.7338758033355388</v>
      </c>
      <c r="Z47" s="151">
        <v>-1.0689849448690047</v>
      </c>
      <c r="AA47" s="151">
        <v>-0.54725996171430724</v>
      </c>
      <c r="AB47" s="210"/>
      <c r="AC47" s="211">
        <v>12.077999999999999</v>
      </c>
      <c r="AD47" s="211">
        <v>-1.776</v>
      </c>
      <c r="AE47" s="211">
        <v>-15.786</v>
      </c>
      <c r="AF47" s="211">
        <v>-14.99556458011557</v>
      </c>
      <c r="AG47" s="211">
        <v>6.57</v>
      </c>
      <c r="AH47" s="151">
        <v>-1.0889278438724475</v>
      </c>
      <c r="AI47" s="149"/>
      <c r="AJ47" s="224"/>
    </row>
    <row r="48" spans="1:36" s="52" customFormat="1" ht="15" customHeight="1" x14ac:dyDescent="0.2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1"/>
      <c r="U48" s="151"/>
      <c r="V48" s="151"/>
      <c r="W48" s="72"/>
      <c r="X48" s="72"/>
      <c r="Y48" s="72"/>
      <c r="Z48" s="72"/>
      <c r="AA48" s="72"/>
      <c r="AB48" s="138"/>
      <c r="AC48" s="72"/>
      <c r="AD48" s="72"/>
      <c r="AE48" s="72"/>
      <c r="AF48" s="72"/>
      <c r="AG48" s="72"/>
      <c r="AH48" s="72"/>
      <c r="AI48" s="149"/>
    </row>
    <row r="49" spans="1:36" s="53" customFormat="1" ht="15" customHeight="1" thickBot="1" x14ac:dyDescent="0.3">
      <c r="A49" s="97" t="s">
        <v>144</v>
      </c>
      <c r="B49" s="190">
        <v>57.362000000000002</v>
      </c>
      <c r="C49" s="190">
        <v>77.959000000000003</v>
      </c>
      <c r="D49" s="190">
        <v>69.774000000000001</v>
      </c>
      <c r="E49" s="190">
        <v>77.32999999999997</v>
      </c>
      <c r="F49" s="190">
        <v>132.02799999999999</v>
      </c>
      <c r="G49" s="190">
        <v>137.26099999999997</v>
      </c>
      <c r="H49" s="190">
        <v>136.64199999999997</v>
      </c>
      <c r="I49" s="190">
        <v>145.36599999999999</v>
      </c>
      <c r="J49" s="190">
        <v>196.86600000000001</v>
      </c>
      <c r="K49" s="190">
        <v>-126.18599999999999</v>
      </c>
      <c r="L49" s="190">
        <v>-24.366</v>
      </c>
      <c r="M49" s="190">
        <v>7.5150000000000361</v>
      </c>
      <c r="N49" s="190">
        <v>21.269999999999982</v>
      </c>
      <c r="O49" s="190">
        <v>-13.678999999999991</v>
      </c>
      <c r="P49" s="190">
        <v>3.6824699806245871</v>
      </c>
      <c r="Q49" s="190">
        <v>35.953394828072405</v>
      </c>
      <c r="R49" s="190">
        <v>66.377062322579732</v>
      </c>
      <c r="S49" s="190">
        <v>121.41492883203027</v>
      </c>
      <c r="T49" s="190">
        <f>T21+T39+T45+T46+T47</f>
        <v>173.78357500828253</v>
      </c>
      <c r="U49" s="190">
        <v>229.66572247299143</v>
      </c>
      <c r="V49" s="190">
        <v>303.65464175940861</v>
      </c>
      <c r="W49" s="190">
        <v>339.33156923028537</v>
      </c>
      <c r="X49" s="190">
        <v>327.22204701165685</v>
      </c>
      <c r="Y49" s="190">
        <v>332.07140108456969</v>
      </c>
      <c r="Z49" s="190">
        <v>395.28270922214097</v>
      </c>
      <c r="AA49" s="190">
        <v>437.42017589329794</v>
      </c>
      <c r="AB49" s="194"/>
      <c r="AC49" s="190">
        <v>282.42499999999995</v>
      </c>
      <c r="AD49" s="190">
        <v>551.29699999999991</v>
      </c>
      <c r="AE49" s="190">
        <v>53.829000000000057</v>
      </c>
      <c r="AF49" s="190">
        <v>47.226864808697023</v>
      </c>
      <c r="AG49" s="190">
        <v>591.24128863588385</v>
      </c>
      <c r="AH49" s="190">
        <v>1302.2785923126839</v>
      </c>
      <c r="AI49" s="149"/>
      <c r="AJ49" s="224"/>
    </row>
    <row r="50" spans="1:36" s="54" customFormat="1" ht="15" customHeight="1" thickTop="1" x14ac:dyDescent="0.25">
      <c r="A50" s="54" t="s">
        <v>60</v>
      </c>
      <c r="B50" s="154">
        <v>0.26021829267186242</v>
      </c>
      <c r="C50" s="154">
        <v>0.30222406581094857</v>
      </c>
      <c r="D50" s="154">
        <v>0.23060448821760252</v>
      </c>
      <c r="E50" s="154">
        <v>0.20399710874393906</v>
      </c>
      <c r="F50" s="154">
        <v>0.2979354294212026</v>
      </c>
      <c r="G50" s="154">
        <v>0.28970362897268448</v>
      </c>
      <c r="H50" s="154">
        <v>0.27974613573548973</v>
      </c>
      <c r="I50" s="154">
        <v>0.25125657671858898</v>
      </c>
      <c r="J50" s="154">
        <v>0.32663686772655326</v>
      </c>
      <c r="K50" s="154">
        <v>-1.8733354117489869</v>
      </c>
      <c r="L50" s="154">
        <v>-0.12162749022876911</v>
      </c>
      <c r="M50" s="154">
        <v>1.9476682406970754E-2</v>
      </c>
      <c r="N50" s="154">
        <v>5.7217410017754301E-2</v>
      </c>
      <c r="O50" s="154">
        <v>-3.9852697391613394E-2</v>
      </c>
      <c r="P50" s="154">
        <v>8.2672375987692202E-3</v>
      </c>
      <c r="Q50" s="154">
        <v>6.5795279091569403E-2</v>
      </c>
      <c r="R50" s="154">
        <v>0.10671751824992674</v>
      </c>
      <c r="S50" s="154">
        <v>0.17619424219876412</v>
      </c>
      <c r="T50" s="154">
        <f>T49/T3</f>
        <v>0.22678533014714583</v>
      </c>
      <c r="U50" s="154">
        <v>0.26922459141806038</v>
      </c>
      <c r="V50" s="154">
        <v>0.3092385186712277</v>
      </c>
      <c r="W50" s="154">
        <v>0.32551820614679372</v>
      </c>
      <c r="X50" s="154">
        <f>X49/X3</f>
        <v>0.30042708892621417</v>
      </c>
      <c r="Y50" s="154">
        <v>0.29356322258559625</v>
      </c>
      <c r="Z50" s="154">
        <v>0.31374422265313295</v>
      </c>
      <c r="AA50" s="154">
        <v>0.32218134117277525</v>
      </c>
      <c r="AB50" s="155"/>
      <c r="AC50" s="154">
        <v>0.24346290148642316</v>
      </c>
      <c r="AD50" s="154">
        <v>0.2778788949503187</v>
      </c>
      <c r="AE50" s="154">
        <v>4.2849159876584532E-2</v>
      </c>
      <c r="AF50" s="154">
        <v>2.7668991331118199E-2</v>
      </c>
      <c r="AG50" s="154">
        <v>0.20175852169071681</v>
      </c>
      <c r="AH50" s="154">
        <v>0.306791828652418</v>
      </c>
      <c r="AI50" s="149"/>
    </row>
    <row r="51" spans="1:36" s="54" customFormat="1" ht="15" customHeight="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C51" s="131"/>
      <c r="AD51" s="131"/>
      <c r="AE51" s="131"/>
      <c r="AF51" s="131"/>
      <c r="AG51" s="131"/>
      <c r="AH51" s="131"/>
    </row>
    <row r="52" spans="1:36" ht="12.75" x14ac:dyDescent="0.15">
      <c r="A52" s="52" t="s">
        <v>142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</row>
    <row r="53" spans="1:36" s="107" customFormat="1" ht="15" customHeight="1" x14ac:dyDescent="0.25">
      <c r="A53" s="52" t="s">
        <v>145</v>
      </c>
      <c r="B53" s="108"/>
      <c r="C53" s="110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C53" s="109"/>
      <c r="AD53" s="109"/>
      <c r="AE53" s="109"/>
      <c r="AF53" s="109"/>
      <c r="AG53" s="109"/>
      <c r="AH53" s="109"/>
    </row>
    <row r="54" spans="1:36" s="52" customFormat="1" ht="15" customHeight="1" x14ac:dyDescent="0.25">
      <c r="A54" s="242" t="s">
        <v>181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C54" s="71"/>
      <c r="AD54" s="71"/>
      <c r="AE54" s="71"/>
      <c r="AF54" s="71"/>
      <c r="AG54" s="71"/>
      <c r="AH54" s="71"/>
    </row>
    <row r="59" spans="1:36" x14ac:dyDescent="0.15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</row>
    <row r="60" spans="1:36" x14ac:dyDescent="0.1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</row>
    <row r="61" spans="1:36" x14ac:dyDescent="0.15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</row>
    <row r="62" spans="1:36" x14ac:dyDescent="0.1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</row>
    <row r="63" spans="1:36" x14ac:dyDescent="0.1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</row>
    <row r="64" spans="1:36" x14ac:dyDescent="0.15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F0-4F15-4CE1-BCD0-EF3FCA2023D0}">
  <dimension ref="A1:AK176"/>
  <sheetViews>
    <sheetView showGridLines="0" zoomScaleNormal="100" workbookViewId="0">
      <pane xSplit="1" ySplit="1" topLeftCell="M2" activePane="bottomRight" state="frozen"/>
      <selection activeCell="Z11" sqref="Z11"/>
      <selection pane="topRight" activeCell="Z11" sqref="Z11"/>
      <selection pane="bottomLeft" activeCell="Z11" sqref="Z11"/>
      <selection pane="bottomRight" activeCell="AA6" sqref="AA6"/>
    </sheetView>
  </sheetViews>
  <sheetFormatPr defaultColWidth="8.85546875" defaultRowHeight="15" x14ac:dyDescent="0.25"/>
  <cols>
    <col min="1" max="1" width="51" customWidth="1"/>
    <col min="2" max="27" width="8.7109375" style="28" customWidth="1"/>
    <col min="28" max="28" width="6.5703125" customWidth="1"/>
    <col min="29" max="34" width="8.7109375" customWidth="1"/>
  </cols>
  <sheetData>
    <row r="1" spans="1:37" s="19" customFormat="1" ht="24.75" customHeight="1" thickBot="1" x14ac:dyDescent="0.3">
      <c r="A1" s="17" t="s">
        <v>146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73"/>
      <c r="AC1" s="18">
        <v>2018</v>
      </c>
      <c r="AD1" s="18">
        <v>2019</v>
      </c>
      <c r="AE1" s="18">
        <v>2020</v>
      </c>
      <c r="AF1" s="18">
        <v>2021</v>
      </c>
      <c r="AG1" s="18">
        <v>2022</v>
      </c>
      <c r="AH1" s="18">
        <v>2023</v>
      </c>
    </row>
    <row r="2" spans="1:37" s="2" customFormat="1" ht="16.5" thickTop="1" thickBot="1" x14ac:dyDescent="0.3">
      <c r="A2" s="26" t="s">
        <v>4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98">
        <v>1343.5886072812341</v>
      </c>
      <c r="AA2" s="198">
        <v>1445.7560310112872</v>
      </c>
      <c r="AB2" s="172"/>
      <c r="AC2" s="198">
        <v>1290.3413645599999</v>
      </c>
      <c r="AD2" s="198">
        <v>2148.4068099991364</v>
      </c>
      <c r="AE2" s="198">
        <v>1361.6843810863816</v>
      </c>
      <c r="AF2" s="198">
        <v>1841.0678149690054</v>
      </c>
      <c r="AG2" s="198">
        <v>3151.7963663702935</v>
      </c>
      <c r="AH2" s="198">
        <v>4539.3218628875075</v>
      </c>
      <c r="AI2" s="223"/>
      <c r="AJ2" s="31"/>
    </row>
    <row r="3" spans="1:37" s="2" customFormat="1" ht="15.75" thickBot="1" x14ac:dyDescent="0.3">
      <c r="A3" s="27" t="s">
        <v>5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443.14300000000003</v>
      </c>
      <c r="G3" s="173">
        <v>473.798</v>
      </c>
      <c r="H3" s="173">
        <v>488.45000000000005</v>
      </c>
      <c r="I3" s="173">
        <v>578.55600000000004</v>
      </c>
      <c r="J3" s="173">
        <v>602.70600000000002</v>
      </c>
      <c r="K3" s="173">
        <v>67.358999999999995</v>
      </c>
      <c r="L3" s="173">
        <v>200.333</v>
      </c>
      <c r="M3" s="173">
        <v>385.84599999999995</v>
      </c>
      <c r="N3" s="173">
        <v>371.73999999999995</v>
      </c>
      <c r="O3" s="173">
        <v>343.23900000000003</v>
      </c>
      <c r="P3" s="173">
        <v>445.42917084803014</v>
      </c>
      <c r="Q3" s="173">
        <v>546.44338202494555</v>
      </c>
      <c r="R3" s="173">
        <v>621.98803429607801</v>
      </c>
      <c r="S3" s="173">
        <v>689.09743122973509</v>
      </c>
      <c r="T3" s="173">
        <v>766.2910775380667</v>
      </c>
      <c r="U3" s="173">
        <v>853.06368657965459</v>
      </c>
      <c r="V3" s="199">
        <v>981.94313911535744</v>
      </c>
      <c r="W3" s="199">
        <v>1042.4349938733149</v>
      </c>
      <c r="X3" s="199">
        <v>1089.1895540485821</v>
      </c>
      <c r="Y3" s="198">
        <v>1131.175077585699</v>
      </c>
      <c r="Z3" s="198">
        <v>1259.8884080170521</v>
      </c>
      <c r="AA3" s="198">
        <v>1357.6831430420309</v>
      </c>
      <c r="AB3" s="172"/>
      <c r="AC3" s="199">
        <v>1160.0330000000001</v>
      </c>
      <c r="AD3" s="199">
        <v>1983.9470000000001</v>
      </c>
      <c r="AE3" s="199">
        <v>1256.2439999999999</v>
      </c>
      <c r="AF3" s="199">
        <v>1706.8515528729758</v>
      </c>
      <c r="AG3" s="199">
        <v>2930.4402296435337</v>
      </c>
      <c r="AH3" s="199">
        <v>4244.7427646229535</v>
      </c>
      <c r="AI3" s="223"/>
      <c r="AJ3" s="31"/>
    </row>
    <row r="4" spans="1:37" ht="15.75" thickBot="1" x14ac:dyDescent="0.3">
      <c r="A4" s="20" t="s">
        <v>96</v>
      </c>
      <c r="B4" s="174">
        <v>-124.02</v>
      </c>
      <c r="C4" s="174">
        <v>-144.31200000000004</v>
      </c>
      <c r="D4" s="174">
        <v>-159.33200000000002</v>
      </c>
      <c r="E4" s="174">
        <v>-200.416</v>
      </c>
      <c r="F4" s="174">
        <v>-229.22800000000001</v>
      </c>
      <c r="G4" s="174">
        <v>-255.81800000000004</v>
      </c>
      <c r="H4" s="174">
        <v>-259.64400000000001</v>
      </c>
      <c r="I4" s="174">
        <v>-288.625</v>
      </c>
      <c r="J4" s="174">
        <v>-293.99099999999999</v>
      </c>
      <c r="K4" s="174">
        <v>-119.393</v>
      </c>
      <c r="L4" s="174">
        <v>-154.9968742764442</v>
      </c>
      <c r="M4" s="174">
        <v>-259.94191091845425</v>
      </c>
      <c r="N4" s="174">
        <v>-243.07099999999997</v>
      </c>
      <c r="O4" s="174">
        <v>-264.72500000000002</v>
      </c>
      <c r="P4" s="174">
        <v>-321.02940404497565</v>
      </c>
      <c r="Q4" s="174">
        <v>-361.62309362373912</v>
      </c>
      <c r="R4" s="174">
        <v>-385.34122957469498</v>
      </c>
      <c r="S4" s="174">
        <v>-416.18094821136293</v>
      </c>
      <c r="T4" s="174">
        <v>-437.93664196400141</v>
      </c>
      <c r="U4" s="174">
        <v>-467.90409762176273</v>
      </c>
      <c r="V4" s="200">
        <v>-488.46244672368942</v>
      </c>
      <c r="W4" s="200">
        <v>-518.65548603302136</v>
      </c>
      <c r="X4" s="200">
        <v>-542.07684285476262</v>
      </c>
      <c r="Y4" s="200">
        <v>-566.99509739667269</v>
      </c>
      <c r="Z4" s="200">
        <v>-624.45185232884126</v>
      </c>
      <c r="AA4" s="200">
        <v>-679.34133508850584</v>
      </c>
      <c r="AB4" s="175"/>
      <c r="AC4" s="200">
        <v>-628.08000000000015</v>
      </c>
      <c r="AD4" s="200">
        <v>-1033.3150000000001</v>
      </c>
      <c r="AE4" s="200">
        <v>-828.32278519489853</v>
      </c>
      <c r="AF4" s="200">
        <v>-1190.4484976687147</v>
      </c>
      <c r="AG4" s="200">
        <v>-1707.362917371822</v>
      </c>
      <c r="AH4" s="200">
        <v>-2116.1898730081462</v>
      </c>
      <c r="AI4" s="223"/>
      <c r="AJ4" s="31"/>
      <c r="AK4" s="2"/>
    </row>
    <row r="5" spans="1:37" s="2" customFormat="1" ht="15.75" thickBot="1" x14ac:dyDescent="0.3">
      <c r="A5" s="48" t="s">
        <v>6</v>
      </c>
      <c r="B5" s="173">
        <v>96.417999999999992</v>
      </c>
      <c r="C5" s="173">
        <v>113.63899999999998</v>
      </c>
      <c r="D5" s="173">
        <v>143.23800000000003</v>
      </c>
      <c r="E5" s="173">
        <v>178.65800000000007</v>
      </c>
      <c r="F5" s="173">
        <v>213.91500000000002</v>
      </c>
      <c r="G5" s="173">
        <v>217.97999999999996</v>
      </c>
      <c r="H5" s="173">
        <v>228.80600000000004</v>
      </c>
      <c r="I5" s="173">
        <v>289.93100000000004</v>
      </c>
      <c r="J5" s="173">
        <v>308.71500000000003</v>
      </c>
      <c r="K5" s="173">
        <v>-52.034000000000006</v>
      </c>
      <c r="L5" s="173">
        <v>45.336125723555824</v>
      </c>
      <c r="M5" s="173">
        <v>125.90408908154558</v>
      </c>
      <c r="N5" s="173">
        <v>128.66899999999998</v>
      </c>
      <c r="O5" s="173">
        <v>78.51400000000001</v>
      </c>
      <c r="P5" s="173">
        <v>124.39976680305446</v>
      </c>
      <c r="Q5" s="173">
        <v>184.82028840120643</v>
      </c>
      <c r="R5" s="173">
        <v>236.64680472138301</v>
      </c>
      <c r="S5" s="173">
        <v>272.91648301837216</v>
      </c>
      <c r="T5" s="173">
        <v>328.35443557406529</v>
      </c>
      <c r="U5" s="173">
        <v>385.15958895789186</v>
      </c>
      <c r="V5" s="199">
        <v>493.48069239166801</v>
      </c>
      <c r="W5" s="199">
        <v>523.77950784029349</v>
      </c>
      <c r="X5" s="199">
        <v>547.11271119381945</v>
      </c>
      <c r="Y5" s="199">
        <v>564.17998018902631</v>
      </c>
      <c r="Z5" s="199">
        <v>635.43655568821089</v>
      </c>
      <c r="AA5" s="199">
        <v>678.34180795352506</v>
      </c>
      <c r="AB5" s="172"/>
      <c r="AC5" s="199">
        <v>531.95299999999997</v>
      </c>
      <c r="AD5" s="199">
        <v>950.63200000000006</v>
      </c>
      <c r="AE5" s="199">
        <v>427.92121480510139</v>
      </c>
      <c r="AF5" s="199">
        <v>516.40305520426114</v>
      </c>
      <c r="AG5" s="199">
        <v>1223.0773122717117</v>
      </c>
      <c r="AH5" s="199">
        <v>2128.5528916148073</v>
      </c>
      <c r="AI5" s="223"/>
      <c r="AJ5" s="31"/>
    </row>
    <row r="6" spans="1:37" x14ac:dyDescent="0.25">
      <c r="A6" s="38" t="s">
        <v>90</v>
      </c>
      <c r="B6" s="166">
        <v>0.4373928270080476</v>
      </c>
      <c r="C6" s="166">
        <v>0.44054490969215071</v>
      </c>
      <c r="D6" s="166">
        <v>0.47340450143768387</v>
      </c>
      <c r="E6" s="166">
        <v>0.47130111798751706</v>
      </c>
      <c r="F6" s="166">
        <v>0.48272228152086349</v>
      </c>
      <c r="G6" s="166">
        <v>0.46006948108687662</v>
      </c>
      <c r="H6" s="166">
        <v>0.46843279762514078</v>
      </c>
      <c r="I6" s="166">
        <v>0.50112867207323064</v>
      </c>
      <c r="J6" s="166">
        <v>0.51221491075250625</v>
      </c>
      <c r="K6" s="166">
        <v>-0.77248771507890568</v>
      </c>
      <c r="L6" s="166">
        <v>0.22630383273627322</v>
      </c>
      <c r="M6" s="166">
        <v>0.32630658107521032</v>
      </c>
      <c r="N6" s="166">
        <v>0.34612632485070211</v>
      </c>
      <c r="O6" s="166">
        <v>0.22874440258828396</v>
      </c>
      <c r="P6" s="166">
        <v>0.27928069139750328</v>
      </c>
      <c r="Q6" s="166">
        <v>0.3382240401856843</v>
      </c>
      <c r="R6" s="166">
        <v>0.38046842008657467</v>
      </c>
      <c r="S6" s="166">
        <v>0.39604919514985937</v>
      </c>
      <c r="T6" s="166">
        <v>0.42849831506455638</v>
      </c>
      <c r="U6" s="166">
        <v>0.45150156432303801</v>
      </c>
      <c r="V6" s="167">
        <v>0.50255526285997554</v>
      </c>
      <c r="W6" s="167">
        <v>0.50245771766939307</v>
      </c>
      <c r="X6" s="167">
        <v>0.50231175020010899</v>
      </c>
      <c r="Y6" s="167">
        <v>0.49875566688860634</v>
      </c>
      <c r="Z6" s="167">
        <v>0.50435939535972818</v>
      </c>
      <c r="AA6" s="167">
        <v>0.49963189970351213</v>
      </c>
      <c r="AB6" s="164"/>
      <c r="AC6" s="167">
        <v>0.45856712696966373</v>
      </c>
      <c r="AD6" s="167">
        <v>0.4791619937427764</v>
      </c>
      <c r="AE6" s="167">
        <v>0.34064242296878633</v>
      </c>
      <c r="AF6" s="167">
        <v>0.30254713969416408</v>
      </c>
      <c r="AG6" s="167">
        <v>0.41736982037695064</v>
      </c>
      <c r="AH6" s="167">
        <v>0.50145627418340855</v>
      </c>
      <c r="AI6" s="223"/>
      <c r="AJ6" s="31"/>
      <c r="AK6" s="2"/>
    </row>
    <row r="7" spans="1:37" ht="16.5" customHeight="1" thickBot="1" x14ac:dyDescent="0.3">
      <c r="A7" s="35" t="s">
        <v>81</v>
      </c>
      <c r="B7" s="75">
        <v>3.827</v>
      </c>
      <c r="C7" s="75">
        <v>6.7560000000000002</v>
      </c>
      <c r="D7" s="75">
        <v>6.7619999999999996</v>
      </c>
      <c r="E7" s="75">
        <v>9.7430000000000003</v>
      </c>
      <c r="F7" s="75">
        <v>6.2249999999999996</v>
      </c>
      <c r="G7" s="75">
        <v>6.4690000000000003</v>
      </c>
      <c r="H7" s="75">
        <v>6.4269999999999996</v>
      </c>
      <c r="I7" s="75">
        <v>11.631</v>
      </c>
      <c r="J7" s="75">
        <v>4.9630000000000001</v>
      </c>
      <c r="K7" s="75">
        <v>2.9740000000000002</v>
      </c>
      <c r="L7" s="75">
        <v>4.4560000000000004</v>
      </c>
      <c r="M7" s="75">
        <v>4.34</v>
      </c>
      <c r="N7" s="178">
        <v>1.748</v>
      </c>
      <c r="O7" s="178">
        <v>1.232</v>
      </c>
      <c r="P7" s="178">
        <v>3.9086479999999999</v>
      </c>
      <c r="Q7" s="178">
        <v>7.9048010239800002</v>
      </c>
      <c r="R7" s="178">
        <v>5.6855468110679999</v>
      </c>
      <c r="S7" s="178">
        <v>7.2672313039549996</v>
      </c>
      <c r="T7" s="178">
        <v>7.191288495067</v>
      </c>
      <c r="U7" s="178">
        <v>6.1503391782310004</v>
      </c>
      <c r="V7" s="178">
        <v>2.5689515550320001</v>
      </c>
      <c r="W7" s="178">
        <v>6.8471348913989996</v>
      </c>
      <c r="X7" s="178">
        <v>9.0335260271980022</v>
      </c>
      <c r="Y7" s="178">
        <v>13.467553310303</v>
      </c>
      <c r="Z7" s="178">
        <v>7.8257151525149995</v>
      </c>
      <c r="AA7" s="178">
        <v>11.077575068341002</v>
      </c>
      <c r="AB7" s="175"/>
      <c r="AC7" s="178">
        <v>27.088000000000001</v>
      </c>
      <c r="AD7" s="178">
        <v>30.751999999999999</v>
      </c>
      <c r="AE7" s="178">
        <v>16.733000000000001</v>
      </c>
      <c r="AF7" s="178">
        <v>14.793449023979999</v>
      </c>
      <c r="AG7" s="178">
        <v>26.294405788321001</v>
      </c>
      <c r="AH7" s="178">
        <v>31.917165783932003</v>
      </c>
      <c r="AI7" s="223"/>
      <c r="AJ7" s="31"/>
      <c r="AK7" s="2"/>
    </row>
    <row r="8" spans="1:37" s="2" customFormat="1" ht="15.75" thickBot="1" x14ac:dyDescent="0.3">
      <c r="A8" s="121" t="s">
        <v>98</v>
      </c>
      <c r="B8" s="173">
        <v>100.24499999999999</v>
      </c>
      <c r="C8" s="173">
        <v>120.39499999999998</v>
      </c>
      <c r="D8" s="173">
        <v>150.00000000000003</v>
      </c>
      <c r="E8" s="173">
        <v>188.40100000000007</v>
      </c>
      <c r="F8" s="173">
        <v>220.14000000000001</v>
      </c>
      <c r="G8" s="173">
        <v>224.44899999999996</v>
      </c>
      <c r="H8" s="173">
        <v>235.23300000000003</v>
      </c>
      <c r="I8" s="173">
        <v>301.56200000000001</v>
      </c>
      <c r="J8" s="173">
        <v>313.67800000000005</v>
      </c>
      <c r="K8" s="173">
        <v>-49.06</v>
      </c>
      <c r="L8" s="173">
        <v>49.792125723555827</v>
      </c>
      <c r="M8" s="173">
        <v>130.24408908154561</v>
      </c>
      <c r="N8" s="173">
        <v>130.41699999999997</v>
      </c>
      <c r="O8" s="173">
        <v>79.746000000000009</v>
      </c>
      <c r="P8" s="173">
        <v>128.30841480305446</v>
      </c>
      <c r="Q8" s="173">
        <v>192.72508942518641</v>
      </c>
      <c r="R8" s="173">
        <v>242.33235153245104</v>
      </c>
      <c r="S8" s="173">
        <v>280.18371432232715</v>
      </c>
      <c r="T8" s="173">
        <v>335.5457240691336</v>
      </c>
      <c r="U8" s="173">
        <v>391.30992813612283</v>
      </c>
      <c r="V8" s="173">
        <v>496.04964394670003</v>
      </c>
      <c r="W8" s="173">
        <v>530.62664273169253</v>
      </c>
      <c r="X8" s="173">
        <f>X5+X7</f>
        <v>556.14623722101749</v>
      </c>
      <c r="Y8" s="173">
        <v>577.64753349932926</v>
      </c>
      <c r="Z8" s="173">
        <v>643.26227084072593</v>
      </c>
      <c r="AA8" s="173">
        <v>689.41938302186611</v>
      </c>
      <c r="AB8" s="172"/>
      <c r="AC8" s="199">
        <v>559.04099999999994</v>
      </c>
      <c r="AD8" s="199">
        <v>981.38400000000001</v>
      </c>
      <c r="AE8" s="199">
        <v>444.65421480510139</v>
      </c>
      <c r="AF8" s="199">
        <v>531.19650422824111</v>
      </c>
      <c r="AG8" s="199">
        <v>1249.3717180600347</v>
      </c>
      <c r="AH8" s="199">
        <v>2160.4700573987393</v>
      </c>
      <c r="AI8" s="223"/>
      <c r="AJ8" s="31"/>
    </row>
    <row r="9" spans="1:37" ht="15.75" thickBot="1" x14ac:dyDescent="0.3">
      <c r="A9" s="22" t="s">
        <v>99</v>
      </c>
      <c r="B9" s="163">
        <v>0.45475371759859912</v>
      </c>
      <c r="C9" s="163">
        <v>0.46673593046741424</v>
      </c>
      <c r="D9" s="163">
        <v>0.49575304888125066</v>
      </c>
      <c r="E9" s="163">
        <v>0.49700322364498761</v>
      </c>
      <c r="F9" s="163">
        <v>0.49676966577380216</v>
      </c>
      <c r="G9" s="163">
        <v>0.47372297899104671</v>
      </c>
      <c r="H9" s="163">
        <v>0.48159074623810011</v>
      </c>
      <c r="I9" s="163">
        <v>0.52123217112950171</v>
      </c>
      <c r="J9" s="163">
        <v>0.52044943969364843</v>
      </c>
      <c r="K9" s="163">
        <v>-0.72833622826942213</v>
      </c>
      <c r="L9" s="163">
        <v>0.24854679819877817</v>
      </c>
      <c r="M9" s="163">
        <v>0.33755459193964854</v>
      </c>
      <c r="N9" s="163">
        <v>0.35082853607359982</v>
      </c>
      <c r="O9" s="163">
        <v>0.23233373829896953</v>
      </c>
      <c r="P9" s="163">
        <v>0.28805570717062501</v>
      </c>
      <c r="Q9" s="163">
        <v>0.35268995062399416</v>
      </c>
      <c r="R9" s="163">
        <v>0.38960934643494488</v>
      </c>
      <c r="S9" s="163">
        <v>0.40659520936295285</v>
      </c>
      <c r="T9" s="163">
        <v>0.43788285405484817</v>
      </c>
      <c r="U9" s="163">
        <v>0.45871127125932865</v>
      </c>
      <c r="V9" s="163">
        <v>0.50517145462577007</v>
      </c>
      <c r="W9" s="163">
        <v>0.50902612234847766</v>
      </c>
      <c r="X9" s="163">
        <v>0.51060555543687414</v>
      </c>
      <c r="Y9" s="163">
        <v>0.51066147490821645</v>
      </c>
      <c r="Z9" s="163">
        <v>0.51057083051757046</v>
      </c>
      <c r="AA9" s="163">
        <v>0.507791075226249</v>
      </c>
      <c r="AB9" s="164"/>
      <c r="AC9" s="165">
        <v>0.48191818681020271</v>
      </c>
      <c r="AD9" s="165">
        <v>0.4946624078163378</v>
      </c>
      <c r="AE9" s="165">
        <v>0.35396228758107506</v>
      </c>
      <c r="AF9" s="165">
        <v>0.31121423730970049</v>
      </c>
      <c r="AG9" s="165">
        <v>0.42634267214247584</v>
      </c>
      <c r="AH9" s="165">
        <v>0.50897549679683518</v>
      </c>
      <c r="AI9" s="223"/>
      <c r="AJ9" s="31"/>
      <c r="AK9" s="2"/>
    </row>
    <row r="10" spans="1:37" x14ac:dyDescent="0.25">
      <c r="A10" s="21" t="s">
        <v>57</v>
      </c>
      <c r="B10" s="176">
        <v>-44.155999999999999</v>
      </c>
      <c r="C10" s="176">
        <v>131.74</v>
      </c>
      <c r="D10" s="176">
        <v>-75.361999999999995</v>
      </c>
      <c r="E10" s="176">
        <v>133.15400000000005</v>
      </c>
      <c r="F10" s="176">
        <v>-81.887</v>
      </c>
      <c r="G10" s="176">
        <v>-80.719000000000008</v>
      </c>
      <c r="H10" s="176">
        <v>-92.163999999999987</v>
      </c>
      <c r="I10" s="176">
        <v>-377.17899999999997</v>
      </c>
      <c r="J10" s="176">
        <v>-110.967</v>
      </c>
      <c r="K10" s="176">
        <v>-71.016999999999996</v>
      </c>
      <c r="L10" s="176">
        <v>-66.905000000000001</v>
      </c>
      <c r="M10" s="176">
        <v>-109.42600000000002</v>
      </c>
      <c r="N10" s="176">
        <v>-97.411999999999992</v>
      </c>
      <c r="O10" s="176">
        <v>-89.236999999999995</v>
      </c>
      <c r="P10" s="176">
        <v>-119.94393122997064</v>
      </c>
      <c r="Q10" s="176">
        <v>-147.58867506258923</v>
      </c>
      <c r="R10" s="176">
        <v>-170.91660033778413</v>
      </c>
      <c r="S10" s="176">
        <v>-153.97180231784168</v>
      </c>
      <c r="T10" s="176">
        <v>-154.40575449530229</v>
      </c>
      <c r="U10" s="176">
        <v>-159.11186648489848</v>
      </c>
      <c r="V10" s="176">
        <v>-191.61905063226007</v>
      </c>
      <c r="W10" s="176">
        <v>-9.219608313425681</v>
      </c>
      <c r="X10" s="176">
        <v>-218.36361213820771</v>
      </c>
      <c r="Y10" s="176">
        <v>-229.37517084760395</v>
      </c>
      <c r="Z10" s="176">
        <v>-239.08486005137513</v>
      </c>
      <c r="AA10" s="176">
        <v>-240.37437143961057</v>
      </c>
      <c r="AB10" s="175"/>
      <c r="AC10" s="176">
        <v>145.37600000000006</v>
      </c>
      <c r="AD10" s="176">
        <v>-631.94899999999996</v>
      </c>
      <c r="AE10" s="176">
        <v>-358.315</v>
      </c>
      <c r="AF10" s="176">
        <v>-454.18160629255988</v>
      </c>
      <c r="AG10" s="176">
        <v>-638.40602363582661</v>
      </c>
      <c r="AH10" s="176">
        <v>-648.57744193149745</v>
      </c>
      <c r="AI10" s="223"/>
      <c r="AJ10" s="31"/>
      <c r="AK10" s="2"/>
    </row>
    <row r="11" spans="1:37" ht="15.75" thickBot="1" x14ac:dyDescent="0.3">
      <c r="A11" s="22" t="s">
        <v>7</v>
      </c>
      <c r="B11" s="163">
        <v>-0.20031029132908121</v>
      </c>
      <c r="C11" s="163">
        <v>0.51071715170710719</v>
      </c>
      <c r="D11" s="163">
        <v>-0.24907294179859199</v>
      </c>
      <c r="E11" s="163">
        <v>0.35126123131631298</v>
      </c>
      <c r="F11" s="163">
        <v>-0.18478685209966081</v>
      </c>
      <c r="G11" s="163">
        <v>-0.17036585211419214</v>
      </c>
      <c r="H11" s="163">
        <v>-0.18868666188965089</v>
      </c>
      <c r="I11" s="163">
        <v>-0.65193170583314308</v>
      </c>
      <c r="J11" s="163">
        <v>-0.18411464296024926</v>
      </c>
      <c r="K11" s="163">
        <v>-1.0543060318591428</v>
      </c>
      <c r="L11" s="163">
        <v>-0.33396894171204944</v>
      </c>
      <c r="M11" s="163">
        <v>-0.2836001928230435</v>
      </c>
      <c r="N11" s="163">
        <v>-0.26204336364125463</v>
      </c>
      <c r="O11" s="163">
        <v>-0.25998502501172649</v>
      </c>
      <c r="P11" s="163">
        <v>-0.26927722538156951</v>
      </c>
      <c r="Q11" s="163">
        <v>-0.27008960107755808</v>
      </c>
      <c r="R11" s="163">
        <v>-0.27479081736872224</v>
      </c>
      <c r="S11" s="163">
        <v>-0.22343981466172338</v>
      </c>
      <c r="T11" s="163">
        <v>-0.20149752361906118</v>
      </c>
      <c r="U11" s="163">
        <v>-0.18651815683639636</v>
      </c>
      <c r="V11" s="165">
        <v>-0.19514271549867096</v>
      </c>
      <c r="W11" s="165">
        <v>-8.844300476875705E-3</v>
      </c>
      <c r="X11" s="165">
        <v>-0.20048265366348514</v>
      </c>
      <c r="Y11" s="165">
        <v>-0.20277601177102159</v>
      </c>
      <c r="Z11" s="165">
        <v>-0.18976669562955389</v>
      </c>
      <c r="AA11" s="165">
        <v>-0.17704747434738469</v>
      </c>
      <c r="AB11" s="164"/>
      <c r="AC11" s="165">
        <v>0.12532057277680897</v>
      </c>
      <c r="AD11" s="165">
        <v>-0.31853119060136181</v>
      </c>
      <c r="AE11" s="165">
        <v>-0.28522723292608765</v>
      </c>
      <c r="AF11" s="165">
        <v>-0.26609320859103447</v>
      </c>
      <c r="AG11" s="165">
        <v>-0.21785328264944137</v>
      </c>
      <c r="AH11" s="165">
        <v>-0.15279546438878458</v>
      </c>
      <c r="AI11" s="223"/>
      <c r="AJ11" s="31"/>
      <c r="AK11" s="2"/>
    </row>
    <row r="12" spans="1:37" x14ac:dyDescent="0.25">
      <c r="A12" s="23" t="s">
        <v>82</v>
      </c>
      <c r="B12" s="177">
        <v>-16.312000000000001</v>
      </c>
      <c r="C12" s="177">
        <v>-14.359000000000002</v>
      </c>
      <c r="D12" s="177">
        <v>-18.751999999999999</v>
      </c>
      <c r="E12" s="177">
        <v>-23.497999999999998</v>
      </c>
      <c r="F12" s="177">
        <v>-30.848000000000003</v>
      </c>
      <c r="G12" s="177">
        <v>-31.541</v>
      </c>
      <c r="H12" s="177">
        <v>-35.745999999999995</v>
      </c>
      <c r="I12" s="177">
        <v>-38.361999999999995</v>
      </c>
      <c r="J12" s="177">
        <v>-45.482999999999997</v>
      </c>
      <c r="K12" s="177">
        <v>-19.828000000000003</v>
      </c>
      <c r="L12" s="177">
        <v>-21.554000000000002</v>
      </c>
      <c r="M12" s="177">
        <v>-37.539000000000001</v>
      </c>
      <c r="N12" s="177">
        <v>-44.186</v>
      </c>
      <c r="O12" s="177">
        <v>-32.134</v>
      </c>
      <c r="P12" s="177">
        <v>-45.010309289970053</v>
      </c>
      <c r="Q12" s="177">
        <v>-56.687545360673951</v>
      </c>
      <c r="R12" s="177">
        <v>-71.199315716470011</v>
      </c>
      <c r="S12" s="177">
        <v>-71.120443492113992</v>
      </c>
      <c r="T12" s="177">
        <v>-61.383149357492982</v>
      </c>
      <c r="U12" s="177">
        <v>-70.830937490467988</v>
      </c>
      <c r="V12" s="177">
        <v>-76.827134812246413</v>
      </c>
      <c r="W12" s="177">
        <v>-74.23091767717392</v>
      </c>
      <c r="X12" s="177">
        <v>-79.274025561521597</v>
      </c>
      <c r="Y12" s="177">
        <v>-87.798960493208966</v>
      </c>
      <c r="Z12" s="177">
        <v>-95.070241227229985</v>
      </c>
      <c r="AA12" s="177">
        <v>-100.92874820968299</v>
      </c>
      <c r="AB12" s="175"/>
      <c r="AC12" s="177">
        <v>-72.920999999999992</v>
      </c>
      <c r="AD12" s="177">
        <v>-136.49699999999999</v>
      </c>
      <c r="AE12" s="177">
        <v>-124.40400000000001</v>
      </c>
      <c r="AF12" s="177">
        <v>-178.01785465064398</v>
      </c>
      <c r="AG12" s="177">
        <v>-274.53384605654497</v>
      </c>
      <c r="AH12" s="177">
        <v>-318.1310385441509</v>
      </c>
      <c r="AI12" s="223"/>
      <c r="AJ12" s="31"/>
      <c r="AK12" s="2"/>
    </row>
    <row r="13" spans="1:37" x14ac:dyDescent="0.25">
      <c r="A13" s="25" t="s">
        <v>92</v>
      </c>
      <c r="B13" s="178">
        <v>-26.212</v>
      </c>
      <c r="C13" s="178">
        <v>-25.498000000000001</v>
      </c>
      <c r="D13" s="178">
        <v>-43.823999999999998</v>
      </c>
      <c r="E13" s="178">
        <v>-49.048999999999999</v>
      </c>
      <c r="F13" s="178">
        <v>-43.968000000000004</v>
      </c>
      <c r="G13" s="178">
        <v>-44.253999999999998</v>
      </c>
      <c r="H13" s="178">
        <v>-53.280999999999999</v>
      </c>
      <c r="I13" s="178">
        <v>-74.462999999999994</v>
      </c>
      <c r="J13" s="178">
        <v>-61.353000000000002</v>
      </c>
      <c r="K13" s="178">
        <v>-49.61</v>
      </c>
      <c r="L13" s="178">
        <v>-43.58</v>
      </c>
      <c r="M13" s="178">
        <v>-49.819000000000003</v>
      </c>
      <c r="N13" s="178">
        <v>-54.451000000000001</v>
      </c>
      <c r="O13" s="178">
        <v>-54.625</v>
      </c>
      <c r="P13" s="178">
        <v>-76.206171503331575</v>
      </c>
      <c r="Q13" s="178">
        <v>-86.324065338248261</v>
      </c>
      <c r="R13" s="178">
        <v>-83.057088847134963</v>
      </c>
      <c r="S13" s="178">
        <v>-81.349130924674995</v>
      </c>
      <c r="T13" s="178">
        <v>-82.895083493199024</v>
      </c>
      <c r="U13" s="178">
        <v>-85.922324506484472</v>
      </c>
      <c r="V13" s="178">
        <v>-94.806306969824647</v>
      </c>
      <c r="W13" s="178">
        <v>-103.98681103859329</v>
      </c>
      <c r="X13" s="178">
        <v>-123.5604516338949</v>
      </c>
      <c r="Y13" s="178">
        <v>-129.6587032844642</v>
      </c>
      <c r="Z13" s="178">
        <v>-126.67025993167503</v>
      </c>
      <c r="AA13" s="178">
        <v>-130.55974225369096</v>
      </c>
      <c r="AB13" s="175"/>
      <c r="AC13" s="178">
        <v>-144.583</v>
      </c>
      <c r="AD13" s="178">
        <v>-215.96600000000001</v>
      </c>
      <c r="AE13" s="178">
        <v>-204.36200000000002</v>
      </c>
      <c r="AF13" s="178">
        <v>-271.60623684157986</v>
      </c>
      <c r="AG13" s="178">
        <v>-333.22362777149345</v>
      </c>
      <c r="AH13" s="178">
        <v>-452.01227292677703</v>
      </c>
      <c r="AI13" s="223"/>
      <c r="AJ13" s="31"/>
      <c r="AK13" s="2"/>
    </row>
    <row r="14" spans="1:37" x14ac:dyDescent="0.25">
      <c r="A14" s="25" t="s">
        <v>67</v>
      </c>
      <c r="B14" s="178">
        <v>-1.4329999999999998</v>
      </c>
      <c r="C14" s="178">
        <v>-1.6939999999999991</v>
      </c>
      <c r="D14" s="178">
        <v>-2.1470000000000011</v>
      </c>
      <c r="E14" s="178">
        <v>-3.2769999999999992</v>
      </c>
      <c r="F14" s="178">
        <v>-2.9250000000000007</v>
      </c>
      <c r="G14" s="178">
        <v>-3.6909999999999998</v>
      </c>
      <c r="H14" s="178">
        <v>-3.4400000000000013</v>
      </c>
      <c r="I14" s="178">
        <v>-6.8619999999999983</v>
      </c>
      <c r="J14" s="178">
        <v>-4.1179999999999994</v>
      </c>
      <c r="K14" s="178">
        <v>-0.70799999999999974</v>
      </c>
      <c r="L14" s="178">
        <v>-0.7079999999999993</v>
      </c>
      <c r="M14" s="178">
        <v>-2.9299999999999997</v>
      </c>
      <c r="N14" s="178">
        <v>-1.0170000000000001</v>
      </c>
      <c r="O14" s="178">
        <v>-0.621</v>
      </c>
      <c r="P14" s="178">
        <v>-1.1498019999999998</v>
      </c>
      <c r="Q14" s="178">
        <v>-5.3175606056450011</v>
      </c>
      <c r="R14" s="178">
        <v>-5.4869193955110003</v>
      </c>
      <c r="S14" s="178">
        <v>-4.3830997449369988</v>
      </c>
      <c r="T14" s="178">
        <v>-4.9420445365870016</v>
      </c>
      <c r="U14" s="178">
        <v>-2.9991789816000018</v>
      </c>
      <c r="V14" s="178">
        <v>-4.3418192562940003</v>
      </c>
      <c r="W14" s="178">
        <v>-4.8795053248369999</v>
      </c>
      <c r="X14" s="178">
        <v>-7.6390596998450029</v>
      </c>
      <c r="Y14" s="178">
        <v>-9.7907430260360009</v>
      </c>
      <c r="Z14" s="178">
        <v>-7.1664148215169989</v>
      </c>
      <c r="AA14" s="178">
        <v>-6.614638514101002</v>
      </c>
      <c r="AB14" s="175"/>
      <c r="AC14" s="178">
        <v>-8.5509999999999984</v>
      </c>
      <c r="AD14" s="178">
        <v>-16.917999999999999</v>
      </c>
      <c r="AE14" s="178">
        <v>-8.4639999999999986</v>
      </c>
      <c r="AF14" s="178">
        <v>-8.1053626056450021</v>
      </c>
      <c r="AG14" s="178">
        <v>-17.811242658635003</v>
      </c>
      <c r="AH14" s="178">
        <v>-26.651127307012004</v>
      </c>
      <c r="AI14" s="223"/>
      <c r="AJ14" s="31"/>
      <c r="AK14" s="2"/>
    </row>
    <row r="15" spans="1:37" x14ac:dyDescent="0.25">
      <c r="A15" s="25" t="s">
        <v>8</v>
      </c>
      <c r="B15" s="178">
        <v>-0.19900000000000001</v>
      </c>
      <c r="C15" s="178">
        <v>173.291</v>
      </c>
      <c r="D15" s="178">
        <v>-10.638999999999999</v>
      </c>
      <c r="E15" s="178">
        <v>208.97800000000004</v>
      </c>
      <c r="F15" s="178">
        <v>-4.1459999999999999</v>
      </c>
      <c r="G15" s="178">
        <v>-1.2330000000000001</v>
      </c>
      <c r="H15" s="178">
        <v>0.30299999999999999</v>
      </c>
      <c r="I15" s="178">
        <v>-257.49199999999996</v>
      </c>
      <c r="J15" s="178">
        <v>-1.2999999999999999E-2</v>
      </c>
      <c r="K15" s="178">
        <v>-0.871</v>
      </c>
      <c r="L15" s="178">
        <v>-1.0629999999999999</v>
      </c>
      <c r="M15" s="178">
        <v>-19.138000000000002</v>
      </c>
      <c r="N15" s="178">
        <v>2.242</v>
      </c>
      <c r="O15" s="178">
        <v>-1.857</v>
      </c>
      <c r="P15" s="178">
        <v>2.4223515633309911</v>
      </c>
      <c r="Q15" s="178">
        <v>0.74049624197798414</v>
      </c>
      <c r="R15" s="178">
        <v>-11.173276378668172</v>
      </c>
      <c r="S15" s="178">
        <v>2.8808718438843091</v>
      </c>
      <c r="T15" s="178">
        <v>-5.1854771080232815</v>
      </c>
      <c r="U15" s="178">
        <v>0.64057449365399854</v>
      </c>
      <c r="V15" s="178">
        <v>-15.643789593895006</v>
      </c>
      <c r="W15" s="178">
        <v>173.87762572717853</v>
      </c>
      <c r="X15" s="178">
        <v>-7.8900752429462102</v>
      </c>
      <c r="Y15" s="178">
        <v>-2.1267640438947808</v>
      </c>
      <c r="Z15" s="178">
        <v>-10.177944070953091</v>
      </c>
      <c r="AA15" s="178">
        <v>-2.2712424621356444</v>
      </c>
      <c r="AB15" s="175"/>
      <c r="AC15" s="178">
        <v>371.43100000000004</v>
      </c>
      <c r="AD15" s="178">
        <v>-262.56799999999998</v>
      </c>
      <c r="AE15" s="178">
        <v>-21.085000000000001</v>
      </c>
      <c r="AF15" s="178">
        <v>3.5478478053089755</v>
      </c>
      <c r="AG15" s="178">
        <v>-12.837307149153146</v>
      </c>
      <c r="AH15" s="178">
        <v>148.21699684644253</v>
      </c>
      <c r="AI15" s="223"/>
      <c r="AJ15" s="31"/>
      <c r="AK15" s="2"/>
    </row>
    <row r="16" spans="1:37" ht="9.7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223"/>
      <c r="AJ16" s="2"/>
      <c r="AK16" s="2"/>
    </row>
    <row r="17" spans="1:37" ht="15.75" thickBot="1" x14ac:dyDescent="0.3">
      <c r="A17" s="25" t="s">
        <v>65</v>
      </c>
      <c r="B17" s="178">
        <v>5.0999999999999996</v>
      </c>
      <c r="C17" s="178">
        <v>2.488</v>
      </c>
      <c r="D17" s="178">
        <v>1.8979999999999999</v>
      </c>
      <c r="E17" s="178">
        <v>2.5920000000000001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-3.1349999999999998</v>
      </c>
      <c r="L17" s="178">
        <v>-3.0419999999999998</v>
      </c>
      <c r="M17" s="178">
        <v>-8.7270000000000003</v>
      </c>
      <c r="N17" s="178">
        <v>-9.9870000000000001</v>
      </c>
      <c r="O17" s="178">
        <v>-2.956</v>
      </c>
      <c r="P17" s="178">
        <v>-0.77428418304913471</v>
      </c>
      <c r="Q17" s="178">
        <v>-1.2782182756189506</v>
      </c>
      <c r="R17" s="178">
        <v>0.64645574304663</v>
      </c>
      <c r="S17" s="178">
        <v>2.4706503274342499</v>
      </c>
      <c r="T17" s="178">
        <v>-0.165106070480881</v>
      </c>
      <c r="U17" s="178">
        <v>3.6179999999999999</v>
      </c>
      <c r="V17" s="178">
        <v>1.7929999999999999</v>
      </c>
      <c r="W17" s="178">
        <v>1.3790000034179986</v>
      </c>
      <c r="X17" s="178">
        <v>-1.5270520439549069</v>
      </c>
      <c r="Y17" s="178">
        <v>-2.7338758033355388</v>
      </c>
      <c r="Z17" s="178">
        <v>-1.0689849448690047</v>
      </c>
      <c r="AA17" s="178">
        <v>-0.54725996171430724</v>
      </c>
      <c r="AB17" s="175"/>
      <c r="AC17" s="178">
        <v>12.077999999999999</v>
      </c>
      <c r="AD17" s="178">
        <v>-1.776</v>
      </c>
      <c r="AE17" s="178">
        <v>-15.786</v>
      </c>
      <c r="AF17" s="178">
        <v>-14.995502458668085</v>
      </c>
      <c r="AG17" s="178">
        <v>6.5699999999999985</v>
      </c>
      <c r="AH17" s="178">
        <v>-1.0889278438724472</v>
      </c>
      <c r="AI17" s="223"/>
      <c r="AJ17" s="31"/>
      <c r="AK17" s="2"/>
    </row>
    <row r="18" spans="1:37" s="2" customFormat="1" ht="15.75" thickBot="1" x14ac:dyDescent="0.3">
      <c r="A18" s="121" t="s">
        <v>9</v>
      </c>
      <c r="B18" s="179">
        <v>57.361999999999995</v>
      </c>
      <c r="C18" s="179">
        <v>247.86699999999999</v>
      </c>
      <c r="D18" s="179">
        <v>69.774000000000029</v>
      </c>
      <c r="E18" s="179">
        <v>314.40400000000011</v>
      </c>
      <c r="F18" s="179">
        <v>132.02800000000002</v>
      </c>
      <c r="G18" s="179">
        <v>137.26099999999997</v>
      </c>
      <c r="H18" s="179">
        <v>136.64200000000005</v>
      </c>
      <c r="I18" s="179">
        <v>-89.02399999999993</v>
      </c>
      <c r="J18" s="179">
        <v>196.86600000000004</v>
      </c>
      <c r="K18" s="179">
        <v>-126.18600000000001</v>
      </c>
      <c r="L18" s="179">
        <v>-24.610874276444179</v>
      </c>
      <c r="M18" s="179">
        <v>7.7510890815455618</v>
      </c>
      <c r="N18" s="179">
        <v>21.269999999999989</v>
      </c>
      <c r="O18" s="179">
        <v>-13.678999999999984</v>
      </c>
      <c r="P18" s="179">
        <v>3.6815513900346843</v>
      </c>
      <c r="Q18" s="179">
        <v>35.95339506299824</v>
      </c>
      <c r="R18" s="179">
        <v>66.376660126645533</v>
      </c>
      <c r="S18" s="179">
        <v>121.41533102796474</v>
      </c>
      <c r="T18" s="179">
        <v>173.7835750082815</v>
      </c>
      <c r="U18" s="179">
        <v>229.66572247299337</v>
      </c>
      <c r="V18" s="179">
        <v>303.65464175940792</v>
      </c>
      <c r="W18" s="179">
        <v>515.93889953028588</v>
      </c>
      <c r="X18" s="179">
        <v>327.22204701165685</v>
      </c>
      <c r="Y18" s="179">
        <v>332.07093353808682</v>
      </c>
      <c r="Z18" s="179">
        <v>395.28271069196677</v>
      </c>
      <c r="AA18" s="179">
        <v>437.42017655220019</v>
      </c>
      <c r="AB18" s="172"/>
      <c r="AC18" s="179">
        <v>689.40700000000015</v>
      </c>
      <c r="AD18" s="179">
        <v>316.9070000000001</v>
      </c>
      <c r="AE18" s="179">
        <v>53.820214805101386</v>
      </c>
      <c r="AF18" s="179">
        <v>47.225946453033174</v>
      </c>
      <c r="AG18" s="179">
        <v>591.2412886358851</v>
      </c>
      <c r="AH18" s="199">
        <v>1478.8865218394374</v>
      </c>
      <c r="AI18" s="223"/>
      <c r="AJ18" s="31"/>
    </row>
    <row r="19" spans="1:37" x14ac:dyDescent="0.25">
      <c r="A19" s="38" t="s">
        <v>10</v>
      </c>
      <c r="B19" s="166">
        <v>0.26021829267186236</v>
      </c>
      <c r="C19" s="166">
        <v>0.96090730410039105</v>
      </c>
      <c r="D19" s="166">
        <v>0.2306044882176026</v>
      </c>
      <c r="E19" s="166">
        <v>0.82940006436737956</v>
      </c>
      <c r="F19" s="166">
        <v>0.29793542942120266</v>
      </c>
      <c r="G19" s="166">
        <v>0.28970362897268448</v>
      </c>
      <c r="H19" s="166">
        <v>0.2797461357354899</v>
      </c>
      <c r="I19" s="166">
        <v>-0.15387274524851513</v>
      </c>
      <c r="J19" s="166">
        <v>0.32663686772655331</v>
      </c>
      <c r="K19" s="166">
        <v>-1.8733354117489871</v>
      </c>
      <c r="L19" s="166">
        <v>-0.12284982642122955</v>
      </c>
      <c r="M19" s="166">
        <v>2.0088556267385337E-2</v>
      </c>
      <c r="N19" s="166">
        <v>5.7217410017754322E-2</v>
      </c>
      <c r="O19" s="167">
        <v>-3.9852697391613373E-2</v>
      </c>
      <c r="P19" s="166">
        <v>8.2651780147796877E-3</v>
      </c>
      <c r="Q19" s="166">
        <v>6.5795279521487449E-2</v>
      </c>
      <c r="R19" s="166">
        <v>0.1067169406269462</v>
      </c>
      <c r="S19" s="166">
        <v>0.17619472301803812</v>
      </c>
      <c r="T19" s="166">
        <v>0.22678533014714441</v>
      </c>
      <c r="U19" s="166">
        <v>0.26922459141806221</v>
      </c>
      <c r="V19" s="167">
        <v>0.3092385186712272</v>
      </c>
      <c r="W19" s="167">
        <v>0.4949362814588964</v>
      </c>
      <c r="X19" s="167">
        <v>0.30042708892621411</v>
      </c>
      <c r="Y19" s="167">
        <v>0.29356280925746331</v>
      </c>
      <c r="Z19" s="167">
        <v>0.31374422383495471</v>
      </c>
      <c r="AA19" s="167">
        <v>0.32218134164361401</v>
      </c>
      <c r="AB19" s="164"/>
      <c r="AC19" s="167">
        <v>0.59429947251500614</v>
      </c>
      <c r="AD19" s="167">
        <v>0.15973561793737437</v>
      </c>
      <c r="AE19" s="167">
        <v>4.2849159876584469E-2</v>
      </c>
      <c r="AF19" s="167">
        <v>2.7668455627287779E-2</v>
      </c>
      <c r="AG19" s="167">
        <v>0.20175852169071717</v>
      </c>
      <c r="AH19" s="167">
        <v>0.34840427414470237</v>
      </c>
      <c r="AI19" s="223"/>
      <c r="AJ19" s="31"/>
      <c r="AK19" s="2"/>
    </row>
    <row r="20" spans="1:37" ht="15.75" thickBot="1" x14ac:dyDescent="0.3">
      <c r="A20" s="38" t="s">
        <v>156</v>
      </c>
      <c r="B20" s="180">
        <v>0</v>
      </c>
      <c r="C20" s="180">
        <v>-169.90799999999999</v>
      </c>
      <c r="D20" s="180">
        <v>0</v>
      </c>
      <c r="E20" s="180">
        <v>-237.07400000000004</v>
      </c>
      <c r="F20" s="180">
        <v>0</v>
      </c>
      <c r="G20" s="180">
        <v>0</v>
      </c>
      <c r="H20" s="180">
        <v>0</v>
      </c>
      <c r="I20" s="180">
        <v>234.39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1">
        <v>0</v>
      </c>
      <c r="W20" s="181">
        <v>-176.59922388000001</v>
      </c>
      <c r="X20" s="181">
        <v>0</v>
      </c>
      <c r="Y20" s="181">
        <v>-3.9759697756380774E-9</v>
      </c>
      <c r="Z20" s="181">
        <v>-6.2127199932001535E-7</v>
      </c>
      <c r="AA20" s="181">
        <v>0</v>
      </c>
      <c r="AB20" s="175"/>
      <c r="AC20" s="181">
        <v>-406.98200000000003</v>
      </c>
      <c r="AD20" s="181">
        <v>234.39</v>
      </c>
      <c r="AE20" s="181">
        <v>0</v>
      </c>
      <c r="AF20" s="181">
        <v>0</v>
      </c>
      <c r="AG20" s="181">
        <v>0</v>
      </c>
      <c r="AH20" s="181">
        <v>-176.59922388397598</v>
      </c>
      <c r="AI20" s="223"/>
      <c r="AJ20" s="31"/>
      <c r="AK20" s="2"/>
    </row>
    <row r="21" spans="1:37" s="2" customFormat="1" ht="15.75" thickBot="1" x14ac:dyDescent="0.3">
      <c r="A21" s="121" t="s">
        <v>59</v>
      </c>
      <c r="B21" s="179">
        <v>57.361999999999995</v>
      </c>
      <c r="C21" s="179">
        <v>77.959000000000003</v>
      </c>
      <c r="D21" s="179">
        <v>69.774000000000029</v>
      </c>
      <c r="E21" s="179">
        <v>77.330000000000069</v>
      </c>
      <c r="F21" s="179">
        <v>132.02800000000002</v>
      </c>
      <c r="G21" s="179">
        <v>137.26099999999997</v>
      </c>
      <c r="H21" s="179">
        <v>136.64200000000005</v>
      </c>
      <c r="I21" s="179">
        <v>145.36600000000004</v>
      </c>
      <c r="J21" s="179">
        <v>196.86600000000004</v>
      </c>
      <c r="K21" s="179">
        <v>-126.18600000000001</v>
      </c>
      <c r="L21" s="179">
        <v>-24.610874276444179</v>
      </c>
      <c r="M21" s="179">
        <v>7.7539103585666282</v>
      </c>
      <c r="N21" s="179">
        <v>21.269999999999989</v>
      </c>
      <c r="O21" s="179">
        <v>-13.678999999999984</v>
      </c>
      <c r="P21" s="179">
        <v>3.6815513900346843</v>
      </c>
      <c r="Q21" s="179">
        <v>35.95339506299824</v>
      </c>
      <c r="R21" s="179">
        <v>66.376660126645533</v>
      </c>
      <c r="S21" s="179">
        <v>121.41533102796474</v>
      </c>
      <c r="T21" s="179">
        <v>173.7835750082815</v>
      </c>
      <c r="U21" s="179">
        <v>229.66572247299337</v>
      </c>
      <c r="V21" s="179">
        <v>303.65464175940792</v>
      </c>
      <c r="W21" s="179">
        <v>339.33967565028593</v>
      </c>
      <c r="X21" s="179">
        <v>327.22204701165685</v>
      </c>
      <c r="Y21" s="179">
        <v>332.07093353411085</v>
      </c>
      <c r="Z21" s="179">
        <v>395.28271007069475</v>
      </c>
      <c r="AA21" s="179">
        <v>437.42017655220019</v>
      </c>
      <c r="AB21" s="172"/>
      <c r="AC21" s="179">
        <v>282.42500000000007</v>
      </c>
      <c r="AD21" s="179">
        <v>551.29700000000003</v>
      </c>
      <c r="AE21" s="179">
        <v>53.820214805101386</v>
      </c>
      <c r="AF21" s="179">
        <v>47.225946453033174</v>
      </c>
      <c r="AG21" s="179">
        <v>591.2412886358851</v>
      </c>
      <c r="AH21" s="199">
        <v>1302.2872979554613</v>
      </c>
      <c r="AI21" s="223"/>
      <c r="AJ21" s="31"/>
    </row>
    <row r="22" spans="1:37" x14ac:dyDescent="0.25">
      <c r="A22" s="38" t="s">
        <v>60</v>
      </c>
      <c r="B22" s="166">
        <v>0.26021829267186236</v>
      </c>
      <c r="C22" s="166">
        <v>0.30222406581094857</v>
      </c>
      <c r="D22" s="166">
        <v>0.2306044882176026</v>
      </c>
      <c r="E22" s="166">
        <v>0.20399710874393934</v>
      </c>
      <c r="F22" s="166">
        <v>0.29793542942120266</v>
      </c>
      <c r="G22" s="166">
        <v>0.28970362897268448</v>
      </c>
      <c r="H22" s="166">
        <v>0.2797461357354899</v>
      </c>
      <c r="I22" s="166">
        <v>0.25125657671858909</v>
      </c>
      <c r="J22" s="166">
        <v>0.32663686772655331</v>
      </c>
      <c r="K22" s="166">
        <v>-1.8733354117489871</v>
      </c>
      <c r="L22" s="166">
        <v>-0.12162749022876902</v>
      </c>
      <c r="M22" s="166">
        <v>1.9476682406970487E-2</v>
      </c>
      <c r="N22" s="166">
        <v>5.7217410017754322E-2</v>
      </c>
      <c r="O22" s="166">
        <v>-3.9852697391613373E-2</v>
      </c>
      <c r="P22" s="166">
        <v>8.2651780147796877E-3</v>
      </c>
      <c r="Q22" s="166">
        <v>6.5795279521487449E-2</v>
      </c>
      <c r="R22" s="166">
        <v>0.1067169406269462</v>
      </c>
      <c r="S22" s="166">
        <v>0.17619472301803812</v>
      </c>
      <c r="T22" s="166">
        <v>0.22678533014714441</v>
      </c>
      <c r="U22" s="166">
        <v>0.26922459141806221</v>
      </c>
      <c r="V22" s="167">
        <v>0.3092385186712272</v>
      </c>
      <c r="W22" s="167">
        <v>0.32552598257414717</v>
      </c>
      <c r="X22" s="167">
        <v>0.30042708892621411</v>
      </c>
      <c r="Y22" s="167">
        <v>0.2935628092539484</v>
      </c>
      <c r="Z22" s="167">
        <v>0.31374422334183799</v>
      </c>
      <c r="AA22" s="167">
        <v>0.32218134164361401</v>
      </c>
      <c r="AB22" s="164"/>
      <c r="AC22" s="167">
        <v>0.24346290148642327</v>
      </c>
      <c r="AD22" s="167">
        <v>0.27787889495031876</v>
      </c>
      <c r="AE22" s="167">
        <v>4.2849159876584469E-2</v>
      </c>
      <c r="AF22" s="167">
        <v>2.7668455627287779E-2</v>
      </c>
      <c r="AG22" s="167">
        <v>0.20175852169071717</v>
      </c>
      <c r="AH22" s="167">
        <v>0.30680005130325944</v>
      </c>
      <c r="AI22" s="223"/>
      <c r="AJ22" s="31"/>
      <c r="AK22" s="2"/>
    </row>
    <row r="23" spans="1:37" ht="15.75" thickBot="1" x14ac:dyDescent="0.3">
      <c r="A23" s="38" t="s">
        <v>129</v>
      </c>
      <c r="B23" s="180">
        <v>5.26</v>
      </c>
      <c r="C23" s="180">
        <v>8.4499999999999993</v>
      </c>
      <c r="D23" s="180">
        <v>8.9090000000000007</v>
      </c>
      <c r="E23" s="180">
        <v>13.02</v>
      </c>
      <c r="F23" s="180">
        <v>9.15</v>
      </c>
      <c r="G23" s="180">
        <v>10.16</v>
      </c>
      <c r="H23" s="180">
        <v>9.8670000000000009</v>
      </c>
      <c r="I23" s="180">
        <v>18.492999999999999</v>
      </c>
      <c r="J23" s="180">
        <v>9.0809999999999995</v>
      </c>
      <c r="K23" s="180">
        <v>3.6819999999999999</v>
      </c>
      <c r="L23" s="180">
        <v>5.1639999999999997</v>
      </c>
      <c r="M23" s="180">
        <v>7.27</v>
      </c>
      <c r="N23" s="180">
        <v>2.7650000000000001</v>
      </c>
      <c r="O23" s="180">
        <v>1.853</v>
      </c>
      <c r="P23" s="180">
        <v>5.0584499999999997</v>
      </c>
      <c r="Q23" s="180">
        <v>13.222361629625</v>
      </c>
      <c r="R23" s="180">
        <v>11.172466206578999</v>
      </c>
      <c r="S23" s="180">
        <v>11.650331048891996</v>
      </c>
      <c r="T23" s="180">
        <v>12.133333031654001</v>
      </c>
      <c r="U23" s="180">
        <v>9.1495181598310094</v>
      </c>
      <c r="V23" s="181">
        <v>6.9107708113259996</v>
      </c>
      <c r="W23" s="181">
        <v>11.726640216236</v>
      </c>
      <c r="X23" s="181">
        <v>16.672585727043007</v>
      </c>
      <c r="Y23" s="181">
        <v>23.258296336339001</v>
      </c>
      <c r="Z23" s="181">
        <v>14.992129974031998</v>
      </c>
      <c r="AA23" s="181">
        <v>17.692213582442005</v>
      </c>
      <c r="AB23" s="175"/>
      <c r="AC23" s="181">
        <v>35.638999999999996</v>
      </c>
      <c r="AD23" s="181">
        <v>47.67</v>
      </c>
      <c r="AE23" s="181">
        <v>25.196999999999999</v>
      </c>
      <c r="AF23" s="181">
        <v>22.898811629625001</v>
      </c>
      <c r="AG23" s="181">
        <v>44.105648446956003</v>
      </c>
      <c r="AH23" s="181">
        <v>58.56829309094401</v>
      </c>
      <c r="AI23" s="223"/>
      <c r="AJ23" s="31"/>
      <c r="AK23" s="2"/>
    </row>
    <row r="24" spans="1:37" s="2" customFormat="1" ht="23.25" thickBot="1" x14ac:dyDescent="0.3">
      <c r="A24" s="121" t="s">
        <v>128</v>
      </c>
      <c r="B24" s="179">
        <v>62.621999999999993</v>
      </c>
      <c r="C24" s="179">
        <v>86.409000000000006</v>
      </c>
      <c r="D24" s="179">
        <v>78.683000000000035</v>
      </c>
      <c r="E24" s="179">
        <v>90.350000000000065</v>
      </c>
      <c r="F24" s="179">
        <v>141.17800000000003</v>
      </c>
      <c r="G24" s="179">
        <v>147.42099999999996</v>
      </c>
      <c r="H24" s="179">
        <v>146.50900000000004</v>
      </c>
      <c r="I24" s="179">
        <v>163.85900000000004</v>
      </c>
      <c r="J24" s="179">
        <v>205.94700000000003</v>
      </c>
      <c r="K24" s="179">
        <v>-122.504</v>
      </c>
      <c r="L24" s="179">
        <v>-19.449243466163495</v>
      </c>
      <c r="M24" s="179">
        <v>15.024910358566629</v>
      </c>
      <c r="N24" s="179">
        <v>24.034999999999989</v>
      </c>
      <c r="O24" s="179">
        <v>-11.825999999999985</v>
      </c>
      <c r="P24" s="179">
        <v>8.7400013900346849</v>
      </c>
      <c r="Q24" s="179">
        <v>49.175756692623239</v>
      </c>
      <c r="R24" s="179">
        <v>77.549126333224521</v>
      </c>
      <c r="S24" s="179">
        <v>133.06566207685674</v>
      </c>
      <c r="T24" s="179">
        <v>185.91690803993552</v>
      </c>
      <c r="U24" s="179">
        <f>U21+U23</f>
        <v>238.81524063282438</v>
      </c>
      <c r="V24" s="179">
        <v>310.56541257073394</v>
      </c>
      <c r="W24" s="179">
        <v>351.0663158665219</v>
      </c>
      <c r="X24" s="179">
        <v>343.89463273869984</v>
      </c>
      <c r="Y24" s="179">
        <v>355.32922987044986</v>
      </c>
      <c r="Z24" s="179">
        <v>410.27484004472677</v>
      </c>
      <c r="AA24" s="179">
        <v>455.11239013464217</v>
      </c>
      <c r="AB24" s="172"/>
      <c r="AC24" s="179">
        <v>318.06400000000014</v>
      </c>
      <c r="AD24" s="179">
        <v>598.9670000000001</v>
      </c>
      <c r="AE24" s="179">
        <v>79.017214805101389</v>
      </c>
      <c r="AF24" s="179">
        <v>70.124758082658175</v>
      </c>
      <c r="AG24" s="179">
        <v>635.34693708284112</v>
      </c>
      <c r="AH24" s="199">
        <v>1360.8555910464054</v>
      </c>
      <c r="AI24" s="223"/>
      <c r="AJ24" s="31"/>
    </row>
    <row r="25" spans="1:37" s="19" customFormat="1" ht="13.5" customHeight="1" x14ac:dyDescent="0.25">
      <c r="A25" s="120" t="s">
        <v>100</v>
      </c>
      <c r="B25" s="166">
        <v>0.28407987733512369</v>
      </c>
      <c r="C25" s="166">
        <v>0.33498222530635663</v>
      </c>
      <c r="D25" s="166">
        <v>0.260048914300823</v>
      </c>
      <c r="E25" s="166">
        <v>0.23834396450297315</v>
      </c>
      <c r="F25" s="166">
        <v>0.31858339181708845</v>
      </c>
      <c r="G25" s="166">
        <v>0.31114736659926795</v>
      </c>
      <c r="H25" s="166">
        <v>0.29994677039615114</v>
      </c>
      <c r="I25" s="166">
        <v>0.28322063897012567</v>
      </c>
      <c r="J25" s="166">
        <v>0.3417039153418085</v>
      </c>
      <c r="K25" s="166">
        <v>-1.8186730800635404</v>
      </c>
      <c r="L25" s="166">
        <v>-9.7084571519237939E-2</v>
      </c>
      <c r="M25" s="166">
        <v>3.8940173951697389E-2</v>
      </c>
      <c r="N25" s="166">
        <v>6.4655404314843692E-2</v>
      </c>
      <c r="O25" s="166">
        <v>-3.4454126716369597E-2</v>
      </c>
      <c r="P25" s="166">
        <v>1.9621528992802686E-2</v>
      </c>
      <c r="Q25" s="166">
        <v>8.9992409662632403E-2</v>
      </c>
      <c r="R25" s="166">
        <f>R24/R3</f>
        <v>0.12467945049937999</v>
      </c>
      <c r="S25" s="166">
        <f t="shared" ref="S25:U25" si="0">S24/S3</f>
        <v>0.19310137586697021</v>
      </c>
      <c r="T25" s="166">
        <f t="shared" si="0"/>
        <v>0.24261917369212721</v>
      </c>
      <c r="U25" s="166">
        <f t="shared" si="0"/>
        <v>0.27995007218083601</v>
      </c>
      <c r="V25" s="167">
        <v>0.31627637100303535</v>
      </c>
      <c r="W25" s="167">
        <v>0.3367752597810299</v>
      </c>
      <c r="X25" s="167">
        <v>0.31573442057025164</v>
      </c>
      <c r="Y25" s="167">
        <v>0.31412399098187321</v>
      </c>
      <c r="Z25" s="167">
        <v>0.32564379308042163</v>
      </c>
      <c r="AA25" s="167">
        <v>0.33521252176329985</v>
      </c>
      <c r="AB25" s="168"/>
      <c r="AC25" s="167">
        <v>0.27418530334912894</v>
      </c>
      <c r="AD25" s="167">
        <v>0.30190675456552019</v>
      </c>
      <c r="AE25" s="167">
        <v>6.2906569106001689E-2</v>
      </c>
      <c r="AF25" s="167">
        <v>4.1084274707208164E-2</v>
      </c>
      <c r="AG25" s="167">
        <v>0.21680938265037616</v>
      </c>
      <c r="AH25" s="167">
        <v>0.32059789403216893</v>
      </c>
      <c r="AI25" s="223"/>
      <c r="AJ25" s="31"/>
      <c r="AK25" s="2"/>
    </row>
    <row r="26" spans="1:37" ht="15.75" thickBot="1" x14ac:dyDescent="0.3">
      <c r="A26" s="39" t="s">
        <v>11</v>
      </c>
      <c r="B26" s="182">
        <v>-34.1</v>
      </c>
      <c r="C26" s="182">
        <v>-38</v>
      </c>
      <c r="D26" s="182">
        <v>-50</v>
      </c>
      <c r="E26" s="182">
        <v>-62.1</v>
      </c>
      <c r="F26" s="182">
        <v>-62.924325660000015</v>
      </c>
      <c r="G26" s="182">
        <v>-74.419771139999966</v>
      </c>
      <c r="H26" s="182">
        <v>-76.555903200000017</v>
      </c>
      <c r="I26" s="182">
        <v>-94.6</v>
      </c>
      <c r="J26" s="182">
        <v>-89.163956868834163</v>
      </c>
      <c r="K26" s="182">
        <v>-99.420682807110865</v>
      </c>
      <c r="L26" s="182">
        <v>-100.96388426532644</v>
      </c>
      <c r="M26" s="182">
        <v>-81.83</v>
      </c>
      <c r="N26" s="182">
        <v>-110.09204330800175</v>
      </c>
      <c r="O26" s="182">
        <v>-104.9</v>
      </c>
      <c r="P26" s="182">
        <v>-108.58276264000807</v>
      </c>
      <c r="Q26" s="182">
        <v>-124.83133729337681</v>
      </c>
      <c r="R26" s="182">
        <v>-115.327822380889</v>
      </c>
      <c r="S26" s="182">
        <v>-116.88419676431893</v>
      </c>
      <c r="T26" s="182">
        <v>-126.24106380378308</v>
      </c>
      <c r="U26" s="182">
        <v>-130.98425465890389</v>
      </c>
      <c r="V26" s="182">
        <v>-145.72264248295582</v>
      </c>
      <c r="W26" s="182">
        <v>-160.74097003511096</v>
      </c>
      <c r="X26" s="182">
        <v>-163.60082156990683</v>
      </c>
      <c r="Y26" s="182">
        <v>-166.11033529699057</v>
      </c>
      <c r="Z26" s="182">
        <v>-182.37818025808295</v>
      </c>
      <c r="AA26" s="182">
        <v>-198.60434054349454</v>
      </c>
      <c r="AB26" s="182"/>
      <c r="AC26" s="182">
        <v>-184.2</v>
      </c>
      <c r="AD26" s="182">
        <v>-308.5</v>
      </c>
      <c r="AE26" s="182">
        <v>-371.37852394127145</v>
      </c>
      <c r="AF26" s="182">
        <v>-448.40614324138664</v>
      </c>
      <c r="AG26" s="182">
        <v>-489.43733760789485</v>
      </c>
      <c r="AH26" s="182">
        <v>-636.17476938496418</v>
      </c>
      <c r="AI26" s="223"/>
      <c r="AJ26" s="31"/>
      <c r="AK26" s="2"/>
    </row>
    <row r="27" spans="1:37" s="2" customFormat="1" ht="23.25" thickBot="1" x14ac:dyDescent="0.3">
      <c r="A27" s="121" t="s">
        <v>97</v>
      </c>
      <c r="B27" s="179">
        <v>23.261999999999993</v>
      </c>
      <c r="C27" s="179">
        <v>209.86699999999999</v>
      </c>
      <c r="D27" s="179">
        <v>19.774000000000029</v>
      </c>
      <c r="E27" s="179">
        <v>252.30400000000012</v>
      </c>
      <c r="F27" s="179">
        <v>69.103674339999998</v>
      </c>
      <c r="G27" s="179">
        <v>62.841228860000001</v>
      </c>
      <c r="H27" s="179">
        <v>60.086096800000036</v>
      </c>
      <c r="I27" s="179">
        <v>-183.62399999999991</v>
      </c>
      <c r="J27" s="179">
        <v>107.70204313116588</v>
      </c>
      <c r="K27" s="179">
        <v>-225.60668280711087</v>
      </c>
      <c r="L27" s="179">
        <v>-125.57475854177062</v>
      </c>
      <c r="M27" s="179">
        <v>-74.07891091845444</v>
      </c>
      <c r="N27" s="179">
        <v>-88.822043308001753</v>
      </c>
      <c r="O27" s="179">
        <v>-118.57899999999999</v>
      </c>
      <c r="P27" s="179">
        <v>-104.90121124997339</v>
      </c>
      <c r="Q27" s="179">
        <v>-88.877942230378565</v>
      </c>
      <c r="R27" s="179">
        <v>-48.951162254243471</v>
      </c>
      <c r="S27" s="179">
        <v>4.5311342636458107</v>
      </c>
      <c r="T27" s="179">
        <v>47.542511204498396</v>
      </c>
      <c r="U27" s="179">
        <v>98.681467814089501</v>
      </c>
      <c r="V27" s="179">
        <v>157.9319992764521</v>
      </c>
      <c r="W27" s="179">
        <v>355.19792949517489</v>
      </c>
      <c r="X27" s="179">
        <v>163.62122544175003</v>
      </c>
      <c r="Y27" s="179">
        <v>165.96059824109625</v>
      </c>
      <c r="Z27" s="179">
        <v>212.90453043388382</v>
      </c>
      <c r="AA27" s="179">
        <v>238.81583600870565</v>
      </c>
      <c r="AB27" s="172"/>
      <c r="AC27" s="179">
        <v>505.20700000000011</v>
      </c>
      <c r="AD27" s="179">
        <v>8.407000000000096</v>
      </c>
      <c r="AE27" s="179">
        <v>-317.55830913617007</v>
      </c>
      <c r="AF27" s="179">
        <v>-401.18019678835344</v>
      </c>
      <c r="AG27" s="179">
        <v>101.80395102799025</v>
      </c>
      <c r="AH27" s="179">
        <v>842.71175245447319</v>
      </c>
      <c r="AI27" s="223"/>
      <c r="AJ27" s="31"/>
    </row>
    <row r="28" spans="1:37" ht="9.75" customHeight="1" x14ac:dyDescent="0.25">
      <c r="A28" s="2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13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34"/>
      <c r="AC28" s="76"/>
      <c r="AD28" s="76"/>
      <c r="AE28" s="76"/>
      <c r="AF28" s="76"/>
      <c r="AG28" s="76"/>
      <c r="AH28" s="76"/>
      <c r="AI28" s="223"/>
      <c r="AJ28" s="2"/>
      <c r="AK28" s="2"/>
    </row>
    <row r="29" spans="1:37" x14ac:dyDescent="0.25">
      <c r="A29" s="39" t="s">
        <v>39</v>
      </c>
      <c r="B29" s="182">
        <v>-21.1</v>
      </c>
      <c r="C29" s="182">
        <v>-33.036000000000001</v>
      </c>
      <c r="D29" s="182">
        <v>-39.200000000000003</v>
      </c>
      <c r="E29" s="182">
        <v>-27.7</v>
      </c>
      <c r="F29" s="182">
        <v>-46.2</v>
      </c>
      <c r="G29" s="182">
        <v>-58.6</v>
      </c>
      <c r="H29" s="182">
        <v>-58.8</v>
      </c>
      <c r="I29" s="182">
        <v>-51</v>
      </c>
      <c r="J29" s="182">
        <v>-55.94</v>
      </c>
      <c r="K29" s="182">
        <v>-55.650000000000006</v>
      </c>
      <c r="L29" s="182">
        <v>-43.3</v>
      </c>
      <c r="M29" s="182">
        <v>-65.745000000000005</v>
      </c>
      <c r="N29" s="182">
        <v>-54.3</v>
      </c>
      <c r="O29" s="182">
        <v>-53.5</v>
      </c>
      <c r="P29" s="182">
        <v>-37.64325812931456</v>
      </c>
      <c r="Q29" s="182">
        <v>-32.65889572203298</v>
      </c>
      <c r="R29" s="182">
        <v>-23.728365870156935</v>
      </c>
      <c r="S29" s="182">
        <v>-44.913944171740027</v>
      </c>
      <c r="T29" s="182">
        <v>-11.935100195868017</v>
      </c>
      <c r="U29" s="182">
        <v>-28.213006209184783</v>
      </c>
      <c r="V29" s="178">
        <v>-31.500414036184324</v>
      </c>
      <c r="W29" s="178">
        <v>-38.624789182711211</v>
      </c>
      <c r="X29" s="178">
        <v>-44.142197421961441</v>
      </c>
      <c r="Y29" s="178">
        <v>-31.149806832238824</v>
      </c>
      <c r="Z29" s="178">
        <v>-69.957260964249997</v>
      </c>
      <c r="AA29" s="178">
        <v>-98.220040388651938</v>
      </c>
      <c r="AB29" s="175"/>
      <c r="AC29" s="178">
        <v>-121.03600000000002</v>
      </c>
      <c r="AD29" s="178">
        <v>-214.60000000000002</v>
      </c>
      <c r="AE29" s="178">
        <v>-220.63499999999999</v>
      </c>
      <c r="AF29" s="178">
        <v>-178.10215385134754</v>
      </c>
      <c r="AG29" s="178">
        <v>-108.79041644694975</v>
      </c>
      <c r="AH29" s="178">
        <v>-145.4172074730958</v>
      </c>
      <c r="AI29" s="223"/>
      <c r="AJ29" s="31"/>
      <c r="AK29" s="2"/>
    </row>
    <row r="30" spans="1:37" x14ac:dyDescent="0.25">
      <c r="A30" s="39" t="s">
        <v>38</v>
      </c>
      <c r="B30" s="182">
        <v>-4.7</v>
      </c>
      <c r="C30" s="182">
        <v>-8.8209999999999997</v>
      </c>
      <c r="D30" s="182">
        <v>-5.4450000000000003</v>
      </c>
      <c r="E30" s="182">
        <v>-8.25</v>
      </c>
      <c r="F30" s="182">
        <v>-2.2999999999999998</v>
      </c>
      <c r="G30" s="182">
        <v>-21.753</v>
      </c>
      <c r="H30" s="182">
        <v>-8.1999999999999993</v>
      </c>
      <c r="I30" s="182">
        <v>-8.5399999999999991</v>
      </c>
      <c r="J30" s="182">
        <v>-26.74</v>
      </c>
      <c r="K30" s="182">
        <v>20.25</v>
      </c>
      <c r="L30" s="182">
        <v>6.1</v>
      </c>
      <c r="M30" s="182">
        <v>51.149000000000001</v>
      </c>
      <c r="N30" s="182">
        <v>-1.6</v>
      </c>
      <c r="O30" s="182">
        <v>10.9</v>
      </c>
      <c r="P30" s="182">
        <v>1.0362542012993288</v>
      </c>
      <c r="Q30" s="182">
        <v>11.360706884290476</v>
      </c>
      <c r="R30" s="182">
        <v>-2.7230853838760001</v>
      </c>
      <c r="S30" s="182">
        <v>0.35178901592400003</v>
      </c>
      <c r="T30" s="182">
        <v>-5.7286667653539993</v>
      </c>
      <c r="U30" s="182">
        <v>4.3638213220980013</v>
      </c>
      <c r="V30" s="178">
        <v>-21.098868017402229</v>
      </c>
      <c r="W30" s="178">
        <v>-32.697208225832156</v>
      </c>
      <c r="X30" s="178">
        <v>-25.071775874919219</v>
      </c>
      <c r="Y30" s="178">
        <v>551.45762856267334</v>
      </c>
      <c r="Z30" s="178">
        <v>-32.536584406959001</v>
      </c>
      <c r="AA30" s="178">
        <v>-26.384503983471419</v>
      </c>
      <c r="AB30" s="175"/>
      <c r="AC30" s="178">
        <v>-27.216000000000001</v>
      </c>
      <c r="AD30" s="178">
        <v>-40.792999999999999</v>
      </c>
      <c r="AE30" s="178">
        <v>50.759</v>
      </c>
      <c r="AF30" s="178">
        <v>21.696961085589805</v>
      </c>
      <c r="AG30" s="178">
        <v>-3.7361418112079989</v>
      </c>
      <c r="AH30" s="178">
        <v>472.58977644451971</v>
      </c>
      <c r="AI30" s="223"/>
      <c r="AJ30" s="31"/>
      <c r="AK30" s="2"/>
    </row>
    <row r="31" spans="1:37" ht="9" customHeight="1" thickBot="1" x14ac:dyDescent="0.3">
      <c r="A31" s="2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75"/>
      <c r="AC31" s="184"/>
      <c r="AD31" s="184"/>
      <c r="AE31" s="184"/>
      <c r="AF31" s="184"/>
      <c r="AG31" s="184"/>
      <c r="AH31" s="184"/>
      <c r="AI31" s="223"/>
      <c r="AJ31" s="2"/>
      <c r="AK31" s="2"/>
    </row>
    <row r="32" spans="1:37" s="31" customFormat="1" ht="15.75" thickBot="1" x14ac:dyDescent="0.3">
      <c r="A32" s="122" t="s">
        <v>12</v>
      </c>
      <c r="B32" s="179">
        <v>-2.5380000000000082</v>
      </c>
      <c r="C32" s="179">
        <v>168.01</v>
      </c>
      <c r="D32" s="179">
        <v>-24.870999999999974</v>
      </c>
      <c r="E32" s="179">
        <v>216.35400000000013</v>
      </c>
      <c r="F32" s="179">
        <v>20.603674339999994</v>
      </c>
      <c r="G32" s="179">
        <v>-17.51177114</v>
      </c>
      <c r="H32" s="179">
        <v>-6.9139031999999609</v>
      </c>
      <c r="I32" s="179">
        <v>-243.1639999999999</v>
      </c>
      <c r="J32" s="179">
        <v>25.022043131165884</v>
      </c>
      <c r="K32" s="179">
        <v>-261.00668280711091</v>
      </c>
      <c r="L32" s="179">
        <v>-162.77475854177061</v>
      </c>
      <c r="M32" s="179">
        <v>-88.674910918454444</v>
      </c>
      <c r="N32" s="179">
        <v>-144.72204330800176</v>
      </c>
      <c r="O32" s="179">
        <v>-161.179</v>
      </c>
      <c r="P32" s="179">
        <v>-141.5082151779886</v>
      </c>
      <c r="Q32" s="179">
        <v>-110.17613106812107</v>
      </c>
      <c r="R32" s="179">
        <v>-75.402613508276403</v>
      </c>
      <c r="S32" s="179">
        <v>-40.031020892170218</v>
      </c>
      <c r="T32" s="179">
        <v>29.879102209261539</v>
      </c>
      <c r="U32" s="179">
        <v>74.831915585596406</v>
      </c>
      <c r="V32" s="179">
        <v>105.33271722286555</v>
      </c>
      <c r="W32" s="179">
        <v>283.87593208663156</v>
      </c>
      <c r="X32" s="179">
        <v>94.407252144869375</v>
      </c>
      <c r="Y32" s="179">
        <v>686.26765050153062</v>
      </c>
      <c r="Z32" s="179">
        <v>110.41068506267482</v>
      </c>
      <c r="AA32" s="179">
        <v>114.21129163658229</v>
      </c>
      <c r="AB32" s="172"/>
      <c r="AC32" s="179">
        <v>356.95500000000015</v>
      </c>
      <c r="AD32" s="179">
        <v>-246.98599999999988</v>
      </c>
      <c r="AE32" s="179">
        <v>-487.43430913617004</v>
      </c>
      <c r="AF32" s="179">
        <v>-557.5853895541112</v>
      </c>
      <c r="AG32" s="179">
        <v>-10.72261660558927</v>
      </c>
      <c r="AH32" s="199">
        <v>1169.8835453058971</v>
      </c>
      <c r="AI32" s="223"/>
      <c r="AK32" s="2"/>
    </row>
    <row r="33" spans="1:37" x14ac:dyDescent="0.25">
      <c r="A33" s="24" t="s">
        <v>7</v>
      </c>
      <c r="B33" s="169">
        <v>-8.3881415870707861E-3</v>
      </c>
      <c r="C33" s="169">
        <v>0.55527646495025929</v>
      </c>
      <c r="D33" s="169">
        <v>-8.2199160524837125E-2</v>
      </c>
      <c r="E33" s="169">
        <v>0.71505436758436092</v>
      </c>
      <c r="F33" s="170">
        <v>4.655934996152488E-2</v>
      </c>
      <c r="G33" s="170">
        <v>-3.6960415915643377E-2</v>
      </c>
      <c r="H33" s="170">
        <v>-1.4154781860988761E-2</v>
      </c>
      <c r="I33" s="169">
        <v>-0.4202946646478472</v>
      </c>
      <c r="J33" s="169">
        <v>2.8039583445481495E-2</v>
      </c>
      <c r="K33" s="169">
        <v>-3.8748598228464042</v>
      </c>
      <c r="L33" s="169">
        <v>-0.81129860914241014</v>
      </c>
      <c r="M33" s="169">
        <v>-0.23043131197420752</v>
      </c>
      <c r="N33" s="169">
        <v>-0.38930984910959748</v>
      </c>
      <c r="O33" s="169">
        <v>-0.46958241924723004</v>
      </c>
      <c r="P33" s="169">
        <v>-0.31768960014131598</v>
      </c>
      <c r="Q33" s="169">
        <v>-0.20162405601810626</v>
      </c>
      <c r="R33" s="169">
        <v>-0.12122839886077831</v>
      </c>
      <c r="S33" s="169">
        <v>-5.8091960698115647E-2</v>
      </c>
      <c r="T33" s="169">
        <v>3.8991844072172759E-2</v>
      </c>
      <c r="U33" s="169">
        <v>8.7721370353524036E-2</v>
      </c>
      <c r="V33" s="169">
        <v>0.10726967074464298</v>
      </c>
      <c r="W33" s="169">
        <v>0.27232003314839837</v>
      </c>
      <c r="X33" s="169">
        <v>8.6676604447730912E-2</v>
      </c>
      <c r="Y33" s="169">
        <v>0.60668561754936501</v>
      </c>
      <c r="Z33" s="169">
        <v>8.7635289252681534E-2</v>
      </c>
      <c r="AA33" s="169">
        <v>8.41221990726643E-2</v>
      </c>
      <c r="AB33" s="164"/>
      <c r="AC33" s="169">
        <v>0.30771107373669554</v>
      </c>
      <c r="AD33" s="169">
        <v>-0.12449223693979722</v>
      </c>
      <c r="AE33" s="169">
        <v>-0.38800227021285005</v>
      </c>
      <c r="AF33" s="169">
        <v>-0.32667479993534432</v>
      </c>
      <c r="AG33" s="169">
        <v>-3.6590463429768015E-3</v>
      </c>
      <c r="AH33" s="169">
        <v>0.27560764224774265</v>
      </c>
      <c r="AI33" s="223"/>
      <c r="AJ33" s="31"/>
      <c r="AK33" s="2"/>
    </row>
    <row r="34" spans="1:37" x14ac:dyDescent="0.25">
      <c r="B34" s="182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I34" s="2"/>
      <c r="AJ34" s="2"/>
      <c r="AK34" s="2"/>
    </row>
    <row r="35" spans="1:37" x14ac:dyDescent="0.25">
      <c r="A35" s="52" t="s">
        <v>142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37" x14ac:dyDescent="0.25">
      <c r="A36" s="52" t="s">
        <v>177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I36" s="2"/>
      <c r="AJ36" s="2"/>
      <c r="AK36" s="2"/>
    </row>
    <row r="37" spans="1:37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:37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7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7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7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7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7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7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37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7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7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spans="1:37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spans="2:34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2:34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2:34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2:34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2:34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2:34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2:34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 spans="2:34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2:34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 spans="2:34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spans="2:34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 spans="2:34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2:3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 spans="2:3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r="63" spans="2:3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spans="2:3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</row>
    <row r="65" spans="2:3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spans="2:3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spans="2:3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2:3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 spans="2:3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2:3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 spans="2:3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</row>
    <row r="72" spans="2:3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2:3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</row>
    <row r="74" spans="2:3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2:3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r="76" spans="2:3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</row>
    <row r="77" spans="2:34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</row>
    <row r="78" spans="2:34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r="79" spans="2:34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</row>
    <row r="80" spans="2:34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</row>
    <row r="81" spans="2:34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</row>
    <row r="82" spans="2:34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</row>
    <row r="83" spans="2:34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</row>
    <row r="84" spans="2:34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</row>
    <row r="85" spans="2:34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</row>
    <row r="86" spans="2:34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r="87" spans="2:34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</row>
    <row r="88" spans="2:34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2:34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 spans="2:34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</row>
    <row r="91" spans="2:34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</row>
    <row r="92" spans="2:34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</row>
    <row r="93" spans="2:34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</row>
    <row r="94" spans="2:34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</row>
    <row r="95" spans="2:34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</row>
    <row r="96" spans="2:34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</row>
    <row r="97" spans="2:34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</row>
    <row r="98" spans="2:34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</row>
    <row r="99" spans="2:34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</row>
    <row r="100" spans="2:34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</row>
    <row r="101" spans="2:34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</row>
    <row r="102" spans="2:34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 spans="2:34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</row>
    <row r="104" spans="2:34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</row>
    <row r="105" spans="2:34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</row>
    <row r="106" spans="2:34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</row>
    <row r="107" spans="2:34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</row>
    <row r="108" spans="2:34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</row>
    <row r="109" spans="2:34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</row>
    <row r="110" spans="2:34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</row>
    <row r="111" spans="2:34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</row>
    <row r="112" spans="2:34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</row>
    <row r="113" spans="2:34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</row>
    <row r="114" spans="2:34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</row>
    <row r="115" spans="2:34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</row>
    <row r="116" spans="2:34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</row>
    <row r="120" spans="2:34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</row>
    <row r="121" spans="2:34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</row>
    <row r="125" spans="2:34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</row>
    <row r="126" spans="2:34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</row>
    <row r="130" spans="2:34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 spans="2:34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</row>
    <row r="132" spans="2:34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</row>
    <row r="133" spans="2:34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</row>
    <row r="134" spans="2:34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</row>
    <row r="135" spans="2:34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</row>
    <row r="136" spans="2:34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</row>
    <row r="137" spans="2:34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</row>
    <row r="138" spans="2:34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</row>
    <row r="139" spans="2:34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</row>
    <row r="140" spans="2:34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</row>
    <row r="141" spans="2:34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</row>
    <row r="142" spans="2:34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</row>
    <row r="143" spans="2:34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</row>
    <row r="144" spans="2:34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</row>
    <row r="145" spans="2:34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</row>
    <row r="146" spans="2:34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</row>
    <row r="147" spans="2:34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</row>
    <row r="148" spans="2:34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</row>
    <row r="149" spans="2:34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</row>
    <row r="150" spans="2:34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</row>
    <row r="151" spans="2:34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</row>
    <row r="152" spans="2:34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</row>
    <row r="153" spans="2:34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</row>
    <row r="154" spans="2:34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</row>
    <row r="155" spans="2:34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</row>
    <row r="156" spans="2:34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</row>
    <row r="157" spans="2:34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</row>
    <row r="158" spans="2:34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</row>
    <row r="159" spans="2:34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</row>
    <row r="160" spans="2:34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</row>
    <row r="161" spans="2:34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</row>
    <row r="162" spans="2:34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</row>
    <row r="163" spans="2:34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</row>
    <row r="164" spans="2:34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</row>
    <row r="165" spans="2:34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</row>
    <row r="166" spans="2:34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</row>
    <row r="167" spans="2:34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</row>
    <row r="168" spans="2:34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</row>
    <row r="169" spans="2:34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</row>
    <row r="170" spans="2:34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</row>
    <row r="171" spans="2:34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</row>
    <row r="172" spans="2:34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</row>
    <row r="173" spans="2:34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</row>
    <row r="174" spans="2:34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</row>
    <row r="175" spans="2:34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</row>
    <row r="176" spans="2:34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194A-AA68-4187-8574-B5B1E0E10B57}">
  <sheetPr codeName="Sheet10"/>
  <dimension ref="A1:AJ197"/>
  <sheetViews>
    <sheetView showGridLines="0" zoomScaleNormal="100" workbookViewId="0">
      <pane xSplit="1" ySplit="1" topLeftCell="O2" activePane="bottomRight" state="frozen"/>
      <selection activeCell="Z11" sqref="Z11"/>
      <selection pane="topRight" activeCell="Z11" sqref="Z11"/>
      <selection pane="bottomLeft" activeCell="Z11" sqref="Z11"/>
      <selection pane="bottomRight" activeCell="AA4" sqref="AA4"/>
    </sheetView>
  </sheetViews>
  <sheetFormatPr defaultColWidth="8.85546875" defaultRowHeight="15" x14ac:dyDescent="0.25"/>
  <cols>
    <col min="1" max="1" width="49.42578125" customWidth="1"/>
    <col min="2" max="27" width="9" style="28" customWidth="1"/>
    <col min="28" max="28" width="5.140625" customWidth="1"/>
    <col min="29" max="29" width="8.7109375" customWidth="1"/>
    <col min="31" max="34" width="8.7109375" customWidth="1"/>
  </cols>
  <sheetData>
    <row r="1" spans="1:36" s="19" customFormat="1" ht="24.75" customHeight="1" thickBot="1" x14ac:dyDescent="0.3">
      <c r="A1" s="17" t="s">
        <v>147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73"/>
      <c r="AC1" s="18">
        <v>2018</v>
      </c>
      <c r="AD1" s="18">
        <v>2019</v>
      </c>
      <c r="AE1" s="18">
        <v>2020</v>
      </c>
      <c r="AF1" s="18">
        <v>2021</v>
      </c>
      <c r="AG1" s="18">
        <v>2022</v>
      </c>
      <c r="AH1" s="18">
        <v>2023</v>
      </c>
    </row>
    <row r="2" spans="1:36" s="2" customFormat="1" ht="16.5" thickTop="1" thickBot="1" x14ac:dyDescent="0.3">
      <c r="A2" s="26" t="s">
        <v>4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98">
        <v>1343.5886072812341</v>
      </c>
      <c r="AA2" s="198">
        <v>1445.7560310112872</v>
      </c>
      <c r="AB2" s="172"/>
      <c r="AC2" s="198">
        <v>1290.3413645599999</v>
      </c>
      <c r="AD2" s="198">
        <v>2148.4068099991364</v>
      </c>
      <c r="AE2" s="198">
        <v>1361.6843810863816</v>
      </c>
      <c r="AF2" s="198">
        <v>1841.0678149690054</v>
      </c>
      <c r="AG2" s="198">
        <v>3151.7963663702935</v>
      </c>
      <c r="AH2" s="198">
        <v>4539.3218628875075</v>
      </c>
      <c r="AI2" s="223"/>
      <c r="AJ2" s="31"/>
    </row>
    <row r="3" spans="1:36" s="2" customFormat="1" ht="15.75" thickBot="1" x14ac:dyDescent="0.3">
      <c r="A3" s="27" t="s">
        <v>5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443.14299999999997</v>
      </c>
      <c r="G3" s="173">
        <v>473.79800000000006</v>
      </c>
      <c r="H3" s="173">
        <v>488.45</v>
      </c>
      <c r="I3" s="173">
        <v>578.55599999999981</v>
      </c>
      <c r="J3" s="173">
        <v>602.70600000000002</v>
      </c>
      <c r="K3" s="173">
        <v>67.359000000000037</v>
      </c>
      <c r="L3" s="173">
        <v>200.33299999999997</v>
      </c>
      <c r="M3" s="173">
        <v>385.84599999999989</v>
      </c>
      <c r="N3" s="173">
        <v>371.74</v>
      </c>
      <c r="O3" s="173">
        <v>343.23900000000003</v>
      </c>
      <c r="P3" s="173">
        <v>445.42899999999997</v>
      </c>
      <c r="Q3" s="173">
        <v>546.44338202494623</v>
      </c>
      <c r="R3" s="173">
        <v>621.98843649201228</v>
      </c>
      <c r="S3" s="173">
        <v>689.0970290338006</v>
      </c>
      <c r="T3" s="173">
        <v>766.2910775380667</v>
      </c>
      <c r="U3" s="173">
        <v>853.06368657965322</v>
      </c>
      <c r="V3" s="199">
        <v>981.94313911535778</v>
      </c>
      <c r="W3" s="199">
        <v>1042.4349938733146</v>
      </c>
      <c r="X3" s="199">
        <v>1089.1895540485821</v>
      </c>
      <c r="Y3" s="199">
        <v>1131.175077585699</v>
      </c>
      <c r="Z3" s="199">
        <v>1259.8884080170521</v>
      </c>
      <c r="AA3" s="199">
        <v>1357.6831430420309</v>
      </c>
      <c r="AB3" s="172"/>
      <c r="AC3" s="199">
        <v>1160.0330000000001</v>
      </c>
      <c r="AD3" s="199">
        <v>1983.9469999999999</v>
      </c>
      <c r="AE3" s="199">
        <v>1256.2439999999999</v>
      </c>
      <c r="AF3" s="199">
        <v>1706.8513820249461</v>
      </c>
      <c r="AG3" s="199">
        <v>2930.4402296435328</v>
      </c>
      <c r="AH3" s="199">
        <v>4244.7427646229535</v>
      </c>
      <c r="AI3" s="223"/>
      <c r="AJ3" s="31"/>
    </row>
    <row r="4" spans="1:36" ht="15.75" thickBot="1" x14ac:dyDescent="0.3">
      <c r="A4" s="20" t="s">
        <v>91</v>
      </c>
      <c r="B4" s="174">
        <v>-157.285</v>
      </c>
      <c r="C4" s="174">
        <v>-180.136</v>
      </c>
      <c r="D4" s="174">
        <v>-208.77400000000009</v>
      </c>
      <c r="E4" s="174">
        <v>-261.19099999999992</v>
      </c>
      <c r="F4" s="174">
        <v>-281.52999999999997</v>
      </c>
      <c r="G4" s="174">
        <v>-305.50700000000006</v>
      </c>
      <c r="H4" s="174">
        <v>-311.57499999999993</v>
      </c>
      <c r="I4" s="174">
        <v>-351.3660000000001</v>
      </c>
      <c r="J4" s="174">
        <v>-361.61399999999998</v>
      </c>
      <c r="K4" s="174">
        <v>-256.44599999999997</v>
      </c>
      <c r="L4" s="174">
        <v>-280.34499999999997</v>
      </c>
      <c r="M4" s="174">
        <v>-368.22</v>
      </c>
      <c r="N4" s="174">
        <v>-358.786</v>
      </c>
      <c r="O4" s="174">
        <v>-362.36100000000005</v>
      </c>
      <c r="P4" s="174">
        <v>-411.154</v>
      </c>
      <c r="Q4" s="174">
        <v>-460.70864300723792</v>
      </c>
      <c r="R4" s="174">
        <v>-457.26457196726318</v>
      </c>
      <c r="S4" s="174">
        <v>-491.76125897423714</v>
      </c>
      <c r="T4" s="174">
        <v>-517.29000798932611</v>
      </c>
      <c r="U4" s="174">
        <v>-552.1007562330758</v>
      </c>
      <c r="V4" s="200">
        <v>-579.72892643917703</v>
      </c>
      <c r="W4" s="200">
        <v>-625.71753259036745</v>
      </c>
      <c r="X4" s="200">
        <v>-652.43931612910546</v>
      </c>
      <c r="Y4" s="200">
        <v>-675.96784079348367</v>
      </c>
      <c r="Z4" s="200">
        <v>-736.57305559000702</v>
      </c>
      <c r="AA4" s="200">
        <v>-802.1613453161508</v>
      </c>
      <c r="AB4" s="175"/>
      <c r="AC4" s="200">
        <v>-807.38599999999997</v>
      </c>
      <c r="AD4" s="200">
        <v>-1249.9780000000001</v>
      </c>
      <c r="AE4" s="200">
        <v>-1266.625</v>
      </c>
      <c r="AF4" s="200">
        <v>-1593.0096430072379</v>
      </c>
      <c r="AG4" s="200">
        <v>-2018.4165951639025</v>
      </c>
      <c r="AH4" s="200">
        <v>-2533.8536159521336</v>
      </c>
      <c r="AI4" s="223"/>
      <c r="AJ4" s="31"/>
    </row>
    <row r="5" spans="1:36" x14ac:dyDescent="0.25">
      <c r="A5" s="23" t="s">
        <v>85</v>
      </c>
      <c r="B5" s="177">
        <v>0</v>
      </c>
      <c r="C5" s="177">
        <v>0</v>
      </c>
      <c r="D5" s="177">
        <v>0</v>
      </c>
      <c r="E5" s="177">
        <v>0</v>
      </c>
      <c r="F5" s="177">
        <v>-11.471841840000005</v>
      </c>
      <c r="G5" s="177">
        <v>-13.393056780000007</v>
      </c>
      <c r="H5" s="177">
        <v>-18.745332280000007</v>
      </c>
      <c r="I5" s="177">
        <v>-10.29516180717993</v>
      </c>
      <c r="J5" s="177">
        <v>-23.163024979525666</v>
      </c>
      <c r="K5" s="177">
        <v>-18.164737454162271</v>
      </c>
      <c r="L5" s="177">
        <v>-20.370772449121141</v>
      </c>
      <c r="M5" s="177">
        <v>-12.541839926746924</v>
      </c>
      <c r="N5" s="177">
        <v>-31</v>
      </c>
      <c r="O5" s="177">
        <v>-31.5</v>
      </c>
      <c r="P5" s="177">
        <v>-34.028910138748927</v>
      </c>
      <c r="Q5" s="177">
        <v>-36.162889319367096</v>
      </c>
      <c r="R5" s="177">
        <v>-32.397745367718002</v>
      </c>
      <c r="S5" s="177">
        <v>-37.264382768936102</v>
      </c>
      <c r="T5" s="177">
        <v>-28.051070433347803</v>
      </c>
      <c r="U5" s="177">
        <v>-29.844304119781086</v>
      </c>
      <c r="V5" s="201">
        <v>-31.931928112947713</v>
      </c>
      <c r="W5" s="201">
        <v>-35.694469809914466</v>
      </c>
      <c r="X5" s="201">
        <v>-37.153211576581128</v>
      </c>
      <c r="Y5" s="201">
        <v>-34.514301774588986</v>
      </c>
      <c r="Z5" s="201">
        <v>-40.240771794729064</v>
      </c>
      <c r="AA5" s="201">
        <v>-44.736378742983142</v>
      </c>
      <c r="AB5" s="175"/>
      <c r="AC5" s="201">
        <v>0</v>
      </c>
      <c r="AD5" s="201">
        <v>-53.905392707179949</v>
      </c>
      <c r="AE5" s="201">
        <v>-74.240374809556002</v>
      </c>
      <c r="AF5" s="201">
        <v>-132.69179945811601</v>
      </c>
      <c r="AG5" s="201">
        <v>-127.55750268978302</v>
      </c>
      <c r="AH5" s="201">
        <v>-139.2939112740323</v>
      </c>
      <c r="AI5" s="223"/>
      <c r="AJ5" s="31"/>
    </row>
    <row r="6" spans="1:36" ht="15.75" thickBot="1" x14ac:dyDescent="0.3">
      <c r="A6" s="35" t="s">
        <v>86</v>
      </c>
      <c r="B6" s="183">
        <v>-33.265000000000001</v>
      </c>
      <c r="C6" s="183">
        <v>-35.823999999999984</v>
      </c>
      <c r="D6" s="183">
        <v>-49.442</v>
      </c>
      <c r="E6" s="183">
        <v>-60.775000000000006</v>
      </c>
      <c r="F6" s="183">
        <v>-121.17998869000002</v>
      </c>
      <c r="G6" s="183">
        <v>-126.67807654999999</v>
      </c>
      <c r="H6" s="183">
        <v>-130.59937916999999</v>
      </c>
      <c r="I6" s="183">
        <v>-152.44256395562005</v>
      </c>
      <c r="J6" s="183">
        <v>-154.00617773863826</v>
      </c>
      <c r="K6" s="183">
        <v>-168.31171278309972</v>
      </c>
      <c r="L6" s="183">
        <v>-170.88613963400024</v>
      </c>
      <c r="M6" s="183">
        <v>-201.16347271680684</v>
      </c>
      <c r="N6" s="183">
        <v>-189.00426345829024</v>
      </c>
      <c r="O6" s="183">
        <v>-184.6</v>
      </c>
      <c r="P6" s="183">
        <v>-191.029001509973</v>
      </c>
      <c r="Q6" s="183">
        <v>-216.08419215885692</v>
      </c>
      <c r="R6" s="183">
        <v>-203.35750535610703</v>
      </c>
      <c r="S6" s="183">
        <v>-207.2327951482049</v>
      </c>
      <c r="T6" s="183">
        <v>-228.60498570588015</v>
      </c>
      <c r="U6" s="183">
        <v>-240.43543630020986</v>
      </c>
      <c r="V6" s="202">
        <v>-263.00425297828542</v>
      </c>
      <c r="W6" s="202">
        <v>-280.90021144165053</v>
      </c>
      <c r="X6" s="202">
        <v>-289.48894256973347</v>
      </c>
      <c r="Y6" s="202">
        <v>-298.76314062063113</v>
      </c>
      <c r="Z6" s="202">
        <v>-317.89754402968896</v>
      </c>
      <c r="AA6" s="202">
        <v>-341.13642736062394</v>
      </c>
      <c r="AB6" s="175"/>
      <c r="AC6" s="202">
        <v>-179.30599999999998</v>
      </c>
      <c r="AD6" s="202">
        <v>-530.90000836562001</v>
      </c>
      <c r="AE6" s="202">
        <v>-694.36750287254506</v>
      </c>
      <c r="AF6" s="202">
        <v>-780.71745712712016</v>
      </c>
      <c r="AG6" s="202">
        <v>-879.63072251040194</v>
      </c>
      <c r="AH6" s="202">
        <v>-1132.1565476103005</v>
      </c>
      <c r="AI6" s="223"/>
      <c r="AJ6" s="31"/>
    </row>
    <row r="7" spans="1:36" s="2" customFormat="1" ht="15.75" thickBot="1" x14ac:dyDescent="0.3">
      <c r="A7" s="48" t="s">
        <v>83</v>
      </c>
      <c r="B7" s="173">
        <v>63.152999999999992</v>
      </c>
      <c r="C7" s="173">
        <v>77.815000000000026</v>
      </c>
      <c r="D7" s="173">
        <v>93.795999999999964</v>
      </c>
      <c r="E7" s="173">
        <v>117.88300000000015</v>
      </c>
      <c r="F7" s="173">
        <v>161.613</v>
      </c>
      <c r="G7" s="173">
        <v>168.291</v>
      </c>
      <c r="H7" s="173">
        <v>176.87500000000006</v>
      </c>
      <c r="I7" s="173">
        <v>227.18999999999971</v>
      </c>
      <c r="J7" s="173">
        <v>241.09200000000004</v>
      </c>
      <c r="K7" s="173">
        <v>-189.08699999999993</v>
      </c>
      <c r="L7" s="173">
        <v>-80.012000000000199</v>
      </c>
      <c r="M7" s="173">
        <v>17.625999999999998</v>
      </c>
      <c r="N7" s="173">
        <v>12.954000000000008</v>
      </c>
      <c r="O7" s="173">
        <v>-19.122000000000014</v>
      </c>
      <c r="P7" s="173">
        <v>34.274999999999977</v>
      </c>
      <c r="Q7" s="173">
        <v>85.734739017708307</v>
      </c>
      <c r="R7" s="173">
        <v>164.7238645247491</v>
      </c>
      <c r="S7" s="173">
        <v>197.33577005956346</v>
      </c>
      <c r="T7" s="173">
        <v>249.00106954874059</v>
      </c>
      <c r="U7" s="173">
        <v>300.96293034657742</v>
      </c>
      <c r="V7" s="199">
        <v>402.21421267618075</v>
      </c>
      <c r="W7" s="199">
        <v>416.71746128294717</v>
      </c>
      <c r="X7" s="199">
        <v>436.7502379194766</v>
      </c>
      <c r="Y7" s="199">
        <v>455.20723679221533</v>
      </c>
      <c r="Z7" s="199">
        <v>523.31535242704513</v>
      </c>
      <c r="AA7" s="199">
        <v>555.52179772588011</v>
      </c>
      <c r="AB7" s="172"/>
      <c r="AC7" s="199">
        <v>352.64700000000016</v>
      </c>
      <c r="AD7" s="199">
        <v>733.96899999999982</v>
      </c>
      <c r="AE7" s="199">
        <v>-10.381000000000085</v>
      </c>
      <c r="AF7" s="199">
        <v>113.84173901770828</v>
      </c>
      <c r="AG7" s="199">
        <v>912.02363447963057</v>
      </c>
      <c r="AH7" s="199">
        <v>1710.8891486708198</v>
      </c>
      <c r="AI7" s="223"/>
      <c r="AJ7" s="31"/>
    </row>
    <row r="8" spans="1:36" x14ac:dyDescent="0.25">
      <c r="A8" s="38" t="s">
        <v>84</v>
      </c>
      <c r="B8" s="166">
        <v>0.28648871791614872</v>
      </c>
      <c r="C8" s="166">
        <v>0.30166582025268374</v>
      </c>
      <c r="D8" s="166">
        <v>0.3099976864857717</v>
      </c>
      <c r="E8" s="166">
        <v>0.31097622100170452</v>
      </c>
      <c r="F8" s="166">
        <v>0.36469717450123323</v>
      </c>
      <c r="G8" s="166">
        <v>0.35519567410584252</v>
      </c>
      <c r="H8" s="166">
        <v>0.36211485310676644</v>
      </c>
      <c r="I8" s="166">
        <v>0.39268454566195804</v>
      </c>
      <c r="J8" s="166">
        <v>0.40001592816398052</v>
      </c>
      <c r="K8" s="166">
        <v>-2.8071527190130467</v>
      </c>
      <c r="L8" s="166">
        <v>-0.39939500731282518</v>
      </c>
      <c r="M8" s="166">
        <v>4.5681437672024594E-2</v>
      </c>
      <c r="N8" s="166">
        <v>3.4846936030559016E-2</v>
      </c>
      <c r="O8" s="166">
        <v>-5.5710452483546488E-2</v>
      </c>
      <c r="P8" s="166">
        <v>7.6948290299913069E-2</v>
      </c>
      <c r="Q8" s="166">
        <v>0.15689592341662645</v>
      </c>
      <c r="R8" s="166">
        <v>0.26483428768191342</v>
      </c>
      <c r="S8" s="166">
        <v>0.28636862697877635</v>
      </c>
      <c r="T8" s="166">
        <v>0.32494319306017377</v>
      </c>
      <c r="U8" s="166">
        <v>0.35280241684332392</v>
      </c>
      <c r="V8" s="167">
        <v>0.40961049235349767</v>
      </c>
      <c r="W8" s="167">
        <v>0.39975390670124622</v>
      </c>
      <c r="X8" s="167">
        <v>0.40098643647109</v>
      </c>
      <c r="Y8" s="167">
        <v>0.4024197896613651</v>
      </c>
      <c r="Z8" s="167">
        <v>0.41536643173874033</v>
      </c>
      <c r="AA8" s="167">
        <v>0.40916895858423602</v>
      </c>
      <c r="AB8" s="164"/>
      <c r="AC8" s="167">
        <v>0.30399738628125245</v>
      </c>
      <c r="AD8" s="167">
        <v>0.36995393526137538</v>
      </c>
      <c r="AE8" s="167">
        <v>-8.2635220546327676E-3</v>
      </c>
      <c r="AF8" s="167">
        <v>6.6696925237070492E-2</v>
      </c>
      <c r="AG8" s="167">
        <v>0.31122410389191651</v>
      </c>
      <c r="AH8" s="167">
        <v>0.40306073737375048</v>
      </c>
      <c r="AI8" s="223"/>
      <c r="AJ8" s="31"/>
    </row>
    <row r="9" spans="1:36" ht="9.75" customHeight="1" thickBot="1" x14ac:dyDescent="0.3">
      <c r="A9" s="25"/>
      <c r="B9" s="77"/>
      <c r="C9" s="77"/>
      <c r="D9" s="77"/>
      <c r="E9" s="77"/>
      <c r="F9" s="77"/>
      <c r="G9" s="77"/>
      <c r="H9" s="77"/>
      <c r="I9" s="77"/>
      <c r="J9" s="77"/>
      <c r="K9" s="77"/>
      <c r="L9" s="166"/>
      <c r="M9" s="16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34"/>
      <c r="AC9" s="77"/>
      <c r="AD9" s="77"/>
      <c r="AE9" s="77"/>
      <c r="AF9" s="77"/>
      <c r="AG9" s="77"/>
      <c r="AH9" s="77"/>
      <c r="AI9" s="223"/>
    </row>
    <row r="10" spans="1:36" x14ac:dyDescent="0.25">
      <c r="A10" s="21" t="s">
        <v>159</v>
      </c>
      <c r="B10" s="176">
        <v>-45.021999999999998</v>
      </c>
      <c r="C10" s="176">
        <v>129.56100000000004</v>
      </c>
      <c r="D10" s="176">
        <v>-75.94</v>
      </c>
      <c r="E10" s="176">
        <v>131.87699999999998</v>
      </c>
      <c r="F10" s="176">
        <v>-75.542000000000002</v>
      </c>
      <c r="G10" s="176">
        <v>-82.472999999999985</v>
      </c>
      <c r="H10" s="176">
        <v>-94.750000000000014</v>
      </c>
      <c r="I10" s="176">
        <v>-389.21000000000004</v>
      </c>
      <c r="J10" s="176">
        <v>-112.761</v>
      </c>
      <c r="K10" s="176">
        <v>-73.050000000000011</v>
      </c>
      <c r="L10" s="176">
        <v>-70.352000000000018</v>
      </c>
      <c r="M10" s="176">
        <v>-111.37299999999999</v>
      </c>
      <c r="N10" s="176">
        <v>-97.703999999999994</v>
      </c>
      <c r="O10" s="176">
        <v>-89.555000000000007</v>
      </c>
      <c r="P10" s="176">
        <v>-121.40291326386463</v>
      </c>
      <c r="Q10" s="176">
        <v>-149.72963612917727</v>
      </c>
      <c r="R10" s="176">
        <v>-175.91618876170111</v>
      </c>
      <c r="S10" s="176">
        <v>-156.87330496503571</v>
      </c>
      <c r="T10" s="176">
        <v>-157.16762471458787</v>
      </c>
      <c r="U10" s="176">
        <v>-163.21984570574151</v>
      </c>
      <c r="V10" s="203">
        <v>-195.57641677599409</v>
      </c>
      <c r="W10" s="203">
        <v>-13.5395752057577</v>
      </c>
      <c r="X10" s="203">
        <v>-221.99383949010047</v>
      </c>
      <c r="Y10" s="203">
        <v>-233.81591299330512</v>
      </c>
      <c r="Z10" s="203">
        <v>-244.45105020831309</v>
      </c>
      <c r="AA10" s="203">
        <v>-245.83163143025459</v>
      </c>
      <c r="AB10" s="175"/>
      <c r="AC10" s="203">
        <v>140.476</v>
      </c>
      <c r="AD10" s="203">
        <v>-641.97500000000002</v>
      </c>
      <c r="AE10" s="203">
        <v>-367.536</v>
      </c>
      <c r="AF10" s="203">
        <v>-458.39154939304194</v>
      </c>
      <c r="AG10" s="203">
        <v>-653.17696414706631</v>
      </c>
      <c r="AH10" s="203">
        <v>-664.92574446515744</v>
      </c>
      <c r="AI10" s="223"/>
      <c r="AJ10" s="31"/>
    </row>
    <row r="11" spans="1:36" ht="15.75" thickBot="1" x14ac:dyDescent="0.3">
      <c r="A11" s="22" t="s">
        <v>7</v>
      </c>
      <c r="B11" s="163">
        <v>-0.20423883359493372</v>
      </c>
      <c r="C11" s="163">
        <v>0.50226981093308432</v>
      </c>
      <c r="D11" s="163">
        <v>-0.25098324354694779</v>
      </c>
      <c r="E11" s="163">
        <v>0.34789249592427851</v>
      </c>
      <c r="F11" s="163">
        <v>-0.17046867489726794</v>
      </c>
      <c r="G11" s="163">
        <v>-0.17406785170051367</v>
      </c>
      <c r="H11" s="163">
        <v>-0.19398096018016178</v>
      </c>
      <c r="I11" s="163">
        <v>-0.67272658135081165</v>
      </c>
      <c r="J11" s="163">
        <v>-0.18709121860409553</v>
      </c>
      <c r="K11" s="163">
        <v>-1.0844875963122964</v>
      </c>
      <c r="L11" s="163">
        <v>-0.35117529313692714</v>
      </c>
      <c r="M11" s="163">
        <v>-0.28864624746660589</v>
      </c>
      <c r="N11" s="163">
        <v>-0.26282885887986224</v>
      </c>
      <c r="O11" s="163">
        <v>-0.2609114931578288</v>
      </c>
      <c r="P11" s="163">
        <v>-0.27255278229272151</v>
      </c>
      <c r="Q11" s="163">
        <v>-0.27400759356683324</v>
      </c>
      <c r="R11" s="163">
        <v>-0.28282871262665388</v>
      </c>
      <c r="S11" s="163">
        <v>-0.22765053157316834</v>
      </c>
      <c r="T11" s="163">
        <v>-0.20510172873150845</v>
      </c>
      <c r="U11" s="163">
        <v>-0.19133371666559759</v>
      </c>
      <c r="V11" s="167">
        <v>-0.19917285327966219</v>
      </c>
      <c r="W11" s="167">
        <v>-1.2988412021213423E-2</v>
      </c>
      <c r="X11" s="167">
        <v>-0.20381561562442113</v>
      </c>
      <c r="Y11" s="167">
        <v>-0.20670178969319714</v>
      </c>
      <c r="Z11" s="167">
        <v>-0.19402595392798036</v>
      </c>
      <c r="AA11" s="167">
        <v>-0.18106701308778361</v>
      </c>
      <c r="AB11" s="164"/>
      <c r="AC11" s="165">
        <v>0.12109655501179706</v>
      </c>
      <c r="AD11" s="165">
        <v>-0.32358475302011597</v>
      </c>
      <c r="AE11" s="165">
        <v>-0.29256736748593426</v>
      </c>
      <c r="AF11" s="167">
        <v>-0.2685597318081806</v>
      </c>
      <c r="AG11" s="167">
        <v>-0.22289380194132832</v>
      </c>
      <c r="AH11" s="167">
        <v>-0.15664688800623247</v>
      </c>
      <c r="AI11" s="223"/>
      <c r="AJ11" s="31"/>
    </row>
    <row r="12" spans="1:36" x14ac:dyDescent="0.25">
      <c r="A12" s="23" t="s">
        <v>82</v>
      </c>
      <c r="B12" s="177">
        <v>-17.745000000000001</v>
      </c>
      <c r="C12" s="177">
        <v>-16.053000000000001</v>
      </c>
      <c r="D12" s="177">
        <v>-20.898999999999997</v>
      </c>
      <c r="E12" s="177">
        <v>-26.774999999999995</v>
      </c>
      <c r="F12" s="177">
        <v>-33.773000000000003</v>
      </c>
      <c r="G12" s="177">
        <v>-35.231999999999992</v>
      </c>
      <c r="H12" s="177">
        <v>-39.186000000000014</v>
      </c>
      <c r="I12" s="177">
        <v>-45.223999999999982</v>
      </c>
      <c r="J12" s="177">
        <v>-49.600999999999999</v>
      </c>
      <c r="K12" s="177">
        <v>-20.536000000000001</v>
      </c>
      <c r="L12" s="177">
        <v>-22.262</v>
      </c>
      <c r="M12" s="177">
        <v>-40.468999999999994</v>
      </c>
      <c r="N12" s="177">
        <v>-45.203000000000003</v>
      </c>
      <c r="O12" s="177">
        <v>-32.754999999999995</v>
      </c>
      <c r="P12" s="177">
        <v>-46.160156735297043</v>
      </c>
      <c r="Q12" s="177">
        <v>-62.005105966318951</v>
      </c>
      <c r="R12" s="177">
        <v>-76.686235111981006</v>
      </c>
      <c r="S12" s="177">
        <v>-75.503543237050991</v>
      </c>
      <c r="T12" s="177">
        <v>-66.325193894079959</v>
      </c>
      <c r="U12" s="177">
        <v>-73.830116472067985</v>
      </c>
      <c r="V12" s="201">
        <v>-81.168954068540415</v>
      </c>
      <c r="W12" s="201">
        <f>-80.6125644234779+1.502141421467</f>
        <v>-79.110423002010904</v>
      </c>
      <c r="X12" s="201">
        <v>-86.913085261366604</v>
      </c>
      <c r="Y12" s="201">
        <v>-97.589703519244964</v>
      </c>
      <c r="Z12" s="201">
        <v>-102.23665604874698</v>
      </c>
      <c r="AA12" s="201">
        <v>-107.543386723784</v>
      </c>
      <c r="AB12" s="175"/>
      <c r="AC12" s="201">
        <v>-81.471999999999994</v>
      </c>
      <c r="AD12" s="201">
        <v>-153.41499999999999</v>
      </c>
      <c r="AE12" s="201">
        <v>-132.86799999999999</v>
      </c>
      <c r="AF12" s="201">
        <v>-186.123262701616</v>
      </c>
      <c r="AG12" s="201">
        <v>-292.34508871517994</v>
      </c>
      <c r="AH12" s="201">
        <v>-344.78216585116292</v>
      </c>
      <c r="AI12" s="223"/>
      <c r="AJ12" s="31"/>
    </row>
    <row r="13" spans="1:36" x14ac:dyDescent="0.25">
      <c r="A13" s="25" t="s">
        <v>92</v>
      </c>
      <c r="B13" s="178">
        <v>-27.077999999999999</v>
      </c>
      <c r="C13" s="178">
        <v>-27.677000000000003</v>
      </c>
      <c r="D13" s="178">
        <v>-44.401999999999987</v>
      </c>
      <c r="E13" s="178">
        <v>-50.326000000000008</v>
      </c>
      <c r="F13" s="178">
        <v>-37.622999999999998</v>
      </c>
      <c r="G13" s="178">
        <v>-46.01</v>
      </c>
      <c r="H13" s="178">
        <v>-55.865000000000002</v>
      </c>
      <c r="I13" s="178">
        <v>-320.88400000000001</v>
      </c>
      <c r="J13" s="178">
        <v>-63.146999999999998</v>
      </c>
      <c r="K13" s="178">
        <v>-51.643000000000015</v>
      </c>
      <c r="L13" s="178">
        <v>-47.027000000000008</v>
      </c>
      <c r="M13" s="178">
        <v>-51.765999999999984</v>
      </c>
      <c r="N13" s="178">
        <v>-54.743000000000002</v>
      </c>
      <c r="O13" s="178">
        <v>-54.943000000000005</v>
      </c>
      <c r="P13" s="178">
        <v>-77.664655394491618</v>
      </c>
      <c r="Q13" s="178">
        <v>-88.465026404836294</v>
      </c>
      <c r="R13" s="178">
        <v>-88.056677271051953</v>
      </c>
      <c r="S13" s="178">
        <v>-84.250633571869045</v>
      </c>
      <c r="T13" s="178">
        <v>-85.65595371248466</v>
      </c>
      <c r="U13" s="178">
        <v>-90.030303727327521</v>
      </c>
      <c r="V13" s="204">
        <v>-98.763673113558667</v>
      </c>
      <c r="W13" s="204">
        <f>-106.804636509458-1.502141421467</f>
        <v>-108.30677793092501</v>
      </c>
      <c r="X13" s="204">
        <v>-127.19067898578766</v>
      </c>
      <c r="Y13" s="204">
        <v>-134.10022155016568</v>
      </c>
      <c r="Z13" s="204">
        <v>-132.03645008861304</v>
      </c>
      <c r="AA13" s="204">
        <v>-136.01700224433495</v>
      </c>
      <c r="AB13" s="175"/>
      <c r="AC13" s="204">
        <v>-149.483</v>
      </c>
      <c r="AD13" s="204">
        <v>-460.38200000000001</v>
      </c>
      <c r="AE13" s="204">
        <v>-213.58300000000003</v>
      </c>
      <c r="AF13" s="204">
        <v>-275.81568179932793</v>
      </c>
      <c r="AG13" s="204">
        <v>-347.99356828273318</v>
      </c>
      <c r="AH13" s="204">
        <v>-468.36135158043726</v>
      </c>
      <c r="AI13" s="223"/>
      <c r="AJ13" s="31"/>
    </row>
    <row r="14" spans="1:36" x14ac:dyDescent="0.25">
      <c r="A14" s="123" t="s">
        <v>87</v>
      </c>
      <c r="B14" s="185" t="s">
        <v>101</v>
      </c>
      <c r="C14" s="185" t="s">
        <v>101</v>
      </c>
      <c r="D14" s="185" t="s">
        <v>101</v>
      </c>
      <c r="E14" s="185" t="s">
        <v>101</v>
      </c>
      <c r="F14" s="185">
        <v>-0.44195275000000001</v>
      </c>
      <c r="G14" s="185">
        <v>-1.3378222000000002</v>
      </c>
      <c r="H14" s="185">
        <v>7.7653150000000171E-2</v>
      </c>
      <c r="I14" s="185">
        <v>-1.4384498317300021</v>
      </c>
      <c r="J14" s="185">
        <v>-0.48297144441999962</v>
      </c>
      <c r="K14" s="185">
        <v>-0.19032492957399949</v>
      </c>
      <c r="L14" s="185">
        <v>-0.60158785718100083</v>
      </c>
      <c r="M14" s="185">
        <v>-1.3389511349265324</v>
      </c>
      <c r="N14" s="185">
        <v>0</v>
      </c>
      <c r="O14" s="185">
        <v>-0.7</v>
      </c>
      <c r="P14" s="185">
        <v>-0.59889924930699967</v>
      </c>
      <c r="Q14" s="185">
        <v>-0.72068357519100013</v>
      </c>
      <c r="R14" s="185">
        <v>-0.75320771799500019</v>
      </c>
      <c r="S14" s="185">
        <v>-1.1721827682680002</v>
      </c>
      <c r="T14" s="185">
        <v>-1.1721827682680002</v>
      </c>
      <c r="U14" s="185">
        <v>-1.9706056129409988</v>
      </c>
      <c r="V14" s="205">
        <v>-1.3645550869763157</v>
      </c>
      <c r="W14" s="205">
        <v>-1.2234093594209789</v>
      </c>
      <c r="X14" s="205">
        <v>-1.1199929120430459</v>
      </c>
      <c r="Y14" s="205">
        <v>-1.5300477618255051</v>
      </c>
      <c r="Z14" s="205">
        <v>-1.5623881004370002</v>
      </c>
      <c r="AA14" s="205">
        <v>-1.8158852994809995</v>
      </c>
      <c r="AB14" s="175"/>
      <c r="AC14" s="205">
        <v>0</v>
      </c>
      <c r="AD14" s="205">
        <v>-3.1405716317300021</v>
      </c>
      <c r="AE14" s="205">
        <v>-2.6138353661015321</v>
      </c>
      <c r="AF14" s="205">
        <v>-2.0195828244979994</v>
      </c>
      <c r="AG14" s="205">
        <v>-5.0681788674719996</v>
      </c>
      <c r="AH14" s="205">
        <v>-5.2380051202658455</v>
      </c>
      <c r="AI14" s="223"/>
      <c r="AJ14" s="31"/>
    </row>
    <row r="15" spans="1:36" x14ac:dyDescent="0.25">
      <c r="A15" s="25" t="s">
        <v>8</v>
      </c>
      <c r="B15" s="178">
        <v>-0.19900000000000001</v>
      </c>
      <c r="C15" s="178">
        <v>173.29100000000003</v>
      </c>
      <c r="D15" s="178">
        <v>-10.63900000000001</v>
      </c>
      <c r="E15" s="178">
        <v>208.97799999999998</v>
      </c>
      <c r="F15" s="178">
        <v>-4.1459999999999999</v>
      </c>
      <c r="G15" s="178">
        <v>-1.2309999999999999</v>
      </c>
      <c r="H15" s="178">
        <v>0.30100000000000016</v>
      </c>
      <c r="I15" s="178">
        <v>-23.102000000000004</v>
      </c>
      <c r="J15" s="178">
        <v>-1.2999999999999999E-2</v>
      </c>
      <c r="K15" s="178">
        <v>-0.871</v>
      </c>
      <c r="L15" s="178">
        <v>-1.0630000000000002</v>
      </c>
      <c r="M15" s="178">
        <v>-19.138000000000002</v>
      </c>
      <c r="N15" s="182">
        <f>0+2.242</f>
        <v>2.242</v>
      </c>
      <c r="O15" s="182">
        <f>-0.7-(-0.7+1.857)</f>
        <v>-1.857</v>
      </c>
      <c r="P15" s="182">
        <f>-0.598899249307-(-0.598899249307-2.421898865924)</f>
        <v>2.4218988659239997</v>
      </c>
      <c r="Q15" s="182">
        <f>-0.720683575191-(-0.720683575191-0.740496241977984)</f>
        <v>0.74049624197798403</v>
      </c>
      <c r="R15" s="182">
        <v>-11.17327637866817</v>
      </c>
      <c r="S15" s="178">
        <v>2.8808718438843073</v>
      </c>
      <c r="T15" s="178">
        <v>-5.1864771080232721</v>
      </c>
      <c r="U15" s="178">
        <v>0.64057449365399677</v>
      </c>
      <c r="V15" s="204">
        <v>-15.64378959389501</v>
      </c>
      <c r="W15" s="204">
        <v>173.87762572717847</v>
      </c>
      <c r="X15" s="204">
        <v>-7.8900752429462102</v>
      </c>
      <c r="Y15" s="204">
        <v>-2.1259879238944563</v>
      </c>
      <c r="Z15" s="204">
        <v>-10.177944070953091</v>
      </c>
      <c r="AA15" s="204">
        <v>-2.2712424621356444</v>
      </c>
      <c r="AB15" s="175"/>
      <c r="AC15" s="204">
        <v>371.43099999999998</v>
      </c>
      <c r="AD15" s="204">
        <v>-28.178000000000004</v>
      </c>
      <c r="AE15" s="204">
        <v>-21.085000000000001</v>
      </c>
      <c r="AF15" s="204">
        <v>3.5473951079019828</v>
      </c>
      <c r="AG15" s="204">
        <v>-12.838307149153138</v>
      </c>
      <c r="AH15" s="204">
        <v>148.21777296644279</v>
      </c>
      <c r="AI15" s="223"/>
      <c r="AJ15" s="31"/>
    </row>
    <row r="16" spans="1:36" ht="4.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2"/>
      <c r="O16" s="182"/>
      <c r="P16" s="182"/>
      <c r="Q16" s="182"/>
      <c r="R16" s="182"/>
      <c r="S16" s="178"/>
      <c r="T16" s="178"/>
      <c r="U16" s="178"/>
      <c r="V16" s="204"/>
      <c r="W16" s="204"/>
      <c r="X16" s="204"/>
      <c r="Y16" s="204"/>
      <c r="Z16" s="204"/>
      <c r="AA16" s="204"/>
      <c r="AB16" s="175"/>
      <c r="AC16" s="204"/>
      <c r="AD16" s="204"/>
      <c r="AE16" s="204"/>
      <c r="AF16" s="204"/>
      <c r="AG16" s="204"/>
      <c r="AH16" s="204"/>
      <c r="AI16" s="223"/>
      <c r="AJ16" s="31"/>
    </row>
    <row r="17" spans="1:36" x14ac:dyDescent="0.25">
      <c r="A17" s="25" t="s">
        <v>65</v>
      </c>
      <c r="B17" s="178">
        <v>5.0999999999999996</v>
      </c>
      <c r="C17" s="178">
        <v>2.4880000000000004</v>
      </c>
      <c r="D17" s="178">
        <v>1.8980000000000006</v>
      </c>
      <c r="E17" s="178">
        <v>2.5919999999999987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-3.1350000000000002</v>
      </c>
      <c r="L17" s="178">
        <v>-3.0420000000000003</v>
      </c>
      <c r="M17" s="178">
        <v>-8.7270000000000003</v>
      </c>
      <c r="N17" s="178">
        <v>-9.9870000000000001</v>
      </c>
      <c r="O17" s="178">
        <v>-2.9559999999999995</v>
      </c>
      <c r="P17" s="178">
        <v>-0.77434630449661945</v>
      </c>
      <c r="Q17" s="178">
        <v>-1.2782182756189506</v>
      </c>
      <c r="R17" s="178">
        <v>0.64645574304662989</v>
      </c>
      <c r="S17" s="178">
        <v>2.4706503274342517</v>
      </c>
      <c r="T17" s="178">
        <v>-0.1655593794975494</v>
      </c>
      <c r="U17" s="178">
        <v>3.6176326585961798</v>
      </c>
      <c r="V17" s="204">
        <v>1.7929508542557098</v>
      </c>
      <c r="W17" s="204">
        <v>1.3785442153039018</v>
      </c>
      <c r="X17" s="204">
        <v>-1.52654711009652</v>
      </c>
      <c r="Y17" s="204">
        <v>-2.7338758033355388</v>
      </c>
      <c r="Z17" s="204">
        <v>-1.0689849448690047</v>
      </c>
      <c r="AA17" s="204">
        <v>-0.54725996171430724</v>
      </c>
      <c r="AB17" s="175"/>
      <c r="AC17" s="204">
        <v>12.077999999999999</v>
      </c>
      <c r="AD17" s="204">
        <v>-1.776</v>
      </c>
      <c r="AE17" s="204">
        <v>-15.786000000000001</v>
      </c>
      <c r="AF17" s="204">
        <v>-14.99556458011557</v>
      </c>
      <c r="AG17" s="204">
        <v>6.5691793495795121</v>
      </c>
      <c r="AH17" s="204">
        <v>-1.0889278438724472</v>
      </c>
      <c r="AI17" s="223"/>
      <c r="AJ17" s="31"/>
    </row>
    <row r="18" spans="1:36" ht="7.5" customHeight="1" thickBot="1" x14ac:dyDescent="0.3">
      <c r="A18" s="39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34"/>
      <c r="AC18" s="104"/>
      <c r="AD18" s="104"/>
      <c r="AE18" s="104"/>
      <c r="AF18" s="104"/>
      <c r="AG18" s="104"/>
      <c r="AH18" s="104"/>
      <c r="AI18" s="223"/>
    </row>
    <row r="19" spans="1:36" s="2" customFormat="1" ht="15.75" thickBot="1" x14ac:dyDescent="0.3">
      <c r="A19" s="48" t="s">
        <v>137</v>
      </c>
      <c r="B19" s="173">
        <v>23.230999999999995</v>
      </c>
      <c r="C19" s="173">
        <v>209.86400000000006</v>
      </c>
      <c r="D19" s="173">
        <v>19.753999999999966</v>
      </c>
      <c r="E19" s="173">
        <v>252.35200000000015</v>
      </c>
      <c r="F19" s="173">
        <v>86.070999999999998</v>
      </c>
      <c r="G19" s="173">
        <v>85.818000000000012</v>
      </c>
      <c r="H19" s="173">
        <v>82.125000000000043</v>
      </c>
      <c r="I19" s="173">
        <v>-163.79600000000033</v>
      </c>
      <c r="J19" s="173">
        <v>127.44900000000004</v>
      </c>
      <c r="K19" s="173">
        <v>-265.27199999999993</v>
      </c>
      <c r="L19" s="173">
        <v>-153.40599999999998</v>
      </c>
      <c r="M19" s="173">
        <v>-102.474</v>
      </c>
      <c r="N19" s="173">
        <v>-94.736999999999981</v>
      </c>
      <c r="O19" s="173">
        <v>-111.63300000000002</v>
      </c>
      <c r="P19" s="173">
        <v>-87.902259568361274</v>
      </c>
      <c r="Q19" s="173">
        <v>-65.273115387087913</v>
      </c>
      <c r="R19" s="173">
        <v>-10.545868493905374</v>
      </c>
      <c r="S19" s="173">
        <v>42.933115421961993</v>
      </c>
      <c r="T19" s="173">
        <v>91.667885454655163</v>
      </c>
      <c r="U19" s="173">
        <v>141.36071729943211</v>
      </c>
      <c r="V19" s="199">
        <v>208.43074675444237</v>
      </c>
      <c r="W19" s="199">
        <v>404.55643029249336</v>
      </c>
      <c r="X19" s="199">
        <v>213.22985131927962</v>
      </c>
      <c r="Y19" s="199">
        <v>218.65744799557467</v>
      </c>
      <c r="Z19" s="199">
        <v>277.79531727386308</v>
      </c>
      <c r="AA19" s="199">
        <v>309.14290633391124</v>
      </c>
      <c r="AB19" s="172"/>
      <c r="AC19" s="199">
        <v>505.20100000000014</v>
      </c>
      <c r="AD19" s="199">
        <v>90.217999999999805</v>
      </c>
      <c r="AE19" s="199">
        <v>-393.70300000000009</v>
      </c>
      <c r="AF19" s="199">
        <v>-359.54537495544923</v>
      </c>
      <c r="AG19" s="199">
        <v>265.41584968214374</v>
      </c>
      <c r="AH19" s="199">
        <v>1044.8744763617899</v>
      </c>
      <c r="AI19" s="223"/>
      <c r="AJ19" s="31"/>
    </row>
    <row r="20" spans="1:36" ht="4.5" customHeight="1" x14ac:dyDescent="0.25">
      <c r="A20" s="2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204"/>
      <c r="W20" s="204"/>
      <c r="X20" s="204"/>
      <c r="Y20" s="204"/>
      <c r="Z20" s="204"/>
      <c r="AA20" s="204"/>
      <c r="AB20" s="175"/>
      <c r="AC20" s="204"/>
      <c r="AD20" s="204"/>
      <c r="AE20" s="204"/>
      <c r="AF20" s="204"/>
      <c r="AG20" s="204"/>
      <c r="AH20" s="204"/>
      <c r="AI20" s="223"/>
      <c r="AJ20" s="31"/>
    </row>
    <row r="21" spans="1:36" x14ac:dyDescent="0.25">
      <c r="A21" s="39" t="s">
        <v>39</v>
      </c>
      <c r="B21" s="182">
        <v>-21.088000000000001</v>
      </c>
      <c r="C21" s="182">
        <v>-33.036000000000001</v>
      </c>
      <c r="D21" s="182">
        <v>-39.233000000000004</v>
      </c>
      <c r="E21" s="182">
        <v>-27.665999999999997</v>
      </c>
      <c r="F21" s="182">
        <v>-84.822000000000003</v>
      </c>
      <c r="G21" s="182">
        <v>-97.284999999999997</v>
      </c>
      <c r="H21" s="182">
        <v>-100.80199999999999</v>
      </c>
      <c r="I21" s="182">
        <v>-105.88800000000003</v>
      </c>
      <c r="J21" s="182">
        <v>-106.71600000000001</v>
      </c>
      <c r="K21" s="182">
        <v>-27.120000000000005</v>
      </c>
      <c r="L21" s="182">
        <v>-49.201999999999998</v>
      </c>
      <c r="M21" s="182">
        <v>-78.312000000000012</v>
      </c>
      <c r="N21" s="182">
        <v>-70.009</v>
      </c>
      <c r="O21" s="182">
        <v>-74.506999999999991</v>
      </c>
      <c r="P21" s="182">
        <v>-70.335999999999999</v>
      </c>
      <c r="Q21" s="182">
        <v>-80.387184775000975</v>
      </c>
      <c r="R21" s="182">
        <v>-77.247121449103958</v>
      </c>
      <c r="S21" s="182">
        <v>-99.206234601338991</v>
      </c>
      <c r="T21" s="182">
        <v>-76.936626543843033</v>
      </c>
      <c r="U21" s="182">
        <v>-94.341014057504765</v>
      </c>
      <c r="V21" s="204">
        <v>-103.38885196806064</v>
      </c>
      <c r="W21" s="204">
        <v>-109.80166974609133</v>
      </c>
      <c r="X21" s="204">
        <v>-126.58457204287473</v>
      </c>
      <c r="Y21" s="204">
        <v>-133.51238278174043</v>
      </c>
      <c r="Z21" s="204">
        <v>-161.23918716025602</v>
      </c>
      <c r="AA21" s="204">
        <v>-197.73760720920987</v>
      </c>
      <c r="AB21" s="175"/>
      <c r="AC21" s="204">
        <v>-121.023</v>
      </c>
      <c r="AD21" s="204">
        <v>-388.79700000000003</v>
      </c>
      <c r="AE21" s="204">
        <v>-261.35000000000002</v>
      </c>
      <c r="AF21" s="204">
        <v>-295.23918477500092</v>
      </c>
      <c r="AG21" s="204">
        <v>-347.73099665179075</v>
      </c>
      <c r="AH21" s="204">
        <v>-473.28747653876712</v>
      </c>
      <c r="AI21" s="223"/>
      <c r="AJ21" s="31"/>
    </row>
    <row r="22" spans="1:36" x14ac:dyDescent="0.25">
      <c r="A22" s="39" t="s">
        <v>38</v>
      </c>
      <c r="B22" s="182">
        <v>-4.6749999999999998</v>
      </c>
      <c r="C22" s="182">
        <v>-8.8210000000000015</v>
      </c>
      <c r="D22" s="182">
        <v>-5.4239999999999995</v>
      </c>
      <c r="E22" s="182">
        <v>-8.3019999999999996</v>
      </c>
      <c r="F22" s="182">
        <v>-2.2509999999999994</v>
      </c>
      <c r="G22" s="182">
        <v>-21.753</v>
      </c>
      <c r="H22" s="182">
        <v>-8.1780000000000044</v>
      </c>
      <c r="I22" s="182">
        <v>-8.5109999999999957</v>
      </c>
      <c r="J22" s="182">
        <v>-26.73</v>
      </c>
      <c r="K22" s="182">
        <v>20.222999999999999</v>
      </c>
      <c r="L22" s="182">
        <v>6.07</v>
      </c>
      <c r="M22" s="182">
        <v>51.062000000000005</v>
      </c>
      <c r="N22" s="182">
        <v>-1.5590000000000002</v>
      </c>
      <c r="O22" s="182">
        <v>10.931000000000001</v>
      </c>
      <c r="P22" s="182">
        <v>1.036</v>
      </c>
      <c r="Q22" s="182">
        <v>11.360706884290476</v>
      </c>
      <c r="R22" s="182">
        <v>-2.7230853838760005</v>
      </c>
      <c r="S22" s="182">
        <v>0.35178901592400003</v>
      </c>
      <c r="T22" s="182">
        <v>-5.7286667653539993</v>
      </c>
      <c r="U22" s="182">
        <v>4.3638213220980013</v>
      </c>
      <c r="V22" s="204">
        <v>-21.098868017402229</v>
      </c>
      <c r="W22" s="204">
        <v>-32.697208225832156</v>
      </c>
      <c r="X22" s="204">
        <v>-25.071775874919219</v>
      </c>
      <c r="Y22" s="204">
        <v>551.45762856267334</v>
      </c>
      <c r="Z22" s="204">
        <v>-22.068584406959001</v>
      </c>
      <c r="AA22" s="204">
        <v>-17.008503983471417</v>
      </c>
      <c r="AB22" s="175"/>
      <c r="AC22" s="204">
        <v>-27.222000000000001</v>
      </c>
      <c r="AD22" s="204">
        <v>-40.692999999999998</v>
      </c>
      <c r="AE22" s="204">
        <v>50.625</v>
      </c>
      <c r="AF22" s="204">
        <v>21.768706884290474</v>
      </c>
      <c r="AG22" s="204">
        <v>-3.7361418112079985</v>
      </c>
      <c r="AH22" s="204">
        <v>472.58977644451977</v>
      </c>
      <c r="AI22" s="223"/>
      <c r="AJ22" s="31"/>
    </row>
    <row r="23" spans="1:36" ht="4.5" customHeight="1" x14ac:dyDescent="0.25">
      <c r="A23" s="25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204"/>
      <c r="W23" s="204"/>
      <c r="X23" s="204"/>
      <c r="Y23" s="204"/>
      <c r="Z23" s="204"/>
      <c r="AA23" s="204"/>
      <c r="AB23" s="175"/>
      <c r="AC23" s="204"/>
      <c r="AD23" s="204"/>
      <c r="AE23" s="204"/>
      <c r="AF23" s="204"/>
      <c r="AG23" s="204"/>
      <c r="AH23" s="204"/>
      <c r="AI23" s="223"/>
      <c r="AJ23" s="31"/>
    </row>
    <row r="24" spans="1:36" s="31" customFormat="1" ht="15.75" thickBot="1" x14ac:dyDescent="0.3">
      <c r="A24" s="30" t="s">
        <v>12</v>
      </c>
      <c r="B24" s="186">
        <v>-2.5320000000000062</v>
      </c>
      <c r="C24" s="186">
        <v>168.00700000000006</v>
      </c>
      <c r="D24" s="186">
        <v>-24.903000000000038</v>
      </c>
      <c r="E24" s="186">
        <v>216.38400000000016</v>
      </c>
      <c r="F24" s="186">
        <v>-1.0020000000000042</v>
      </c>
      <c r="G24" s="186">
        <v>-33.219999999999985</v>
      </c>
      <c r="H24" s="186">
        <v>-26.854999999999954</v>
      </c>
      <c r="I24" s="186">
        <v>-278.19500000000039</v>
      </c>
      <c r="J24" s="186">
        <v>-5.9969999999999679</v>
      </c>
      <c r="K24" s="186">
        <v>-272.16899999999993</v>
      </c>
      <c r="L24" s="186">
        <v>-196.53799999999998</v>
      </c>
      <c r="M24" s="186">
        <v>-129.72400000000002</v>
      </c>
      <c r="N24" s="186">
        <v>-166.30499999999998</v>
      </c>
      <c r="O24" s="186">
        <v>-175.209</v>
      </c>
      <c r="P24" s="186">
        <v>-157.20225956836128</v>
      </c>
      <c r="Q24" s="186">
        <v>-134.29959327779844</v>
      </c>
      <c r="R24" s="186">
        <v>-90.516075326885328</v>
      </c>
      <c r="S24" s="186">
        <v>-55.921330163453</v>
      </c>
      <c r="T24" s="186">
        <v>9.0025921454581308</v>
      </c>
      <c r="U24" s="186">
        <v>51.38352456402535</v>
      </c>
      <c r="V24" s="206">
        <v>83.943026768979507</v>
      </c>
      <c r="W24" s="206">
        <v>262.05755232056993</v>
      </c>
      <c r="X24" s="206">
        <v>61.573503401485674</v>
      </c>
      <c r="Y24" s="206">
        <v>636.60269377650752</v>
      </c>
      <c r="Z24" s="206">
        <v>94.487545706648049</v>
      </c>
      <c r="AA24" s="206">
        <v>94.396795141229958</v>
      </c>
      <c r="AB24" s="172"/>
      <c r="AC24" s="206">
        <v>356.95600000000013</v>
      </c>
      <c r="AD24" s="206">
        <v>-339.27200000000022</v>
      </c>
      <c r="AE24" s="206">
        <v>-604.42800000000011</v>
      </c>
      <c r="AF24" s="206">
        <v>-633.01585284615965</v>
      </c>
      <c r="AG24" s="206">
        <v>-86.051288780855003</v>
      </c>
      <c r="AH24" s="206">
        <v>1044.1767762675427</v>
      </c>
      <c r="AI24" s="223"/>
    </row>
    <row r="25" spans="1:36" x14ac:dyDescent="0.25">
      <c r="A25" s="24" t="s">
        <v>7</v>
      </c>
      <c r="B25" s="170">
        <v>-1.1486222883531906E-2</v>
      </c>
      <c r="C25" s="170">
        <v>0.6513136215792924</v>
      </c>
      <c r="D25" s="170">
        <v>-8.2304921175265333E-2</v>
      </c>
      <c r="E25" s="170">
        <f>E24/E3</f>
        <v>0.57082258345336301</v>
      </c>
      <c r="F25" s="170">
        <f>F24/F3</f>
        <v>-2.2611211279429085E-3</v>
      </c>
      <c r="G25" s="170">
        <v>-7.011426810581721E-2</v>
      </c>
      <c r="H25" s="170">
        <v>-5.4980038898556564E-2</v>
      </c>
      <c r="I25" s="169">
        <v>-0.4808436866958436</v>
      </c>
      <c r="J25" s="170">
        <f>J24/J3</f>
        <v>-9.9501249365361675E-3</v>
      </c>
      <c r="K25" s="169">
        <v>-4.0405736427203456</v>
      </c>
      <c r="L25" s="169">
        <v>-0.98105654085946903</v>
      </c>
      <c r="M25" s="169">
        <v>-0.33620667312865771</v>
      </c>
      <c r="N25" s="169">
        <v>-0.44736912896110176</v>
      </c>
      <c r="O25" s="169">
        <v>-0.51045772770576769</v>
      </c>
      <c r="P25" s="169">
        <v>-0.35292327075327673</v>
      </c>
      <c r="Q25" s="169">
        <v>-0.2457703720010784</v>
      </c>
      <c r="R25" s="169">
        <v>-0.14552694232933341</v>
      </c>
      <c r="S25" s="169">
        <v>-8.11516053724127E-2</v>
      </c>
      <c r="T25" s="169">
        <v>1.174826695670473E-2</v>
      </c>
      <c r="U25" s="169">
        <v>6.023410136006007E-2</v>
      </c>
      <c r="V25" s="169">
        <v>8.5486647266159024E-2</v>
      </c>
      <c r="W25" s="169">
        <v>0.25138982657024783</v>
      </c>
      <c r="X25" s="169">
        <v>5.653148542658467E-2</v>
      </c>
      <c r="Y25" s="169">
        <v>0.56277998551314246</v>
      </c>
      <c r="Z25" s="169">
        <v>7.4996757732982644E-2</v>
      </c>
      <c r="AA25" s="169">
        <v>6.9527853847933974E-2</v>
      </c>
      <c r="AB25" s="164"/>
      <c r="AC25" s="169">
        <v>0.30771193578113731</v>
      </c>
      <c r="AD25" s="169">
        <v>-0.1710086005321716</v>
      </c>
      <c r="AE25" s="169">
        <v>-0.48113901439529277</v>
      </c>
      <c r="AF25" s="169">
        <v>-0.37086758666426645</v>
      </c>
      <c r="AG25" s="169">
        <v>-2.9364628532731592E-2</v>
      </c>
      <c r="AH25" s="169">
        <v>0.24599294566682497</v>
      </c>
      <c r="AI25" s="223"/>
      <c r="AJ25" s="31"/>
    </row>
    <row r="26" spans="1:36" ht="4.5" customHeight="1" x14ac:dyDescent="0.25">
      <c r="A26" s="2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34"/>
      <c r="AC26" s="77"/>
      <c r="AD26" s="77"/>
      <c r="AE26" s="77"/>
      <c r="AF26" s="77"/>
      <c r="AG26" s="77"/>
      <c r="AH26" s="77"/>
      <c r="AI26" s="223"/>
      <c r="AJ26" s="31"/>
    </row>
    <row r="27" spans="1:36" ht="15.75" thickBot="1" x14ac:dyDescent="0.3">
      <c r="A27" s="39" t="s">
        <v>11</v>
      </c>
      <c r="B27" s="182">
        <v>34.15</v>
      </c>
      <c r="C27" s="182">
        <v>38</v>
      </c>
      <c r="D27" s="182">
        <v>50</v>
      </c>
      <c r="E27" s="182">
        <v>62.1</v>
      </c>
      <c r="F27" s="182">
        <v>114.83503187000002</v>
      </c>
      <c r="G27" s="182">
        <v>128.43339184999996</v>
      </c>
      <c r="H27" s="182">
        <v>135.87439451</v>
      </c>
      <c r="I27" s="182">
        <v>164.69580507181104</v>
      </c>
      <c r="J27" s="182">
        <v>156.87065337443786</v>
      </c>
      <c r="K27" s="182">
        <v>171.27354528716612</v>
      </c>
      <c r="L27" s="182">
        <v>174.95352969186141</v>
      </c>
      <c r="M27" s="182">
        <v>204.21412128640563</v>
      </c>
      <c r="N27" s="182">
        <v>190.74624059050123</v>
      </c>
      <c r="O27" s="182">
        <v>186.55</v>
      </c>
      <c r="P27" s="182">
        <v>193.87318941492501</v>
      </c>
      <c r="Q27" s="182">
        <v>219.94000188809193</v>
      </c>
      <c r="R27" s="182">
        <v>210.13475195295902</v>
      </c>
      <c r="S27" s="182">
        <v>212.02087572871088</v>
      </c>
      <c r="T27" s="182">
        <v>233.31708280455817</v>
      </c>
      <c r="U27" s="182">
        <v>246.78157997754084</v>
      </c>
      <c r="V27" s="202">
        <v>268.84395806023542</v>
      </c>
      <c r="W27" s="202">
        <v>287.28185818795453</v>
      </c>
      <c r="X27" s="202">
        <v>295.70290580707422</v>
      </c>
      <c r="Y27" s="202">
        <v>305.55801381843469</v>
      </c>
      <c r="Z27" s="202">
        <v>325.75428003375293</v>
      </c>
      <c r="AA27" s="202">
        <v>349.14354365786699</v>
      </c>
      <c r="AB27" s="175"/>
      <c r="AC27" s="202">
        <v>184.25</v>
      </c>
      <c r="AD27" s="202">
        <v>543.83862330181103</v>
      </c>
      <c r="AE27" s="202">
        <v>707.31184963987107</v>
      </c>
      <c r="AF27" s="202">
        <v>791.10943189351826</v>
      </c>
      <c r="AG27" s="202">
        <v>902.25429046376894</v>
      </c>
      <c r="AH27" s="202">
        <v>1157.3867358736989</v>
      </c>
      <c r="AI27" s="223"/>
      <c r="AJ27" s="31"/>
    </row>
    <row r="28" spans="1:36" s="2" customFormat="1" ht="15.75" thickBot="1" x14ac:dyDescent="0.3">
      <c r="A28" s="48" t="s">
        <v>9</v>
      </c>
      <c r="B28" s="173">
        <v>57.380999999999993</v>
      </c>
      <c r="C28" s="173">
        <v>247.86400000000006</v>
      </c>
      <c r="D28" s="173">
        <v>69.753999999999962</v>
      </c>
      <c r="E28" s="173">
        <v>314.45200000000017</v>
      </c>
      <c r="F28" s="173">
        <v>200.90603187000002</v>
      </c>
      <c r="G28" s="173">
        <v>214.25139184999998</v>
      </c>
      <c r="H28" s="173">
        <v>217.99939451000006</v>
      </c>
      <c r="I28" s="173">
        <v>0.89980507181070379</v>
      </c>
      <c r="J28" s="173">
        <v>284.31965337443791</v>
      </c>
      <c r="K28" s="173">
        <v>-93.998454712833819</v>
      </c>
      <c r="L28" s="173">
        <v>21.5475296918612</v>
      </c>
      <c r="M28" s="173">
        <v>101.74012128640601</v>
      </c>
      <c r="N28" s="173">
        <v>96.00924059050125</v>
      </c>
      <c r="O28" s="173">
        <v>74.916999999999987</v>
      </c>
      <c r="P28" s="173">
        <v>105.97092984656373</v>
      </c>
      <c r="Q28" s="173">
        <v>154.666886501004</v>
      </c>
      <c r="R28" s="173">
        <v>199.58888345905365</v>
      </c>
      <c r="S28" s="173">
        <v>254.95399115067286</v>
      </c>
      <c r="T28" s="173">
        <v>324.98496825921336</v>
      </c>
      <c r="U28" s="173">
        <v>388.14229727697295</v>
      </c>
      <c r="V28" s="199">
        <v>477.27470481467776</v>
      </c>
      <c r="W28" s="199">
        <v>691.83828848044789</v>
      </c>
      <c r="X28" s="199">
        <v>508.93275712635386</v>
      </c>
      <c r="Y28" s="199">
        <v>524.21546181400936</v>
      </c>
      <c r="Z28" s="199">
        <v>603.54959730761607</v>
      </c>
      <c r="AA28" s="199">
        <v>658.28644999177823</v>
      </c>
      <c r="AB28" s="172"/>
      <c r="AC28" s="199">
        <v>689.45100000000014</v>
      </c>
      <c r="AD28" s="199">
        <v>634.05662330181087</v>
      </c>
      <c r="AE28" s="199">
        <v>313.60884963987098</v>
      </c>
      <c r="AF28" s="199">
        <v>431.56405693806903</v>
      </c>
      <c r="AG28" s="199">
        <v>1167.6701401459127</v>
      </c>
      <c r="AH28" s="199">
        <v>2202.2612122354885</v>
      </c>
      <c r="AI28" s="223"/>
      <c r="AJ28" s="31"/>
    </row>
    <row r="29" spans="1:36" x14ac:dyDescent="0.25">
      <c r="A29" s="38" t="s">
        <v>10</v>
      </c>
      <c r="B29" s="166">
        <v>0.26030448470771828</v>
      </c>
      <c r="C29" s="166">
        <v>0.96089567398459408</v>
      </c>
      <c r="D29" s="166">
        <v>0.23053838781108488</v>
      </c>
      <c r="E29" s="166">
        <v>0.82952668872040847</v>
      </c>
      <c r="F29" s="166">
        <v>0.45336614111020601</v>
      </c>
      <c r="G29" s="166">
        <v>0.45219986544898871</v>
      </c>
      <c r="H29" s="166">
        <v>0.44630851573344266</v>
      </c>
      <c r="I29" s="166">
        <v>1.5552601162388846E-3</v>
      </c>
      <c r="J29" s="166">
        <v>0.47173854810544097</v>
      </c>
      <c r="K29" s="166">
        <v>-1.3954847119588143</v>
      </c>
      <c r="L29" s="166">
        <v>0.10755856345115984</v>
      </c>
      <c r="M29" s="166">
        <v>0.26368064276008052</v>
      </c>
      <c r="N29" s="166">
        <v>0.25826986762388027</v>
      </c>
      <c r="O29" s="166">
        <v>0.21826482421869303</v>
      </c>
      <c r="P29" s="166">
        <v>0.23790756741605001</v>
      </c>
      <c r="Q29" s="166">
        <v>0.28304283954882475</v>
      </c>
      <c r="R29" s="166">
        <v>0.3208884148791033</v>
      </c>
      <c r="S29" s="166">
        <v>0.36998271710465785</v>
      </c>
      <c r="T29" s="166">
        <v>0.42410120355742914</v>
      </c>
      <c r="U29" s="166">
        <v>0.45499803049081128</v>
      </c>
      <c r="V29" s="167">
        <v>0.48605126488755673</v>
      </c>
      <c r="W29" s="167">
        <v>0.66367523399212158</v>
      </c>
      <c r="X29" s="167">
        <v>0.46725820609885643</v>
      </c>
      <c r="Y29" s="167">
        <v>0.46342557593547606</v>
      </c>
      <c r="Z29" s="167">
        <v>0.47905004400949075</v>
      </c>
      <c r="AA29" s="167">
        <v>0.48486014823519036</v>
      </c>
      <c r="AB29" s="164"/>
      <c r="AC29" s="167">
        <v>0.59433740247044697</v>
      </c>
      <c r="AD29" s="167">
        <v>0.31959352911232553</v>
      </c>
      <c r="AE29" s="167">
        <v>0.24964007759628781</v>
      </c>
      <c r="AF29" s="167">
        <v>0.25284219908242811</v>
      </c>
      <c r="AG29" s="167">
        <v>0.39846236355004977</v>
      </c>
      <c r="AH29" s="167">
        <v>0.51882088841515661</v>
      </c>
      <c r="AI29" s="223"/>
      <c r="AJ29" s="31"/>
    </row>
    <row r="30" spans="1:36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37"/>
      <c r="AC30" s="217"/>
      <c r="AD30" s="217"/>
      <c r="AE30" s="217"/>
      <c r="AF30" s="217"/>
      <c r="AG30" s="217"/>
      <c r="AH30" s="217"/>
    </row>
    <row r="31" spans="1:36" x14ac:dyDescent="0.25">
      <c r="A31" s="52" t="s">
        <v>142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37"/>
      <c r="AC31" s="217"/>
      <c r="AD31" s="217"/>
      <c r="AE31" s="217"/>
      <c r="AF31" s="217"/>
      <c r="AG31" s="217"/>
      <c r="AH31" s="217"/>
    </row>
    <row r="32" spans="1:36" ht="17.25" x14ac:dyDescent="0.25">
      <c r="A32" s="52" t="s">
        <v>150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37"/>
      <c r="AC32" s="217"/>
      <c r="AD32" s="217"/>
      <c r="AE32" s="217"/>
      <c r="AF32" s="217"/>
      <c r="AG32" s="217"/>
      <c r="AH32" s="217"/>
    </row>
    <row r="33" spans="2:34" x14ac:dyDescent="0.2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37"/>
      <c r="AC33" s="217"/>
      <c r="AD33" s="217"/>
      <c r="AE33" s="217"/>
      <c r="AF33" s="217"/>
      <c r="AG33" s="217"/>
      <c r="AH33" s="217"/>
    </row>
    <row r="34" spans="2:34" x14ac:dyDescent="0.25">
      <c r="B34" s="37"/>
      <c r="C34" s="182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spans="2:34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2:34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2:34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2:34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2:34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2:34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2:34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2:34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2:34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2:34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2:34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2:34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2:34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spans="2:34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spans="2:34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2:34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2:34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2:34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2:34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2:34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2:34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 spans="2:34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2:34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 spans="2:34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spans="2:34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 spans="2:34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2:3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 spans="2:3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r="63" spans="2:3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spans="2:3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</row>
    <row r="65" spans="2:3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spans="2:3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spans="2:3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2:3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 spans="2:3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2:3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 spans="2:3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</row>
    <row r="72" spans="2:3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2:3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</row>
    <row r="74" spans="2:3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2:3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r="76" spans="2:3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</row>
    <row r="77" spans="2:34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</row>
    <row r="78" spans="2:34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r="79" spans="2:34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</row>
    <row r="80" spans="2:34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</row>
    <row r="81" spans="2:34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</row>
    <row r="82" spans="2:34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</row>
    <row r="83" spans="2:34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</row>
    <row r="84" spans="2:34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</row>
    <row r="85" spans="2:34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</row>
    <row r="86" spans="2:34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r="87" spans="2:34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</row>
    <row r="88" spans="2:34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2:34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 spans="2:34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</row>
    <row r="91" spans="2:34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</row>
    <row r="92" spans="2:34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</row>
    <row r="93" spans="2:34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</row>
    <row r="94" spans="2:34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</row>
    <row r="95" spans="2:34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</row>
    <row r="96" spans="2:34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</row>
    <row r="97" spans="2:34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</row>
    <row r="98" spans="2:34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</row>
    <row r="99" spans="2:34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</row>
    <row r="100" spans="2:34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</row>
    <row r="101" spans="2:34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</row>
    <row r="102" spans="2:34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 spans="2:34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</row>
    <row r="104" spans="2:34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</row>
    <row r="105" spans="2:34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</row>
    <row r="106" spans="2:34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</row>
    <row r="107" spans="2:34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</row>
    <row r="108" spans="2:34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</row>
    <row r="109" spans="2:34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</row>
    <row r="110" spans="2:34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</row>
    <row r="111" spans="2:34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</row>
    <row r="112" spans="2:34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</row>
    <row r="113" spans="2:34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</row>
    <row r="114" spans="2:34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</row>
    <row r="115" spans="2:34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</row>
    <row r="116" spans="2:34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</row>
    <row r="120" spans="2:34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</row>
    <row r="121" spans="2:34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</row>
    <row r="125" spans="2:34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</row>
    <row r="126" spans="2:34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</row>
    <row r="130" spans="2:34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 spans="2:34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</row>
    <row r="132" spans="2:34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</row>
    <row r="133" spans="2:34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</row>
    <row r="134" spans="2:34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</row>
    <row r="135" spans="2:34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</row>
    <row r="136" spans="2:34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</row>
    <row r="137" spans="2:34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</row>
    <row r="138" spans="2:34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</row>
    <row r="139" spans="2:34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</row>
    <row r="140" spans="2:34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</row>
    <row r="141" spans="2:34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</row>
    <row r="142" spans="2:34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</row>
    <row r="143" spans="2:34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</row>
    <row r="144" spans="2:34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</row>
    <row r="145" spans="2:34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</row>
    <row r="146" spans="2:34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</row>
    <row r="147" spans="2:34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</row>
    <row r="148" spans="2:34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</row>
    <row r="149" spans="2:34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</row>
    <row r="150" spans="2:34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</row>
    <row r="151" spans="2:34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</row>
    <row r="152" spans="2:34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</row>
    <row r="153" spans="2:34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</row>
    <row r="154" spans="2:34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</row>
    <row r="155" spans="2:34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</row>
    <row r="156" spans="2:34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</row>
    <row r="157" spans="2:34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</row>
    <row r="158" spans="2:34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</row>
    <row r="159" spans="2:34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</row>
    <row r="160" spans="2:34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</row>
    <row r="161" spans="2:34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</row>
    <row r="162" spans="2:34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</row>
    <row r="163" spans="2:34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</row>
    <row r="164" spans="2:34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</row>
    <row r="165" spans="2:34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</row>
    <row r="166" spans="2:34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</row>
    <row r="167" spans="2:34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</row>
    <row r="168" spans="2:34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</row>
    <row r="169" spans="2:34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</row>
    <row r="170" spans="2:34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</row>
    <row r="171" spans="2:34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</row>
    <row r="172" spans="2:34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</row>
    <row r="173" spans="2:34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</row>
    <row r="174" spans="2:34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</row>
    <row r="175" spans="2:34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</row>
    <row r="176" spans="2:34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</row>
    <row r="177" spans="2:34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</row>
    <row r="178" spans="2:34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</row>
    <row r="179" spans="2:34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</row>
    <row r="180" spans="2:34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</row>
    <row r="181" spans="2:34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</row>
    <row r="182" spans="2:34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</row>
    <row r="183" spans="2:34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</row>
    <row r="184" spans="2:34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</row>
    <row r="185" spans="2:34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</row>
    <row r="186" spans="2:34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</row>
    <row r="187" spans="2:34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</row>
    <row r="188" spans="2:34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</row>
    <row r="189" spans="2:34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</row>
    <row r="190" spans="2:34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</row>
    <row r="191" spans="2:34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</row>
    <row r="192" spans="2:34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</row>
    <row r="193" spans="2:34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</row>
    <row r="194" spans="2:34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</row>
    <row r="195" spans="2:34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</row>
    <row r="196" spans="2:34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</row>
    <row r="197" spans="2:34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A814-6325-4089-976B-89180929EF9A}">
  <sheetPr codeName="Sheet13"/>
  <dimension ref="A1:AA55"/>
  <sheetViews>
    <sheetView showGridLines="0" zoomScaleNormal="100" workbookViewId="0">
      <pane xSplit="1" ySplit="1" topLeftCell="S2" activePane="bottomRight" state="frozen"/>
      <selection activeCell="Z11" sqref="Z11"/>
      <selection pane="topRight" activeCell="Z11" sqref="Z11"/>
      <selection pane="bottomLeft" activeCell="Z11" sqref="Z11"/>
      <selection pane="bottomRight" activeCell="AA6" sqref="AA6"/>
    </sheetView>
  </sheetViews>
  <sheetFormatPr defaultColWidth="9.140625" defaultRowHeight="11.25" x14ac:dyDescent="0.15"/>
  <cols>
    <col min="1" max="1" width="40.42578125" style="51" customWidth="1"/>
    <col min="2" max="5" width="9.85546875" style="69" customWidth="1"/>
    <col min="6" max="7" width="9.85546875" style="69" bestFit="1" customWidth="1"/>
    <col min="8" max="8" width="11.85546875" style="69" bestFit="1" customWidth="1"/>
    <col min="9" max="9" width="9.85546875" style="69" bestFit="1" customWidth="1"/>
    <col min="10" max="13" width="9.85546875" style="69" customWidth="1"/>
    <col min="14" max="21" width="9.7109375" style="69" customWidth="1"/>
    <col min="22" max="22" width="9.7109375" style="228" customWidth="1"/>
    <col min="23" max="27" width="9.7109375" style="69" customWidth="1"/>
    <col min="28" max="16384" width="9.140625" style="51"/>
  </cols>
  <sheetData>
    <row r="1" spans="1:27" s="52" customFormat="1" ht="24.75" customHeight="1" thickBot="1" x14ac:dyDescent="0.3">
      <c r="A1" s="32" t="s">
        <v>151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</row>
    <row r="2" spans="1:27" ht="12" thickTop="1" x14ac:dyDescent="0.15"/>
    <row r="3" spans="1:27" s="79" customFormat="1" ht="15" customHeight="1" thickBot="1" x14ac:dyDescent="0.2">
      <c r="A3" s="26" t="s">
        <v>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229"/>
      <c r="W3" s="74"/>
      <c r="X3" s="74"/>
      <c r="Y3" s="74"/>
      <c r="Z3" s="74"/>
      <c r="AA3" s="74"/>
    </row>
    <row r="4" spans="1:27" s="79" customFormat="1" ht="15" customHeight="1" thickBot="1" x14ac:dyDescent="0.2">
      <c r="A4" s="89" t="s">
        <v>16</v>
      </c>
      <c r="B4" s="80">
        <v>664</v>
      </c>
      <c r="C4" s="80">
        <v>763</v>
      </c>
      <c r="D4" s="80">
        <v>903</v>
      </c>
      <c r="E4" s="80">
        <f>SUM(E5:E8)</f>
        <v>894.40699999999993</v>
      </c>
      <c r="F4" s="106">
        <v>738.00599999999997</v>
      </c>
      <c r="G4" s="106">
        <v>1438.327</v>
      </c>
      <c r="H4" s="106">
        <v>998.38300000000004</v>
      </c>
      <c r="I4" s="106">
        <v>1633.7049999999999</v>
      </c>
      <c r="J4" s="106">
        <v>1687.7639999999999</v>
      </c>
      <c r="K4" s="106">
        <v>1403.902</v>
      </c>
      <c r="L4" s="106">
        <v>1108.126</v>
      </c>
      <c r="M4" s="106">
        <v>1311.049</v>
      </c>
      <c r="N4" s="106">
        <v>1227.7139999999999</v>
      </c>
      <c r="O4" s="106">
        <v>1218.9490000000001</v>
      </c>
      <c r="P4" s="106">
        <v>3787.7060000000001</v>
      </c>
      <c r="Q4" s="106">
        <v>4169.9521447543229</v>
      </c>
      <c r="R4" s="106">
        <v>3964.231045198228</v>
      </c>
      <c r="S4" s="106">
        <v>3259.2786748013641</v>
      </c>
      <c r="T4" s="106">
        <v>3263.0387210088143</v>
      </c>
      <c r="U4" s="106">
        <v>3516.1581205717052</v>
      </c>
      <c r="V4" s="235">
        <v>3430.0875161866038</v>
      </c>
      <c r="W4" s="106">
        <v>3346.614</v>
      </c>
      <c r="X4" s="106">
        <v>3471.321864369093</v>
      </c>
      <c r="Y4" s="106">
        <v>3346.1333805577592</v>
      </c>
      <c r="Z4" s="106">
        <v>3238.8718561347223</v>
      </c>
      <c r="AA4" s="106">
        <v>3706.5142597526769</v>
      </c>
    </row>
    <row r="5" spans="1:27" ht="15" customHeight="1" thickTop="1" x14ac:dyDescent="0.15">
      <c r="A5" s="51" t="s">
        <v>17</v>
      </c>
      <c r="B5" s="81">
        <v>492</v>
      </c>
      <c r="C5" s="83">
        <v>586</v>
      </c>
      <c r="D5" s="81">
        <v>677</v>
      </c>
      <c r="E5" s="81">
        <v>666.78</v>
      </c>
      <c r="F5" s="81">
        <v>522.57600000000002</v>
      </c>
      <c r="G5" s="81">
        <v>1211.5999999999999</v>
      </c>
      <c r="H5" s="81">
        <v>737.92499999999995</v>
      </c>
      <c r="I5" s="81">
        <v>1351.3810000000001</v>
      </c>
      <c r="J5" s="81">
        <v>1346.48</v>
      </c>
      <c r="K5" s="81">
        <v>1162.6300000000001</v>
      </c>
      <c r="L5" s="81">
        <v>798.10500000000002</v>
      </c>
      <c r="M5" s="81">
        <v>1019.611</v>
      </c>
      <c r="N5" s="81">
        <v>863.12300000000005</v>
      </c>
      <c r="O5" s="81">
        <v>791.99900000000002</v>
      </c>
      <c r="P5" s="81">
        <v>1760.194</v>
      </c>
      <c r="Q5" s="81">
        <v>1957.8275448968575</v>
      </c>
      <c r="R5" s="81">
        <v>1611.6544798593602</v>
      </c>
      <c r="S5" s="81">
        <v>1149.6169191114691</v>
      </c>
      <c r="T5" s="81">
        <v>1131.446117143277</v>
      </c>
      <c r="U5" s="81">
        <v>1251.4176175730172</v>
      </c>
      <c r="V5" s="234">
        <v>1337.0763833800006</v>
      </c>
      <c r="W5" s="81">
        <v>1204.5928341631113</v>
      </c>
      <c r="X5" s="81">
        <v>1314.2954207071446</v>
      </c>
      <c r="Y5" s="81">
        <v>1103.4329222239257</v>
      </c>
      <c r="Z5" s="81">
        <v>961.82032776538449</v>
      </c>
      <c r="AA5" s="81">
        <v>1434.7544320388149</v>
      </c>
    </row>
    <row r="6" spans="1:27" ht="15" customHeight="1" x14ac:dyDescent="0.15">
      <c r="A6" s="51" t="s">
        <v>69</v>
      </c>
      <c r="B6" s="81">
        <v>0</v>
      </c>
      <c r="C6" s="81">
        <v>0</v>
      </c>
      <c r="D6" s="81">
        <v>25.030999999999999</v>
      </c>
      <c r="E6" s="81">
        <v>25.414000000000001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44.688000000000002</v>
      </c>
      <c r="P6" s="81">
        <v>1563.7080000000001</v>
      </c>
      <c r="Q6" s="81">
        <v>1761.8011704749997</v>
      </c>
      <c r="R6" s="81">
        <v>1880.7502828076322</v>
      </c>
      <c r="S6" s="81">
        <v>1614.0542167857488</v>
      </c>
      <c r="T6" s="81">
        <v>1579.1144318159998</v>
      </c>
      <c r="U6" s="81">
        <v>1671.4168882500001</v>
      </c>
      <c r="V6" s="234">
        <v>1434.5174253599982</v>
      </c>
      <c r="W6" s="81">
        <v>1472.8469444800003</v>
      </c>
      <c r="X6" s="81">
        <v>1452.7158610699978</v>
      </c>
      <c r="Y6" s="81">
        <v>1509.8803918000017</v>
      </c>
      <c r="Z6" s="81">
        <v>1375.559102890001</v>
      </c>
      <c r="AA6" s="81">
        <v>1379.8290377599965</v>
      </c>
    </row>
    <row r="7" spans="1:27" ht="15" customHeight="1" x14ac:dyDescent="0.15">
      <c r="A7" s="51" t="s">
        <v>70</v>
      </c>
      <c r="B7" s="81">
        <v>104</v>
      </c>
      <c r="C7" s="83">
        <v>104</v>
      </c>
      <c r="D7" s="81">
        <v>128</v>
      </c>
      <c r="E7" s="81">
        <v>105.553</v>
      </c>
      <c r="F7" s="81">
        <v>125.642</v>
      </c>
      <c r="G7" s="81">
        <v>124.669</v>
      </c>
      <c r="H7" s="81">
        <v>154.255</v>
      </c>
      <c r="I7" s="81">
        <v>137.04300000000001</v>
      </c>
      <c r="J7" s="81">
        <v>169.83099999999999</v>
      </c>
      <c r="K7" s="81">
        <v>77.724999999999994</v>
      </c>
      <c r="L7" s="81">
        <v>153.691</v>
      </c>
      <c r="M7" s="81">
        <v>154.22</v>
      </c>
      <c r="N7" s="81">
        <v>184.45099999999999</v>
      </c>
      <c r="O7" s="81">
        <v>150.37700000000001</v>
      </c>
      <c r="P7" s="81">
        <v>204.49799999999999</v>
      </c>
      <c r="Q7" s="81">
        <v>195.77667861265331</v>
      </c>
      <c r="R7" s="81">
        <v>217.71638038457414</v>
      </c>
      <c r="S7" s="81">
        <v>185.46227099810832</v>
      </c>
      <c r="T7" s="81">
        <v>208.72740116516047</v>
      </c>
      <c r="U7" s="81">
        <v>271.72751978036086</v>
      </c>
      <c r="V7" s="234">
        <v>301.49650703914438</v>
      </c>
      <c r="W7" s="81">
        <v>310.23621358523781</v>
      </c>
      <c r="X7" s="81">
        <v>350.07483302351528</v>
      </c>
      <c r="Y7" s="81">
        <v>349.00687712237794</v>
      </c>
      <c r="Z7" s="81">
        <v>448.63200003423913</v>
      </c>
      <c r="AA7" s="81">
        <v>458.78788476713925</v>
      </c>
    </row>
    <row r="8" spans="1:27" ht="15" customHeight="1" x14ac:dyDescent="0.15">
      <c r="A8" s="51" t="s">
        <v>14</v>
      </c>
      <c r="B8" s="81">
        <v>68</v>
      </c>
      <c r="C8" s="81">
        <v>73</v>
      </c>
      <c r="D8" s="81">
        <v>72.969000000000051</v>
      </c>
      <c r="E8" s="81">
        <v>96.66</v>
      </c>
      <c r="F8" s="81">
        <v>89.787999999999897</v>
      </c>
      <c r="G8" s="81">
        <v>102.05800000000001</v>
      </c>
      <c r="H8" s="81">
        <v>106.20300000000006</v>
      </c>
      <c r="I8" s="81">
        <v>145.28099999999989</v>
      </c>
      <c r="J8" s="81">
        <v>171.45299999999992</v>
      </c>
      <c r="K8" s="81">
        <v>163.54700000000011</v>
      </c>
      <c r="L8" s="81">
        <v>156.32999999999987</v>
      </c>
      <c r="M8" s="81">
        <v>137.21800000000013</v>
      </c>
      <c r="N8" s="81">
        <v>180.13999999999979</v>
      </c>
      <c r="O8" s="81">
        <v>231.88499999999999</v>
      </c>
      <c r="P8" s="81">
        <v>259.30599999999998</v>
      </c>
      <c r="Q8" s="81">
        <v>254.54675076981223</v>
      </c>
      <c r="R8" s="81">
        <v>254.109902146661</v>
      </c>
      <c r="S8" s="81">
        <v>310.14526790603782</v>
      </c>
      <c r="T8" s="81">
        <v>343.75077088437746</v>
      </c>
      <c r="U8" s="81">
        <v>321.59609496832707</v>
      </c>
      <c r="V8" s="234">
        <v>356.99720040746035</v>
      </c>
      <c r="W8" s="81">
        <v>358.9380077716504</v>
      </c>
      <c r="X8" s="81">
        <v>354.23574956843549</v>
      </c>
      <c r="Y8" s="81">
        <v>383.813189411454</v>
      </c>
      <c r="Z8" s="81">
        <v>452.86042544509746</v>
      </c>
      <c r="AA8" s="81">
        <v>433.14290518672669</v>
      </c>
    </row>
    <row r="9" spans="1:27" s="79" customFormat="1" ht="15" customHeight="1" thickBot="1" x14ac:dyDescent="0.2">
      <c r="A9" s="90" t="s">
        <v>19</v>
      </c>
      <c r="B9" s="82">
        <v>39</v>
      </c>
      <c r="C9" s="82">
        <v>53</v>
      </c>
      <c r="D9" s="82">
        <v>66</v>
      </c>
      <c r="E9" s="139">
        <f>SUM(E10:E14)</f>
        <v>85.233000000000004</v>
      </c>
      <c r="F9" s="82">
        <v>90.138999999999996</v>
      </c>
      <c r="G9" s="82">
        <v>97.661000000000001</v>
      </c>
      <c r="H9" s="82">
        <v>120.864</v>
      </c>
      <c r="I9" s="82">
        <v>141.684</v>
      </c>
      <c r="J9" s="82">
        <v>160.36699999999999</v>
      </c>
      <c r="K9" s="82">
        <v>207.995</v>
      </c>
      <c r="L9" s="82">
        <v>230.239</v>
      </c>
      <c r="M9" s="82">
        <v>321.43299999999999</v>
      </c>
      <c r="N9" s="82">
        <v>376.64499999999998</v>
      </c>
      <c r="O9" s="82">
        <v>312.56700000000001</v>
      </c>
      <c r="P9" s="82">
        <v>316.71899999999999</v>
      </c>
      <c r="Q9" s="82">
        <v>297.09167263972523</v>
      </c>
      <c r="R9" s="82">
        <v>315.28742900711927</v>
      </c>
      <c r="S9" s="82">
        <v>373.10859273385392</v>
      </c>
      <c r="T9" s="82">
        <v>399.54502803043761</v>
      </c>
      <c r="U9" s="82">
        <v>444.60804763274126</v>
      </c>
      <c r="V9" s="237">
        <v>499.08600728871653</v>
      </c>
      <c r="W9" s="82">
        <v>495.31755912630666</v>
      </c>
      <c r="X9" s="82">
        <v>501.64003875564475</v>
      </c>
      <c r="Y9" s="82">
        <v>1090.0171051509155</v>
      </c>
      <c r="Z9" s="82">
        <v>1182.8483220842211</v>
      </c>
      <c r="AA9" s="82">
        <v>1243.2730075599129</v>
      </c>
    </row>
    <row r="10" spans="1:27" ht="15" customHeight="1" thickTop="1" x14ac:dyDescent="0.15">
      <c r="A10" s="51" t="s">
        <v>18</v>
      </c>
      <c r="B10" s="81">
        <v>10</v>
      </c>
      <c r="C10" s="81">
        <v>15</v>
      </c>
      <c r="D10" s="81">
        <v>21</v>
      </c>
      <c r="E10" s="81">
        <v>25</v>
      </c>
      <c r="F10" s="81">
        <v>32.843000000000004</v>
      </c>
      <c r="G10" s="81">
        <v>46.58</v>
      </c>
      <c r="H10" s="81">
        <v>60.100999999999999</v>
      </c>
      <c r="I10" s="81">
        <v>41.442</v>
      </c>
      <c r="J10" s="81">
        <v>37.598999999999997</v>
      </c>
      <c r="K10" s="81">
        <v>38.877000000000002</v>
      </c>
      <c r="L10" s="81">
        <v>43.353999999999999</v>
      </c>
      <c r="M10" s="81">
        <v>54.795000000000002</v>
      </c>
      <c r="N10" s="81">
        <v>64.009</v>
      </c>
      <c r="O10" s="81">
        <v>26.942</v>
      </c>
      <c r="P10" s="81">
        <v>28.782</v>
      </c>
      <c r="Q10" s="81">
        <v>31.491173814763993</v>
      </c>
      <c r="R10" s="81">
        <v>32.327192076643996</v>
      </c>
      <c r="S10" s="81">
        <v>46.023760784427914</v>
      </c>
      <c r="T10" s="81">
        <v>47.972844648465994</v>
      </c>
      <c r="U10" s="81">
        <v>52.493865950562501</v>
      </c>
      <c r="V10" s="234">
        <v>56.712432821899661</v>
      </c>
      <c r="W10" s="81">
        <v>36.602486424275995</v>
      </c>
      <c r="X10" s="81">
        <v>31.055240551187996</v>
      </c>
      <c r="Y10" s="81">
        <v>33.288904678343989</v>
      </c>
      <c r="Z10" s="81">
        <v>32.834110782644998</v>
      </c>
      <c r="AA10" s="81">
        <v>34.449207088183996</v>
      </c>
    </row>
    <row r="11" spans="1:27" ht="15" customHeight="1" x14ac:dyDescent="0.15">
      <c r="A11" s="51" t="s">
        <v>69</v>
      </c>
      <c r="B11" s="81">
        <v>0</v>
      </c>
      <c r="C11" s="81">
        <v>8</v>
      </c>
      <c r="D11" s="81">
        <v>12</v>
      </c>
      <c r="E11" s="81">
        <v>16.719000000000001</v>
      </c>
      <c r="F11" s="81">
        <v>12.888</v>
      </c>
      <c r="G11" s="81">
        <v>4.8040000000000003</v>
      </c>
      <c r="H11" s="81">
        <v>5.61</v>
      </c>
      <c r="I11" s="81">
        <v>5.3360000000000003</v>
      </c>
      <c r="J11" s="81">
        <v>8.9849999999999994</v>
      </c>
      <c r="K11" s="81">
        <v>42.899000000000001</v>
      </c>
      <c r="L11" s="81">
        <v>42.103000000000002</v>
      </c>
      <c r="M11" s="81">
        <v>60.036999999999999</v>
      </c>
      <c r="N11" s="81">
        <v>72.790000000000006</v>
      </c>
      <c r="O11" s="81">
        <v>73.513999999999996</v>
      </c>
      <c r="P11" s="81">
        <v>75.14</v>
      </c>
      <c r="Q11" s="81">
        <v>10.936963539999933</v>
      </c>
      <c r="R11" s="81">
        <v>32.183651814440118</v>
      </c>
      <c r="S11" s="81">
        <v>41.043654468511981</v>
      </c>
      <c r="T11" s="81">
        <v>40.15350179537603</v>
      </c>
      <c r="U11" s="81">
        <v>47.21240320809612</v>
      </c>
      <c r="V11" s="234">
        <v>66.001130745109009</v>
      </c>
      <c r="W11" s="81">
        <v>67.495187434873131</v>
      </c>
      <c r="X11" s="81">
        <v>68.300131528199003</v>
      </c>
      <c r="Y11" s="81">
        <v>84.209950721215975</v>
      </c>
      <c r="Z11" s="81">
        <v>111.99958990350402</v>
      </c>
      <c r="AA11" s="81">
        <v>125.128668211536</v>
      </c>
    </row>
    <row r="12" spans="1:27" ht="15" customHeight="1" x14ac:dyDescent="0.15">
      <c r="A12" s="51" t="s">
        <v>71</v>
      </c>
      <c r="B12" s="81">
        <v>15</v>
      </c>
      <c r="C12" s="81">
        <v>15</v>
      </c>
      <c r="D12" s="81">
        <v>18</v>
      </c>
      <c r="E12" s="81">
        <v>23.042999999999999</v>
      </c>
      <c r="F12" s="81">
        <v>31.934999999999999</v>
      </c>
      <c r="G12" s="81">
        <v>32.198999999999998</v>
      </c>
      <c r="H12" s="81">
        <v>39.622</v>
      </c>
      <c r="I12" s="81">
        <v>39.844000000000001</v>
      </c>
      <c r="J12" s="81">
        <v>48.715000000000003</v>
      </c>
      <c r="K12" s="81">
        <v>59.683</v>
      </c>
      <c r="L12" s="81">
        <v>71.971999999999994</v>
      </c>
      <c r="M12" s="81">
        <v>117.127</v>
      </c>
      <c r="N12" s="81">
        <v>130.22300000000001</v>
      </c>
      <c r="O12" s="81">
        <v>126.645</v>
      </c>
      <c r="P12" s="81">
        <v>132.48099999999999</v>
      </c>
      <c r="Q12" s="81">
        <v>150.08142293966637</v>
      </c>
      <c r="R12" s="81">
        <v>142.86641191645111</v>
      </c>
      <c r="S12" s="81">
        <v>167.63913387630407</v>
      </c>
      <c r="T12" s="81">
        <v>190.84221332656222</v>
      </c>
      <c r="U12" s="81">
        <v>204.561948575993</v>
      </c>
      <c r="V12" s="234">
        <v>233.83645357220399</v>
      </c>
      <c r="W12" s="81">
        <v>225.02887050299546</v>
      </c>
      <c r="X12" s="81">
        <v>233.24154781063268</v>
      </c>
      <c r="Y12" s="81">
        <v>798.25779607029051</v>
      </c>
      <c r="Z12" s="81">
        <v>820.29743478746104</v>
      </c>
      <c r="AA12" s="81">
        <v>849.80288878068882</v>
      </c>
    </row>
    <row r="13" spans="1:27" ht="15" customHeight="1" x14ac:dyDescent="0.15">
      <c r="A13" s="51" t="s">
        <v>36</v>
      </c>
      <c r="B13" s="81">
        <v>3</v>
      </c>
      <c r="C13" s="81">
        <v>4</v>
      </c>
      <c r="D13" s="81">
        <v>4</v>
      </c>
      <c r="E13" s="81">
        <v>1.369</v>
      </c>
      <c r="F13" s="81">
        <v>1.4910000000000001</v>
      </c>
      <c r="G13" s="81">
        <v>1.9450000000000001</v>
      </c>
      <c r="H13" s="81">
        <v>2.379</v>
      </c>
      <c r="I13" s="81">
        <v>43.328000000000003</v>
      </c>
      <c r="J13" s="81">
        <v>55.036999999999999</v>
      </c>
      <c r="K13" s="81">
        <v>56.161000000000001</v>
      </c>
      <c r="L13" s="81">
        <v>56.198999999999998</v>
      </c>
      <c r="M13" s="81">
        <v>53.543999999999997</v>
      </c>
      <c r="N13" s="81">
        <v>57.237000000000002</v>
      </c>
      <c r="O13" s="81">
        <v>57.747</v>
      </c>
      <c r="P13" s="81">
        <v>58.576999999999998</v>
      </c>
      <c r="Q13" s="81">
        <v>67.882935439999997</v>
      </c>
      <c r="R13" s="81">
        <v>68.092358170000026</v>
      </c>
      <c r="S13" s="81">
        <v>78.09221684000002</v>
      </c>
      <c r="T13" s="81">
        <v>77.56499124530842</v>
      </c>
      <c r="U13" s="81">
        <v>79.840422103153685</v>
      </c>
      <c r="V13" s="234">
        <v>82.66545121509192</v>
      </c>
      <c r="W13" s="81">
        <v>94.628705534016035</v>
      </c>
      <c r="X13" s="81">
        <v>98.985960387680024</v>
      </c>
      <c r="Y13" s="81">
        <v>100.93568010106503</v>
      </c>
      <c r="Z13" s="81">
        <v>101.62299659352296</v>
      </c>
      <c r="AA13" s="81">
        <v>104.69979468</v>
      </c>
    </row>
    <row r="14" spans="1:27" ht="15" customHeight="1" x14ac:dyDescent="0.15">
      <c r="A14" s="51" t="s">
        <v>35</v>
      </c>
      <c r="B14" s="81">
        <v>11</v>
      </c>
      <c r="C14" s="81">
        <v>11</v>
      </c>
      <c r="D14" s="81">
        <v>11</v>
      </c>
      <c r="E14" s="81">
        <v>19.102</v>
      </c>
      <c r="F14" s="81">
        <v>10.981999999999996</v>
      </c>
      <c r="G14" s="81">
        <v>12.133000000000003</v>
      </c>
      <c r="H14" s="81">
        <v>13.152000000000006</v>
      </c>
      <c r="I14" s="81">
        <v>11.733999999999988</v>
      </c>
      <c r="J14" s="81">
        <v>10.030999999999999</v>
      </c>
      <c r="K14" s="81">
        <v>10.375</v>
      </c>
      <c r="L14" s="81">
        <v>16.61099999999999</v>
      </c>
      <c r="M14" s="81">
        <v>35.929999999999978</v>
      </c>
      <c r="N14" s="81">
        <v>52.385999999999932</v>
      </c>
      <c r="O14" s="81">
        <v>27.719000000000001</v>
      </c>
      <c r="P14" s="81">
        <v>21.739000000000001</v>
      </c>
      <c r="Q14" s="81">
        <v>36.699176905294983</v>
      </c>
      <c r="R14" s="81">
        <v>39.817815029584033</v>
      </c>
      <c r="S14" s="81">
        <v>40.309826764609994</v>
      </c>
      <c r="T14" s="81">
        <v>43.011477014724989</v>
      </c>
      <c r="U14" s="81">
        <v>60.499407794935976</v>
      </c>
      <c r="V14" s="234">
        <v>59.870538934411954</v>
      </c>
      <c r="W14" s="81">
        <v>71.562309230146013</v>
      </c>
      <c r="X14" s="81">
        <v>70.057158477945038</v>
      </c>
      <c r="Y14" s="81">
        <v>73.324773580000027</v>
      </c>
      <c r="Z14" s="81">
        <v>116.09419001708798</v>
      </c>
      <c r="AA14" s="81">
        <v>129.19244879950395</v>
      </c>
    </row>
    <row r="15" spans="1:27" s="79" customFormat="1" ht="15" customHeight="1" thickBot="1" x14ac:dyDescent="0.2">
      <c r="A15" s="90" t="s">
        <v>37</v>
      </c>
      <c r="B15" s="139">
        <v>1268</v>
      </c>
      <c r="C15" s="139">
        <v>1867</v>
      </c>
      <c r="D15" s="139">
        <v>2015</v>
      </c>
      <c r="E15" s="139">
        <f>SUM(E16:E20)</f>
        <v>2869.2950000000001</v>
      </c>
      <c r="F15" s="82">
        <v>4804.7349999999997</v>
      </c>
      <c r="G15" s="82">
        <v>4831.7569999999996</v>
      </c>
      <c r="H15" s="82">
        <v>5157.7209999999995</v>
      </c>
      <c r="I15" s="82">
        <v>5638.6279999999997</v>
      </c>
      <c r="J15" s="82">
        <v>6197.6120000000001</v>
      </c>
      <c r="K15" s="82">
        <v>6408.4849999999997</v>
      </c>
      <c r="L15" s="82">
        <v>6607.942</v>
      </c>
      <c r="M15" s="82">
        <v>6861.5079999999998</v>
      </c>
      <c r="N15" s="82">
        <v>6936.0630000000001</v>
      </c>
      <c r="O15" s="82">
        <v>6351.3350000000009</v>
      </c>
      <c r="P15" s="82">
        <v>6790.1530000000002</v>
      </c>
      <c r="Q15" s="82">
        <v>7187.3577026149378</v>
      </c>
      <c r="R15" s="82">
        <v>6846.2596116133218</v>
      </c>
      <c r="S15" s="82">
        <v>7187.2237062769336</v>
      </c>
      <c r="T15" s="82">
        <v>7442.7084862576858</v>
      </c>
      <c r="U15" s="82">
        <v>8088.7842013626714</v>
      </c>
      <c r="V15" s="237">
        <v>8509.1284360573973</v>
      </c>
      <c r="W15" s="82">
        <v>8814.7146332131488</v>
      </c>
      <c r="X15" s="82">
        <v>9222.3861288277785</v>
      </c>
      <c r="Y15" s="82">
        <v>9794.0261098712726</v>
      </c>
      <c r="Z15" s="82">
        <v>10325.051838919113</v>
      </c>
      <c r="AA15" s="82">
        <v>11056.686975501409</v>
      </c>
    </row>
    <row r="16" spans="1:27" ht="15" customHeight="1" thickTop="1" x14ac:dyDescent="0.15">
      <c r="A16" s="51" t="s">
        <v>20</v>
      </c>
      <c r="B16" s="81">
        <v>804</v>
      </c>
      <c r="C16" s="83">
        <v>705</v>
      </c>
      <c r="D16" s="81">
        <v>1171</v>
      </c>
      <c r="E16" s="81">
        <v>1722.5650000000001</v>
      </c>
      <c r="F16" s="81">
        <v>1582.076</v>
      </c>
      <c r="G16" s="81">
        <v>1674.627</v>
      </c>
      <c r="H16" s="81">
        <v>1834.297</v>
      </c>
      <c r="I16" s="81">
        <v>2094.2420000000002</v>
      </c>
      <c r="J16" s="81">
        <v>2352.944</v>
      </c>
      <c r="K16" s="81">
        <v>2376.9659999999999</v>
      </c>
      <c r="L16" s="81">
        <v>2404.1979999999999</v>
      </c>
      <c r="M16" s="81">
        <v>2425.1320000000001</v>
      </c>
      <c r="N16" s="81">
        <v>2460.9859999999999</v>
      </c>
      <c r="O16" s="81">
        <v>2266.96</v>
      </c>
      <c r="P16" s="81">
        <v>2462.1489999999999</v>
      </c>
      <c r="Q16" s="81">
        <v>2697.0118433315183</v>
      </c>
      <c r="R16" s="81">
        <v>2635.3971614201942</v>
      </c>
      <c r="S16" s="81">
        <v>2858.8253859051724</v>
      </c>
      <c r="T16" s="81">
        <v>2959.3585806069595</v>
      </c>
      <c r="U16" s="81">
        <v>3132.0193008641791</v>
      </c>
      <c r="V16" s="234">
        <v>3446.7031486986143</v>
      </c>
      <c r="W16" s="81">
        <v>3504.473368166914</v>
      </c>
      <c r="X16" s="81">
        <v>3709.5161522151429</v>
      </c>
      <c r="Y16" s="81">
        <v>4044.553554057115</v>
      </c>
      <c r="Z16" s="81">
        <v>4256.8315415772086</v>
      </c>
      <c r="AA16" s="81">
        <v>4603.3842101363671</v>
      </c>
    </row>
    <row r="17" spans="1:27" ht="15" customHeight="1" x14ac:dyDescent="0.15">
      <c r="A17" s="51" t="s">
        <v>72</v>
      </c>
      <c r="B17" s="84">
        <v>0</v>
      </c>
      <c r="C17" s="83">
        <v>0</v>
      </c>
      <c r="D17" s="84">
        <v>0</v>
      </c>
      <c r="E17" s="84">
        <v>0</v>
      </c>
      <c r="F17" s="84">
        <v>2036.826</v>
      </c>
      <c r="G17" s="84">
        <v>1994.857</v>
      </c>
      <c r="H17" s="84">
        <v>2126.7280000000001</v>
      </c>
      <c r="I17" s="84">
        <v>2331.096</v>
      </c>
      <c r="J17" s="84">
        <v>2443.9490000000001</v>
      </c>
      <c r="K17" s="84">
        <v>2505.3159999999998</v>
      </c>
      <c r="L17" s="84">
        <v>2542.3510000000001</v>
      </c>
      <c r="M17" s="84">
        <v>2726.8879999999999</v>
      </c>
      <c r="N17" s="84">
        <v>2703.241</v>
      </c>
      <c r="O17" s="84">
        <v>2463.6950000000002</v>
      </c>
      <c r="P17" s="81">
        <v>2658.7930000000001</v>
      </c>
      <c r="Q17" s="81">
        <v>2810.4047951459688</v>
      </c>
      <c r="R17" s="81">
        <v>2660.1120620233692</v>
      </c>
      <c r="S17" s="81">
        <v>2719.6296474298624</v>
      </c>
      <c r="T17" s="81">
        <v>2887.5907688753464</v>
      </c>
      <c r="U17" s="81">
        <v>3067.3689099881276</v>
      </c>
      <c r="V17" s="234">
        <v>3292.8882849261454</v>
      </c>
      <c r="W17" s="81">
        <v>3397.5512677484526</v>
      </c>
      <c r="X17" s="81">
        <v>3557.0698514680626</v>
      </c>
      <c r="Y17" s="81">
        <v>3755.0194975651671</v>
      </c>
      <c r="Z17" s="81">
        <v>3997.964787325247</v>
      </c>
      <c r="AA17" s="81">
        <v>4288.9098411808473</v>
      </c>
    </row>
    <row r="18" spans="1:27" ht="15" customHeight="1" x14ac:dyDescent="0.15">
      <c r="A18" s="51" t="s">
        <v>21</v>
      </c>
      <c r="B18" s="84">
        <v>308</v>
      </c>
      <c r="C18" s="83">
        <v>1052</v>
      </c>
      <c r="D18" s="84">
        <v>722</v>
      </c>
      <c r="E18" s="84">
        <v>1146.73</v>
      </c>
      <c r="F18" s="84">
        <v>1165.654</v>
      </c>
      <c r="G18" s="84">
        <v>1141.2180000000001</v>
      </c>
      <c r="H18" s="84">
        <v>1170.239</v>
      </c>
      <c r="I18" s="84">
        <v>1185.8599999999999</v>
      </c>
      <c r="J18" s="84">
        <v>1251.4190000000001</v>
      </c>
      <c r="K18" s="84">
        <v>1360.241</v>
      </c>
      <c r="L18" s="84">
        <v>1505.8579999999999</v>
      </c>
      <c r="M18" s="84">
        <v>1540.88</v>
      </c>
      <c r="N18" s="84">
        <v>1604.5139999999999</v>
      </c>
      <c r="O18" s="84">
        <v>1446.1310000000001</v>
      </c>
      <c r="P18" s="81">
        <v>1500.299</v>
      </c>
      <c r="Q18" s="81">
        <v>1519.7577173052671</v>
      </c>
      <c r="R18" s="81">
        <v>1385.4935206125708</v>
      </c>
      <c r="S18" s="81">
        <v>1437.3517281668446</v>
      </c>
      <c r="T18" s="81">
        <v>1424.8849240557743</v>
      </c>
      <c r="U18" s="81">
        <v>1412.4577609214302</v>
      </c>
      <c r="V18" s="234">
        <v>1694.0661891130367</v>
      </c>
      <c r="W18" s="81">
        <v>1835.4889508926567</v>
      </c>
      <c r="X18" s="81">
        <v>1874.9411931854418</v>
      </c>
      <c r="Y18" s="81">
        <v>1912.9841524580174</v>
      </c>
      <c r="Z18" s="81">
        <v>1986.931159419488</v>
      </c>
      <c r="AA18" s="81">
        <v>2074.9830642853026</v>
      </c>
    </row>
    <row r="19" spans="1:27" ht="15" customHeight="1" x14ac:dyDescent="0.15">
      <c r="A19" s="51" t="s">
        <v>73</v>
      </c>
      <c r="B19" s="84">
        <v>156</v>
      </c>
      <c r="C19" s="83">
        <v>110</v>
      </c>
      <c r="D19" s="84">
        <v>122</v>
      </c>
      <c r="E19" s="84">
        <v>0</v>
      </c>
      <c r="F19" s="84">
        <v>0</v>
      </c>
      <c r="G19" s="84">
        <v>0.54100000000000004</v>
      </c>
      <c r="H19" s="84">
        <v>2.54</v>
      </c>
      <c r="I19" s="84">
        <v>5.2919999999999998</v>
      </c>
      <c r="J19" s="84">
        <v>120.813</v>
      </c>
      <c r="K19" s="84">
        <v>133.494</v>
      </c>
      <c r="L19" s="84">
        <v>121.511</v>
      </c>
      <c r="M19" s="84">
        <v>125.211</v>
      </c>
      <c r="N19" s="84">
        <v>123.895</v>
      </c>
      <c r="O19" s="84">
        <v>120.911</v>
      </c>
      <c r="P19" s="81">
        <v>125.292</v>
      </c>
      <c r="Q19" s="81">
        <v>127.15873573581419</v>
      </c>
      <c r="R19" s="81">
        <v>135.60703292904589</v>
      </c>
      <c r="S19" s="81">
        <v>137.50294477505449</v>
      </c>
      <c r="T19" s="81">
        <v>137.81624135807783</v>
      </c>
      <c r="U19" s="81">
        <v>447.99448754148722</v>
      </c>
      <c r="V19" s="234">
        <v>42.893743077413887</v>
      </c>
      <c r="W19" s="81">
        <v>41.444719463366809</v>
      </c>
      <c r="X19" s="81">
        <v>43.277360755155264</v>
      </c>
      <c r="Y19" s="81">
        <v>40.939511736220894</v>
      </c>
      <c r="Z19" s="81">
        <v>42.61164931078136</v>
      </c>
      <c r="AA19" s="81">
        <v>48.383656598811626</v>
      </c>
    </row>
    <row r="20" spans="1:27" ht="15" customHeight="1" x14ac:dyDescent="0.15">
      <c r="A20" s="51" t="s">
        <v>14</v>
      </c>
      <c r="B20" s="84">
        <v>0</v>
      </c>
      <c r="C20" s="83">
        <v>0</v>
      </c>
      <c r="D20" s="84">
        <v>0</v>
      </c>
      <c r="E20" s="84">
        <v>0</v>
      </c>
      <c r="F20" s="84">
        <v>20.178999999999633</v>
      </c>
      <c r="G20" s="84">
        <v>20.513999999999609</v>
      </c>
      <c r="H20" s="84">
        <v>23.916999999999426</v>
      </c>
      <c r="I20" s="84">
        <v>22.137999999999607</v>
      </c>
      <c r="J20" s="84">
        <v>28.486999999999952</v>
      </c>
      <c r="K20" s="84">
        <v>32.467999999999989</v>
      </c>
      <c r="L20" s="84">
        <v>34.024000000000541</v>
      </c>
      <c r="M20" s="84">
        <v>43.397000000000176</v>
      </c>
      <c r="N20" s="84">
        <v>43.427000000000348</v>
      </c>
      <c r="O20" s="84">
        <v>53.637999999999998</v>
      </c>
      <c r="P20" s="84">
        <v>43.61999999999999</v>
      </c>
      <c r="Q20" s="84">
        <v>33.024611096370002</v>
      </c>
      <c r="R20" s="84">
        <v>29.6498346281412</v>
      </c>
      <c r="S20" s="84">
        <v>33.914000000000001</v>
      </c>
      <c r="T20" s="84">
        <v>33.057971361528999</v>
      </c>
      <c r="U20" s="84">
        <v>28.943742047447</v>
      </c>
      <c r="V20" s="236">
        <v>32.577070242189123</v>
      </c>
      <c r="W20" s="84">
        <v>35.756326941759433</v>
      </c>
      <c r="X20" s="84">
        <v>37.581571203977433</v>
      </c>
      <c r="Y20" s="84">
        <v>40.5293940547528</v>
      </c>
      <c r="Z20" s="84">
        <v>40.712701286386981</v>
      </c>
      <c r="AA20" s="84">
        <v>41.026203300080667</v>
      </c>
    </row>
    <row r="21" spans="1:27" s="79" customFormat="1" ht="15" customHeight="1" x14ac:dyDescent="0.15">
      <c r="A21" s="79" t="s">
        <v>32</v>
      </c>
      <c r="B21" s="85">
        <v>1971</v>
      </c>
      <c r="C21" s="140">
        <v>2683</v>
      </c>
      <c r="D21" s="85">
        <v>2984</v>
      </c>
      <c r="E21" s="85">
        <f>SUM(E15+E9+E4)</f>
        <v>3848.9350000000004</v>
      </c>
      <c r="F21" s="85">
        <v>5632.88</v>
      </c>
      <c r="G21" s="85">
        <v>6367.7449999999999</v>
      </c>
      <c r="H21" s="85">
        <v>6276.9679999999998</v>
      </c>
      <c r="I21" s="85">
        <v>7414.0169999999998</v>
      </c>
      <c r="J21" s="85">
        <v>8045.7430000000004</v>
      </c>
      <c r="K21" s="85">
        <v>8020.3819999999996</v>
      </c>
      <c r="L21" s="85">
        <v>7946.3069999999998</v>
      </c>
      <c r="M21" s="85">
        <v>8493.99</v>
      </c>
      <c r="N21" s="85">
        <v>8540.4220000000005</v>
      </c>
      <c r="O21" s="85">
        <v>7882.8510000000006</v>
      </c>
      <c r="P21" s="85">
        <v>10894.578000000001</v>
      </c>
      <c r="Q21" s="85">
        <v>11654.401520008985</v>
      </c>
      <c r="R21" s="85">
        <v>11125.778085818669</v>
      </c>
      <c r="S21" s="85">
        <v>10819.610973812152</v>
      </c>
      <c r="T21" s="85">
        <v>11105.292235296938</v>
      </c>
      <c r="U21" s="85">
        <v>12049.550369567118</v>
      </c>
      <c r="V21" s="238">
        <v>12438.301959532717</v>
      </c>
      <c r="W21" s="85">
        <v>12656.646192339456</v>
      </c>
      <c r="X21" s="85">
        <v>13195.348031952515</v>
      </c>
      <c r="Y21" s="85">
        <v>14230.17</v>
      </c>
      <c r="Z21" s="85">
        <v>14746.772017138057</v>
      </c>
      <c r="AA21" s="85">
        <v>16006.474242813998</v>
      </c>
    </row>
    <row r="22" spans="1:27" ht="15" customHeight="1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6"/>
      <c r="N22" s="83"/>
      <c r="O22" s="86"/>
      <c r="P22" s="86"/>
      <c r="Q22" s="86"/>
      <c r="R22" s="86"/>
      <c r="S22" s="86"/>
      <c r="T22" s="86"/>
      <c r="U22" s="86"/>
      <c r="V22" s="230"/>
      <c r="W22" s="86"/>
      <c r="X22" s="86"/>
      <c r="Y22" s="86"/>
      <c r="Z22" s="86"/>
      <c r="AA22" s="86"/>
    </row>
    <row r="23" spans="1:27" s="79" customFormat="1" ht="15" customHeight="1" thickBot="1" x14ac:dyDescent="0.2">
      <c r="A23" s="26" t="s">
        <v>33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8"/>
      <c r="N23" s="74"/>
      <c r="O23" s="78"/>
      <c r="P23" s="78"/>
      <c r="Q23" s="78"/>
      <c r="R23" s="78"/>
      <c r="S23" s="78"/>
      <c r="T23" s="78"/>
      <c r="U23" s="78"/>
      <c r="V23" s="231"/>
      <c r="W23" s="78"/>
      <c r="X23" s="78"/>
      <c r="Y23" s="78"/>
      <c r="Z23" s="78"/>
      <c r="AA23" s="78"/>
    </row>
    <row r="24" spans="1:27" s="79" customFormat="1" ht="15" customHeight="1" thickBot="1" x14ac:dyDescent="0.2">
      <c r="A24" s="89" t="s">
        <v>16</v>
      </c>
      <c r="B24" s="106">
        <v>506</v>
      </c>
      <c r="C24" s="141">
        <v>587</v>
      </c>
      <c r="D24" s="106">
        <v>624</v>
      </c>
      <c r="E24" s="141">
        <f>SUM(E25:E32)</f>
        <v>895.12700000000007</v>
      </c>
      <c r="F24" s="106">
        <v>1127.829</v>
      </c>
      <c r="G24" s="106">
        <v>1616.789</v>
      </c>
      <c r="H24" s="106">
        <v>1304.6199999999999</v>
      </c>
      <c r="I24" s="106">
        <v>1243.8209999999999</v>
      </c>
      <c r="J24" s="106">
        <v>1019.287</v>
      </c>
      <c r="K24" s="106">
        <v>1237.7850000000001</v>
      </c>
      <c r="L24" s="106">
        <v>1154.443</v>
      </c>
      <c r="M24" s="106">
        <v>1084.5920000000001</v>
      </c>
      <c r="N24" s="106">
        <v>1312.105</v>
      </c>
      <c r="O24" s="106">
        <v>1253.5110000000002</v>
      </c>
      <c r="P24" s="106">
        <v>1412.172</v>
      </c>
      <c r="Q24" s="106">
        <v>1428.9169182378569</v>
      </c>
      <c r="R24" s="106">
        <v>1415.6157472344557</v>
      </c>
      <c r="S24" s="106">
        <v>1442.1530145250881</v>
      </c>
      <c r="T24" s="106">
        <v>1525.749410556406</v>
      </c>
      <c r="U24" s="106">
        <v>1746.4130132378821</v>
      </c>
      <c r="V24" s="235">
        <v>2091.4989999999998</v>
      </c>
      <c r="W24" s="106">
        <v>2165.654</v>
      </c>
      <c r="X24" s="106">
        <v>2368.6979999999999</v>
      </c>
      <c r="Y24" s="106">
        <v>2244.232</v>
      </c>
      <c r="Z24" s="106">
        <v>2227.1179999999999</v>
      </c>
      <c r="AA24" s="106">
        <v>2264.848</v>
      </c>
    </row>
    <row r="25" spans="1:27" ht="15" customHeight="1" thickTop="1" x14ac:dyDescent="0.15">
      <c r="A25" s="51" t="s">
        <v>74</v>
      </c>
      <c r="B25" s="84">
        <v>254</v>
      </c>
      <c r="C25" s="83">
        <v>189</v>
      </c>
      <c r="D25" s="84">
        <v>191</v>
      </c>
      <c r="E25" s="83">
        <v>380.83499999999998</v>
      </c>
      <c r="F25" s="84">
        <v>367.90199999999999</v>
      </c>
      <c r="G25" s="84">
        <v>365.65100000000001</v>
      </c>
      <c r="H25" s="84">
        <v>266.565</v>
      </c>
      <c r="I25" s="84">
        <v>163.47900000000001</v>
      </c>
      <c r="J25" s="84">
        <v>177.7</v>
      </c>
      <c r="K25" s="84">
        <v>493.07100000000003</v>
      </c>
      <c r="L25" s="84">
        <v>326.46699999999998</v>
      </c>
      <c r="M25" s="84">
        <v>277.65199999999999</v>
      </c>
      <c r="N25" s="84">
        <v>516.05600000000004</v>
      </c>
      <c r="O25" s="84">
        <v>471.82299999999998</v>
      </c>
      <c r="P25" s="81">
        <v>539.67499999999995</v>
      </c>
      <c r="Q25" s="81">
        <v>488.7198463134136</v>
      </c>
      <c r="R25" s="81">
        <v>482.94663611749917</v>
      </c>
      <c r="S25" s="81">
        <v>408.12361899008937</v>
      </c>
      <c r="T25" s="81">
        <v>456.94599624665142</v>
      </c>
      <c r="U25" s="81">
        <v>488.22565700585227</v>
      </c>
      <c r="V25" s="234">
        <v>624.28599999999994</v>
      </c>
      <c r="W25" s="81">
        <v>635.9664651653635</v>
      </c>
      <c r="X25" s="81">
        <v>791.72178430550821</v>
      </c>
      <c r="Y25" s="81">
        <v>594.40211224595237</v>
      </c>
      <c r="Z25" s="81">
        <v>712.77020162414806</v>
      </c>
      <c r="AA25" s="81">
        <v>638.21475901577799</v>
      </c>
    </row>
    <row r="26" spans="1:27" ht="15" customHeight="1" x14ac:dyDescent="0.15">
      <c r="A26" s="51" t="s">
        <v>75</v>
      </c>
      <c r="B26" s="84">
        <v>0</v>
      </c>
      <c r="C26" s="84">
        <v>0</v>
      </c>
      <c r="D26" s="84">
        <v>0</v>
      </c>
      <c r="E26" s="84">
        <v>0</v>
      </c>
      <c r="F26" s="84">
        <v>241.08</v>
      </c>
      <c r="G26" s="84">
        <v>630.91700000000003</v>
      </c>
      <c r="H26" s="84">
        <v>551.00099999999998</v>
      </c>
      <c r="I26" s="84">
        <v>598.077</v>
      </c>
      <c r="J26" s="84">
        <v>330.87</v>
      </c>
      <c r="K26" s="84">
        <v>343.93799999999999</v>
      </c>
      <c r="L26" s="84">
        <v>327.70800000000003</v>
      </c>
      <c r="M26" s="84">
        <v>339.40300000000002</v>
      </c>
      <c r="N26" s="84">
        <v>355.19799999999998</v>
      </c>
      <c r="O26" s="84">
        <v>350.41699999999997</v>
      </c>
      <c r="P26" s="81">
        <v>361.74299999999999</v>
      </c>
      <c r="Q26" s="81">
        <v>389.83744002282538</v>
      </c>
      <c r="R26" s="81">
        <v>383.91718014896099</v>
      </c>
      <c r="S26" s="81">
        <v>404.68859836921143</v>
      </c>
      <c r="T26" s="81">
        <v>433.09314675720964</v>
      </c>
      <c r="U26" s="81">
        <v>449.66342508171766</v>
      </c>
      <c r="V26" s="234">
        <v>481.93700000000001</v>
      </c>
      <c r="W26" s="81">
        <v>547.6085612995397</v>
      </c>
      <c r="X26" s="81">
        <v>572.26045202641592</v>
      </c>
      <c r="Y26" s="81">
        <v>542.1821652099627</v>
      </c>
      <c r="Z26" s="81">
        <v>571.86815014452145</v>
      </c>
      <c r="AA26" s="81">
        <v>596.93618488715515</v>
      </c>
    </row>
    <row r="27" spans="1:27" ht="15" customHeight="1" x14ac:dyDescent="0.15">
      <c r="A27" s="51" t="s">
        <v>22</v>
      </c>
      <c r="B27" s="84">
        <v>45</v>
      </c>
      <c r="C27" s="83">
        <v>54</v>
      </c>
      <c r="D27" s="84">
        <v>69</v>
      </c>
      <c r="E27" s="83">
        <v>100.304</v>
      </c>
      <c r="F27" s="84">
        <v>90.274000000000001</v>
      </c>
      <c r="G27" s="84">
        <v>99.24</v>
      </c>
      <c r="H27" s="84">
        <v>121.223</v>
      </c>
      <c r="I27" s="84">
        <v>163.56899999999999</v>
      </c>
      <c r="J27" s="84">
        <v>139.279</v>
      </c>
      <c r="K27" s="84">
        <v>97.245000000000005</v>
      </c>
      <c r="L27" s="84">
        <v>114.538</v>
      </c>
      <c r="M27" s="84">
        <v>139.75200000000001</v>
      </c>
      <c r="N27" s="84">
        <v>165.59700000000001</v>
      </c>
      <c r="O27" s="84">
        <v>171.702</v>
      </c>
      <c r="P27" s="81">
        <v>198.911</v>
      </c>
      <c r="Q27" s="81">
        <v>200.93613550657579</v>
      </c>
      <c r="R27" s="81">
        <v>174.46845964232537</v>
      </c>
      <c r="S27" s="81">
        <v>195.03594363230948</v>
      </c>
      <c r="T27" s="81">
        <v>244.25624328191333</v>
      </c>
      <c r="U27" s="81">
        <v>241.22724994555455</v>
      </c>
      <c r="V27" s="234">
        <v>290.47199999999998</v>
      </c>
      <c r="W27" s="81">
        <v>324.94034956071022</v>
      </c>
      <c r="X27" s="81">
        <v>292.50955553065756</v>
      </c>
      <c r="Y27" s="81">
        <v>399.17151753789625</v>
      </c>
      <c r="Z27" s="81">
        <v>341.0379121840574</v>
      </c>
      <c r="AA27" s="81">
        <v>380.85774337490369</v>
      </c>
    </row>
    <row r="28" spans="1:27" ht="15" customHeight="1" x14ac:dyDescent="0.15">
      <c r="A28" s="51" t="s">
        <v>26</v>
      </c>
      <c r="B28" s="84">
        <v>64</v>
      </c>
      <c r="C28" s="83">
        <v>63</v>
      </c>
      <c r="D28" s="84">
        <v>62</v>
      </c>
      <c r="E28" s="83">
        <v>81.950999999999993</v>
      </c>
      <c r="F28" s="84">
        <v>94.183000000000007</v>
      </c>
      <c r="G28" s="84">
        <v>77.414000000000001</v>
      </c>
      <c r="H28" s="84">
        <v>80.816000000000003</v>
      </c>
      <c r="I28" s="84">
        <v>100.96599999999999</v>
      </c>
      <c r="J28" s="84">
        <v>104.47199999999999</v>
      </c>
      <c r="K28" s="84">
        <v>86.346000000000004</v>
      </c>
      <c r="L28" s="84">
        <v>137.75700000000001</v>
      </c>
      <c r="M28" s="84">
        <v>132.511</v>
      </c>
      <c r="N28" s="84">
        <v>139.46700000000001</v>
      </c>
      <c r="O28" s="84">
        <v>121.054</v>
      </c>
      <c r="P28" s="81">
        <v>160.43199999999999</v>
      </c>
      <c r="Q28" s="81">
        <v>180.56061878076684</v>
      </c>
      <c r="R28" s="81">
        <v>215.53347891004802</v>
      </c>
      <c r="S28" s="81">
        <v>241.09986517419992</v>
      </c>
      <c r="T28" s="81">
        <v>193.79866375926957</v>
      </c>
      <c r="U28" s="81">
        <v>228.42503890408273</v>
      </c>
      <c r="V28" s="234">
        <v>234.90600000000001</v>
      </c>
      <c r="W28" s="81">
        <v>229.02239759157229</v>
      </c>
      <c r="X28" s="81">
        <v>227.99549136360244</v>
      </c>
      <c r="Y28" s="81">
        <v>206.08334047150072</v>
      </c>
      <c r="Z28" s="81">
        <v>221.79066973460647</v>
      </c>
      <c r="AA28" s="81">
        <v>223.29497986646348</v>
      </c>
    </row>
    <row r="29" spans="1:27" ht="15" customHeight="1" x14ac:dyDescent="0.15">
      <c r="A29" s="51" t="s">
        <v>23</v>
      </c>
      <c r="B29" s="84">
        <v>26</v>
      </c>
      <c r="C29" s="83">
        <v>28</v>
      </c>
      <c r="D29" s="84">
        <v>33</v>
      </c>
      <c r="E29" s="83">
        <v>29.498999999999999</v>
      </c>
      <c r="F29" s="84">
        <v>38.835000000000001</v>
      </c>
      <c r="G29" s="84">
        <v>43.603999999999999</v>
      </c>
      <c r="H29" s="84">
        <v>49.99</v>
      </c>
      <c r="I29" s="84">
        <v>49.493000000000002</v>
      </c>
      <c r="J29" s="84">
        <v>46.898000000000003</v>
      </c>
      <c r="K29" s="84">
        <v>49.679000000000002</v>
      </c>
      <c r="L29" s="84">
        <v>57.279000000000003</v>
      </c>
      <c r="M29" s="84">
        <v>44.395000000000003</v>
      </c>
      <c r="N29" s="84">
        <v>51.261000000000003</v>
      </c>
      <c r="O29" s="84">
        <v>66.742000000000004</v>
      </c>
      <c r="P29" s="81">
        <v>74.850999999999999</v>
      </c>
      <c r="Q29" s="81">
        <v>59.179602415786263</v>
      </c>
      <c r="R29" s="81">
        <v>66.810442483811443</v>
      </c>
      <c r="S29" s="81">
        <v>77.172349945195805</v>
      </c>
      <c r="T29" s="81">
        <v>86.745354886140532</v>
      </c>
      <c r="U29" s="81">
        <v>72.392565695354904</v>
      </c>
      <c r="V29" s="234">
        <v>91.885345659745511</v>
      </c>
      <c r="W29" s="81">
        <v>99.803646680324761</v>
      </c>
      <c r="X29" s="81">
        <v>107.68305050294013</v>
      </c>
      <c r="Y29" s="81">
        <v>96.025911389397621</v>
      </c>
      <c r="Z29" s="81">
        <v>108.39482389087063</v>
      </c>
      <c r="AA29" s="81">
        <v>124.65526994298017</v>
      </c>
    </row>
    <row r="30" spans="1:27" ht="15" customHeight="1" x14ac:dyDescent="0.15">
      <c r="A30" s="51" t="s">
        <v>24</v>
      </c>
      <c r="B30" s="84">
        <v>29</v>
      </c>
      <c r="C30" s="83">
        <v>30</v>
      </c>
      <c r="D30" s="84">
        <v>33</v>
      </c>
      <c r="E30" s="83">
        <v>23.468</v>
      </c>
      <c r="F30" s="84">
        <v>30.081</v>
      </c>
      <c r="G30" s="84">
        <v>38.518000000000001</v>
      </c>
      <c r="H30" s="84">
        <v>51.753999999999998</v>
      </c>
      <c r="I30" s="84">
        <v>60.601999999999997</v>
      </c>
      <c r="J30" s="84">
        <v>72.418999999999997</v>
      </c>
      <c r="K30" s="84">
        <v>26.484999999999999</v>
      </c>
      <c r="L30" s="84">
        <v>28.145</v>
      </c>
      <c r="M30" s="84">
        <v>29.184000000000001</v>
      </c>
      <c r="N30" s="84">
        <v>38.649000000000001</v>
      </c>
      <c r="O30" s="84">
        <v>30.702000000000002</v>
      </c>
      <c r="P30" s="81">
        <v>30.57</v>
      </c>
      <c r="Q30" s="81">
        <v>35.071717998798952</v>
      </c>
      <c r="R30" s="81">
        <v>28.391544352233939</v>
      </c>
      <c r="S30" s="81">
        <v>43.800071850384825</v>
      </c>
      <c r="T30" s="81">
        <v>52.187986729277974</v>
      </c>
      <c r="U30" s="81">
        <v>75.794336498419923</v>
      </c>
      <c r="V30" s="234">
        <v>101.68233742109702</v>
      </c>
      <c r="W30" s="81">
        <v>98.287000000000006</v>
      </c>
      <c r="X30" s="81">
        <v>119.55800000000001</v>
      </c>
      <c r="Y30" s="81">
        <v>216.17099999999999</v>
      </c>
      <c r="Z30" s="81">
        <v>238.982</v>
      </c>
      <c r="AA30" s="81">
        <v>222.59700000000001</v>
      </c>
    </row>
    <row r="31" spans="1:27" ht="15" customHeight="1" x14ac:dyDescent="0.15">
      <c r="A31" s="51" t="s">
        <v>25</v>
      </c>
      <c r="B31" s="84">
        <v>49</v>
      </c>
      <c r="C31" s="83">
        <v>184</v>
      </c>
      <c r="D31" s="84">
        <v>196</v>
      </c>
      <c r="E31" s="83">
        <v>125.47</v>
      </c>
      <c r="F31" s="84">
        <v>141.97</v>
      </c>
      <c r="G31" s="84">
        <v>113.971</v>
      </c>
      <c r="H31" s="84">
        <v>112.83799999999999</v>
      </c>
      <c r="I31" s="84">
        <v>45.156999999999996</v>
      </c>
      <c r="J31" s="84">
        <v>99.24</v>
      </c>
      <c r="K31" s="84">
        <v>107.289</v>
      </c>
      <c r="L31" s="84">
        <v>131.624</v>
      </c>
      <c r="M31" s="84">
        <v>79.858999999999995</v>
      </c>
      <c r="N31" s="84">
        <v>27.335000000000001</v>
      </c>
      <c r="O31" s="84">
        <v>21.411999999999999</v>
      </c>
      <c r="P31" s="84">
        <v>20.635000000000002</v>
      </c>
      <c r="Q31" s="84">
        <v>53.916062811995999</v>
      </c>
      <c r="R31" s="84">
        <v>31.697630269744046</v>
      </c>
      <c r="S31" s="84">
        <v>39.517040860848056</v>
      </c>
      <c r="T31" s="84">
        <v>20.096788168184055</v>
      </c>
      <c r="U31" s="84">
        <v>149.08776312253192</v>
      </c>
      <c r="V31" s="236">
        <v>188.052091555212</v>
      </c>
      <c r="W31" s="84">
        <v>165.8857738928881</v>
      </c>
      <c r="X31" s="84">
        <v>174.61546127250003</v>
      </c>
      <c r="Y31" s="84">
        <v>185.33686477599994</v>
      </c>
      <c r="Z31" s="84">
        <v>26.52158973621599</v>
      </c>
      <c r="AA31" s="84">
        <v>21.340789344291959</v>
      </c>
    </row>
    <row r="32" spans="1:27" ht="15" customHeight="1" x14ac:dyDescent="0.15">
      <c r="A32" s="51" t="s">
        <v>14</v>
      </c>
      <c r="B32" s="83">
        <v>39</v>
      </c>
      <c r="C32" s="83">
        <v>39</v>
      </c>
      <c r="D32" s="83">
        <v>40</v>
      </c>
      <c r="E32" s="83">
        <v>153.6</v>
      </c>
      <c r="F32" s="84">
        <v>123.50399999999991</v>
      </c>
      <c r="G32" s="84">
        <v>247.47399999999993</v>
      </c>
      <c r="H32" s="84">
        <v>70.432999999999993</v>
      </c>
      <c r="I32" s="84">
        <v>62.478000000000065</v>
      </c>
      <c r="J32" s="84">
        <v>48.409000000000106</v>
      </c>
      <c r="K32" s="84">
        <v>33.732000000000198</v>
      </c>
      <c r="L32" s="84">
        <v>30.924999999999955</v>
      </c>
      <c r="M32" s="84">
        <v>41.83600000000024</v>
      </c>
      <c r="N32" s="84">
        <v>18.541999999999916</v>
      </c>
      <c r="O32" s="84">
        <v>19.658999999999999</v>
      </c>
      <c r="P32" s="81">
        <v>25.355000000000018</v>
      </c>
      <c r="Q32" s="81">
        <v>20.695494387694001</v>
      </c>
      <c r="R32" s="81">
        <v>31.850375309833005</v>
      </c>
      <c r="S32" s="81">
        <v>32.715525702849106</v>
      </c>
      <c r="T32" s="81">
        <v>38.625230727759302</v>
      </c>
      <c r="U32" s="81">
        <v>41.596976984367998</v>
      </c>
      <c r="V32" s="234">
        <v>78.263110469805099</v>
      </c>
      <c r="W32" s="81">
        <v>64.139805809601057</v>
      </c>
      <c r="X32" s="81">
        <v>82.354204998375735</v>
      </c>
      <c r="Y32" s="81">
        <v>4.8590883692904754</v>
      </c>
      <c r="Z32" s="81">
        <v>5.7526526855799602</v>
      </c>
      <c r="AA32" s="81">
        <v>56.951273568427496</v>
      </c>
    </row>
    <row r="33" spans="1:27" s="79" customFormat="1" ht="15" customHeight="1" thickBot="1" x14ac:dyDescent="0.2">
      <c r="A33" s="90" t="s">
        <v>19</v>
      </c>
      <c r="B33" s="82">
        <v>886</v>
      </c>
      <c r="C33" s="139">
        <v>1199</v>
      </c>
      <c r="D33" s="82">
        <v>1459</v>
      </c>
      <c r="E33" s="139">
        <f>SUM(E34:E37)</f>
        <v>1747.2819999999999</v>
      </c>
      <c r="F33" s="82">
        <v>3285.384</v>
      </c>
      <c r="G33" s="82">
        <v>3579.125</v>
      </c>
      <c r="H33" s="82">
        <v>3684.38</v>
      </c>
      <c r="I33" s="82">
        <v>3902.7449999999999</v>
      </c>
      <c r="J33" s="82">
        <v>4653.9449999999997</v>
      </c>
      <c r="K33" s="82">
        <v>4529.63</v>
      </c>
      <c r="L33" s="82">
        <v>4704.4409999999998</v>
      </c>
      <c r="M33" s="82">
        <v>4940.5969999999998</v>
      </c>
      <c r="N33" s="82">
        <v>4765.4830000000002</v>
      </c>
      <c r="O33" s="82">
        <v>4542.3380000000006</v>
      </c>
      <c r="P33" s="82">
        <v>4926.829999999999</v>
      </c>
      <c r="Q33" s="82">
        <v>5796.2626658106374</v>
      </c>
      <c r="R33" s="82">
        <v>5576.1395406457405</v>
      </c>
      <c r="S33" s="82">
        <v>5228.1104632079978</v>
      </c>
      <c r="T33" s="82">
        <v>5409.6106663964365</v>
      </c>
      <c r="U33" s="82">
        <v>6095.022853315566</v>
      </c>
      <c r="V33" s="237">
        <v>5980.3889840435195</v>
      </c>
      <c r="W33" s="82">
        <v>5899.3620000000001</v>
      </c>
      <c r="X33" s="82">
        <v>6088.2690000000002</v>
      </c>
      <c r="Y33" s="82">
        <v>6890.3109999999997</v>
      </c>
      <c r="Z33" s="82">
        <v>7226.665</v>
      </c>
      <c r="AA33" s="82">
        <v>8386.8330000000005</v>
      </c>
    </row>
    <row r="34" spans="1:27" ht="15" customHeight="1" thickTop="1" x14ac:dyDescent="0.15">
      <c r="A34" s="51" t="s">
        <v>74</v>
      </c>
      <c r="B34" s="84">
        <v>794</v>
      </c>
      <c r="C34" s="83">
        <v>1011</v>
      </c>
      <c r="D34" s="84">
        <v>1264</v>
      </c>
      <c r="E34" s="83">
        <v>1428.1659999999999</v>
      </c>
      <c r="F34" s="84">
        <v>1215.019</v>
      </c>
      <c r="G34" s="84">
        <v>2036.7070000000001</v>
      </c>
      <c r="H34" s="84">
        <v>1879.4780000000001</v>
      </c>
      <c r="I34" s="84">
        <v>2043.171</v>
      </c>
      <c r="J34" s="84">
        <v>2350.4769999999999</v>
      </c>
      <c r="K34" s="84">
        <v>2175.585</v>
      </c>
      <c r="L34" s="84">
        <v>2270.3110000000001</v>
      </c>
      <c r="M34" s="84">
        <v>2338.4209999999998</v>
      </c>
      <c r="N34" s="84">
        <v>2168.0610000000001</v>
      </c>
      <c r="O34" s="84">
        <v>2169.0300000000002</v>
      </c>
      <c r="P34" s="81">
        <v>2375.3359999999998</v>
      </c>
      <c r="Q34" s="81">
        <v>3101.7750374613156</v>
      </c>
      <c r="R34" s="81">
        <v>3022.9928478236016</v>
      </c>
      <c r="S34" s="81">
        <v>2610.0025220442772</v>
      </c>
      <c r="T34" s="81">
        <v>2617.440872879652</v>
      </c>
      <c r="U34" s="81">
        <v>2931.6678479826724</v>
      </c>
      <c r="V34" s="234">
        <v>2780.7383593322147</v>
      </c>
      <c r="W34" s="81">
        <v>2638.1423185049525</v>
      </c>
      <c r="X34" s="81">
        <v>2672.7997970751362</v>
      </c>
      <c r="Y34" s="81">
        <v>3225.4972134242657</v>
      </c>
      <c r="Z34" s="81">
        <v>3361.9261975457407</v>
      </c>
      <c r="AA34" s="81">
        <v>4156.1313183402544</v>
      </c>
    </row>
    <row r="35" spans="1:27" ht="15" customHeight="1" x14ac:dyDescent="0.15">
      <c r="A35" s="51" t="s">
        <v>75</v>
      </c>
      <c r="B35" s="84">
        <v>0</v>
      </c>
      <c r="C35" s="83">
        <v>0</v>
      </c>
      <c r="D35" s="84">
        <v>0</v>
      </c>
      <c r="E35" s="83">
        <v>0</v>
      </c>
      <c r="F35" s="84">
        <v>1763.3309999999999</v>
      </c>
      <c r="G35" s="84">
        <v>1348.0920000000001</v>
      </c>
      <c r="H35" s="84">
        <v>1545.4359999999999</v>
      </c>
      <c r="I35" s="84">
        <v>1814.3330000000001</v>
      </c>
      <c r="J35" s="84">
        <v>2238.7600000000002</v>
      </c>
      <c r="K35" s="84">
        <v>2295.84</v>
      </c>
      <c r="L35" s="84">
        <v>2342.2240000000002</v>
      </c>
      <c r="M35" s="84">
        <v>2534.3809999999999</v>
      </c>
      <c r="N35" s="84">
        <v>2516.7080000000001</v>
      </c>
      <c r="O35" s="84">
        <v>2286.6680000000001</v>
      </c>
      <c r="P35" s="81">
        <v>2476.0149999999999</v>
      </c>
      <c r="Q35" s="81">
        <v>2631.2220367698278</v>
      </c>
      <c r="R35" s="81">
        <v>2480.2963699802717</v>
      </c>
      <c r="S35" s="81">
        <v>2542.9120646115493</v>
      </c>
      <c r="T35" s="81">
        <v>2706.669419829283</v>
      </c>
      <c r="U35" s="81">
        <v>2879.7843128027271</v>
      </c>
      <c r="V35" s="234">
        <v>3102.4302479541707</v>
      </c>
      <c r="W35" s="81">
        <v>3154.3284303715109</v>
      </c>
      <c r="X35" s="81">
        <v>3312.4565409801794</v>
      </c>
      <c r="Y35" s="81">
        <v>3565.2318365659517</v>
      </c>
      <c r="Z35" s="81">
        <v>3763.2553173920401</v>
      </c>
      <c r="AA35" s="81">
        <v>4078.0123573872211</v>
      </c>
    </row>
    <row r="36" spans="1:27" ht="15" customHeight="1" x14ac:dyDescent="0.15">
      <c r="A36" s="51" t="s">
        <v>25</v>
      </c>
      <c r="B36" s="84">
        <v>7</v>
      </c>
      <c r="C36" s="83">
        <v>7</v>
      </c>
      <c r="D36" s="84">
        <v>5</v>
      </c>
      <c r="E36" s="83">
        <v>23.116</v>
      </c>
      <c r="F36" s="84">
        <v>1.59</v>
      </c>
      <c r="G36" s="84">
        <v>1.0620000000000001</v>
      </c>
      <c r="H36" s="84">
        <v>1.0620000000000001</v>
      </c>
      <c r="I36" s="84">
        <v>18.221</v>
      </c>
      <c r="J36" s="84">
        <v>18.221</v>
      </c>
      <c r="K36" s="84">
        <v>18.221</v>
      </c>
      <c r="L36" s="84">
        <v>21.234999999999999</v>
      </c>
      <c r="M36" s="84">
        <v>35.427999999999997</v>
      </c>
      <c r="N36" s="84">
        <v>42.136000000000003</v>
      </c>
      <c r="O36" s="84">
        <v>43.514000000000003</v>
      </c>
      <c r="P36" s="84">
        <v>11.234999999999999</v>
      </c>
      <c r="Q36" s="84">
        <v>12.89867875300002</v>
      </c>
      <c r="R36" s="84">
        <v>19.388758262022986</v>
      </c>
      <c r="S36" s="84">
        <v>16.392922713499985</v>
      </c>
      <c r="T36" s="84">
        <v>23.282025073063998</v>
      </c>
      <c r="U36" s="84">
        <v>199.20835104461807</v>
      </c>
      <c r="V36" s="236">
        <v>20.480681458859912</v>
      </c>
      <c r="W36" s="84">
        <v>11.154677369470978</v>
      </c>
      <c r="X36" s="84">
        <v>19.265442011410933</v>
      </c>
      <c r="Y36" s="84">
        <v>24.329594013925043</v>
      </c>
      <c r="Z36" s="84">
        <v>23.175103717703628</v>
      </c>
      <c r="AA36" s="84">
        <v>76.393362604754216</v>
      </c>
    </row>
    <row r="37" spans="1:27" ht="15" customHeight="1" x14ac:dyDescent="0.15">
      <c r="A37" s="51" t="s">
        <v>14</v>
      </c>
      <c r="B37" s="84">
        <v>85</v>
      </c>
      <c r="C37" s="83">
        <v>181</v>
      </c>
      <c r="D37" s="84">
        <v>190</v>
      </c>
      <c r="E37" s="84">
        <v>296</v>
      </c>
      <c r="F37" s="84">
        <v>305.44400000000002</v>
      </c>
      <c r="G37" s="84">
        <v>193.26400000000035</v>
      </c>
      <c r="H37" s="84">
        <v>258.40400000000068</v>
      </c>
      <c r="I37" s="84">
        <v>27.020000000000124</v>
      </c>
      <c r="J37" s="84">
        <v>46.486999999999767</v>
      </c>
      <c r="K37" s="84">
        <v>39.984000000000066</v>
      </c>
      <c r="L37" s="84">
        <v>70.670999999999964</v>
      </c>
      <c r="M37" s="84">
        <v>32.366999999999912</v>
      </c>
      <c r="N37" s="84">
        <v>38.577999999999243</v>
      </c>
      <c r="O37" s="84">
        <v>43.125999999999998</v>
      </c>
      <c r="P37" s="81">
        <v>64.244</v>
      </c>
      <c r="Q37" s="81">
        <v>50.366912826493937</v>
      </c>
      <c r="R37" s="81">
        <v>53.461564579845103</v>
      </c>
      <c r="S37" s="81">
        <v>58.8029538386713</v>
      </c>
      <c r="T37" s="81">
        <v>62.218348614437453</v>
      </c>
      <c r="U37" s="81">
        <v>84.362341485548455</v>
      </c>
      <c r="V37" s="234">
        <v>76.739695298271812</v>
      </c>
      <c r="W37" s="81">
        <v>95.73657375406583</v>
      </c>
      <c r="X37" s="81">
        <v>83.7472199332733</v>
      </c>
      <c r="Y37" s="81">
        <v>75.252355995857215</v>
      </c>
      <c r="Z37" s="81">
        <v>78.30838134451551</v>
      </c>
      <c r="AA37" s="81">
        <v>76.295961667770825</v>
      </c>
    </row>
    <row r="38" spans="1:27" s="79" customFormat="1" ht="15" customHeight="1" thickBot="1" x14ac:dyDescent="0.2">
      <c r="A38" s="90" t="s">
        <v>27</v>
      </c>
      <c r="B38" s="82">
        <v>579</v>
      </c>
      <c r="C38" s="139">
        <v>897</v>
      </c>
      <c r="D38" s="82">
        <v>901</v>
      </c>
      <c r="E38" s="139">
        <f>SUM(E39:E44)</f>
        <v>1206.5260000000001</v>
      </c>
      <c r="F38" s="82">
        <v>1219.6669999999999</v>
      </c>
      <c r="G38" s="82">
        <v>1171.8309999999999</v>
      </c>
      <c r="H38" s="82">
        <v>1287.9680000000001</v>
      </c>
      <c r="I38" s="82">
        <v>2267.451</v>
      </c>
      <c r="J38" s="82">
        <v>2372.511</v>
      </c>
      <c r="K38" s="82">
        <v>2252.9670000000001</v>
      </c>
      <c r="L38" s="82">
        <v>2087.4229999999998</v>
      </c>
      <c r="M38" s="82">
        <v>2468.8009999999999</v>
      </c>
      <c r="N38" s="82">
        <v>2462.8339999999998</v>
      </c>
      <c r="O38" s="82">
        <v>2087.002</v>
      </c>
      <c r="P38" s="82">
        <v>4555.576</v>
      </c>
      <c r="Q38" s="82">
        <v>4429.2219359604933</v>
      </c>
      <c r="R38" s="82">
        <v>4134.0227979384726</v>
      </c>
      <c r="S38" s="82">
        <v>4149.3474960790645</v>
      </c>
      <c r="T38" s="82">
        <v>4169.9321583440915</v>
      </c>
      <c r="U38" s="82">
        <v>4208.114503096489</v>
      </c>
      <c r="V38" s="237">
        <v>4366.4286964571593</v>
      </c>
      <c r="W38" s="82">
        <v>4591.6296757235759</v>
      </c>
      <c r="X38" s="82">
        <v>4738.3809154028568</v>
      </c>
      <c r="Y38" s="82">
        <v>5095.6332633393904</v>
      </c>
      <c r="Z38" s="82">
        <v>5292.9880486107404</v>
      </c>
      <c r="AA38" s="82">
        <v>5354.7926526436931</v>
      </c>
    </row>
    <row r="39" spans="1:27" ht="15" customHeight="1" thickTop="1" x14ac:dyDescent="0.15">
      <c r="A39" s="51" t="s">
        <v>28</v>
      </c>
      <c r="B39" s="195">
        <v>279</v>
      </c>
      <c r="C39" s="195">
        <v>372</v>
      </c>
      <c r="D39" s="195">
        <v>372</v>
      </c>
      <c r="E39" s="196">
        <v>374.11099999999999</v>
      </c>
      <c r="F39" s="195">
        <v>374.11099999999999</v>
      </c>
      <c r="G39" s="195">
        <v>374.11099999999999</v>
      </c>
      <c r="H39" s="195">
        <v>374.11099999999999</v>
      </c>
      <c r="I39" s="195">
        <v>378.56900000000002</v>
      </c>
      <c r="J39" s="195">
        <v>378.67899999999997</v>
      </c>
      <c r="K39" s="195">
        <v>325.44299999999998</v>
      </c>
      <c r="L39" s="195">
        <v>325.44299999999998</v>
      </c>
      <c r="M39" s="195">
        <v>325.44299999999998</v>
      </c>
      <c r="N39" s="195">
        <v>325.44299999999998</v>
      </c>
      <c r="O39" s="195">
        <v>325.44299999999998</v>
      </c>
      <c r="P39" s="197">
        <v>2970.4430000000002</v>
      </c>
      <c r="Q39" s="197">
        <v>2970.4428826000003</v>
      </c>
      <c r="R39" s="197">
        <v>2970.4428826000012</v>
      </c>
      <c r="S39" s="197">
        <v>2970.4428826000012</v>
      </c>
      <c r="T39" s="81">
        <v>2970.4428825999998</v>
      </c>
      <c r="U39" s="81">
        <v>2970.4428826000012</v>
      </c>
      <c r="V39" s="234">
        <v>2970.4428826000012</v>
      </c>
      <c r="W39" s="81">
        <v>2970.4428826000012</v>
      </c>
      <c r="X39" s="81">
        <v>2970.4428826000003</v>
      </c>
      <c r="Y39" s="81">
        <v>2970.4428826000003</v>
      </c>
      <c r="Z39" s="81">
        <v>2970.4428826000003</v>
      </c>
      <c r="AA39" s="81">
        <v>2970.4428826000003</v>
      </c>
    </row>
    <row r="40" spans="1:27" ht="15" customHeight="1" x14ac:dyDescent="0.15">
      <c r="A40" s="51" t="s">
        <v>29</v>
      </c>
      <c r="B40" s="195">
        <v>324</v>
      </c>
      <c r="C40" s="196">
        <v>341</v>
      </c>
      <c r="D40" s="195">
        <v>342</v>
      </c>
      <c r="E40" s="196">
        <v>568.93100000000004</v>
      </c>
      <c r="F40" s="195">
        <v>673.77499999999998</v>
      </c>
      <c r="G40" s="195">
        <v>674.09100000000001</v>
      </c>
      <c r="H40" s="195">
        <v>730.69100000000003</v>
      </c>
      <c r="I40" s="195">
        <v>1857.432</v>
      </c>
      <c r="J40" s="195">
        <v>1826.8520000000001</v>
      </c>
      <c r="K40" s="195">
        <v>1880.088</v>
      </c>
      <c r="L40" s="195">
        <v>1845.088</v>
      </c>
      <c r="M40" s="195">
        <v>2312.0270000000005</v>
      </c>
      <c r="N40" s="195">
        <v>2376.37</v>
      </c>
      <c r="O40" s="195">
        <v>2379.4899999999998</v>
      </c>
      <c r="P40" s="197">
        <v>2281.9119999999998</v>
      </c>
      <c r="Q40" s="197">
        <v>2285.7460752900001</v>
      </c>
      <c r="R40" s="197">
        <v>2289.5156897099996</v>
      </c>
      <c r="S40" s="197">
        <v>2290.4617576199994</v>
      </c>
      <c r="T40" s="81">
        <v>2293.6816213400011</v>
      </c>
      <c r="U40" s="81">
        <v>2297.6115875100004</v>
      </c>
      <c r="V40" s="234">
        <v>2300.0790808300007</v>
      </c>
      <c r="W40" s="81">
        <v>2302.5460264500002</v>
      </c>
      <c r="X40" s="81">
        <v>942.75204577</v>
      </c>
      <c r="Y40" s="81">
        <v>953.42093073963861</v>
      </c>
      <c r="Z40" s="81">
        <v>963.30159069000001</v>
      </c>
      <c r="AA40" s="81">
        <v>836.84720201000027</v>
      </c>
    </row>
    <row r="41" spans="1:27" ht="15" customHeight="1" x14ac:dyDescent="0.15">
      <c r="A41" s="51" t="s">
        <v>40</v>
      </c>
      <c r="B41" s="195">
        <v>-33</v>
      </c>
      <c r="C41" s="196">
        <v>132</v>
      </c>
      <c r="D41" s="195">
        <v>106</v>
      </c>
      <c r="E41" s="196">
        <v>226.40899999999999</v>
      </c>
      <c r="F41" s="195">
        <v>224.98400000000001</v>
      </c>
      <c r="G41" s="195">
        <v>191.405</v>
      </c>
      <c r="H41" s="195">
        <v>215.55099999999999</v>
      </c>
      <c r="I41" s="195">
        <v>-53.235999999999997</v>
      </c>
      <c r="J41" s="195">
        <v>-62.927999999999997</v>
      </c>
      <c r="K41" s="195">
        <v>-327.52800000000002</v>
      </c>
      <c r="L41" s="195">
        <v>-522.24900000000002</v>
      </c>
      <c r="M41" s="195">
        <v>-651.82000000000005</v>
      </c>
      <c r="N41" s="195">
        <v>-817.44600000000003</v>
      </c>
      <c r="O41" s="195">
        <v>-992.21500000000003</v>
      </c>
      <c r="P41" s="197">
        <v>-1149.0419999999999</v>
      </c>
      <c r="Q41" s="197">
        <v>-1286.4970354899997</v>
      </c>
      <c r="R41" s="197">
        <v>-1377.3001305200009</v>
      </c>
      <c r="S41" s="197">
        <v>-1432.9879383000002</v>
      </c>
      <c r="T41" s="197">
        <v>-1425.1546324699941</v>
      </c>
      <c r="U41" s="197">
        <v>-1375.8319494900013</v>
      </c>
      <c r="V41" s="239">
        <v>-1293.1479146799904</v>
      </c>
      <c r="W41" s="197">
        <v>-1032.9768594899954</v>
      </c>
      <c r="X41" s="197">
        <v>403.13151195004087</v>
      </c>
      <c r="Y41" s="197">
        <v>770.55402521996166</v>
      </c>
      <c r="Z41" s="197">
        <v>863.77858199009302</v>
      </c>
      <c r="AA41" s="197">
        <v>906.84525851616763</v>
      </c>
    </row>
    <row r="42" spans="1:27" ht="15" customHeight="1" x14ac:dyDescent="0.15">
      <c r="A42" s="51" t="s">
        <v>30</v>
      </c>
      <c r="B42" s="195">
        <v>6</v>
      </c>
      <c r="C42" s="196">
        <v>44</v>
      </c>
      <c r="D42" s="195">
        <v>73</v>
      </c>
      <c r="E42" s="196">
        <v>-4.8239999999999998</v>
      </c>
      <c r="F42" s="195">
        <v>23.077000000000002</v>
      </c>
      <c r="G42" s="195">
        <v>7.9109999999999996</v>
      </c>
      <c r="H42" s="195">
        <v>43.09</v>
      </c>
      <c r="I42" s="195">
        <v>57.686999999999998</v>
      </c>
      <c r="J42" s="195">
        <v>197.672</v>
      </c>
      <c r="K42" s="195">
        <v>349.517</v>
      </c>
      <c r="L42" s="195">
        <v>414.82600000000002</v>
      </c>
      <c r="M42" s="195">
        <v>460.48599999999999</v>
      </c>
      <c r="N42" s="195">
        <v>556.34699999999998</v>
      </c>
      <c r="O42" s="195">
        <v>345.81099999999998</v>
      </c>
      <c r="P42" s="197">
        <v>420.79899999999998</v>
      </c>
      <c r="Q42" s="197">
        <v>426.74263540999999</v>
      </c>
      <c r="R42" s="197">
        <v>216.87134206000007</v>
      </c>
      <c r="S42" s="197">
        <v>303.72496183999999</v>
      </c>
      <c r="T42" s="81">
        <v>308.95942635999995</v>
      </c>
      <c r="U42" s="81">
        <v>294.16308003999978</v>
      </c>
      <c r="V42" s="234">
        <v>366.17446863999987</v>
      </c>
      <c r="W42" s="81">
        <v>327.60510280000022</v>
      </c>
      <c r="X42" s="81">
        <v>396.7332478699999</v>
      </c>
      <c r="Y42" s="81">
        <v>373.84359246000014</v>
      </c>
      <c r="Z42" s="81">
        <v>472.23734880000006</v>
      </c>
      <c r="AA42" s="81">
        <v>625.48182126316556</v>
      </c>
    </row>
    <row r="43" spans="1:27" ht="15" customHeight="1" x14ac:dyDescent="0.15">
      <c r="A43" s="51" t="s">
        <v>31</v>
      </c>
      <c r="B43" s="195">
        <v>25</v>
      </c>
      <c r="C43" s="196">
        <v>31</v>
      </c>
      <c r="D43" s="195">
        <v>32</v>
      </c>
      <c r="E43" s="196">
        <v>25.795999999999999</v>
      </c>
      <c r="F43" s="195">
        <v>24.594999999999999</v>
      </c>
      <c r="G43" s="195">
        <v>25.187999999999999</v>
      </c>
      <c r="H43" s="195">
        <v>25.4</v>
      </c>
      <c r="I43" s="195">
        <v>26.998999999999999</v>
      </c>
      <c r="J43" s="195">
        <v>32.235999999999997</v>
      </c>
      <c r="K43" s="195">
        <v>25.446999999999999</v>
      </c>
      <c r="L43" s="195">
        <v>24.315000000000001</v>
      </c>
      <c r="M43" s="195">
        <v>22.664999999999999</v>
      </c>
      <c r="N43" s="195">
        <v>22.12</v>
      </c>
      <c r="O43" s="195">
        <v>28.472999999999999</v>
      </c>
      <c r="P43" s="197">
        <v>31.463999999999999</v>
      </c>
      <c r="Q43" s="197">
        <v>32.78737815049238</v>
      </c>
      <c r="R43" s="197">
        <v>34.493014088472933</v>
      </c>
      <c r="S43" s="197">
        <v>17.705832319064783</v>
      </c>
      <c r="T43" s="81">
        <v>22.002860514083839</v>
      </c>
      <c r="U43" s="81">
        <v>21.728902436489133</v>
      </c>
      <c r="V43" s="234">
        <v>22.880179067147711</v>
      </c>
      <c r="W43" s="81">
        <v>24.012523363568583</v>
      </c>
      <c r="X43" s="81">
        <v>25.321227212815817</v>
      </c>
      <c r="Y43" s="81">
        <v>27.371832319789615</v>
      </c>
      <c r="Z43" s="81">
        <v>23.227644530647233</v>
      </c>
      <c r="AA43" s="81">
        <v>15.175488254359539</v>
      </c>
    </row>
    <row r="44" spans="1:27" ht="15" customHeight="1" x14ac:dyDescent="0.15">
      <c r="A44" s="51" t="s">
        <v>14</v>
      </c>
      <c r="B44" s="195">
        <v>-22</v>
      </c>
      <c r="C44" s="196">
        <v>-23</v>
      </c>
      <c r="D44" s="195">
        <v>-24</v>
      </c>
      <c r="E44" s="195">
        <v>16.103000000000002</v>
      </c>
      <c r="F44" s="195">
        <v>-100.875</v>
      </c>
      <c r="G44" s="195">
        <v>-100.87500000000023</v>
      </c>
      <c r="H44" s="195">
        <v>-100.875</v>
      </c>
      <c r="I44" s="195">
        <v>0</v>
      </c>
      <c r="J44" s="195">
        <v>0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84">
        <v>0</v>
      </c>
      <c r="U44" s="84">
        <v>0</v>
      </c>
      <c r="V44" s="236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</row>
    <row r="45" spans="1:27" s="79" customFormat="1" ht="15" customHeight="1" x14ac:dyDescent="0.15">
      <c r="A45" s="79" t="s">
        <v>34</v>
      </c>
      <c r="B45" s="85">
        <v>1971</v>
      </c>
      <c r="C45" s="140">
        <v>2683</v>
      </c>
      <c r="D45" s="85">
        <v>2984</v>
      </c>
      <c r="E45" s="212">
        <f>E38+E33+E24</f>
        <v>3848.9349999999999</v>
      </c>
      <c r="F45" s="85">
        <v>5632.8799999999992</v>
      </c>
      <c r="G45" s="85">
        <v>6367.7449999999999</v>
      </c>
      <c r="H45" s="85">
        <v>6276.9679999999998</v>
      </c>
      <c r="I45" s="85">
        <v>7414.0169999999998</v>
      </c>
      <c r="J45" s="85">
        <v>8045.7430000000004</v>
      </c>
      <c r="K45" s="85">
        <v>8020.3819999999996</v>
      </c>
      <c r="L45" s="85">
        <v>7946.3069999999998</v>
      </c>
      <c r="M45" s="85">
        <v>8493.99</v>
      </c>
      <c r="N45" s="85">
        <v>8540.4219999999987</v>
      </c>
      <c r="O45" s="85">
        <v>7882.8510000000006</v>
      </c>
      <c r="P45" s="85">
        <v>10894.577999999998</v>
      </c>
      <c r="Q45" s="85">
        <v>11654.401520008987</v>
      </c>
      <c r="R45" s="85">
        <v>11125.778085818669</v>
      </c>
      <c r="S45" s="85">
        <v>10819.61097381215</v>
      </c>
      <c r="T45" s="85">
        <v>11105.292235296933</v>
      </c>
      <c r="U45" s="85">
        <v>12049.550369649936</v>
      </c>
      <c r="V45" s="238">
        <v>12438.301956320873</v>
      </c>
      <c r="W45" s="85">
        <v>12656.645675723576</v>
      </c>
      <c r="X45" s="85">
        <v>13195.347915402857</v>
      </c>
      <c r="Y45" s="85">
        <v>14230.17</v>
      </c>
      <c r="Z45" s="85">
        <v>14746.771048610739</v>
      </c>
      <c r="AA45" s="85">
        <v>16006.473652643694</v>
      </c>
    </row>
    <row r="47" spans="1:27" ht="12.75" x14ac:dyDescent="0.15">
      <c r="A47" s="52" t="s">
        <v>142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232"/>
      <c r="W47" s="87"/>
      <c r="X47" s="87"/>
      <c r="Y47" s="87"/>
      <c r="Z47" s="87"/>
      <c r="AA47" s="87"/>
    </row>
    <row r="48" spans="1:27" x14ac:dyDescent="0.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232"/>
      <c r="W48" s="87"/>
      <c r="X48" s="87"/>
      <c r="Y48" s="87"/>
      <c r="Z48" s="87"/>
      <c r="AA48" s="87"/>
    </row>
    <row r="49" spans="2:27" x14ac:dyDescent="0.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232"/>
      <c r="W49" s="87"/>
      <c r="X49" s="87"/>
      <c r="Y49" s="87"/>
      <c r="Z49" s="87"/>
      <c r="AA49" s="87"/>
    </row>
    <row r="50" spans="2:27" x14ac:dyDescent="0.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232"/>
      <c r="W50" s="87"/>
      <c r="X50" s="87"/>
      <c r="Y50" s="87"/>
      <c r="Z50" s="87"/>
      <c r="AA50" s="87"/>
    </row>
    <row r="52" spans="2:27" x14ac:dyDescent="0.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232"/>
      <c r="W52" s="87"/>
      <c r="X52" s="87"/>
      <c r="Y52" s="87"/>
      <c r="Z52" s="87"/>
      <c r="AA52" s="87"/>
    </row>
    <row r="53" spans="2:27" x14ac:dyDescent="0.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232"/>
      <c r="W53" s="87"/>
      <c r="X53" s="87"/>
      <c r="Y53" s="87"/>
      <c r="Z53" s="87"/>
      <c r="AA53" s="87"/>
    </row>
    <row r="54" spans="2:27" x14ac:dyDescent="0.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232"/>
      <c r="W54" s="87"/>
      <c r="X54" s="87"/>
      <c r="Y54" s="87"/>
      <c r="Z54" s="87"/>
      <c r="AA54" s="87"/>
    </row>
    <row r="55" spans="2:27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218"/>
      <c r="U55" s="88"/>
      <c r="V55" s="233"/>
      <c r="W55" s="88"/>
      <c r="X55" s="88"/>
      <c r="Y55" s="88"/>
      <c r="Z55" s="88"/>
      <c r="AA55" s="8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ADE-732B-4AA3-B61C-B38981564AF4}">
  <sheetPr codeName="Sheet12">
    <tabColor theme="2"/>
  </sheetPr>
  <dimension ref="A1:AB27"/>
  <sheetViews>
    <sheetView showGridLines="0" zoomScaleNormal="100" workbookViewId="0">
      <pane xSplit="1" topLeftCell="P1" activePane="topRight" state="frozen"/>
      <selection pane="topRight" activeCell="AC5" sqref="AC5"/>
    </sheetView>
  </sheetViews>
  <sheetFormatPr defaultColWidth="8.85546875" defaultRowHeight="15" x14ac:dyDescent="0.25"/>
  <cols>
    <col min="1" max="1" width="35.7109375" bestFit="1" customWidth="1"/>
    <col min="2" max="17" width="8.85546875" customWidth="1"/>
    <col min="18" max="20" width="9.42578125" customWidth="1"/>
    <col min="21" max="21" width="9.85546875" bestFit="1" customWidth="1"/>
    <col min="22" max="22" width="9.140625" bestFit="1" customWidth="1"/>
  </cols>
  <sheetData>
    <row r="1" spans="1:28" s="52" customFormat="1" ht="24.75" customHeight="1" thickBot="1" x14ac:dyDescent="0.3">
      <c r="A1" s="96" t="s">
        <v>185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</row>
    <row r="2" spans="1:28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8" s="53" customFormat="1" ht="15" customHeight="1" thickBot="1" x14ac:dyDescent="0.3">
      <c r="A3" s="99" t="s">
        <v>62</v>
      </c>
      <c r="B3" s="98">
        <v>1047.68</v>
      </c>
      <c r="C3" s="98">
        <v>1200.1000000000001</v>
      </c>
      <c r="D3" s="98">
        <v>1456.9000000000003</v>
      </c>
      <c r="E3" s="98">
        <v>1809</v>
      </c>
      <c r="F3" s="112">
        <v>1768.921</v>
      </c>
      <c r="G3" s="98">
        <v>2591.3580000000002</v>
      </c>
      <c r="H3" s="98">
        <v>2337.0430000000001</v>
      </c>
      <c r="I3" s="98">
        <v>2402.65</v>
      </c>
      <c r="J3" s="98">
        <v>2739.1769999999997</v>
      </c>
      <c r="K3" s="98">
        <v>2889.6559999999999</v>
      </c>
      <c r="L3" s="98">
        <v>2821.7780000000002</v>
      </c>
      <c r="M3" s="98">
        <v>2833.0729999999999</v>
      </c>
      <c r="N3" s="98">
        <v>2896.1170000000002</v>
      </c>
      <c r="O3" s="98">
        <v>2814.8530000000001</v>
      </c>
      <c r="P3" s="98">
        <v>3084.7988195578414</v>
      </c>
      <c r="Q3" s="98">
        <v>3755.3</v>
      </c>
      <c r="R3" s="98">
        <v>3639.4693489002184</v>
      </c>
      <c r="S3" s="112">
        <v>3144.3113580671793</v>
      </c>
      <c r="T3" s="112">
        <v>3205.173591552817</v>
      </c>
      <c r="U3" s="112">
        <f>SUM(U4:U6)</f>
        <v>3537.6644858198633</v>
      </c>
      <c r="V3" s="112">
        <v>3519.7894925387809</v>
      </c>
      <c r="W3" s="112">
        <f>SUM(W4:W6)</f>
        <v>3398.2710112440536</v>
      </c>
      <c r="X3" s="112">
        <f>SUM(X4:X6)</f>
        <v>3575.8534937010486</v>
      </c>
      <c r="Y3" s="112">
        <v>3917.0759466231502</v>
      </c>
      <c r="Z3" s="112">
        <v>4163.379746073897</v>
      </c>
      <c r="AA3" s="112">
        <v>4870.4376178558978</v>
      </c>
    </row>
    <row r="4" spans="1:28" s="52" customFormat="1" ht="15" customHeight="1" thickTop="1" x14ac:dyDescent="0.25">
      <c r="A4" s="52" t="s">
        <v>63</v>
      </c>
      <c r="B4" s="103">
        <v>241.00536489999999</v>
      </c>
      <c r="C4" s="103">
        <v>183.53172361</v>
      </c>
      <c r="D4" s="103">
        <v>182.13172360999999</v>
      </c>
      <c r="E4" s="103">
        <v>327.95707169000002</v>
      </c>
      <c r="F4" s="102">
        <v>367.90199999999999</v>
      </c>
      <c r="G4" s="102">
        <v>365.65100000000001</v>
      </c>
      <c r="H4" s="102">
        <v>266.565</v>
      </c>
      <c r="I4" s="102">
        <v>163.47900000000001</v>
      </c>
      <c r="J4" s="102">
        <v>177.7</v>
      </c>
      <c r="K4" s="102">
        <v>493.07100000000003</v>
      </c>
      <c r="L4" s="102">
        <v>326.46699999999998</v>
      </c>
      <c r="M4" s="102">
        <v>277.65199999999999</v>
      </c>
      <c r="N4" s="102">
        <v>516.05600000000004</v>
      </c>
      <c r="O4" s="102">
        <v>471.82299999999998</v>
      </c>
      <c r="P4" s="102">
        <v>539.67499999999995</v>
      </c>
      <c r="Q4" s="102">
        <v>488.7</v>
      </c>
      <c r="R4" s="102">
        <v>482.52748470334745</v>
      </c>
      <c r="S4" s="103">
        <v>408.12361899008937</v>
      </c>
      <c r="T4" s="103">
        <v>456.72118960830085</v>
      </c>
      <c r="U4" s="103">
        <v>488.22568178660566</v>
      </c>
      <c r="V4" s="103">
        <v>624.28595089009559</v>
      </c>
      <c r="W4" s="103">
        <v>635.9667698154143</v>
      </c>
      <c r="X4" s="103">
        <v>791.72178430550821</v>
      </c>
      <c r="Y4" s="103">
        <v>594.40211224595237</v>
      </c>
      <c r="Z4" s="103">
        <f>'Balanço Patr.'!Z25</f>
        <v>712.77020162414806</v>
      </c>
      <c r="AA4" s="103">
        <v>638.21475901577799</v>
      </c>
    </row>
    <row r="5" spans="1:28" s="52" customFormat="1" ht="15" customHeight="1" x14ac:dyDescent="0.25">
      <c r="A5" s="52" t="s">
        <v>64</v>
      </c>
      <c r="B5" s="103">
        <v>772.93382150000002</v>
      </c>
      <c r="C5" s="103">
        <v>988.73434542000007</v>
      </c>
      <c r="D5" s="103">
        <v>1249.1728560600002</v>
      </c>
      <c r="E5" s="103">
        <v>1294.1166473399999</v>
      </c>
      <c r="F5" s="102">
        <v>1215.019</v>
      </c>
      <c r="G5" s="102">
        <v>2036.7070000000001</v>
      </c>
      <c r="H5" s="102">
        <v>1879.4780000000001</v>
      </c>
      <c r="I5" s="102">
        <v>2043.171</v>
      </c>
      <c r="J5" s="102">
        <v>2350.4769999999999</v>
      </c>
      <c r="K5" s="102">
        <v>2175.585</v>
      </c>
      <c r="L5" s="102">
        <v>2270.3110000000001</v>
      </c>
      <c r="M5" s="102">
        <v>2338.4209999999998</v>
      </c>
      <c r="N5" s="102">
        <v>2168.0610000000001</v>
      </c>
      <c r="O5" s="102">
        <v>2169.0300000000002</v>
      </c>
      <c r="P5" s="102">
        <v>2375.3359999999998</v>
      </c>
      <c r="Q5" s="102">
        <v>3101.8</v>
      </c>
      <c r="R5" s="102">
        <v>3022.9928784905842</v>
      </c>
      <c r="S5" s="103">
        <v>2610.0025220442772</v>
      </c>
      <c r="T5" s="103">
        <v>2617.6656795180024</v>
      </c>
      <c r="U5" s="103">
        <v>2931.6678232019194</v>
      </c>
      <c r="V5" s="103">
        <v>2780.7383384500049</v>
      </c>
      <c r="W5" s="103">
        <v>2638.1423535747194</v>
      </c>
      <c r="X5" s="103">
        <v>2672.7997970751362</v>
      </c>
      <c r="Y5" s="103">
        <v>3225.4972134242657</v>
      </c>
      <c r="Z5" s="103">
        <f>'Balanço Patr.'!Z34</f>
        <v>3361.9261975457407</v>
      </c>
      <c r="AA5" s="103">
        <v>4156.1313183402544</v>
      </c>
    </row>
    <row r="6" spans="1:28" s="52" customFormat="1" ht="15" customHeight="1" x14ac:dyDescent="0.25">
      <c r="A6" s="52" t="s">
        <v>157</v>
      </c>
      <c r="B6" s="103">
        <v>33.740813600000003</v>
      </c>
      <c r="C6" s="103">
        <v>27.833930970000001</v>
      </c>
      <c r="D6" s="103">
        <v>25.595420329999996</v>
      </c>
      <c r="E6" s="103">
        <v>186.92628097000002</v>
      </c>
      <c r="F6" s="103">
        <v>186</v>
      </c>
      <c r="G6" s="103">
        <v>189</v>
      </c>
      <c r="H6" s="103">
        <v>191</v>
      </c>
      <c r="I6" s="103">
        <v>196</v>
      </c>
      <c r="J6" s="103">
        <v>211</v>
      </c>
      <c r="K6" s="103">
        <v>221</v>
      </c>
      <c r="L6" s="103">
        <v>225</v>
      </c>
      <c r="M6" s="103">
        <v>217</v>
      </c>
      <c r="N6" s="103">
        <v>212</v>
      </c>
      <c r="O6" s="103">
        <v>174</v>
      </c>
      <c r="P6" s="103">
        <v>169.78781955784206</v>
      </c>
      <c r="Q6" s="103">
        <v>164.8</v>
      </c>
      <c r="R6" s="103">
        <v>133.94898570628692</v>
      </c>
      <c r="S6" s="103">
        <v>126.18518507666724</v>
      </c>
      <c r="T6" s="103">
        <v>130.78672242651353</v>
      </c>
      <c r="U6" s="103">
        <v>117.77098083133853</v>
      </c>
      <c r="V6" s="103">
        <v>114.76520319868052</v>
      </c>
      <c r="W6" s="103">
        <v>124.16188785391979</v>
      </c>
      <c r="X6" s="103">
        <v>111.3319123204043</v>
      </c>
      <c r="Y6" s="103">
        <v>97.176620952932367</v>
      </c>
      <c r="Z6" s="103">
        <v>88.683344897991986</v>
      </c>
      <c r="AA6" s="103">
        <v>76.091540930098361</v>
      </c>
      <c r="AB6" s="240"/>
    </row>
    <row r="7" spans="1:28" s="52" customFormat="1" ht="15" customHeight="1" x14ac:dyDescent="0.25">
      <c r="B7" s="102"/>
      <c r="C7" s="7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240"/>
    </row>
    <row r="8" spans="1:28" s="52" customFormat="1" ht="15" customHeight="1" x14ac:dyDescent="0.25">
      <c r="A8" s="52" t="s">
        <v>61</v>
      </c>
      <c r="B8" s="103">
        <v>491.92</v>
      </c>
      <c r="C8" s="103">
        <v>586.6</v>
      </c>
      <c r="D8" s="103">
        <v>702.4</v>
      </c>
      <c r="E8" s="103">
        <v>666.78</v>
      </c>
      <c r="F8" s="103">
        <v>522.57600000000002</v>
      </c>
      <c r="G8" s="103">
        <v>1211.5999999999999</v>
      </c>
      <c r="H8" s="103">
        <v>737.92499999999995</v>
      </c>
      <c r="I8" s="103">
        <v>1351.3810000000001</v>
      </c>
      <c r="J8" s="103">
        <v>1346.48</v>
      </c>
      <c r="K8" s="103">
        <v>1162.6300000000001</v>
      </c>
      <c r="L8" s="103">
        <v>832</v>
      </c>
      <c r="M8" s="103">
        <v>1063.5999999999999</v>
      </c>
      <c r="N8" s="103">
        <v>908</v>
      </c>
      <c r="O8" s="103">
        <v>907</v>
      </c>
      <c r="P8" s="103">
        <v>3371.9170176135672</v>
      </c>
      <c r="Q8" s="103">
        <v>3677.3</v>
      </c>
      <c r="R8" s="103">
        <v>3461.0112531425525</v>
      </c>
      <c r="S8" s="103">
        <v>2763.6711358972216</v>
      </c>
      <c r="T8" s="103">
        <v>2710.5605489592767</v>
      </c>
      <c r="U8" s="103">
        <v>2922.8345058230179</v>
      </c>
      <c r="V8" s="103">
        <v>2771.5938087399977</v>
      </c>
      <c r="W8" s="103">
        <v>2677.3305526231088</v>
      </c>
      <c r="X8" s="103">
        <v>2767.0112817771424</v>
      </c>
      <c r="Y8" s="103">
        <v>2613.3133140238037</v>
      </c>
      <c r="Z8" s="103">
        <v>2337.3794306553796</v>
      </c>
      <c r="AA8" s="103">
        <v>2814.5834697988116</v>
      </c>
    </row>
    <row r="9" spans="1:28" s="52" customFormat="1" ht="15" customHeight="1" x14ac:dyDescent="0.25">
      <c r="A9" s="53" t="s">
        <v>158</v>
      </c>
      <c r="B9" s="221">
        <v>555.76</v>
      </c>
      <c r="C9" s="221">
        <v>613.50000000000011</v>
      </c>
      <c r="D9" s="221">
        <v>754.50000000000034</v>
      </c>
      <c r="E9" s="221">
        <v>1142.22</v>
      </c>
      <c r="F9" s="221">
        <v>1246.345</v>
      </c>
      <c r="G9" s="221">
        <v>1379.7580000000003</v>
      </c>
      <c r="H9" s="221">
        <v>1599.1180000000002</v>
      </c>
      <c r="I9" s="221">
        <v>1051.269</v>
      </c>
      <c r="J9" s="221">
        <v>1392.6969999999997</v>
      </c>
      <c r="K9" s="221">
        <v>1727.0259999999998</v>
      </c>
      <c r="L9" s="221">
        <v>1989.7780000000002</v>
      </c>
      <c r="M9" s="221">
        <v>1769.473</v>
      </c>
      <c r="N9" s="221">
        <v>1988.1170000000002</v>
      </c>
      <c r="O9" s="221">
        <v>1907.8530000000001</v>
      </c>
      <c r="P9" s="221">
        <v>-287.11819805572577</v>
      </c>
      <c r="Q9" s="221">
        <v>78</v>
      </c>
      <c r="R9" s="221">
        <v>178.45809575766589</v>
      </c>
      <c r="S9" s="221">
        <v>380.64022216995772</v>
      </c>
      <c r="T9" s="221">
        <v>494.61304259354029</v>
      </c>
      <c r="U9" s="221">
        <v>614.8299799968454</v>
      </c>
      <c r="V9" s="221">
        <v>748.19568379878319</v>
      </c>
      <c r="W9" s="221">
        <v>720.94045862094481</v>
      </c>
      <c r="X9" s="221">
        <v>808.84221192390623</v>
      </c>
      <c r="Y9" s="221">
        <v>1303.7626325993465</v>
      </c>
      <c r="Z9" s="221">
        <v>1826.0003154185174</v>
      </c>
      <c r="AA9" s="221">
        <v>2055.8541480570861</v>
      </c>
    </row>
    <row r="10" spans="1:28" s="52" customFormat="1" ht="15" customHeight="1" x14ac:dyDescent="0.25">
      <c r="A10" s="52" t="s">
        <v>189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>
        <v>63.802</v>
      </c>
      <c r="T10" s="103">
        <v>48.468999999999994</v>
      </c>
      <c r="U10" s="103">
        <v>356.32400000000007</v>
      </c>
      <c r="V10" s="103">
        <v>211.708</v>
      </c>
      <c r="W10" s="103">
        <v>186.73099999999999</v>
      </c>
      <c r="X10" s="103">
        <v>198.82799999999997</v>
      </c>
      <c r="Y10" s="103">
        <v>197.089</v>
      </c>
      <c r="Z10" s="103">
        <v>42.772999999999996</v>
      </c>
      <c r="AA10" s="103">
        <v>88.861000000000004</v>
      </c>
    </row>
    <row r="11" spans="1:28" s="52" customFormat="1" ht="15" customHeight="1" x14ac:dyDescent="0.25">
      <c r="A11" s="53" t="s">
        <v>161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>
        <v>444.44222216995786</v>
      </c>
      <c r="T11" s="221">
        <v>543.08204259354034</v>
      </c>
      <c r="U11" s="221">
        <v>971.15397999684592</v>
      </c>
      <c r="V11" s="221">
        <v>959.90368379878328</v>
      </c>
      <c r="W11" s="221">
        <v>907.67145862094458</v>
      </c>
      <c r="X11" s="221">
        <v>1007.6702119239062</v>
      </c>
      <c r="Y11" s="221">
        <v>1500.8516326295735</v>
      </c>
      <c r="Z11" s="221">
        <v>1868.7733154185175</v>
      </c>
      <c r="AA11" s="221">
        <v>2144.715148057086</v>
      </c>
    </row>
    <row r="12" spans="1:28" s="52" customFormat="1" ht="15" customHeight="1" x14ac:dyDescent="0.25">
      <c r="B12" s="102"/>
      <c r="C12" s="7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1:28" x14ac:dyDescent="0.25">
      <c r="A13" s="53" t="s">
        <v>191</v>
      </c>
      <c r="B13" s="226">
        <v>2.74</v>
      </c>
      <c r="C13" s="226">
        <v>1.43</v>
      </c>
      <c r="D13" s="226">
        <v>1.51</v>
      </c>
      <c r="E13" s="226">
        <v>1.45</v>
      </c>
      <c r="F13" s="226">
        <v>1.38</v>
      </c>
      <c r="G13" s="226">
        <v>1.65</v>
      </c>
      <c r="H13" s="226">
        <v>1.67</v>
      </c>
      <c r="I13" s="226">
        <v>1.65</v>
      </c>
      <c r="J13" s="226">
        <v>1.94</v>
      </c>
      <c r="K13" s="226">
        <v>4.22</v>
      </c>
      <c r="L13" s="226">
        <v>8.94</v>
      </c>
      <c r="M13" s="226">
        <v>5.69</v>
      </c>
      <c r="N13" s="226">
        <v>15.75</v>
      </c>
      <c r="O13" s="226">
        <v>6.72</v>
      </c>
      <c r="P13" s="226">
        <v>-0.75900000000000001</v>
      </c>
      <c r="Q13" s="226">
        <v>0.18</v>
      </c>
      <c r="R13" s="226">
        <v>0.33</v>
      </c>
      <c r="S13" s="226">
        <v>0.621</v>
      </c>
      <c r="T13" s="226">
        <v>0.57999999999999996</v>
      </c>
      <c r="U13" s="226">
        <v>0.83</v>
      </c>
      <c r="V13" s="226">
        <v>0.66</v>
      </c>
      <c r="W13" s="226">
        <v>0.48222907365051387</v>
      </c>
      <c r="X13" s="226">
        <v>0.48769530744770984</v>
      </c>
      <c r="Y13" s="226">
        <v>0.68150530107578577</v>
      </c>
      <c r="Z13" s="226">
        <v>0.80255339731775188</v>
      </c>
      <c r="AA13" s="226">
        <v>0.93452312745373134</v>
      </c>
    </row>
    <row r="14" spans="1:28" x14ac:dyDescent="0.25">
      <c r="A14" s="53" t="s">
        <v>192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>
        <v>1.9542189610321541</v>
      </c>
      <c r="T14" s="226">
        <v>1.3661433669787029</v>
      </c>
      <c r="U14" s="226">
        <v>1.6425679567089519</v>
      </c>
      <c r="V14" s="226">
        <v>1.1585780222881725</v>
      </c>
      <c r="W14" s="226">
        <v>0.74214723123143644</v>
      </c>
      <c r="X14" s="226">
        <v>0.73206706480054495</v>
      </c>
      <c r="Y14" s="226">
        <v>1.0148589720263781</v>
      </c>
      <c r="Z14" s="226">
        <v>1.1899186129405084</v>
      </c>
      <c r="AA14" s="226">
        <v>1.4374807161065777</v>
      </c>
    </row>
    <row r="15" spans="1:28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8" ht="15.75" thickBot="1" x14ac:dyDescent="0.3">
      <c r="A16" s="207" t="s">
        <v>186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</row>
    <row r="17" spans="1:27" ht="16.5" thickTop="1" thickBot="1" x14ac:dyDescent="0.3">
      <c r="A17" s="207" t="s">
        <v>187</v>
      </c>
    </row>
    <row r="18" spans="1:27" ht="16.5" thickTop="1" thickBot="1" x14ac:dyDescent="0.3">
      <c r="A18" s="207" t="s">
        <v>188</v>
      </c>
    </row>
    <row r="19" spans="1:27" ht="16.5" thickTop="1" thickBot="1" x14ac:dyDescent="0.3">
      <c r="A19" s="207" t="s">
        <v>190</v>
      </c>
    </row>
    <row r="20" spans="1:27" ht="16.5" thickTop="1" thickBot="1" x14ac:dyDescent="0.3">
      <c r="A20" s="207" t="s">
        <v>193</v>
      </c>
    </row>
    <row r="21" spans="1:27" ht="15.75" thickTop="1" x14ac:dyDescent="0.25">
      <c r="U21" s="43"/>
      <c r="V21" s="43"/>
      <c r="W21" s="43"/>
      <c r="X21" s="43"/>
      <c r="Y21" s="43"/>
      <c r="Z21" s="43"/>
      <c r="AA21" s="43"/>
    </row>
    <row r="22" spans="1:27" x14ac:dyDescent="0.25">
      <c r="A22" s="46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7" x14ac:dyDescent="0.25">
      <c r="A23" s="46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7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x14ac:dyDescent="0.25"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A176-D729-4F3F-A6EB-4CBE929E47C2}">
  <sheetPr codeName="Sheet16">
    <tabColor theme="2"/>
  </sheetPr>
  <dimension ref="A1:AH10"/>
  <sheetViews>
    <sheetView showGridLines="0" zoomScaleNormal="100" workbookViewId="0">
      <pane xSplit="1" ySplit="3" topLeftCell="O4" activePane="bottomRight" state="frozen"/>
      <selection activeCell="Z11" sqref="Z11"/>
      <selection pane="topRight" activeCell="Z11" sqref="Z11"/>
      <selection pane="bottomLeft" activeCell="Z11" sqref="Z11"/>
      <selection pane="bottomRight" activeCell="AA4" sqref="AA4"/>
    </sheetView>
  </sheetViews>
  <sheetFormatPr defaultColWidth="8.85546875" defaultRowHeight="15" x14ac:dyDescent="0.25"/>
  <cols>
    <col min="1" max="1" width="23" customWidth="1"/>
    <col min="17" max="17" width="9.140625" bestFit="1" customWidth="1"/>
  </cols>
  <sheetData>
    <row r="1" spans="1:34" s="52" customFormat="1" ht="24.75" customHeight="1" thickBot="1" x14ac:dyDescent="0.3">
      <c r="A1" s="96" t="s">
        <v>152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C1" s="18">
        <v>2018</v>
      </c>
      <c r="AD1" s="18">
        <v>2019</v>
      </c>
      <c r="AE1" s="18">
        <v>2020</v>
      </c>
      <c r="AF1" s="18">
        <v>2021</v>
      </c>
      <c r="AG1" s="18">
        <v>2022</v>
      </c>
      <c r="AH1" s="18">
        <v>2023</v>
      </c>
    </row>
    <row r="2" spans="1:34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34" s="53" customFormat="1" ht="15" customHeight="1" thickBot="1" x14ac:dyDescent="0.3">
      <c r="A3" s="99" t="s">
        <v>78</v>
      </c>
      <c r="B3" s="112">
        <v>76.100000000000009</v>
      </c>
      <c r="C3" s="112">
        <v>111.19999999999999</v>
      </c>
      <c r="D3" s="112">
        <v>157.20000000000002</v>
      </c>
      <c r="E3" s="112">
        <v>193.90000000000003</v>
      </c>
      <c r="F3" s="112">
        <v>138.70000000000002</v>
      </c>
      <c r="G3" s="112">
        <v>175.4</v>
      </c>
      <c r="H3" s="112">
        <v>226.79999999999998</v>
      </c>
      <c r="I3" s="112">
        <v>338.29999999999995</v>
      </c>
      <c r="J3" s="112">
        <v>238.99699999999999</v>
      </c>
      <c r="K3" s="112">
        <v>45.600000000000009</v>
      </c>
      <c r="L3" s="112">
        <v>121.5</v>
      </c>
      <c r="M3" s="112">
        <v>80.278136609124132</v>
      </c>
      <c r="N3" s="112">
        <v>54.252800350911016</v>
      </c>
      <c r="O3" s="112">
        <v>53.400886977795949</v>
      </c>
      <c r="P3" s="112">
        <v>207.30076656103034</v>
      </c>
      <c r="Q3" s="112">
        <v>296.38654905233511</v>
      </c>
      <c r="R3" s="112">
        <v>213.314218461302</v>
      </c>
      <c r="S3" s="112">
        <f>SUM(S4:S6)</f>
        <v>280.5878760063768</v>
      </c>
      <c r="T3" s="112">
        <v>220.40061342229171</v>
      </c>
      <c r="U3" s="112">
        <v>293.27312271626323</v>
      </c>
      <c r="V3" s="112">
        <v>228.38879542140063</v>
      </c>
      <c r="W3" s="112">
        <v>242.4333190543102</v>
      </c>
      <c r="X3" s="112">
        <v>324.99842863257214</v>
      </c>
      <c r="Y3" s="112">
        <v>539.66706745454303</v>
      </c>
      <c r="Z3" s="112">
        <v>303.29837544488805</v>
      </c>
      <c r="AA3" s="112">
        <v>365.31498605067969</v>
      </c>
      <c r="AC3" s="112">
        <v>538.4</v>
      </c>
      <c r="AD3" s="112">
        <v>879.19999999999982</v>
      </c>
      <c r="AE3" s="112">
        <v>486.37513660912418</v>
      </c>
      <c r="AF3" s="112">
        <v>611.34100294207235</v>
      </c>
      <c r="AG3" s="112">
        <v>1007.5758306062332</v>
      </c>
      <c r="AH3" s="112">
        <v>1335.4876105628259</v>
      </c>
    </row>
    <row r="4" spans="1:34" s="52" customFormat="1" ht="15" customHeight="1" thickTop="1" x14ac:dyDescent="0.25">
      <c r="A4" s="52" t="s">
        <v>79</v>
      </c>
      <c r="B4" s="103">
        <v>62.9</v>
      </c>
      <c r="C4" s="103">
        <v>100.29999999999998</v>
      </c>
      <c r="D4" s="103">
        <v>105.30000000000001</v>
      </c>
      <c r="E4" s="103">
        <v>141.50000000000003</v>
      </c>
      <c r="F4" s="103">
        <v>109</v>
      </c>
      <c r="G4" s="103">
        <v>134.4</v>
      </c>
      <c r="H4" s="103">
        <v>179.79999999999998</v>
      </c>
      <c r="I4" s="103">
        <v>301.39999999999998</v>
      </c>
      <c r="J4" s="103">
        <v>201.98163388298488</v>
      </c>
      <c r="K4" s="103">
        <v>37.390000000000008</v>
      </c>
      <c r="L4" s="103">
        <v>102.53</v>
      </c>
      <c r="M4" s="103">
        <v>62.571431021368696</v>
      </c>
      <c r="N4" s="103">
        <v>33.280719488377997</v>
      </c>
      <c r="O4" s="103">
        <v>41.273817012709962</v>
      </c>
      <c r="P4" s="103">
        <v>172.07736799787972</v>
      </c>
      <c r="Q4" s="103">
        <v>256.55516004133568</v>
      </c>
      <c r="R4" s="103">
        <v>191.8179585217471</v>
      </c>
      <c r="S4" s="103">
        <v>235.04097622245246</v>
      </c>
      <c r="T4" s="103">
        <v>179.15258000867681</v>
      </c>
      <c r="U4" s="103">
        <v>243.56568747377747</v>
      </c>
      <c r="V4" s="103">
        <v>177.59071144065649</v>
      </c>
      <c r="W4" s="103">
        <v>190.68588399483451</v>
      </c>
      <c r="X4" s="103">
        <v>270.26108802024606</v>
      </c>
      <c r="Y4" s="103">
        <v>454.81852791556076</v>
      </c>
      <c r="Z4" s="103">
        <v>245.6529249621212</v>
      </c>
      <c r="AA4" s="103">
        <v>295.70566670022453</v>
      </c>
      <c r="AC4" s="103">
        <v>410</v>
      </c>
      <c r="AD4" s="103">
        <v>724.59999999999991</v>
      </c>
      <c r="AE4" s="103">
        <v>404.47306490435363</v>
      </c>
      <c r="AF4" s="103">
        <v>503.18706454030337</v>
      </c>
      <c r="AG4" s="103">
        <v>849.57720222665375</v>
      </c>
      <c r="AH4" s="103">
        <v>1093.3562113712978</v>
      </c>
    </row>
    <row r="5" spans="1:34" s="52" customFormat="1" ht="15" customHeight="1" x14ac:dyDescent="0.25">
      <c r="A5" s="52" t="s">
        <v>80</v>
      </c>
      <c r="B5" s="103">
        <v>11.3</v>
      </c>
      <c r="C5" s="103">
        <v>9.8999999999999986</v>
      </c>
      <c r="D5" s="103">
        <v>33.1</v>
      </c>
      <c r="E5" s="103">
        <v>43.70000000000001</v>
      </c>
      <c r="F5" s="103">
        <v>20.9</v>
      </c>
      <c r="G5" s="103">
        <v>30.200000000000003</v>
      </c>
      <c r="H5" s="103">
        <v>39.299999999999997</v>
      </c>
      <c r="I5" s="103">
        <v>27.9</v>
      </c>
      <c r="J5" s="103">
        <v>23.656889166673089</v>
      </c>
      <c r="K5" s="103">
        <v>4.9400000000000004</v>
      </c>
      <c r="L5" s="103">
        <v>11.840000000000002</v>
      </c>
      <c r="M5" s="103">
        <v>11.382256404662265</v>
      </c>
      <c r="N5" s="103">
        <v>13.913859841894535</v>
      </c>
      <c r="O5" s="103">
        <v>6.9468916722241385</v>
      </c>
      <c r="P5" s="103">
        <v>23.404711766112062</v>
      </c>
      <c r="Q5" s="103">
        <v>27.656331324500375</v>
      </c>
      <c r="R5" s="103">
        <v>16.525946259120683</v>
      </c>
      <c r="S5" s="103">
        <v>32.250709488506494</v>
      </c>
      <c r="T5" s="103">
        <v>30.259025010170721</v>
      </c>
      <c r="U5" s="103">
        <v>37.774439096987848</v>
      </c>
      <c r="V5" s="103">
        <v>35.017464328665255</v>
      </c>
      <c r="W5" s="103">
        <v>36.511938307769327</v>
      </c>
      <c r="X5" s="103">
        <v>45.344042587043077</v>
      </c>
      <c r="Y5" s="103">
        <v>69.472728994873265</v>
      </c>
      <c r="Z5" s="103">
        <v>45.554330276272907</v>
      </c>
      <c r="AA5" s="103">
        <v>57.534315685759651</v>
      </c>
      <c r="AC5" s="103">
        <v>98</v>
      </c>
      <c r="AD5" s="103">
        <v>118.30000000000001</v>
      </c>
      <c r="AE5" s="103">
        <v>51.819145571335355</v>
      </c>
      <c r="AF5" s="103">
        <v>71.921794604731105</v>
      </c>
      <c r="AG5" s="103">
        <v>116.81011985478574</v>
      </c>
      <c r="AH5" s="103">
        <v>186.34617421835094</v>
      </c>
    </row>
    <row r="6" spans="1:34" x14ac:dyDescent="0.25">
      <c r="A6" s="52" t="s">
        <v>103</v>
      </c>
      <c r="B6" s="137">
        <v>1.9</v>
      </c>
      <c r="C6" s="137">
        <v>1</v>
      </c>
      <c r="D6" s="137">
        <v>18.799999999999997</v>
      </c>
      <c r="E6" s="137">
        <v>8.6999999999999993</v>
      </c>
      <c r="F6" s="137">
        <v>8.8000000000000007</v>
      </c>
      <c r="G6" s="137">
        <v>10.8</v>
      </c>
      <c r="H6" s="137">
        <v>7.7</v>
      </c>
      <c r="I6" s="137">
        <v>9</v>
      </c>
      <c r="J6" s="137">
        <v>13.358476950342</v>
      </c>
      <c r="K6" s="137">
        <v>3.27</v>
      </c>
      <c r="L6" s="137">
        <v>7.13</v>
      </c>
      <c r="M6" s="137">
        <v>6.3244491830931633</v>
      </c>
      <c r="N6" s="137">
        <v>7.0582210206384808</v>
      </c>
      <c r="O6" s="137">
        <v>5.1801782928618501</v>
      </c>
      <c r="P6" s="137">
        <v>11.818686797038573</v>
      </c>
      <c r="Q6" s="137">
        <v>12.175057686499036</v>
      </c>
      <c r="R6" s="137">
        <v>4.9703136804338373</v>
      </c>
      <c r="S6" s="137">
        <v>13.29619029541783</v>
      </c>
      <c r="T6" s="137">
        <v>10.989008403444188</v>
      </c>
      <c r="U6" s="137">
        <v>11.932996145497885</v>
      </c>
      <c r="V6" s="137">
        <v>15.780619652078892</v>
      </c>
      <c r="W6" s="137">
        <v>15.235496751706357</v>
      </c>
      <c r="X6" s="137">
        <v>9.3932980252829914</v>
      </c>
      <c r="Y6" s="137">
        <v>15.375810544108933</v>
      </c>
      <c r="Z6" s="137">
        <v>12.091120206493922</v>
      </c>
      <c r="AA6" s="137">
        <v>12.075003664695556</v>
      </c>
      <c r="AC6" s="137">
        <v>30.4</v>
      </c>
      <c r="AD6" s="137">
        <v>36.299999999999997</v>
      </c>
      <c r="AE6" s="137">
        <v>30.082926133435173</v>
      </c>
      <c r="AF6" s="137">
        <v>36.232143797037942</v>
      </c>
      <c r="AG6" s="137">
        <v>41.18850852479374</v>
      </c>
      <c r="AH6" s="137">
        <v>55.785224973177165</v>
      </c>
    </row>
    <row r="7" spans="1:34" x14ac:dyDescent="0.25">
      <c r="J7" s="111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34" x14ac:dyDescent="0.25">
      <c r="A8" s="52" t="s">
        <v>104</v>
      </c>
      <c r="J8" s="111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34" x14ac:dyDescent="0.25">
      <c r="A9" s="52" t="s">
        <v>142</v>
      </c>
      <c r="J9" s="111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34" x14ac:dyDescent="0.25">
      <c r="J10" s="111"/>
      <c r="AG10" s="46"/>
      <c r="AH10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3FE-4888-4BA0-9BD3-A4C64D58054F}">
  <sheetPr codeName="Sheet17">
    <tabColor theme="2"/>
  </sheetPr>
  <dimension ref="A1:AJ233"/>
  <sheetViews>
    <sheetView showGridLines="0" zoomScaleNormal="100" workbookViewId="0">
      <pane xSplit="1" ySplit="1" topLeftCell="W2" activePane="bottomRight" state="frozen"/>
      <selection activeCell="Z11" sqref="Z11"/>
      <selection pane="topRight" activeCell="Z11" sqref="Z11"/>
      <selection pane="bottomLeft" activeCell="Z11" sqref="Z11"/>
      <selection pane="bottomRight" activeCell="AA5" sqref="AA5"/>
    </sheetView>
  </sheetViews>
  <sheetFormatPr defaultColWidth="9.140625" defaultRowHeight="11.25" x14ac:dyDescent="0.15"/>
  <cols>
    <col min="1" max="1" width="52.42578125" style="51" bestFit="1" customWidth="1"/>
    <col min="2" max="5" width="8.7109375" style="51" customWidth="1"/>
    <col min="6" max="9" width="9.140625" style="51"/>
    <col min="10" max="27" width="8.7109375" style="51" customWidth="1"/>
    <col min="28" max="28" width="9.140625" style="51"/>
    <col min="29" max="34" width="9.28515625" style="51" customWidth="1"/>
    <col min="35" max="16384" width="9.140625" style="51"/>
  </cols>
  <sheetData>
    <row r="1" spans="1:36" s="52" customFormat="1" ht="30" customHeight="1" thickBot="1" x14ac:dyDescent="0.3">
      <c r="A1" s="92" t="s">
        <v>153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68"/>
      <c r="AC1" s="18">
        <v>2018</v>
      </c>
      <c r="AD1" s="18">
        <v>2019</v>
      </c>
      <c r="AE1" s="18">
        <v>2020</v>
      </c>
      <c r="AF1" s="18">
        <v>2021</v>
      </c>
      <c r="AG1" s="18">
        <v>2022</v>
      </c>
      <c r="AH1" s="18">
        <v>2023</v>
      </c>
    </row>
    <row r="2" spans="1:36" ht="6.75" customHeight="1" thickTop="1" x14ac:dyDescent="0.1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C2" s="69"/>
      <c r="AD2" s="69"/>
      <c r="AE2" s="69"/>
      <c r="AF2" s="69"/>
      <c r="AG2" s="69"/>
      <c r="AH2" s="69"/>
    </row>
    <row r="3" spans="1:36" s="53" customFormat="1" ht="15" customHeight="1" x14ac:dyDescent="0.25">
      <c r="A3" s="53" t="s">
        <v>88</v>
      </c>
      <c r="B3" s="147">
        <v>-157.285</v>
      </c>
      <c r="C3" s="147">
        <v>-180.13600000000002</v>
      </c>
      <c r="D3" s="147">
        <v>-208.774</v>
      </c>
      <c r="E3" s="147">
        <v>-261.19099999999997</v>
      </c>
      <c r="F3" s="147">
        <v>-281.52999999999997</v>
      </c>
      <c r="G3" s="147">
        <v>-305.50700000000006</v>
      </c>
      <c r="H3" s="147">
        <v>-311.57499999999999</v>
      </c>
      <c r="I3" s="147">
        <v>-351.36599999999999</v>
      </c>
      <c r="J3" s="147">
        <v>-361.61400000000003</v>
      </c>
      <c r="K3" s="147">
        <v>-256.44600000000003</v>
      </c>
      <c r="L3" s="147">
        <v>-280.34499999999997</v>
      </c>
      <c r="M3" s="147">
        <v>-368.22</v>
      </c>
      <c r="N3" s="147">
        <v>-358.78600000000006</v>
      </c>
      <c r="O3" s="147">
        <v>-362.36099999999999</v>
      </c>
      <c r="P3" s="147">
        <v>-411.15445918376855</v>
      </c>
      <c r="Q3" s="147">
        <v>-460.7086430072377</v>
      </c>
      <c r="R3" s="147">
        <v>-457.26457196726307</v>
      </c>
      <c r="S3" s="147">
        <v>-491.76125897423708</v>
      </c>
      <c r="T3" s="147">
        <v>-517.2900079893268</v>
      </c>
      <c r="U3" s="147">
        <v>-552.10075623307534</v>
      </c>
      <c r="V3" s="147">
        <v>-579.72892643917703</v>
      </c>
      <c r="W3" s="147">
        <v>-625.71753259036745</v>
      </c>
      <c r="X3" s="147">
        <v>-652.43931612910569</v>
      </c>
      <c r="Y3" s="147">
        <v>-675.96784079348367</v>
      </c>
      <c r="Z3" s="147">
        <v>-736.57305559000702</v>
      </c>
      <c r="AA3" s="147">
        <v>-802.1613453161508</v>
      </c>
      <c r="AB3" s="149"/>
      <c r="AC3" s="193">
        <v>-807.38599999999997</v>
      </c>
      <c r="AD3" s="193">
        <v>-1249.9780000000001</v>
      </c>
      <c r="AE3" s="193">
        <v>-1266.625</v>
      </c>
      <c r="AF3" s="193">
        <v>-1593.0101021910064</v>
      </c>
      <c r="AG3" s="193">
        <v>-2018.4165951639025</v>
      </c>
      <c r="AH3" s="193">
        <v>-2533.8536159521336</v>
      </c>
      <c r="AI3" s="149"/>
      <c r="AJ3" s="224"/>
    </row>
    <row r="4" spans="1:36" s="52" customFormat="1" ht="15" customHeight="1" x14ac:dyDescent="0.25">
      <c r="A4" s="52" t="s">
        <v>93</v>
      </c>
      <c r="B4" s="151">
        <v>-123.773</v>
      </c>
      <c r="C4" s="151">
        <v>-132.298</v>
      </c>
      <c r="D4" s="151">
        <v>-139.20400000000001</v>
      </c>
      <c r="E4" s="151">
        <v>-151.69200000000001</v>
      </c>
      <c r="F4" s="151">
        <v>-148.387</v>
      </c>
      <c r="G4" s="151">
        <v>-156.36000000000001</v>
      </c>
      <c r="H4" s="151">
        <v>-160.113</v>
      </c>
      <c r="I4" s="151">
        <v>-180.596</v>
      </c>
      <c r="J4" s="151">
        <v>-185.10300000000001</v>
      </c>
      <c r="K4" s="151">
        <v>-124.292</v>
      </c>
      <c r="L4" s="151">
        <v>-140.49799999999999</v>
      </c>
      <c r="M4" s="151">
        <v>-172.53399999999999</v>
      </c>
      <c r="N4" s="151">
        <v>-166.072</v>
      </c>
      <c r="O4" s="151">
        <v>-169.19800000000001</v>
      </c>
      <c r="P4" s="151">
        <v>-201.85081147999992</v>
      </c>
      <c r="Q4" s="151">
        <v>-231.28422623000006</v>
      </c>
      <c r="R4" s="151">
        <v>-234.55572329666677</v>
      </c>
      <c r="S4" s="151">
        <v>-251.36092439333316</v>
      </c>
      <c r="T4" s="151">
        <v>-249.92900092999997</v>
      </c>
      <c r="U4" s="151">
        <v>-244.60526123000005</v>
      </c>
      <c r="V4" s="151">
        <v>-247.63869660000003</v>
      </c>
      <c r="W4" s="151">
        <v>-255.04570375000011</v>
      </c>
      <c r="X4" s="151">
        <v>-262.50030647000006</v>
      </c>
      <c r="Y4" s="151">
        <v>-273.61471419000009</v>
      </c>
      <c r="Z4" s="151">
        <v>-289.99993484000015</v>
      </c>
      <c r="AA4" s="151">
        <v>-305.81529757999999</v>
      </c>
      <c r="AB4" s="153"/>
      <c r="AC4" s="191">
        <v>-546.9670000000001</v>
      </c>
      <c r="AD4" s="191">
        <v>-645.45600000000002</v>
      </c>
      <c r="AE4" s="191">
        <v>-622.42699999999991</v>
      </c>
      <c r="AF4" s="191">
        <v>-768.40503770999999</v>
      </c>
      <c r="AG4" s="191">
        <v>-980.4509098499999</v>
      </c>
      <c r="AH4" s="191">
        <v>-1038.7994210100003</v>
      </c>
      <c r="AI4" s="149"/>
      <c r="AJ4" s="224"/>
    </row>
    <row r="5" spans="1:36" s="52" customFormat="1" ht="15" customHeight="1" x14ac:dyDescent="0.25">
      <c r="A5" s="52" t="s">
        <v>94</v>
      </c>
      <c r="B5" s="151">
        <v>-21.920999999999999</v>
      </c>
      <c r="C5" s="151">
        <v>-21.811</v>
      </c>
      <c r="D5" s="151">
        <v>-23.695</v>
      </c>
      <c r="E5" s="151">
        <v>-21.216999999999999</v>
      </c>
      <c r="F5" s="151">
        <v>-22.454999999999998</v>
      </c>
      <c r="G5" s="151">
        <v>-22.707999999999998</v>
      </c>
      <c r="H5" s="151">
        <v>-20.934999999999999</v>
      </c>
      <c r="I5" s="151">
        <v>-22.117000000000001</v>
      </c>
      <c r="J5" s="151">
        <v>-21.803999999999998</v>
      </c>
      <c r="K5" s="151">
        <v>-13.244</v>
      </c>
      <c r="L5" s="151">
        <v>-12.917</v>
      </c>
      <c r="M5" s="151">
        <v>-15.433999999999999</v>
      </c>
      <c r="N5" s="151">
        <v>-14.259</v>
      </c>
      <c r="O5" s="151">
        <v>-13.792999999999999</v>
      </c>
      <c r="P5" s="151">
        <v>-17.145607269999999</v>
      </c>
      <c r="Q5" s="151">
        <v>-21.493016110000006</v>
      </c>
      <c r="R5" s="151">
        <v>-16.844829329999996</v>
      </c>
      <c r="S5" s="151">
        <v>-20.322046270000001</v>
      </c>
      <c r="T5" s="151">
        <v>-21.853696670000005</v>
      </c>
      <c r="U5" s="151">
        <v>-20.992421769999993</v>
      </c>
      <c r="V5" s="151">
        <v>-20.741134870000003</v>
      </c>
      <c r="W5" s="151">
        <v>-23.026144139999992</v>
      </c>
      <c r="X5" s="151">
        <v>-22.318003830000009</v>
      </c>
      <c r="Y5" s="151">
        <v>-21.782890010000003</v>
      </c>
      <c r="Z5" s="151">
        <v>-22.226872400000001</v>
      </c>
      <c r="AA5" s="151">
        <v>-23.443423309999996</v>
      </c>
      <c r="AB5" s="153"/>
      <c r="AC5" s="191">
        <v>-88.643999999999991</v>
      </c>
      <c r="AD5" s="191">
        <v>-88.215000000000003</v>
      </c>
      <c r="AE5" s="191">
        <v>-63.399000000000001</v>
      </c>
      <c r="AF5" s="191">
        <v>-66.690623380000005</v>
      </c>
      <c r="AG5" s="191">
        <v>-80.012994039999995</v>
      </c>
      <c r="AH5" s="191">
        <v>-87.868172850000008</v>
      </c>
      <c r="AI5" s="149"/>
      <c r="AJ5" s="224"/>
    </row>
    <row r="6" spans="1:36" s="52" customFormat="1" ht="15" customHeight="1" x14ac:dyDescent="0.25">
      <c r="A6" s="91" t="s">
        <v>95</v>
      </c>
      <c r="B6" s="161">
        <v>-2.758</v>
      </c>
      <c r="C6" s="161">
        <v>-3.371</v>
      </c>
      <c r="D6" s="161">
        <v>-3.6419999999999999</v>
      </c>
      <c r="E6" s="161">
        <v>0.08</v>
      </c>
      <c r="F6" s="161">
        <v>-4.1539999999999999</v>
      </c>
      <c r="G6" s="161">
        <v>-5.2519999999999998</v>
      </c>
      <c r="H6" s="161">
        <v>-4.8460000000000001</v>
      </c>
      <c r="I6" s="161">
        <v>-9.7170000000000005</v>
      </c>
      <c r="J6" s="161">
        <v>-4.8579999999999997</v>
      </c>
      <c r="K6" s="161">
        <v>-4.9109999999999996</v>
      </c>
      <c r="L6" s="161">
        <v>-11.424999999999999</v>
      </c>
      <c r="M6" s="161">
        <v>-7.5640000000000001</v>
      </c>
      <c r="N6" s="161">
        <v>-20.821000000000002</v>
      </c>
      <c r="O6" s="161">
        <v>-15.148999999999999</v>
      </c>
      <c r="P6" s="161">
        <v>-17.622076873333697</v>
      </c>
      <c r="Q6" s="161">
        <v>-13.479889479999628</v>
      </c>
      <c r="R6" s="161">
        <v>-3.5867804533333034</v>
      </c>
      <c r="S6" s="161">
        <v>-8.3162407966668894</v>
      </c>
      <c r="T6" s="161">
        <v>-14.498298919999769</v>
      </c>
      <c r="U6" s="161">
        <v>-18.607911437603441</v>
      </c>
      <c r="V6" s="161">
        <v>-11.831333149999853</v>
      </c>
      <c r="W6" s="161">
        <v>-26.900744689999666</v>
      </c>
      <c r="X6" s="161">
        <v>-19.689834756666386</v>
      </c>
      <c r="Y6" s="161">
        <v>-17.780886620000445</v>
      </c>
      <c r="Z6" s="161">
        <v>-20.681024999999842</v>
      </c>
      <c r="AA6" s="161">
        <v>-28.782352262339948</v>
      </c>
      <c r="AB6" s="153"/>
      <c r="AC6" s="192">
        <v>-9.6909999999999989</v>
      </c>
      <c r="AD6" s="192">
        <v>-23.969000000000001</v>
      </c>
      <c r="AE6" s="192">
        <v>-28.757999999999999</v>
      </c>
      <c r="AF6" s="192">
        <v>-67.071966353333323</v>
      </c>
      <c r="AG6" s="192">
        <v>-45.009231607603404</v>
      </c>
      <c r="AH6" s="192">
        <v>-76.202799216666349</v>
      </c>
      <c r="AI6" s="149"/>
      <c r="AJ6" s="224"/>
    </row>
    <row r="7" spans="1:36" s="52" customFormat="1" ht="15" customHeight="1" x14ac:dyDescent="0.25">
      <c r="A7" s="52" t="s">
        <v>2</v>
      </c>
      <c r="B7" s="151">
        <v>-148.452</v>
      </c>
      <c r="C7" s="151">
        <v>-157.48000000000002</v>
      </c>
      <c r="D7" s="151">
        <v>-166.541</v>
      </c>
      <c r="E7" s="151">
        <v>-172.82899999999998</v>
      </c>
      <c r="F7" s="151">
        <v>-174.99599999999998</v>
      </c>
      <c r="G7" s="151">
        <v>-184.32000000000002</v>
      </c>
      <c r="H7" s="151">
        <v>-185.89400000000001</v>
      </c>
      <c r="I7" s="151">
        <v>-212.43</v>
      </c>
      <c r="J7" s="151">
        <v>-211.76500000000001</v>
      </c>
      <c r="K7" s="151">
        <v>-142.447</v>
      </c>
      <c r="L7" s="151">
        <v>-164.83999999999997</v>
      </c>
      <c r="M7" s="151">
        <v>-195.53200000000001</v>
      </c>
      <c r="N7" s="151">
        <v>-201.15200000000002</v>
      </c>
      <c r="O7" s="151">
        <v>-198.14000000000001</v>
      </c>
      <c r="P7" s="151">
        <v>-236.61849562333362</v>
      </c>
      <c r="Q7" s="151">
        <v>-266.2571318199997</v>
      </c>
      <c r="R7" s="151">
        <v>-254.98733308000004</v>
      </c>
      <c r="S7" s="151">
        <v>-279.99921146000003</v>
      </c>
      <c r="T7" s="151">
        <v>-286.2809965199998</v>
      </c>
      <c r="U7" s="151">
        <v>-284.20559443760351</v>
      </c>
      <c r="V7" s="151">
        <v>-280.21116461999992</v>
      </c>
      <c r="W7" s="151">
        <v>-304.9725925799998</v>
      </c>
      <c r="X7" s="151">
        <v>-304.50814505666642</v>
      </c>
      <c r="Y7" s="151">
        <v>-313.17849082000055</v>
      </c>
      <c r="Z7" s="151">
        <v>-332.90783224</v>
      </c>
      <c r="AA7" s="151">
        <v>-358.04107315233995</v>
      </c>
      <c r="AB7" s="153"/>
      <c r="AC7" s="191">
        <v>-645.30200000000002</v>
      </c>
      <c r="AD7" s="191">
        <v>-757.6400000000001</v>
      </c>
      <c r="AE7" s="191">
        <v>-714.58399999999995</v>
      </c>
      <c r="AF7" s="191">
        <v>-902.16762744333334</v>
      </c>
      <c r="AG7" s="191">
        <v>-1105.4731354976034</v>
      </c>
      <c r="AH7" s="151">
        <v>-1202.8703930766667</v>
      </c>
      <c r="AI7" s="149"/>
      <c r="AJ7" s="224"/>
    </row>
    <row r="8" spans="1:36" s="52" customFormat="1" ht="15" customHeight="1" x14ac:dyDescent="0.25">
      <c r="A8" s="52" t="s">
        <v>3</v>
      </c>
      <c r="B8" s="151">
        <v>-35.451000000000001</v>
      </c>
      <c r="C8" s="151">
        <v>-47.343000000000004</v>
      </c>
      <c r="D8" s="151">
        <v>-57.165999999999997</v>
      </c>
      <c r="E8" s="151">
        <v>-53.72</v>
      </c>
      <c r="F8" s="151">
        <v>-52.453000000000003</v>
      </c>
      <c r="G8" s="151">
        <v>-58.325000000000003</v>
      </c>
      <c r="H8" s="151">
        <v>-61.661000000000001</v>
      </c>
      <c r="I8" s="151">
        <v>-64.546000000000006</v>
      </c>
      <c r="J8" s="151">
        <v>-71.573999999999998</v>
      </c>
      <c r="K8" s="151">
        <v>-53.412999999999997</v>
      </c>
      <c r="L8" s="151">
        <v>-59.804000000000002</v>
      </c>
      <c r="M8" s="151">
        <v>-88.096000000000004</v>
      </c>
      <c r="N8" s="151">
        <v>-72.183000000000007</v>
      </c>
      <c r="O8" s="151">
        <v>-82.587999999999994</v>
      </c>
      <c r="P8" s="151">
        <v>-83.532982874022949</v>
      </c>
      <c r="Q8" s="151">
        <v>-80.185597568477078</v>
      </c>
      <c r="R8" s="151">
        <v>-94.843818102273019</v>
      </c>
      <c r="S8" s="151">
        <v>-104.84200133556101</v>
      </c>
      <c r="T8" s="151">
        <v>-117.25930066331392</v>
      </c>
      <c r="U8" s="151">
        <v>-136.71090001894709</v>
      </c>
      <c r="V8" s="151">
        <v>-143.59414654023396</v>
      </c>
      <c r="W8" s="151">
        <v>-160.33235241205404</v>
      </c>
      <c r="X8" s="151">
        <v>-173.52764353232118</v>
      </c>
      <c r="Y8" s="151">
        <v>-174.24231516400005</v>
      </c>
      <c r="Z8" s="151">
        <v>-195.08593796242602</v>
      </c>
      <c r="AA8" s="151">
        <v>-215.22477763516693</v>
      </c>
      <c r="AB8" s="153"/>
      <c r="AC8" s="191">
        <v>-193.68</v>
      </c>
      <c r="AD8" s="191">
        <v>-236.98500000000001</v>
      </c>
      <c r="AE8" s="191">
        <v>-272.887</v>
      </c>
      <c r="AF8" s="191">
        <v>-318.48958044250003</v>
      </c>
      <c r="AG8" s="191">
        <v>-453.65602012009504</v>
      </c>
      <c r="AH8" s="191">
        <v>-651.69645764860923</v>
      </c>
      <c r="AI8" s="149"/>
      <c r="AJ8" s="224"/>
    </row>
    <row r="9" spans="1:36" s="52" customFormat="1" ht="15" customHeight="1" x14ac:dyDescent="0.25">
      <c r="A9" s="52" t="s">
        <v>102</v>
      </c>
      <c r="B9" s="151">
        <v>-22.222000000000001</v>
      </c>
      <c r="C9" s="151">
        <v>-40.32</v>
      </c>
      <c r="D9" s="151">
        <v>-42.360999999999997</v>
      </c>
      <c r="E9" s="151">
        <v>-54.27</v>
      </c>
      <c r="F9" s="151">
        <v>-54.081000000000003</v>
      </c>
      <c r="G9" s="151">
        <v>-62.862000000000002</v>
      </c>
      <c r="H9" s="151">
        <v>-64.02</v>
      </c>
      <c r="I9" s="151">
        <v>-74.39</v>
      </c>
      <c r="J9" s="151">
        <v>-78.275000000000006</v>
      </c>
      <c r="K9" s="151">
        <v>-60.585999999999999</v>
      </c>
      <c r="L9" s="151">
        <v>-55.701000000000001</v>
      </c>
      <c r="M9" s="151">
        <v>-84.591999999999999</v>
      </c>
      <c r="N9" s="151">
        <v>-85.450999999999993</v>
      </c>
      <c r="O9" s="151">
        <v>-81.632999999999996</v>
      </c>
      <c r="P9" s="151">
        <v>-91.002980686412016</v>
      </c>
      <c r="Q9" s="151">
        <v>-114.26591361876092</v>
      </c>
      <c r="R9" s="151">
        <v>-107.43342078499001</v>
      </c>
      <c r="S9" s="151">
        <v>-106.92004617867602</v>
      </c>
      <c r="T9" s="151">
        <v>-113.7497108060131</v>
      </c>
      <c r="U9" s="151">
        <v>-131.18426177652478</v>
      </c>
      <c r="V9" s="151">
        <v>-155.92361527894317</v>
      </c>
      <c r="W9" s="151">
        <v>-160.41258759831359</v>
      </c>
      <c r="X9" s="151">
        <v>-174.40352754011803</v>
      </c>
      <c r="Y9" s="151">
        <v>-188.54703480948302</v>
      </c>
      <c r="Z9" s="151">
        <v>-208.57928538758102</v>
      </c>
      <c r="AA9" s="151">
        <v>-228.89549452864395</v>
      </c>
      <c r="AB9" s="153"/>
      <c r="AC9" s="191">
        <v>-159.173</v>
      </c>
      <c r="AD9" s="191">
        <v>-255.35300000000001</v>
      </c>
      <c r="AE9" s="191">
        <v>-279.154</v>
      </c>
      <c r="AF9" s="191">
        <v>-372.35289430517292</v>
      </c>
      <c r="AG9" s="191">
        <v>-459.28743954620393</v>
      </c>
      <c r="AH9" s="191">
        <v>-679.28676522685782</v>
      </c>
      <c r="AI9" s="149"/>
      <c r="AJ9" s="224"/>
    </row>
    <row r="10" spans="1:36" s="52" customFormat="1" ht="15" customHeight="1" x14ac:dyDescent="0.25">
      <c r="A10" s="52" t="s">
        <v>174</v>
      </c>
      <c r="B10" s="151">
        <v>48.84</v>
      </c>
      <c r="C10" s="151">
        <v>65.007000000000005</v>
      </c>
      <c r="D10" s="151">
        <v>57.293999999999997</v>
      </c>
      <c r="E10" s="151">
        <v>19.628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3"/>
      <c r="AC10" s="191">
        <v>190.76900000000001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49"/>
      <c r="AJ10" s="224"/>
    </row>
    <row r="11" spans="1:36" x14ac:dyDescent="0.15">
      <c r="S11" s="69"/>
      <c r="T11" s="69"/>
      <c r="U11" s="69"/>
      <c r="V11" s="69"/>
      <c r="W11" s="69"/>
      <c r="X11" s="69"/>
      <c r="Y11" s="69"/>
      <c r="Z11" s="69"/>
      <c r="AA11" s="69"/>
      <c r="AC11" s="69"/>
      <c r="AD11" s="69"/>
      <c r="AE11" s="69"/>
      <c r="AF11" s="69"/>
      <c r="AG11" s="69"/>
      <c r="AH11" s="69"/>
      <c r="AI11" s="149"/>
    </row>
    <row r="12" spans="1:36" s="53" customFormat="1" ht="22.5" x14ac:dyDescent="0.25">
      <c r="A12" s="94" t="s">
        <v>55</v>
      </c>
      <c r="B12" s="147">
        <v>33.265000000000001</v>
      </c>
      <c r="C12" s="147">
        <v>35.823999999999984</v>
      </c>
      <c r="D12" s="147">
        <v>49.442</v>
      </c>
      <c r="E12" s="147">
        <v>60.775000000000006</v>
      </c>
      <c r="F12" s="147">
        <v>121.18</v>
      </c>
      <c r="G12" s="147">
        <v>126.67599999999999</v>
      </c>
      <c r="H12" s="147">
        <v>130.602</v>
      </c>
      <c r="I12" s="147">
        <v>152.44200000000001</v>
      </c>
      <c r="J12" s="147">
        <v>154.005</v>
      </c>
      <c r="K12" s="147">
        <v>168.31299999999999</v>
      </c>
      <c r="L12" s="147">
        <v>171.13</v>
      </c>
      <c r="M12" s="147">
        <v>200.928</v>
      </c>
      <c r="N12" s="147">
        <v>189.00400000000002</v>
      </c>
      <c r="O12" s="147">
        <v>184.584</v>
      </c>
      <c r="P12" s="147">
        <v>191.02911213181633</v>
      </c>
      <c r="Q12" s="147">
        <v>216.08419214885703</v>
      </c>
      <c r="R12" s="147">
        <v>203.35750535610697</v>
      </c>
      <c r="S12" s="147">
        <v>207.23279514820499</v>
      </c>
      <c r="T12" s="147">
        <v>228.60498570588001</v>
      </c>
      <c r="U12" s="147">
        <v>240.43543630021</v>
      </c>
      <c r="V12" s="147">
        <v>263.00425297828542</v>
      </c>
      <c r="W12" s="147">
        <v>280.90021144165047</v>
      </c>
      <c r="X12" s="147">
        <v>289.48894256973358</v>
      </c>
      <c r="Y12" s="147">
        <v>298.76314062063102</v>
      </c>
      <c r="Z12" s="147">
        <v>317.89754402968896</v>
      </c>
      <c r="AA12" s="147">
        <v>341.13642736062394</v>
      </c>
      <c r="AB12" s="149"/>
      <c r="AC12" s="147">
        <v>179.30599999999998</v>
      </c>
      <c r="AD12" s="147">
        <v>530.9</v>
      </c>
      <c r="AE12" s="147">
        <v>694.37599999999998</v>
      </c>
      <c r="AF12" s="147">
        <v>780.7013042806733</v>
      </c>
      <c r="AG12" s="147">
        <v>879.63072251040205</v>
      </c>
      <c r="AH12" s="147">
        <v>1132.1565476103005</v>
      </c>
      <c r="AI12" s="149"/>
      <c r="AJ12" s="224"/>
    </row>
    <row r="13" spans="1:36" s="52" customFormat="1" ht="15" customHeight="1" x14ac:dyDescent="0.25">
      <c r="A13" s="52" t="s">
        <v>93</v>
      </c>
      <c r="B13" s="151">
        <v>28.027000000000001</v>
      </c>
      <c r="C13" s="151">
        <v>28.495999999999999</v>
      </c>
      <c r="D13" s="151">
        <v>30.96</v>
      </c>
      <c r="E13" s="151">
        <v>33.369999999999997</v>
      </c>
      <c r="F13" s="151">
        <v>62.101999999999997</v>
      </c>
      <c r="G13" s="151">
        <v>63.954000000000001</v>
      </c>
      <c r="H13" s="151">
        <v>68.075999999999993</v>
      </c>
      <c r="I13" s="151">
        <v>73.155000000000001</v>
      </c>
      <c r="J13" s="151">
        <v>79.296000000000006</v>
      </c>
      <c r="K13" s="151">
        <v>78.960999999999999</v>
      </c>
      <c r="L13" s="151">
        <v>89.063000000000002</v>
      </c>
      <c r="M13" s="151">
        <v>95.456999999999994</v>
      </c>
      <c r="N13" s="151">
        <v>70.272000000000006</v>
      </c>
      <c r="O13" s="151">
        <v>69.894000000000005</v>
      </c>
      <c r="P13" s="151">
        <v>77.849818419999934</v>
      </c>
      <c r="Q13" s="151">
        <v>124.43577306</v>
      </c>
      <c r="R13" s="151">
        <v>104.33098986666667</v>
      </c>
      <c r="S13" s="151">
        <v>103.45477126333333</v>
      </c>
      <c r="T13" s="151">
        <v>102.67667283333336</v>
      </c>
      <c r="U13" s="151">
        <v>104.79873457666665</v>
      </c>
      <c r="V13" s="151">
        <v>106.16911218000004</v>
      </c>
      <c r="W13" s="151">
        <v>105.52590605</v>
      </c>
      <c r="X13" s="151">
        <v>108.32758772000003</v>
      </c>
      <c r="Y13" s="151">
        <v>111.26396479999988</v>
      </c>
      <c r="Z13" s="151">
        <v>114.32290448000002</v>
      </c>
      <c r="AA13" s="151">
        <v>118.16823664999983</v>
      </c>
      <c r="AB13" s="153"/>
      <c r="AC13" s="151">
        <v>120.85300000000001</v>
      </c>
      <c r="AD13" s="151">
        <v>267.28700000000003</v>
      </c>
      <c r="AE13" s="151">
        <v>342.77699999999999</v>
      </c>
      <c r="AF13" s="151">
        <v>342.45159147999993</v>
      </c>
      <c r="AG13" s="151">
        <v>415.26116853999997</v>
      </c>
      <c r="AH13" s="151">
        <v>431.28657074999995</v>
      </c>
      <c r="AI13" s="149"/>
      <c r="AJ13" s="224"/>
    </row>
    <row r="14" spans="1:36" s="52" customFormat="1" ht="15" customHeight="1" x14ac:dyDescent="0.25">
      <c r="A14" s="52" t="s">
        <v>94</v>
      </c>
      <c r="B14" s="151">
        <v>3.8149999999999999</v>
      </c>
      <c r="C14" s="151">
        <v>3.8839999999999999</v>
      </c>
      <c r="D14" s="151">
        <v>3.9809999999999999</v>
      </c>
      <c r="E14" s="151">
        <v>3.899</v>
      </c>
      <c r="F14" s="151">
        <v>6.609</v>
      </c>
      <c r="G14" s="151">
        <v>7.1180000000000003</v>
      </c>
      <c r="H14" s="151">
        <v>6.9450000000000003</v>
      </c>
      <c r="I14" s="151">
        <v>7.2190000000000003</v>
      </c>
      <c r="J14" s="151">
        <v>6.4450000000000003</v>
      </c>
      <c r="K14" s="151">
        <v>5.9050000000000002</v>
      </c>
      <c r="L14" s="151">
        <v>-3.1080000000000001</v>
      </c>
      <c r="M14" s="151">
        <v>2.919</v>
      </c>
      <c r="N14" s="151">
        <v>5.26</v>
      </c>
      <c r="O14" s="151">
        <v>4.8639999999999999</v>
      </c>
      <c r="P14" s="151">
        <v>5.3799195099999997</v>
      </c>
      <c r="Q14" s="151">
        <v>8.3394380800000008</v>
      </c>
      <c r="R14" s="151">
        <v>4.3792577499999989</v>
      </c>
      <c r="S14" s="151">
        <v>5.9064414900000006</v>
      </c>
      <c r="T14" s="151">
        <v>6.1647198500000009</v>
      </c>
      <c r="U14" s="151">
        <v>7.9413086999999969</v>
      </c>
      <c r="V14" s="151">
        <v>6.6678660800000005</v>
      </c>
      <c r="W14" s="151">
        <v>7.6084506800000016</v>
      </c>
      <c r="X14" s="151">
        <v>6.776720850000002</v>
      </c>
      <c r="Y14" s="151">
        <v>6.9042585299999999</v>
      </c>
      <c r="Z14" s="151">
        <v>6.9659277599999996</v>
      </c>
      <c r="AA14" s="151">
        <v>7.0629906900000012</v>
      </c>
      <c r="AB14" s="153"/>
      <c r="AC14" s="151">
        <v>15.579000000000001</v>
      </c>
      <c r="AD14" s="151">
        <v>27.891000000000002</v>
      </c>
      <c r="AE14" s="151">
        <v>12.161000000000001</v>
      </c>
      <c r="AF14" s="151">
        <v>23.84335759</v>
      </c>
      <c r="AG14" s="151">
        <v>24.391727789999997</v>
      </c>
      <c r="AH14" s="151">
        <v>27.957296140000004</v>
      </c>
      <c r="AI14" s="149"/>
      <c r="AJ14" s="224"/>
    </row>
    <row r="15" spans="1:36" s="52" customFormat="1" ht="15" customHeight="1" x14ac:dyDescent="0.25">
      <c r="A15" s="91" t="s">
        <v>95</v>
      </c>
      <c r="B15" s="161">
        <v>0.38800000000000001</v>
      </c>
      <c r="C15" s="161">
        <v>0.79400000000000004</v>
      </c>
      <c r="D15" s="161">
        <v>1.9730000000000001</v>
      </c>
      <c r="E15" s="161">
        <v>2.1269999999999998</v>
      </c>
      <c r="F15" s="161">
        <v>3.3460000000000001</v>
      </c>
      <c r="G15" s="161">
        <v>3.073</v>
      </c>
      <c r="H15" s="161">
        <v>0.75600000000000001</v>
      </c>
      <c r="I15" s="161">
        <v>3.9540000000000002</v>
      </c>
      <c r="J15" s="161">
        <v>0.55600000000000005</v>
      </c>
      <c r="K15" s="161">
        <v>2.1040000000000001</v>
      </c>
      <c r="L15" s="161">
        <v>3.427</v>
      </c>
      <c r="M15" s="161">
        <v>-8.0000000000000002E-3</v>
      </c>
      <c r="N15" s="161">
        <v>19.359000000000002</v>
      </c>
      <c r="O15" s="161">
        <v>14.03</v>
      </c>
      <c r="P15" s="161">
        <v>16.566988943333396</v>
      </c>
      <c r="Q15" s="161">
        <v>-16.552818509999987</v>
      </c>
      <c r="R15" s="161">
        <v>-4.3842055766666821</v>
      </c>
      <c r="S15" s="161">
        <v>0.11165402666664992</v>
      </c>
      <c r="T15" s="161">
        <v>8.1802615366666878</v>
      </c>
      <c r="U15" s="161">
        <v>5.2748851633334661</v>
      </c>
      <c r="V15" s="161">
        <v>4.0012949599999752</v>
      </c>
      <c r="W15" s="161">
        <v>15.647372029999964</v>
      </c>
      <c r="X15" s="161">
        <v>9.7438613466665984</v>
      </c>
      <c r="Y15" s="161">
        <v>8.4026615800001352</v>
      </c>
      <c r="Z15" s="161">
        <v>10.321084419999963</v>
      </c>
      <c r="AA15" s="161">
        <v>15.042843662340054</v>
      </c>
      <c r="AB15" s="153"/>
      <c r="AC15" s="161">
        <v>5.282</v>
      </c>
      <c r="AD15" s="161">
        <v>11.129000000000001</v>
      </c>
      <c r="AE15" s="161">
        <v>6.0789999999999997</v>
      </c>
      <c r="AF15" s="161">
        <v>33.403170433333408</v>
      </c>
      <c r="AG15" s="161">
        <v>9.1825951500001217</v>
      </c>
      <c r="AH15" s="161">
        <v>37.795189916666672</v>
      </c>
      <c r="AI15" s="149"/>
      <c r="AJ15" s="224"/>
    </row>
    <row r="16" spans="1:36" s="52" customFormat="1" ht="15" customHeight="1" x14ac:dyDescent="0.25">
      <c r="A16" s="52" t="s">
        <v>2</v>
      </c>
      <c r="B16" s="151">
        <v>32.230000000000004</v>
      </c>
      <c r="C16" s="151">
        <v>33.173999999999992</v>
      </c>
      <c r="D16" s="151">
        <v>36.914000000000001</v>
      </c>
      <c r="E16" s="151">
        <v>39.396000000000001</v>
      </c>
      <c r="F16" s="151">
        <v>72.057000000000002</v>
      </c>
      <c r="G16" s="151">
        <v>74.144999999999996</v>
      </c>
      <c r="H16" s="151">
        <v>75.776999999999987</v>
      </c>
      <c r="I16" s="151">
        <v>84.327999999999989</v>
      </c>
      <c r="J16" s="151">
        <v>86.297000000000011</v>
      </c>
      <c r="K16" s="151">
        <v>86.97</v>
      </c>
      <c r="L16" s="151">
        <v>89.382000000000005</v>
      </c>
      <c r="M16" s="151">
        <v>98.367999999999995</v>
      </c>
      <c r="N16" s="151">
        <v>94.89100000000002</v>
      </c>
      <c r="O16" s="151">
        <v>88.788000000000011</v>
      </c>
      <c r="P16" s="151">
        <v>99.796726873333327</v>
      </c>
      <c r="Q16" s="151">
        <v>116.22239263000003</v>
      </c>
      <c r="R16" s="151">
        <v>104.32604203999998</v>
      </c>
      <c r="S16" s="151">
        <v>109.47286677999999</v>
      </c>
      <c r="T16" s="151">
        <v>117.02165422000004</v>
      </c>
      <c r="U16" s="151">
        <v>118.01492844000011</v>
      </c>
      <c r="V16" s="151">
        <v>116.83827322000002</v>
      </c>
      <c r="W16" s="151">
        <v>128.78172875999996</v>
      </c>
      <c r="X16" s="151">
        <v>124.84816991666662</v>
      </c>
      <c r="Y16" s="151">
        <v>126.57088491000002</v>
      </c>
      <c r="Z16" s="151">
        <v>131.60991665999998</v>
      </c>
      <c r="AA16" s="151">
        <v>140.27407100233989</v>
      </c>
      <c r="AB16" s="153"/>
      <c r="AC16" s="151">
        <v>141.714</v>
      </c>
      <c r="AD16" s="151">
        <v>306.30699999999996</v>
      </c>
      <c r="AE16" s="151">
        <v>361.017</v>
      </c>
      <c r="AF16" s="151">
        <v>399.69811950333332</v>
      </c>
      <c r="AG16" s="151">
        <v>448.83549148000009</v>
      </c>
      <c r="AH16" s="151">
        <v>497.03905680666662</v>
      </c>
      <c r="AI16" s="149"/>
      <c r="AJ16" s="224"/>
    </row>
    <row r="17" spans="1:36" s="52" customFormat="1" ht="15" customHeight="1" x14ac:dyDescent="0.25">
      <c r="A17" s="52" t="s">
        <v>3</v>
      </c>
      <c r="B17" s="151">
        <v>8.2940000000000005</v>
      </c>
      <c r="C17" s="151">
        <v>10.398</v>
      </c>
      <c r="D17" s="151">
        <v>15.928000000000001</v>
      </c>
      <c r="E17" s="151">
        <v>12.88</v>
      </c>
      <c r="F17" s="151">
        <v>26.045000000000002</v>
      </c>
      <c r="G17" s="151">
        <v>26.856999999999999</v>
      </c>
      <c r="H17" s="151">
        <v>28.96</v>
      </c>
      <c r="I17" s="151">
        <v>31.843</v>
      </c>
      <c r="J17" s="151">
        <v>34.436</v>
      </c>
      <c r="K17" s="151">
        <v>38.414999999999999</v>
      </c>
      <c r="L17" s="151">
        <v>40.527999999999999</v>
      </c>
      <c r="M17" s="151">
        <v>46.341000000000001</v>
      </c>
      <c r="N17" s="151">
        <v>47.576999999999998</v>
      </c>
      <c r="O17" s="151">
        <v>49.69</v>
      </c>
      <c r="P17" s="151">
        <v>47.038093471767993</v>
      </c>
      <c r="Q17" s="151">
        <v>41.817045519782027</v>
      </c>
      <c r="R17" s="151">
        <v>49.343068764080996</v>
      </c>
      <c r="S17" s="151">
        <v>51.919558009131009</v>
      </c>
      <c r="T17" s="151">
        <v>62.262996105928025</v>
      </c>
      <c r="U17" s="151">
        <v>66.349166943163979</v>
      </c>
      <c r="V17" s="151">
        <v>75.612763423179004</v>
      </c>
      <c r="W17" s="151">
        <v>81.264077891455017</v>
      </c>
      <c r="X17" s="151">
        <v>86.198692588553968</v>
      </c>
      <c r="Y17" s="151">
        <v>91.076426054787021</v>
      </c>
      <c r="Z17" s="151">
        <v>99.561986194431995</v>
      </c>
      <c r="AA17" s="151">
        <v>106.25924405772599</v>
      </c>
      <c r="AB17" s="153"/>
      <c r="AC17" s="151">
        <v>47.500000000000007</v>
      </c>
      <c r="AD17" s="151">
        <v>113.705</v>
      </c>
      <c r="AE17" s="151">
        <v>159.72</v>
      </c>
      <c r="AF17" s="151">
        <v>186.12213899155</v>
      </c>
      <c r="AG17" s="151">
        <v>229.87478982230402</v>
      </c>
      <c r="AH17" s="151">
        <v>334.15195995797501</v>
      </c>
      <c r="AI17" s="149"/>
      <c r="AJ17" s="224"/>
    </row>
    <row r="18" spans="1:36" s="52" customFormat="1" ht="15" customHeight="1" x14ac:dyDescent="0.25">
      <c r="A18" s="52" t="s">
        <v>102</v>
      </c>
      <c r="B18" s="151">
        <v>5.3520000000000003</v>
      </c>
      <c r="C18" s="151">
        <v>8.8829999999999991</v>
      </c>
      <c r="D18" s="151">
        <v>12.598000000000001</v>
      </c>
      <c r="E18" s="151">
        <v>13.18</v>
      </c>
      <c r="F18" s="151">
        <v>23.077999999999999</v>
      </c>
      <c r="G18" s="151">
        <v>25.673999999999999</v>
      </c>
      <c r="H18" s="151">
        <v>25.864999999999998</v>
      </c>
      <c r="I18" s="151">
        <v>36.271000000000001</v>
      </c>
      <c r="J18" s="151">
        <v>33.271999999999998</v>
      </c>
      <c r="K18" s="151">
        <v>42.927999999999997</v>
      </c>
      <c r="L18" s="151">
        <v>41.22</v>
      </c>
      <c r="M18" s="151">
        <v>56.219000000000001</v>
      </c>
      <c r="N18" s="151">
        <v>46.536000000000001</v>
      </c>
      <c r="O18" s="151">
        <v>46.106000000000002</v>
      </c>
      <c r="P18" s="151">
        <v>44.194291786715013</v>
      </c>
      <c r="Q18" s="151">
        <v>58.04475399907497</v>
      </c>
      <c r="R18" s="151">
        <v>49.688394552026004</v>
      </c>
      <c r="S18" s="151">
        <v>45.840370359073994</v>
      </c>
      <c r="T18" s="151">
        <v>49.320335379951963</v>
      </c>
      <c r="U18" s="151">
        <v>56.07134091704598</v>
      </c>
      <c r="V18" s="151">
        <v>70.553216335106384</v>
      </c>
      <c r="W18" s="151">
        <v>70.854404790195474</v>
      </c>
      <c r="X18" s="151">
        <v>78.442080064512965</v>
      </c>
      <c r="Y18" s="151">
        <v>81.115829655843982</v>
      </c>
      <c r="Z18" s="151">
        <v>86.725641175256996</v>
      </c>
      <c r="AA18" s="151">
        <v>94.603112300558038</v>
      </c>
      <c r="AB18" s="153"/>
      <c r="AC18" s="151">
        <v>40.012999999999998</v>
      </c>
      <c r="AD18" s="151">
        <v>110.88799999999999</v>
      </c>
      <c r="AE18" s="151">
        <v>173.63899999999998</v>
      </c>
      <c r="AF18" s="151">
        <v>194.88104578578998</v>
      </c>
      <c r="AG18" s="151">
        <v>200.92044120809794</v>
      </c>
      <c r="AH18" s="151">
        <v>300.9655308456588</v>
      </c>
      <c r="AI18" s="149"/>
      <c r="AJ18" s="224"/>
    </row>
    <row r="19" spans="1:36" s="52" customFormat="1" ht="15" customHeight="1" x14ac:dyDescent="0.25">
      <c r="A19" s="52" t="s">
        <v>174</v>
      </c>
      <c r="B19" s="151">
        <v>-12.611000000000001</v>
      </c>
      <c r="C19" s="151">
        <v>-16.631</v>
      </c>
      <c r="D19" s="151">
        <v>-15.997999999999999</v>
      </c>
      <c r="E19" s="151">
        <v>-4.681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3"/>
      <c r="AC19" s="151">
        <v>-49.920999999999999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49"/>
      <c r="AJ19" s="224"/>
    </row>
    <row r="20" spans="1:36" x14ac:dyDescent="0.1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7"/>
      <c r="AC20" s="188"/>
      <c r="AD20" s="188"/>
      <c r="AE20" s="188"/>
      <c r="AF20" s="188"/>
      <c r="AG20" s="188"/>
      <c r="AH20" s="188"/>
      <c r="AI20" s="149"/>
    </row>
    <row r="21" spans="1:36" s="53" customFormat="1" ht="15" customHeight="1" x14ac:dyDescent="0.25">
      <c r="A21" s="94" t="s">
        <v>56</v>
      </c>
      <c r="B21" s="147">
        <v>0</v>
      </c>
      <c r="C21" s="147">
        <v>0</v>
      </c>
      <c r="D21" s="147">
        <v>0</v>
      </c>
      <c r="E21" s="147">
        <v>0</v>
      </c>
      <c r="F21" s="147">
        <v>68.878</v>
      </c>
      <c r="G21" s="147">
        <v>76.987000000000009</v>
      </c>
      <c r="H21" s="147">
        <v>78.670999999999992</v>
      </c>
      <c r="I21" s="147">
        <v>89.701000000000022</v>
      </c>
      <c r="J21" s="147">
        <v>86.382000000000005</v>
      </c>
      <c r="K21" s="147">
        <v>31.259999999999998</v>
      </c>
      <c r="L21" s="147">
        <v>45.737000000000002</v>
      </c>
      <c r="M21" s="147">
        <v>92.685999999999993</v>
      </c>
      <c r="N21" s="147">
        <v>73.289000000000001</v>
      </c>
      <c r="O21" s="147">
        <v>86.947999999999993</v>
      </c>
      <c r="P21" s="147">
        <v>100.903381292845</v>
      </c>
      <c r="Q21" s="147">
        <v>116.99864277535804</v>
      </c>
      <c r="R21" s="147">
        <v>131.43416296353899</v>
      </c>
      <c r="S21" s="147">
        <v>131.65248438533098</v>
      </c>
      <c r="T21" s="147">
        <v>149.251619680554</v>
      </c>
      <c r="U21" s="147">
        <v>156.23877768889801</v>
      </c>
      <c r="V21" s="147">
        <v>171.73777326279762</v>
      </c>
      <c r="W21" s="147">
        <v>173.84627130430465</v>
      </c>
      <c r="X21" s="147">
        <v>179.12675994862627</v>
      </c>
      <c r="Y21" s="147">
        <v>189.79070580528955</v>
      </c>
      <c r="Z21" s="147">
        <v>205.77634354189095</v>
      </c>
      <c r="AA21" s="147">
        <v>218.31641710961088</v>
      </c>
      <c r="AB21" s="149"/>
      <c r="AC21" s="147">
        <v>0</v>
      </c>
      <c r="AD21" s="147">
        <v>314.23700000000002</v>
      </c>
      <c r="AE21" s="147">
        <v>256.065</v>
      </c>
      <c r="AF21" s="147">
        <v>378.13902406820307</v>
      </c>
      <c r="AG21" s="147">
        <v>568.57704471832199</v>
      </c>
      <c r="AH21" s="147">
        <v>714.50151032101803</v>
      </c>
      <c r="AI21" s="149"/>
      <c r="AJ21" s="224"/>
    </row>
    <row r="22" spans="1:36" s="52" customFormat="1" ht="15" customHeight="1" x14ac:dyDescent="0.25">
      <c r="A22" s="52" t="s">
        <v>93</v>
      </c>
      <c r="B22" s="151">
        <v>0</v>
      </c>
      <c r="C22" s="151">
        <v>0</v>
      </c>
      <c r="D22" s="151">
        <v>0</v>
      </c>
      <c r="E22" s="151">
        <v>0</v>
      </c>
      <c r="F22" s="151">
        <v>36.332999999999998</v>
      </c>
      <c r="G22" s="151">
        <v>39.151000000000003</v>
      </c>
      <c r="H22" s="151">
        <v>41.127000000000002</v>
      </c>
      <c r="I22" s="151">
        <v>43.067</v>
      </c>
      <c r="J22" s="151">
        <v>38.557000000000002</v>
      </c>
      <c r="K22" s="151">
        <v>18.152999999999999</v>
      </c>
      <c r="L22" s="151">
        <v>25.474</v>
      </c>
      <c r="M22" s="151">
        <v>49.531999999999996</v>
      </c>
      <c r="N22" s="151">
        <v>39.445</v>
      </c>
      <c r="O22" s="151">
        <v>39.341999999999999</v>
      </c>
      <c r="P22" s="151">
        <v>48.394604240000028</v>
      </c>
      <c r="Q22" s="151">
        <v>56.51840716000001</v>
      </c>
      <c r="R22" s="151">
        <v>62.323871710000034</v>
      </c>
      <c r="S22" s="151">
        <v>63.69953562000012</v>
      </c>
      <c r="T22" s="151">
        <v>67.16230805999983</v>
      </c>
      <c r="U22" s="151">
        <v>70.923421499999975</v>
      </c>
      <c r="V22" s="151">
        <v>71.835144389999996</v>
      </c>
      <c r="W22" s="151">
        <v>70.736895540000049</v>
      </c>
      <c r="X22" s="151">
        <v>70.689236739999984</v>
      </c>
      <c r="Y22" s="151">
        <v>73.092983339999876</v>
      </c>
      <c r="Z22" s="151">
        <v>77.165014969999959</v>
      </c>
      <c r="AA22" s="151">
        <v>79.498130029999942</v>
      </c>
      <c r="AB22" s="153"/>
      <c r="AC22" s="151">
        <v>0</v>
      </c>
      <c r="AD22" s="151">
        <v>159.67800000000003</v>
      </c>
      <c r="AE22" s="151">
        <v>131.71600000000001</v>
      </c>
      <c r="AF22" s="151">
        <v>183.70001140000005</v>
      </c>
      <c r="AG22" s="151">
        <v>264.10913688999995</v>
      </c>
      <c r="AH22" s="151">
        <v>286.3542600099999</v>
      </c>
      <c r="AI22" s="149"/>
      <c r="AJ22" s="224"/>
    </row>
    <row r="23" spans="1:36" s="52" customFormat="1" ht="15" customHeight="1" x14ac:dyDescent="0.25">
      <c r="A23" s="52" t="s">
        <v>94</v>
      </c>
      <c r="B23" s="151">
        <v>0</v>
      </c>
      <c r="C23" s="151">
        <v>0</v>
      </c>
      <c r="D23" s="151">
        <v>0</v>
      </c>
      <c r="E23" s="151">
        <v>0</v>
      </c>
      <c r="F23" s="151">
        <v>4.2190000000000003</v>
      </c>
      <c r="G23" s="151">
        <v>3.2559999999999998</v>
      </c>
      <c r="H23" s="151">
        <v>5.4669999999999996</v>
      </c>
      <c r="I23" s="151">
        <v>4.3559999999999999</v>
      </c>
      <c r="J23" s="151">
        <v>3.4289999999999998</v>
      </c>
      <c r="K23" s="151">
        <v>1.2869999999999999</v>
      </c>
      <c r="L23" s="151">
        <v>2.0830000000000002</v>
      </c>
      <c r="M23" s="151">
        <v>3.4129999999999998</v>
      </c>
      <c r="N23" s="151">
        <v>2.8029999999999999</v>
      </c>
      <c r="O23" s="151">
        <v>2.7</v>
      </c>
      <c r="P23" s="151">
        <v>2.8319963599999993</v>
      </c>
      <c r="Q23" s="151">
        <v>4.7044974000000011</v>
      </c>
      <c r="R23" s="151">
        <v>4.4622203400000018</v>
      </c>
      <c r="S23" s="151">
        <v>4.1520329700000005</v>
      </c>
      <c r="T23" s="151">
        <v>4.2633651199999978</v>
      </c>
      <c r="U23" s="151">
        <v>6.4838489500000005</v>
      </c>
      <c r="V23" s="151">
        <v>5.1849273300000016</v>
      </c>
      <c r="W23" s="151">
        <v>5.3101086699999991</v>
      </c>
      <c r="X23" s="151">
        <v>4.7352893799999993</v>
      </c>
      <c r="Y23" s="151">
        <v>4.7635809200000061</v>
      </c>
      <c r="Z23" s="151">
        <v>4.6721557799999998</v>
      </c>
      <c r="AA23" s="151">
        <v>4.659660930000002</v>
      </c>
      <c r="AB23" s="153"/>
      <c r="AC23" s="151">
        <v>0</v>
      </c>
      <c r="AD23" s="151">
        <v>17.298000000000002</v>
      </c>
      <c r="AE23" s="151">
        <v>10.212</v>
      </c>
      <c r="AF23" s="151">
        <v>13.039493760000001</v>
      </c>
      <c r="AG23" s="151">
        <v>19.361467380000001</v>
      </c>
      <c r="AH23" s="151">
        <v>19.993906300000006</v>
      </c>
      <c r="AI23" s="149"/>
      <c r="AJ23" s="224"/>
    </row>
    <row r="24" spans="1:36" s="52" customFormat="1" ht="15" customHeight="1" x14ac:dyDescent="0.25">
      <c r="A24" s="91" t="s">
        <v>95</v>
      </c>
      <c r="B24" s="161">
        <v>0</v>
      </c>
      <c r="C24" s="161">
        <v>0</v>
      </c>
      <c r="D24" s="161">
        <v>0</v>
      </c>
      <c r="E24" s="161">
        <v>0</v>
      </c>
      <c r="F24" s="161">
        <v>1.0680000000000001</v>
      </c>
      <c r="G24" s="161">
        <v>0.55000000000000004</v>
      </c>
      <c r="H24" s="161">
        <v>-0.99099999999999999</v>
      </c>
      <c r="I24" s="161">
        <v>1.7729999999999999</v>
      </c>
      <c r="J24" s="161">
        <v>0.50600000000000001</v>
      </c>
      <c r="K24" s="161">
        <v>0.13900000000000001</v>
      </c>
      <c r="L24" s="161">
        <v>0.45100000000000001</v>
      </c>
      <c r="M24" s="161">
        <v>0.42099999999999999</v>
      </c>
      <c r="N24" s="161">
        <v>0.56499999999999995</v>
      </c>
      <c r="O24" s="161">
        <v>0.44900000000000001</v>
      </c>
      <c r="P24" s="161">
        <v>0.80807451999997104</v>
      </c>
      <c r="Q24" s="161">
        <v>-0.18830807999998256</v>
      </c>
      <c r="R24" s="161">
        <v>0.84661438999997263</v>
      </c>
      <c r="S24" s="161">
        <v>1.1220023899998797</v>
      </c>
      <c r="T24" s="161">
        <v>1.2124384100001531</v>
      </c>
      <c r="U24" s="161">
        <v>1.3466476099999993</v>
      </c>
      <c r="V24" s="161">
        <v>1.5159883500000062</v>
      </c>
      <c r="W24" s="161">
        <v>0.82314613999997355</v>
      </c>
      <c r="X24" s="161">
        <v>1.2645812300001094</v>
      </c>
      <c r="Y24" s="161">
        <v>1.6561418600001216</v>
      </c>
      <c r="Z24" s="161">
        <v>1.9175494000000191</v>
      </c>
      <c r="AA24" s="161">
        <v>2.2952263399999477</v>
      </c>
      <c r="AB24" s="153"/>
      <c r="AC24" s="161">
        <v>0</v>
      </c>
      <c r="AD24" s="161">
        <v>2.4</v>
      </c>
      <c r="AE24" s="161">
        <v>1.5170000000000001</v>
      </c>
      <c r="AF24" s="161">
        <v>1.6337664399999885</v>
      </c>
      <c r="AG24" s="161">
        <v>4.5277028000000046</v>
      </c>
      <c r="AH24" s="161">
        <v>5.2598575800002108</v>
      </c>
      <c r="AI24" s="149"/>
      <c r="AJ24" s="224"/>
    </row>
    <row r="25" spans="1:36" s="52" customFormat="1" ht="15" customHeight="1" x14ac:dyDescent="0.25">
      <c r="A25" s="52" t="s">
        <v>2</v>
      </c>
      <c r="B25" s="151">
        <v>0</v>
      </c>
      <c r="C25" s="151">
        <v>0</v>
      </c>
      <c r="D25" s="151">
        <v>0</v>
      </c>
      <c r="E25" s="151">
        <v>0</v>
      </c>
      <c r="F25" s="151">
        <v>41.62</v>
      </c>
      <c r="G25" s="151">
        <v>42.957000000000001</v>
      </c>
      <c r="H25" s="151">
        <v>45.603000000000002</v>
      </c>
      <c r="I25" s="151">
        <v>49.196000000000005</v>
      </c>
      <c r="J25" s="151">
        <v>42.492000000000004</v>
      </c>
      <c r="K25" s="151">
        <v>19.578999999999997</v>
      </c>
      <c r="L25" s="151">
        <v>28.008000000000003</v>
      </c>
      <c r="M25" s="151">
        <v>53.365999999999993</v>
      </c>
      <c r="N25" s="151">
        <v>42.812999999999995</v>
      </c>
      <c r="O25" s="151">
        <v>42.491</v>
      </c>
      <c r="P25" s="151">
        <v>52.034675119999996</v>
      </c>
      <c r="Q25" s="151">
        <v>61.034596480000026</v>
      </c>
      <c r="R25" s="151">
        <v>67.632706440000007</v>
      </c>
      <c r="S25" s="151">
        <v>68.973570979999991</v>
      </c>
      <c r="T25" s="151">
        <v>72.63811158999998</v>
      </c>
      <c r="U25" s="151">
        <v>78.753918059999975</v>
      </c>
      <c r="V25" s="151">
        <v>78.536060070000005</v>
      </c>
      <c r="W25" s="151">
        <v>76.870150350000031</v>
      </c>
      <c r="X25" s="151">
        <v>76.689107350000086</v>
      </c>
      <c r="Y25" s="151">
        <v>79.512706120000004</v>
      </c>
      <c r="Z25" s="151">
        <v>83.754720149999969</v>
      </c>
      <c r="AA25" s="151">
        <v>86.453017299999885</v>
      </c>
      <c r="AB25" s="153"/>
      <c r="AC25" s="151">
        <v>0</v>
      </c>
      <c r="AD25" s="151">
        <v>179.376</v>
      </c>
      <c r="AE25" s="151">
        <v>143.44499999999999</v>
      </c>
      <c r="AF25" s="151">
        <v>198.37327160000004</v>
      </c>
      <c r="AG25" s="151">
        <v>287.99830706999995</v>
      </c>
      <c r="AH25" s="151">
        <v>311.60802389000008</v>
      </c>
      <c r="AI25" s="149"/>
      <c r="AJ25" s="224"/>
    </row>
    <row r="26" spans="1:36" s="52" customFormat="1" ht="15" customHeight="1" x14ac:dyDescent="0.25">
      <c r="A26" s="52" t="s">
        <v>3</v>
      </c>
      <c r="B26" s="151">
        <v>0</v>
      </c>
      <c r="C26" s="151">
        <v>0</v>
      </c>
      <c r="D26" s="151">
        <v>0</v>
      </c>
      <c r="E26" s="151">
        <v>0</v>
      </c>
      <c r="F26" s="151">
        <v>17.030999999999999</v>
      </c>
      <c r="G26" s="151">
        <v>18.068000000000001</v>
      </c>
      <c r="H26" s="151">
        <v>18.495000000000001</v>
      </c>
      <c r="I26" s="151">
        <v>24.146000000000001</v>
      </c>
      <c r="J26" s="151">
        <v>25.189</v>
      </c>
      <c r="K26" s="151">
        <v>6.0430000000000001</v>
      </c>
      <c r="L26" s="151">
        <v>12.353</v>
      </c>
      <c r="M26" s="151">
        <v>29.593</v>
      </c>
      <c r="N26" s="151">
        <v>20.861999999999998</v>
      </c>
      <c r="O26" s="151">
        <v>28.478999999999999</v>
      </c>
      <c r="P26" s="151">
        <v>30.316220419511009</v>
      </c>
      <c r="Q26" s="151">
        <v>31.009417279036001</v>
      </c>
      <c r="R26" s="151">
        <v>35.252778041469995</v>
      </c>
      <c r="S26" s="151">
        <v>34.26579021685599</v>
      </c>
      <c r="T26" s="151">
        <v>45.216216780416019</v>
      </c>
      <c r="U26" s="151">
        <v>45.529679461696034</v>
      </c>
      <c r="V26" s="151">
        <v>51.939657835009996</v>
      </c>
      <c r="W26" s="151">
        <v>55.22019267287402</v>
      </c>
      <c r="X26" s="151">
        <v>59.802614473109941</v>
      </c>
      <c r="Y26" s="151">
        <v>63.131731718413022</v>
      </c>
      <c r="Z26" s="151">
        <v>68.300048901575991</v>
      </c>
      <c r="AA26" s="151">
        <v>73.404354344997017</v>
      </c>
      <c r="AB26" s="153"/>
      <c r="AC26" s="151">
        <v>0</v>
      </c>
      <c r="AD26" s="151">
        <v>77.740000000000009</v>
      </c>
      <c r="AE26" s="151">
        <v>73.177999999999997</v>
      </c>
      <c r="AF26" s="151">
        <v>110.66663769854701</v>
      </c>
      <c r="AG26" s="151">
        <v>160.26446450043804</v>
      </c>
      <c r="AH26" s="151">
        <v>230.09419669940698</v>
      </c>
      <c r="AI26" s="149"/>
      <c r="AJ26" s="224"/>
    </row>
    <row r="27" spans="1:36" s="52" customFormat="1" ht="15" customHeight="1" x14ac:dyDescent="0.25">
      <c r="A27" s="52" t="s">
        <v>102</v>
      </c>
      <c r="B27" s="151">
        <v>0</v>
      </c>
      <c r="C27" s="151">
        <v>0</v>
      </c>
      <c r="D27" s="151">
        <v>0</v>
      </c>
      <c r="E27" s="151">
        <v>0</v>
      </c>
      <c r="F27" s="151">
        <v>10.227</v>
      </c>
      <c r="G27" s="151">
        <v>15.962</v>
      </c>
      <c r="H27" s="151">
        <v>14.573</v>
      </c>
      <c r="I27" s="151">
        <v>16.359000000000002</v>
      </c>
      <c r="J27" s="151">
        <v>18.701000000000001</v>
      </c>
      <c r="K27" s="151">
        <v>5.6379999999999999</v>
      </c>
      <c r="L27" s="151">
        <v>5.3760000000000003</v>
      </c>
      <c r="M27" s="151">
        <v>9.7270000000000003</v>
      </c>
      <c r="N27" s="151">
        <v>9.6140000000000008</v>
      </c>
      <c r="O27" s="151">
        <v>15.978</v>
      </c>
      <c r="P27" s="151">
        <v>18.552485753334</v>
      </c>
      <c r="Q27" s="151">
        <v>24.954629016322002</v>
      </c>
      <c r="R27" s="151">
        <v>28.548678482068997</v>
      </c>
      <c r="S27" s="151">
        <v>28.413123188475002</v>
      </c>
      <c r="T27" s="151">
        <v>31.397291310137998</v>
      </c>
      <c r="U27" s="151">
        <v>31.955180167201998</v>
      </c>
      <c r="V27" s="151">
        <v>41.262055357787595</v>
      </c>
      <c r="W27" s="151">
        <v>41.755928281430606</v>
      </c>
      <c r="X27" s="151">
        <v>42.635038125516232</v>
      </c>
      <c r="Y27" s="151">
        <v>47.146267966876536</v>
      </c>
      <c r="Z27" s="151">
        <v>53.721574490314993</v>
      </c>
      <c r="AA27" s="151">
        <v>58.459045464613993</v>
      </c>
      <c r="AB27" s="153"/>
      <c r="AC27" s="151">
        <v>0</v>
      </c>
      <c r="AD27" s="151">
        <v>57.121000000000002</v>
      </c>
      <c r="AE27" s="151">
        <v>39.442</v>
      </c>
      <c r="AF27" s="151">
        <v>69.099114769655998</v>
      </c>
      <c r="AG27" s="151">
        <v>120.31427314788399</v>
      </c>
      <c r="AH27" s="151">
        <v>172.79928973161097</v>
      </c>
      <c r="AI27" s="149"/>
      <c r="AJ27" s="224"/>
    </row>
    <row r="28" spans="1:36" s="52" customFormat="1" ht="15" customHeight="1" x14ac:dyDescent="0.25">
      <c r="A28" s="52" t="s">
        <v>174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/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3"/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49"/>
      <c r="AJ28" s="224"/>
    </row>
    <row r="29" spans="1:36" x14ac:dyDescent="0.15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53"/>
      <c r="AC29" s="188"/>
      <c r="AD29" s="188"/>
      <c r="AE29" s="188"/>
      <c r="AF29" s="188"/>
      <c r="AG29" s="188"/>
      <c r="AH29" s="188"/>
      <c r="AI29" s="149"/>
    </row>
    <row r="30" spans="1:36" s="53" customFormat="1" ht="15" customHeight="1" x14ac:dyDescent="0.25">
      <c r="A30" s="94" t="s">
        <v>135</v>
      </c>
      <c r="B30" s="147">
        <v>-124.02</v>
      </c>
      <c r="C30" s="147">
        <v>-144.31200000000004</v>
      </c>
      <c r="D30" s="147">
        <v>-159.33200000000002</v>
      </c>
      <c r="E30" s="147">
        <v>-200.416</v>
      </c>
      <c r="F30" s="147">
        <v>-229.22800000000001</v>
      </c>
      <c r="G30" s="147">
        <v>-255.81800000000004</v>
      </c>
      <c r="H30" s="147">
        <v>-259.64400000000001</v>
      </c>
      <c r="I30" s="147">
        <v>-288.625</v>
      </c>
      <c r="J30" s="147">
        <v>-293.99099999999999</v>
      </c>
      <c r="K30" s="147">
        <v>-119.393</v>
      </c>
      <c r="L30" s="147">
        <v>-154.952</v>
      </c>
      <c r="M30" s="147">
        <v>-259.97800000000001</v>
      </c>
      <c r="N30" s="147">
        <v>-243.07099999999997</v>
      </c>
      <c r="O30" s="147">
        <v>-264.72500000000002</v>
      </c>
      <c r="P30" s="147">
        <v>-321.02872834479723</v>
      </c>
      <c r="Q30" s="147">
        <v>-361.62309363373868</v>
      </c>
      <c r="R30" s="147">
        <v>-385.34122957469509</v>
      </c>
      <c r="S30" s="147">
        <v>-416.1809482113631</v>
      </c>
      <c r="T30" s="147">
        <v>-437.93664196400073</v>
      </c>
      <c r="U30" s="147">
        <v>-467.9040976217633</v>
      </c>
      <c r="V30" s="147">
        <v>-488.46244672368925</v>
      </c>
      <c r="W30" s="147">
        <v>-518.66359245302158</v>
      </c>
      <c r="X30" s="147">
        <v>-542.07713350799838</v>
      </c>
      <c r="Y30" s="147">
        <v>-566.99540597814212</v>
      </c>
      <c r="Z30" s="147">
        <v>-624.45185510220904</v>
      </c>
      <c r="AA30" s="147">
        <v>-679.34133506513786</v>
      </c>
      <c r="AB30" s="153"/>
      <c r="AC30" s="193">
        <v>-628.08000000000015</v>
      </c>
      <c r="AD30" s="193">
        <v>-1033.3150000000001</v>
      </c>
      <c r="AE30" s="193">
        <v>-828.31399999999996</v>
      </c>
      <c r="AF30" s="193">
        <v>-1190.4478219785358</v>
      </c>
      <c r="AG30" s="193">
        <v>-1707.3629173718223</v>
      </c>
      <c r="AH30" s="193">
        <v>-2116.1985786628516</v>
      </c>
      <c r="AI30" s="149"/>
      <c r="AJ30" s="224"/>
    </row>
    <row r="31" spans="1:36" s="52" customFormat="1" ht="15" customHeight="1" x14ac:dyDescent="0.25">
      <c r="A31" s="52" t="s">
        <v>93</v>
      </c>
      <c r="B31" s="151">
        <v>-95.745999999999995</v>
      </c>
      <c r="C31" s="151">
        <v>-103.80200000000001</v>
      </c>
      <c r="D31" s="151">
        <v>-108.244</v>
      </c>
      <c r="E31" s="151">
        <v>-118.322</v>
      </c>
      <c r="F31" s="151">
        <v>-122.61799999999999</v>
      </c>
      <c r="G31" s="151">
        <v>-131.55700000000002</v>
      </c>
      <c r="H31" s="151">
        <v>-133.16400000000002</v>
      </c>
      <c r="I31" s="151">
        <v>-150.50800000000001</v>
      </c>
      <c r="J31" s="151">
        <v>-144.364</v>
      </c>
      <c r="K31" s="151">
        <v>-63.484000000000002</v>
      </c>
      <c r="L31" s="151">
        <v>-76.908999999999992</v>
      </c>
      <c r="M31" s="151">
        <v>-126.60899999999999</v>
      </c>
      <c r="N31" s="151">
        <v>-135.245</v>
      </c>
      <c r="O31" s="151">
        <v>-138.64600000000002</v>
      </c>
      <c r="P31" s="151">
        <v>-172.39559730000002</v>
      </c>
      <c r="Q31" s="151">
        <v>-163.36686033000007</v>
      </c>
      <c r="R31" s="151">
        <v>-192.54860514000012</v>
      </c>
      <c r="S31" s="151">
        <v>-211.60568874999996</v>
      </c>
      <c r="T31" s="151">
        <v>-214.41463615666646</v>
      </c>
      <c r="U31" s="151">
        <v>-210.7299481533334</v>
      </c>
      <c r="V31" s="151">
        <v>-213.30472880999997</v>
      </c>
      <c r="W31" s="151">
        <v>-220.25669324000017</v>
      </c>
      <c r="X31" s="151">
        <v>-224.86195549000001</v>
      </c>
      <c r="Y31" s="151">
        <v>-235.44373273000008</v>
      </c>
      <c r="Z31" s="151">
        <v>-252.84204533000008</v>
      </c>
      <c r="AA31" s="151">
        <v>-267.14519096000015</v>
      </c>
      <c r="AB31" s="153"/>
      <c r="AC31" s="191">
        <v>-426.11400000000003</v>
      </c>
      <c r="AD31" s="191">
        <v>-537.84700000000009</v>
      </c>
      <c r="AE31" s="191">
        <v>-411.36599999999999</v>
      </c>
      <c r="AF31" s="191">
        <v>-609.65345763000005</v>
      </c>
      <c r="AG31" s="191">
        <v>-829.29887819999988</v>
      </c>
      <c r="AH31" s="191">
        <v>-893.86711027000024</v>
      </c>
      <c r="AI31" s="149"/>
      <c r="AJ31" s="224"/>
    </row>
    <row r="32" spans="1:36" s="52" customFormat="1" ht="15" customHeight="1" x14ac:dyDescent="0.25">
      <c r="A32" s="52" t="s">
        <v>94</v>
      </c>
      <c r="B32" s="151">
        <v>-18.105999999999998</v>
      </c>
      <c r="C32" s="151">
        <v>-17.927</v>
      </c>
      <c r="D32" s="151">
        <v>-19.713999999999999</v>
      </c>
      <c r="E32" s="151">
        <v>-17.317999999999998</v>
      </c>
      <c r="F32" s="151">
        <v>-20.064999999999998</v>
      </c>
      <c r="G32" s="151">
        <v>-18.845999999999997</v>
      </c>
      <c r="H32" s="151">
        <v>-19.456999999999997</v>
      </c>
      <c r="I32" s="151">
        <v>-19.253999999999998</v>
      </c>
      <c r="J32" s="151">
        <v>-18.787999999999997</v>
      </c>
      <c r="K32" s="151">
        <v>-8.6259999999999994</v>
      </c>
      <c r="L32" s="151">
        <v>-18.107999999999997</v>
      </c>
      <c r="M32" s="151">
        <v>-15.927999999999999</v>
      </c>
      <c r="N32" s="151">
        <v>-11.802</v>
      </c>
      <c r="O32" s="151">
        <v>-11.628999999999998</v>
      </c>
      <c r="P32" s="151">
        <v>-14.597684119999998</v>
      </c>
      <c r="Q32" s="151">
        <v>-17.858075430000007</v>
      </c>
      <c r="R32" s="151">
        <v>-16.927791919999997</v>
      </c>
      <c r="S32" s="151">
        <v>-18.567637750000003</v>
      </c>
      <c r="T32" s="151">
        <v>-19.952341940000004</v>
      </c>
      <c r="U32" s="151">
        <v>-19.534962019999995</v>
      </c>
      <c r="V32" s="151">
        <v>-19.258196120000004</v>
      </c>
      <c r="W32" s="151">
        <v>-20.72780212999999</v>
      </c>
      <c r="X32" s="151">
        <v>-20.276572360000007</v>
      </c>
      <c r="Y32" s="151">
        <v>-19.642212400000009</v>
      </c>
      <c r="Z32" s="151">
        <v>-19.933100420000002</v>
      </c>
      <c r="AA32" s="151">
        <v>-21.040093549999995</v>
      </c>
      <c r="AB32" s="153"/>
      <c r="AC32" s="191">
        <v>-73.064999999999998</v>
      </c>
      <c r="AD32" s="191">
        <v>-77.621999999999986</v>
      </c>
      <c r="AE32" s="191">
        <v>-61.449999999999989</v>
      </c>
      <c r="AF32" s="191">
        <v>-55.886759550000008</v>
      </c>
      <c r="AG32" s="191">
        <v>-74.982733629999998</v>
      </c>
      <c r="AH32" s="191">
        <v>-79.904783010000017</v>
      </c>
      <c r="AI32" s="149"/>
      <c r="AJ32" s="224"/>
    </row>
    <row r="33" spans="1:36" s="52" customFormat="1" ht="15" customHeight="1" x14ac:dyDescent="0.25">
      <c r="A33" s="91" t="s">
        <v>95</v>
      </c>
      <c r="B33" s="161">
        <v>-2.37</v>
      </c>
      <c r="C33" s="161">
        <v>-2.577</v>
      </c>
      <c r="D33" s="161">
        <v>-1.6689999999999998</v>
      </c>
      <c r="E33" s="161">
        <v>2.2069999999999999</v>
      </c>
      <c r="F33" s="161">
        <v>-1.8759999999999999</v>
      </c>
      <c r="G33" s="161">
        <v>-2.7290000000000001</v>
      </c>
      <c r="H33" s="161">
        <v>-3.0989999999999998</v>
      </c>
      <c r="I33" s="161">
        <v>-7.5359999999999996</v>
      </c>
      <c r="J33" s="161">
        <v>-4.8079999999999998</v>
      </c>
      <c r="K33" s="161">
        <v>-2.9459999999999997</v>
      </c>
      <c r="L33" s="161">
        <v>-8.4489999999999998</v>
      </c>
      <c r="M33" s="161">
        <v>-7.9929999999999994</v>
      </c>
      <c r="N33" s="161">
        <v>-2.0269999999999997</v>
      </c>
      <c r="O33" s="161">
        <v>-1.5679999999999998</v>
      </c>
      <c r="P33" s="161">
        <v>-1.8631624500002721</v>
      </c>
      <c r="Q33" s="161">
        <v>-29.844399909999634</v>
      </c>
      <c r="R33" s="161">
        <v>-8.8176004199999589</v>
      </c>
      <c r="S33" s="161">
        <v>-9.3265891600001201</v>
      </c>
      <c r="T33" s="161">
        <v>-7.5304757933332347</v>
      </c>
      <c r="U33" s="161">
        <v>-14.679673884269976</v>
      </c>
      <c r="V33" s="161">
        <v>-9.346026539999885</v>
      </c>
      <c r="W33" s="161">
        <v>-12.076518799999675</v>
      </c>
      <c r="X33" s="161">
        <v>-11.210554639999897</v>
      </c>
      <c r="Y33" s="161">
        <v>-11.034366900000432</v>
      </c>
      <c r="Z33" s="161">
        <v>-12.277489979999899</v>
      </c>
      <c r="AA33" s="161">
        <v>-16.034734939999844</v>
      </c>
      <c r="AB33" s="153"/>
      <c r="AC33" s="192">
        <v>-4.4089999999999998</v>
      </c>
      <c r="AD33" s="192">
        <v>-15.24</v>
      </c>
      <c r="AE33" s="192">
        <v>-24.195999999999998</v>
      </c>
      <c r="AF33" s="192">
        <v>-35.302562359999904</v>
      </c>
      <c r="AG33" s="192">
        <v>-40.354339257603293</v>
      </c>
      <c r="AH33" s="192">
        <v>-43.667466879999886</v>
      </c>
      <c r="AI33" s="149"/>
      <c r="AJ33" s="224"/>
    </row>
    <row r="34" spans="1:36" s="52" customFormat="1" ht="15" customHeight="1" x14ac:dyDescent="0.25">
      <c r="A34" s="52" t="s">
        <v>2</v>
      </c>
      <c r="B34" s="151">
        <v>-116.22199999999999</v>
      </c>
      <c r="C34" s="151">
        <v>-124.30600000000001</v>
      </c>
      <c r="D34" s="151">
        <v>-129.62700000000001</v>
      </c>
      <c r="E34" s="151">
        <v>-133.43299999999999</v>
      </c>
      <c r="F34" s="151">
        <v>-144.559</v>
      </c>
      <c r="G34" s="151">
        <v>-153.13200000000003</v>
      </c>
      <c r="H34" s="151">
        <v>-155.72</v>
      </c>
      <c r="I34" s="151">
        <v>-177.298</v>
      </c>
      <c r="J34" s="151">
        <v>-167.95999999999998</v>
      </c>
      <c r="K34" s="151">
        <v>-75.055999999999997</v>
      </c>
      <c r="L34" s="151">
        <v>-103.46600000000001</v>
      </c>
      <c r="M34" s="151">
        <v>-150.53</v>
      </c>
      <c r="N34" s="151">
        <v>-149.07399999999998</v>
      </c>
      <c r="O34" s="151">
        <v>-151.84300000000002</v>
      </c>
      <c r="P34" s="151">
        <v>-188.85644387000028</v>
      </c>
      <c r="Q34" s="151">
        <v>-211.0693356699997</v>
      </c>
      <c r="R34" s="151">
        <v>-218.29399748000009</v>
      </c>
      <c r="S34" s="151">
        <v>-239.49991566000008</v>
      </c>
      <c r="T34" s="151">
        <v>-241.8974538899997</v>
      </c>
      <c r="U34" s="151">
        <v>-244.94458405760338</v>
      </c>
      <c r="V34" s="151">
        <v>-241.90895146999986</v>
      </c>
      <c r="W34" s="151">
        <v>-253.06101416999985</v>
      </c>
      <c r="X34" s="151">
        <v>-256.34908248999994</v>
      </c>
      <c r="Y34" s="151">
        <v>-266.12031203000049</v>
      </c>
      <c r="Z34" s="151">
        <v>-285.05263573000002</v>
      </c>
      <c r="AA34" s="151">
        <v>-304.22001945</v>
      </c>
      <c r="AB34" s="153"/>
      <c r="AC34" s="191">
        <v>-503.58800000000002</v>
      </c>
      <c r="AD34" s="191">
        <v>-630.70900000000006</v>
      </c>
      <c r="AE34" s="191">
        <v>-497.01199999999994</v>
      </c>
      <c r="AF34" s="191">
        <v>-700.84277953999992</v>
      </c>
      <c r="AG34" s="191">
        <v>-944.63595108760319</v>
      </c>
      <c r="AH34" s="191">
        <v>-1017.4393601600002</v>
      </c>
      <c r="AI34" s="149"/>
      <c r="AJ34" s="224"/>
    </row>
    <row r="35" spans="1:36" s="52" customFormat="1" ht="15" customHeight="1" x14ac:dyDescent="0.25">
      <c r="A35" s="52" t="s">
        <v>3</v>
      </c>
      <c r="B35" s="151">
        <v>-27.157</v>
      </c>
      <c r="C35" s="151">
        <v>-36.945000000000007</v>
      </c>
      <c r="D35" s="151">
        <v>-41.238</v>
      </c>
      <c r="E35" s="151">
        <v>-40.839999999999996</v>
      </c>
      <c r="F35" s="151">
        <v>-43.439</v>
      </c>
      <c r="G35" s="151">
        <v>-49.536000000000001</v>
      </c>
      <c r="H35" s="151">
        <v>-51.195999999999998</v>
      </c>
      <c r="I35" s="151">
        <v>-56.849000000000004</v>
      </c>
      <c r="J35" s="151">
        <v>-62.326999999999998</v>
      </c>
      <c r="K35" s="151">
        <v>-21.040999999999997</v>
      </c>
      <c r="L35" s="151">
        <v>-31.629000000000005</v>
      </c>
      <c r="M35" s="151">
        <v>-71.347999999999999</v>
      </c>
      <c r="N35" s="151">
        <v>-45.468000000000004</v>
      </c>
      <c r="O35" s="151">
        <v>-61.376999999999995</v>
      </c>
      <c r="P35" s="151">
        <v>-66.811109821765967</v>
      </c>
      <c r="Q35" s="151">
        <v>-69.377969327731051</v>
      </c>
      <c r="R35" s="151">
        <v>-80.753527379662017</v>
      </c>
      <c r="S35" s="151">
        <v>-87.188233543285989</v>
      </c>
      <c r="T35" s="151">
        <v>-100.21252133780192</v>
      </c>
      <c r="U35" s="151">
        <v>-115.89141253747914</v>
      </c>
      <c r="V35" s="151">
        <v>-119.92104095206496</v>
      </c>
      <c r="W35" s="151">
        <v>-134.28846719347302</v>
      </c>
      <c r="X35" s="151">
        <v>-147.13156541687715</v>
      </c>
      <c r="Y35" s="151">
        <v>-146.29762082762605</v>
      </c>
      <c r="Z35" s="151">
        <v>-163.82400066957001</v>
      </c>
      <c r="AA35" s="151">
        <v>-182.36988792243795</v>
      </c>
      <c r="AB35" s="153"/>
      <c r="AC35" s="191">
        <v>-146.18</v>
      </c>
      <c r="AD35" s="191">
        <v>-201.01999999999998</v>
      </c>
      <c r="AE35" s="191">
        <v>-186.345</v>
      </c>
      <c r="AF35" s="191">
        <v>-243.03407914949702</v>
      </c>
      <c r="AG35" s="191">
        <v>-384.04569479822908</v>
      </c>
      <c r="AH35" s="191">
        <v>-547.63869439004122</v>
      </c>
      <c r="AI35" s="149"/>
      <c r="AJ35" s="224"/>
    </row>
    <row r="36" spans="1:36" s="52" customFormat="1" ht="15" customHeight="1" x14ac:dyDescent="0.25">
      <c r="A36" s="52" t="s">
        <v>102</v>
      </c>
      <c r="B36" s="151">
        <v>-16.87</v>
      </c>
      <c r="C36" s="151">
        <v>-31.437000000000001</v>
      </c>
      <c r="D36" s="151">
        <v>-29.762999999999998</v>
      </c>
      <c r="E36" s="151">
        <v>-41.09</v>
      </c>
      <c r="F36" s="151">
        <v>-41.230000000000004</v>
      </c>
      <c r="G36" s="151">
        <v>-53.150000000000006</v>
      </c>
      <c r="H36" s="151">
        <v>-52.728000000000002</v>
      </c>
      <c r="I36" s="151">
        <v>-54.478000000000002</v>
      </c>
      <c r="J36" s="151">
        <v>-63.704000000000008</v>
      </c>
      <c r="K36" s="151">
        <v>-23.295999999999999</v>
      </c>
      <c r="L36" s="151">
        <v>-19.857000000000003</v>
      </c>
      <c r="M36" s="151">
        <v>-38.099999999999994</v>
      </c>
      <c r="N36" s="151">
        <v>-48.528999999999996</v>
      </c>
      <c r="O36" s="151">
        <v>-51.504999999999995</v>
      </c>
      <c r="P36" s="151">
        <v>-65.361174653031</v>
      </c>
      <c r="Q36" s="151">
        <v>-81.175788636007951</v>
      </c>
      <c r="R36" s="151">
        <v>-86.293704715033002</v>
      </c>
      <c r="S36" s="151">
        <v>-89.492799008077029</v>
      </c>
      <c r="T36" s="151">
        <v>-95.826666736199144</v>
      </c>
      <c r="U36" s="151">
        <v>-107.06810102668081</v>
      </c>
      <c r="V36" s="151">
        <v>-126.63245430162439</v>
      </c>
      <c r="W36" s="151">
        <v>-131.31411108954873</v>
      </c>
      <c r="X36" s="151">
        <v>-138.59648560112129</v>
      </c>
      <c r="Y36" s="151">
        <v>-154.57747312051558</v>
      </c>
      <c r="Z36" s="151">
        <v>-175.57521870263901</v>
      </c>
      <c r="AA36" s="151">
        <v>-192.75142769269991</v>
      </c>
      <c r="AB36" s="153"/>
      <c r="AC36" s="191">
        <v>-119.16</v>
      </c>
      <c r="AD36" s="191">
        <v>-201.58600000000001</v>
      </c>
      <c r="AE36" s="191">
        <v>-144.95699999999999</v>
      </c>
      <c r="AF36" s="191">
        <v>-246.57096328903896</v>
      </c>
      <c r="AG36" s="191">
        <v>-378.68127148599001</v>
      </c>
      <c r="AH36" s="191">
        <v>-551.12052411281002</v>
      </c>
      <c r="AI36" s="149"/>
      <c r="AJ36" s="224"/>
    </row>
    <row r="37" spans="1:36" s="52" customFormat="1" ht="15" customHeight="1" x14ac:dyDescent="0.25">
      <c r="A37" s="52" t="s">
        <v>174</v>
      </c>
      <c r="B37" s="151">
        <v>36.228999999999999</v>
      </c>
      <c r="C37" s="151">
        <v>48.376000000000005</v>
      </c>
      <c r="D37" s="151">
        <v>41.295999999999999</v>
      </c>
      <c r="E37" s="151">
        <v>14.946999999999999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3"/>
      <c r="AC37" s="191">
        <v>140.84800000000001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49"/>
      <c r="AJ37" s="224"/>
    </row>
    <row r="38" spans="1:36" x14ac:dyDescent="0.15"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52"/>
      <c r="AC38" s="69"/>
      <c r="AD38" s="69"/>
      <c r="AE38" s="69"/>
      <c r="AF38" s="69"/>
      <c r="AG38" s="69"/>
      <c r="AH38" s="69"/>
      <c r="AI38" s="149"/>
    </row>
    <row r="39" spans="1:36" s="52" customFormat="1" ht="30" customHeight="1" thickBot="1" x14ac:dyDescent="0.3">
      <c r="A39" s="92" t="s">
        <v>154</v>
      </c>
      <c r="B39" s="18" t="s">
        <v>105</v>
      </c>
      <c r="C39" s="18" t="s">
        <v>106</v>
      </c>
      <c r="D39" s="18" t="s">
        <v>107</v>
      </c>
      <c r="E39" s="18" t="s">
        <v>108</v>
      </c>
      <c r="F39" s="18" t="s">
        <v>109</v>
      </c>
      <c r="G39" s="18" t="s">
        <v>110</v>
      </c>
      <c r="H39" s="18" t="s">
        <v>111</v>
      </c>
      <c r="I39" s="18" t="s">
        <v>112</v>
      </c>
      <c r="J39" s="18" t="s">
        <v>113</v>
      </c>
      <c r="K39" s="18" t="s">
        <v>114</v>
      </c>
      <c r="L39" s="18" t="s">
        <v>115</v>
      </c>
      <c r="M39" s="18" t="s">
        <v>116</v>
      </c>
      <c r="N39" s="18" t="s">
        <v>117</v>
      </c>
      <c r="O39" s="18" t="s">
        <v>118</v>
      </c>
      <c r="P39" s="18" t="s">
        <v>119</v>
      </c>
      <c r="Q39" s="18" t="s">
        <v>120</v>
      </c>
      <c r="R39" s="18" t="s">
        <v>121</v>
      </c>
      <c r="S39" s="18" t="s">
        <v>122</v>
      </c>
      <c r="T39" s="18" t="s">
        <v>132</v>
      </c>
      <c r="U39" s="18" t="s">
        <v>133</v>
      </c>
      <c r="V39" s="18" t="s">
        <v>138</v>
      </c>
      <c r="W39" s="18" t="s">
        <v>155</v>
      </c>
      <c r="X39" s="18" t="s">
        <v>160</v>
      </c>
      <c r="Y39" s="18" t="s">
        <v>162</v>
      </c>
      <c r="Z39" s="18" t="str">
        <f>Z1</f>
        <v>1T24</v>
      </c>
      <c r="AA39" s="18" t="str">
        <f>AA1</f>
        <v>2T24</v>
      </c>
      <c r="AB39" s="68"/>
      <c r="AC39" s="18">
        <v>2018</v>
      </c>
      <c r="AD39" s="18">
        <v>2019</v>
      </c>
      <c r="AE39" s="18">
        <v>2020</v>
      </c>
      <c r="AF39" s="18">
        <v>2021</v>
      </c>
      <c r="AG39" s="18">
        <v>2022</v>
      </c>
      <c r="AH39" s="18">
        <v>2023</v>
      </c>
      <c r="AI39" s="149"/>
    </row>
    <row r="40" spans="1:36" ht="12" thickTop="1" x14ac:dyDescent="0.15">
      <c r="Q40" s="69"/>
      <c r="R40" s="69"/>
      <c r="S40" s="72"/>
      <c r="T40" s="72"/>
      <c r="U40" s="72"/>
      <c r="V40" s="72"/>
      <c r="W40" s="72"/>
      <c r="X40" s="72"/>
      <c r="Y40" s="72"/>
      <c r="Z40" s="72"/>
      <c r="AA40" s="72"/>
      <c r="AC40" s="69"/>
      <c r="AD40" s="69"/>
      <c r="AE40" s="69"/>
      <c r="AF40" s="69"/>
      <c r="AG40" s="69"/>
      <c r="AH40" s="69"/>
      <c r="AI40" s="149"/>
    </row>
    <row r="41" spans="1:36" s="79" customFormat="1" ht="15" hidden="1" x14ac:dyDescent="0.25">
      <c r="A41" s="2" t="s">
        <v>82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5"/>
      <c r="T41" s="105"/>
      <c r="U41" s="105"/>
      <c r="V41" s="105"/>
      <c r="W41" s="105">
        <v>-77.957999999999998</v>
      </c>
      <c r="X41" s="105">
        <v>-77.957999999999998</v>
      </c>
      <c r="Y41" s="105">
        <v>-77.957999999999998</v>
      </c>
      <c r="Z41" s="105"/>
      <c r="AA41" s="105"/>
      <c r="AC41" s="70">
        <v>-81.472000000000008</v>
      </c>
      <c r="AD41" s="70">
        <v>-153.41499999999999</v>
      </c>
      <c r="AE41" s="70">
        <v>-132.86799999999999</v>
      </c>
      <c r="AF41" s="70">
        <v>-77.957999999999998</v>
      </c>
      <c r="AG41" s="70">
        <v>-77.957999999999998</v>
      </c>
      <c r="AH41" s="70">
        <v>-77.957999999999998</v>
      </c>
      <c r="AI41" s="149"/>
    </row>
    <row r="42" spans="1:36" hidden="1" x14ac:dyDescent="0.15">
      <c r="Q42" s="69"/>
      <c r="R42" s="69"/>
      <c r="S42" s="71"/>
      <c r="T42" s="71"/>
      <c r="U42" s="71"/>
      <c r="V42" s="71"/>
      <c r="W42" s="71"/>
      <c r="X42" s="71"/>
      <c r="Y42" s="71"/>
      <c r="Z42" s="71"/>
      <c r="AA42" s="71"/>
      <c r="AC42" s="69"/>
      <c r="AD42" s="69"/>
      <c r="AE42" s="69"/>
      <c r="AF42" s="69"/>
      <c r="AG42" s="69"/>
      <c r="AH42" s="69"/>
      <c r="AI42" s="149"/>
    </row>
    <row r="43" spans="1:36" s="79" customFormat="1" ht="15" customHeight="1" x14ac:dyDescent="0.15">
      <c r="A43" s="79" t="s">
        <v>89</v>
      </c>
      <c r="B43" s="147">
        <v>-27.077999999999999</v>
      </c>
      <c r="C43" s="147">
        <v>-27.677</v>
      </c>
      <c r="D43" s="147">
        <v>-44.402000000000001</v>
      </c>
      <c r="E43" s="147">
        <v>-50.326000000000001</v>
      </c>
      <c r="F43" s="147">
        <v>-37.622999999999998</v>
      </c>
      <c r="G43" s="147">
        <v>-46.01</v>
      </c>
      <c r="H43" s="147">
        <v>-55.865000000000002</v>
      </c>
      <c r="I43" s="147">
        <v>-86.494</v>
      </c>
      <c r="J43" s="147">
        <v>-63.146999999999998</v>
      </c>
      <c r="K43" s="147">
        <v>-51.643000000000001</v>
      </c>
      <c r="L43" s="147">
        <v>-47.027000000000001</v>
      </c>
      <c r="M43" s="147">
        <v>-51.765999999999998</v>
      </c>
      <c r="N43" s="147">
        <v>-54.743000000000002</v>
      </c>
      <c r="O43" s="147">
        <v>-54.942999999999998</v>
      </c>
      <c r="P43" s="147">
        <v>-77.664655394491589</v>
      </c>
      <c r="Q43" s="147">
        <v>-88.465026404836237</v>
      </c>
      <c r="R43" s="147">
        <v>-88.056677271051967</v>
      </c>
      <c r="S43" s="147">
        <v>-84.250633571869002</v>
      </c>
      <c r="T43" s="147">
        <v>-85.656765012485039</v>
      </c>
      <c r="U43" s="147">
        <v>-90.030303727327464</v>
      </c>
      <c r="V43" s="147">
        <v>-98.763673113558653</v>
      </c>
      <c r="W43" s="147">
        <v>-108.30677793092529</v>
      </c>
      <c r="X43" s="147">
        <v>-127.1906789857876</v>
      </c>
      <c r="Y43" s="147">
        <v>-134.10022155016571</v>
      </c>
      <c r="Z43" s="147">
        <v>-132.03645008861304</v>
      </c>
      <c r="AA43" s="147">
        <v>-136.01700224433495</v>
      </c>
      <c r="AB43" s="189"/>
      <c r="AC43" s="147">
        <v>-149.483</v>
      </c>
      <c r="AD43" s="147">
        <v>-225.99199999999999</v>
      </c>
      <c r="AE43" s="147">
        <v>-213.583</v>
      </c>
      <c r="AF43" s="147">
        <v>-275.81568179932782</v>
      </c>
      <c r="AG43" s="147">
        <v>-347.99437958273347</v>
      </c>
      <c r="AH43" s="147">
        <v>-468.36135158043726</v>
      </c>
      <c r="AI43" s="149"/>
      <c r="AJ43" s="224"/>
    </row>
    <row r="44" spans="1:36" ht="15" customHeight="1" x14ac:dyDescent="0.15">
      <c r="A44" s="51" t="s">
        <v>76</v>
      </c>
      <c r="B44" s="151">
        <v>-0.86599999999999999</v>
      </c>
      <c r="C44" s="151">
        <v>-2.1789999999999998</v>
      </c>
      <c r="D44" s="151">
        <v>-0.57799999999999996</v>
      </c>
      <c r="E44" s="151">
        <v>-1.2769999999999999</v>
      </c>
      <c r="F44" s="151">
        <v>6.3449999999999998</v>
      </c>
      <c r="G44" s="151">
        <v>-1.756</v>
      </c>
      <c r="H44" s="151">
        <v>-5.274</v>
      </c>
      <c r="I44" s="151">
        <v>-12.254</v>
      </c>
      <c r="J44" s="151">
        <v>-2.8650000000000002</v>
      </c>
      <c r="K44" s="151">
        <v>-2.9620000000000002</v>
      </c>
      <c r="L44" s="151">
        <v>-4.069</v>
      </c>
      <c r="M44" s="151">
        <v>-3.0489999999999999</v>
      </c>
      <c r="N44" s="151">
        <v>-1.742</v>
      </c>
      <c r="O44" s="151">
        <v>-1.9770000000000001</v>
      </c>
      <c r="P44" s="151">
        <v>-2.843842947202007</v>
      </c>
      <c r="Q44" s="151">
        <v>-3.8558097292350002</v>
      </c>
      <c r="R44" s="151">
        <v>-6.7772465968520041</v>
      </c>
      <c r="S44" s="151">
        <v>-4.7880805805059872</v>
      </c>
      <c r="T44" s="151">
        <v>-4.712097098678024</v>
      </c>
      <c r="U44" s="151">
        <v>-6.3461436773309945</v>
      </c>
      <c r="V44" s="151">
        <v>-5.83970508195</v>
      </c>
      <c r="W44" s="151">
        <v>-6.381646746303999</v>
      </c>
      <c r="X44" s="151">
        <v>-6.2139632373407192</v>
      </c>
      <c r="Y44" s="151">
        <v>-6.7948731978035255</v>
      </c>
      <c r="Z44" s="151">
        <v>-7.8567360040640004</v>
      </c>
      <c r="AA44" s="151">
        <v>-8.0071162972429981</v>
      </c>
      <c r="AB44" s="187"/>
      <c r="AC44" s="151">
        <v>-4.8999999999999995</v>
      </c>
      <c r="AD44" s="151">
        <v>-12.939</v>
      </c>
      <c r="AE44" s="151">
        <v>-12.945</v>
      </c>
      <c r="AF44" s="151">
        <v>-10.418652676437008</v>
      </c>
      <c r="AG44" s="151">
        <v>-22.623567953367008</v>
      </c>
      <c r="AH44" s="151">
        <v>-25.230188263398244</v>
      </c>
      <c r="AI44" s="149"/>
      <c r="AJ44" s="224"/>
    </row>
    <row r="45" spans="1:36" ht="15" customHeight="1" x14ac:dyDescent="0.15">
      <c r="A45" s="51" t="s">
        <v>77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-2.69</v>
      </c>
      <c r="I45" s="151">
        <v>-0.223</v>
      </c>
      <c r="J45" s="151">
        <v>-1.071</v>
      </c>
      <c r="K45" s="151">
        <v>-0.92900000000000005</v>
      </c>
      <c r="L45" s="151">
        <v>-0.622</v>
      </c>
      <c r="M45" s="151">
        <v>-1.1020000000000001</v>
      </c>
      <c r="N45" s="151">
        <v>-1.45</v>
      </c>
      <c r="O45" s="151">
        <v>-1.659</v>
      </c>
      <c r="P45" s="151">
        <v>-1.3847002859140003</v>
      </c>
      <c r="Q45" s="151">
        <v>-1.7148486626470003</v>
      </c>
      <c r="R45" s="151">
        <v>-1.7776581729350001</v>
      </c>
      <c r="S45" s="151">
        <v>-1.8865779333119999</v>
      </c>
      <c r="T45" s="151">
        <v>-1.9504155793920008</v>
      </c>
      <c r="U45" s="151">
        <v>-2.2381644564879988</v>
      </c>
      <c r="V45" s="151">
        <v>-1.8823389382159998</v>
      </c>
      <c r="W45" s="151">
        <v>-2.061679853972</v>
      </c>
      <c r="X45" s="151">
        <v>-2.5837358854479997</v>
      </c>
      <c r="Y45" s="151">
        <v>-2.3533549321019995</v>
      </c>
      <c r="Z45" s="151">
        <v>-2.490545847126</v>
      </c>
      <c r="AA45" s="151">
        <v>-2.549856306599001</v>
      </c>
      <c r="AB45" s="187"/>
      <c r="AC45" s="151">
        <v>0</v>
      </c>
      <c r="AD45" s="151">
        <v>-2.9129999999999998</v>
      </c>
      <c r="AE45" s="151">
        <v>-3.7240000000000002</v>
      </c>
      <c r="AF45" s="151">
        <v>-6.2085489485610008</v>
      </c>
      <c r="AG45" s="151">
        <v>-7.8528161421269997</v>
      </c>
      <c r="AH45" s="151">
        <v>-8.8811096097379991</v>
      </c>
      <c r="AI45" s="149"/>
      <c r="AJ45" s="224"/>
    </row>
    <row r="46" spans="1:36" s="79" customFormat="1" ht="15" customHeight="1" x14ac:dyDescent="0.15">
      <c r="A46" s="79" t="s">
        <v>136</v>
      </c>
      <c r="B46" s="147">
        <v>-26.212</v>
      </c>
      <c r="C46" s="147">
        <v>-25.498000000000001</v>
      </c>
      <c r="D46" s="147">
        <v>-43.823999999999998</v>
      </c>
      <c r="E46" s="147">
        <v>-49.048999999999999</v>
      </c>
      <c r="F46" s="147">
        <v>-43.967999999999996</v>
      </c>
      <c r="G46" s="147">
        <v>-44.253999999999998</v>
      </c>
      <c r="H46" s="147">
        <v>-53.280999999999999</v>
      </c>
      <c r="I46" s="147">
        <v>-74.462999999999994</v>
      </c>
      <c r="J46" s="147">
        <v>-61.352999999999994</v>
      </c>
      <c r="K46" s="147">
        <v>-49.61</v>
      </c>
      <c r="L46" s="147">
        <v>-43.58</v>
      </c>
      <c r="M46" s="147">
        <v>-49.818999999999996</v>
      </c>
      <c r="N46" s="147">
        <v>-54.451000000000008</v>
      </c>
      <c r="O46" s="147">
        <v>-54.625</v>
      </c>
      <c r="P46" s="147">
        <v>-76.205512733203591</v>
      </c>
      <c r="Q46" s="147">
        <v>-86.324065338248232</v>
      </c>
      <c r="R46" s="147">
        <v>-83.057088847134963</v>
      </c>
      <c r="S46" s="147">
        <v>-81.349130924675009</v>
      </c>
      <c r="T46" s="147">
        <v>-82.89508349319901</v>
      </c>
      <c r="U46" s="147">
        <v>-85.922324506484458</v>
      </c>
      <c r="V46" s="147">
        <v>-94.806306969824647</v>
      </c>
      <c r="W46" s="147">
        <v>-103.98681103859329</v>
      </c>
      <c r="X46" s="147">
        <v>-123.56045163389487</v>
      </c>
      <c r="Y46" s="147">
        <v>-129.6587032844642</v>
      </c>
      <c r="Z46" s="147">
        <v>-126.67025993167503</v>
      </c>
      <c r="AA46" s="147">
        <v>-130.55974225369096</v>
      </c>
      <c r="AB46" s="189"/>
      <c r="AC46" s="147">
        <v>-144.583</v>
      </c>
      <c r="AD46" s="147">
        <v>-215.96599999999998</v>
      </c>
      <c r="AE46" s="147">
        <v>-204.36199999999999</v>
      </c>
      <c r="AF46" s="147">
        <v>-271.60557807145176</v>
      </c>
      <c r="AG46" s="147">
        <v>-333.22362777149345</v>
      </c>
      <c r="AH46" s="147">
        <v>-452.01227292677703</v>
      </c>
      <c r="AI46" s="149"/>
      <c r="AJ46" s="224"/>
    </row>
    <row r="47" spans="1:36" ht="14.25" customHeight="1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C47" s="114"/>
      <c r="AD47" s="114"/>
      <c r="AE47" s="114"/>
      <c r="AF47" s="114"/>
      <c r="AG47" s="114"/>
      <c r="AH47" s="114"/>
    </row>
    <row r="48" spans="1:36" ht="15" x14ac:dyDescent="0.25">
      <c r="A48" s="52" t="s">
        <v>142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AC48" s="46"/>
      <c r="AD48" s="46"/>
      <c r="AE48" s="46"/>
      <c r="AF48" s="46"/>
      <c r="AG48" s="46"/>
      <c r="AH48" s="46"/>
    </row>
    <row r="49" spans="1:34" ht="12.75" x14ac:dyDescent="0.15">
      <c r="A49" s="242" t="s">
        <v>178</v>
      </c>
      <c r="AC49" s="79"/>
      <c r="AD49" s="79"/>
      <c r="AE49" s="79"/>
      <c r="AF49" s="79"/>
      <c r="AG49" s="79"/>
      <c r="AH49" s="79"/>
    </row>
    <row r="50" spans="1:34" x14ac:dyDescent="0.15">
      <c r="B50" s="69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</row>
    <row r="51" spans="1:34" ht="15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46"/>
      <c r="M51" s="46"/>
      <c r="N51" s="69"/>
      <c r="O51" s="69"/>
      <c r="P51" s="69"/>
      <c r="Q51" s="69"/>
      <c r="R51" s="69"/>
      <c r="S51" s="69"/>
      <c r="T51" s="69"/>
      <c r="U51" s="115"/>
      <c r="V51" s="115"/>
      <c r="W51" s="115"/>
      <c r="X51" s="115"/>
      <c r="Y51" s="115"/>
      <c r="Z51" s="115"/>
      <c r="AA51" s="115"/>
      <c r="AB51" s="115"/>
      <c r="AC51" s="151"/>
      <c r="AD51" s="69"/>
      <c r="AE51" s="69"/>
      <c r="AF51" s="69"/>
      <c r="AG51" s="69"/>
      <c r="AH51" s="69"/>
    </row>
    <row r="52" spans="1:34" ht="15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46"/>
      <c r="M52" s="46"/>
      <c r="N52" s="69"/>
      <c r="O52" s="69"/>
      <c r="P52" s="69"/>
      <c r="Q52" s="69"/>
      <c r="R52" s="69"/>
      <c r="S52" s="69"/>
      <c r="T52" s="69"/>
      <c r="U52" s="115"/>
      <c r="V52" s="115"/>
      <c r="W52" s="115"/>
      <c r="X52" s="115"/>
      <c r="Y52" s="115"/>
      <c r="Z52" s="115"/>
      <c r="AA52" s="115"/>
      <c r="AB52" s="115"/>
      <c r="AC52" s="69"/>
      <c r="AD52" s="69"/>
      <c r="AE52" s="69"/>
      <c r="AF52" s="69"/>
      <c r="AG52" s="69"/>
      <c r="AH52" s="69"/>
    </row>
    <row r="53" spans="1:34" x14ac:dyDescent="0.1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</row>
    <row r="54" spans="1:34" ht="15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15"/>
      <c r="V54" s="115"/>
      <c r="W54" s="115"/>
      <c r="X54" s="115"/>
      <c r="Y54" s="115"/>
      <c r="Z54" s="115"/>
      <c r="AA54" s="115"/>
      <c r="AB54" s="115"/>
      <c r="AC54" s="46"/>
      <c r="AD54" s="46"/>
      <c r="AE54" s="46"/>
      <c r="AF54" s="46"/>
      <c r="AG54" s="46"/>
      <c r="AH54" s="46"/>
    </row>
    <row r="55" spans="1:34" ht="15" x14ac:dyDescent="0.2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115"/>
      <c r="V55" s="115"/>
      <c r="W55" s="115"/>
      <c r="X55" s="115"/>
      <c r="Y55" s="115"/>
      <c r="Z55" s="115"/>
      <c r="AA55" s="115"/>
      <c r="AB55" s="115"/>
      <c r="AC55" s="46"/>
      <c r="AD55" s="46"/>
      <c r="AE55" s="46"/>
      <c r="AF55" s="46"/>
      <c r="AG55" s="46"/>
      <c r="AH55" s="46"/>
    </row>
    <row r="56" spans="1:34" ht="15" x14ac:dyDescent="0.2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46"/>
      <c r="AD56" s="46"/>
      <c r="AE56" s="46"/>
      <c r="AF56" s="46"/>
      <c r="AG56" s="46"/>
      <c r="AH56" s="46"/>
    </row>
    <row r="57" spans="1:34" ht="15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115"/>
      <c r="V57" s="115"/>
      <c r="W57" s="115"/>
      <c r="X57" s="115"/>
      <c r="Y57" s="115"/>
      <c r="Z57" s="115"/>
      <c r="AA57" s="115"/>
      <c r="AB57" s="115"/>
      <c r="AC57" s="46"/>
      <c r="AD57" s="46"/>
      <c r="AE57" s="46"/>
      <c r="AF57" s="46"/>
      <c r="AG57" s="46"/>
      <c r="AH57" s="46"/>
    </row>
    <row r="58" spans="1:34" ht="15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15"/>
      <c r="V58" s="115"/>
      <c r="W58" s="115"/>
      <c r="X58" s="115"/>
      <c r="Y58" s="115"/>
      <c r="Z58" s="115"/>
      <c r="AA58" s="115"/>
      <c r="AB58" s="115"/>
      <c r="AC58" s="46"/>
      <c r="AD58" s="46"/>
      <c r="AE58" s="46"/>
      <c r="AF58" s="46"/>
      <c r="AG58" s="46"/>
      <c r="AH58" s="46"/>
    </row>
    <row r="59" spans="1:34" ht="15" x14ac:dyDescent="0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46"/>
      <c r="AD59" s="46"/>
      <c r="AE59" s="46"/>
      <c r="AF59" s="46"/>
      <c r="AG59" s="46"/>
      <c r="AH59" s="46"/>
    </row>
    <row r="60" spans="1:34" ht="15" x14ac:dyDescent="0.2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15"/>
      <c r="V60" s="115"/>
      <c r="W60" s="115"/>
      <c r="X60" s="115"/>
      <c r="Y60" s="115"/>
      <c r="Z60" s="115"/>
      <c r="AA60" s="115"/>
      <c r="AB60" s="115"/>
      <c r="AC60" s="46"/>
      <c r="AD60" s="46"/>
      <c r="AE60" s="46"/>
      <c r="AF60" s="46"/>
      <c r="AG60" s="46"/>
      <c r="AH60" s="46"/>
    </row>
    <row r="61" spans="1:34" ht="15" x14ac:dyDescent="0.2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15"/>
      <c r="V61" s="115"/>
      <c r="W61" s="115"/>
      <c r="X61" s="115"/>
      <c r="Y61" s="115"/>
      <c r="Z61" s="115"/>
      <c r="AA61" s="115"/>
      <c r="AB61" s="115"/>
      <c r="AC61" s="46"/>
      <c r="AD61" s="46"/>
      <c r="AE61" s="46"/>
      <c r="AF61" s="46"/>
      <c r="AG61" s="46"/>
      <c r="AH61" s="46"/>
    </row>
    <row r="62" spans="1:34" x14ac:dyDescent="0.15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</row>
    <row r="63" spans="1:34" ht="15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46"/>
      <c r="M63" s="46"/>
      <c r="N63" s="69"/>
      <c r="O63" s="69"/>
      <c r="P63" s="69"/>
      <c r="Q63" s="69"/>
      <c r="R63" s="69"/>
      <c r="S63" s="69"/>
      <c r="T63" s="69"/>
      <c r="U63" s="115"/>
      <c r="V63" s="115"/>
      <c r="W63" s="115"/>
      <c r="X63" s="115"/>
      <c r="Y63" s="115"/>
      <c r="Z63" s="115"/>
      <c r="AA63" s="115"/>
      <c r="AB63" s="115"/>
      <c r="AC63" s="46"/>
      <c r="AD63" s="69"/>
      <c r="AE63" s="69"/>
      <c r="AF63" s="69"/>
      <c r="AG63" s="69"/>
      <c r="AH63" s="69"/>
    </row>
    <row r="64" spans="1:34" ht="15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46"/>
      <c r="M64" s="46"/>
      <c r="N64" s="69"/>
      <c r="O64" s="69"/>
      <c r="P64" s="69"/>
      <c r="Q64" s="69"/>
      <c r="R64" s="69"/>
      <c r="S64" s="69"/>
      <c r="T64" s="69"/>
      <c r="U64" s="115"/>
      <c r="V64" s="115"/>
      <c r="W64" s="115"/>
      <c r="X64" s="115"/>
      <c r="Y64" s="115"/>
      <c r="Z64" s="115"/>
      <c r="AA64" s="115"/>
      <c r="AB64" s="115"/>
      <c r="AC64" s="46"/>
      <c r="AD64" s="69"/>
      <c r="AE64" s="69"/>
      <c r="AF64" s="69"/>
      <c r="AG64" s="69"/>
      <c r="AH64" s="69"/>
    </row>
    <row r="65" spans="2:34" x14ac:dyDescent="0.15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</row>
    <row r="66" spans="2:34" x14ac:dyDescent="0.15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</row>
    <row r="67" spans="2:34" x14ac:dyDescent="0.15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</row>
    <row r="68" spans="2:34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</row>
    <row r="69" spans="2:34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</row>
    <row r="70" spans="2:34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</row>
    <row r="71" spans="2:34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</row>
    <row r="72" spans="2:34" x14ac:dyDescent="0.15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</row>
    <row r="73" spans="2:34" x14ac:dyDescent="0.15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</row>
    <row r="74" spans="2:34" x14ac:dyDescent="0.1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</row>
    <row r="75" spans="2:34" x14ac:dyDescent="0.1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</row>
    <row r="76" spans="2:34" x14ac:dyDescent="0.1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</row>
    <row r="77" spans="2:34" x14ac:dyDescent="0.1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</row>
    <row r="78" spans="2:34" x14ac:dyDescent="0.1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</row>
    <row r="79" spans="2:34" x14ac:dyDescent="0.1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</row>
    <row r="80" spans="2:34" x14ac:dyDescent="0.1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</row>
    <row r="81" spans="2:34" x14ac:dyDescent="0.15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</row>
    <row r="82" spans="2:34" x14ac:dyDescent="0.15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</row>
    <row r="83" spans="2:34" x14ac:dyDescent="0.15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</row>
    <row r="84" spans="2:34" x14ac:dyDescent="0.1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</row>
    <row r="85" spans="2:34" x14ac:dyDescent="0.15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</row>
    <row r="86" spans="2:34" x14ac:dyDescent="0.15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</row>
    <row r="87" spans="2:34" x14ac:dyDescent="0.1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</row>
    <row r="88" spans="2:34" x14ac:dyDescent="0.1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</row>
    <row r="89" spans="2:34" x14ac:dyDescent="0.15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</row>
    <row r="90" spans="2:34" x14ac:dyDescent="0.1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</row>
    <row r="91" spans="2:34" x14ac:dyDescent="0.1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</row>
    <row r="92" spans="2:34" x14ac:dyDescent="0.1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</row>
    <row r="93" spans="2:34" x14ac:dyDescent="0.1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</row>
    <row r="94" spans="2:34" x14ac:dyDescent="0.1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</row>
    <row r="95" spans="2:34" x14ac:dyDescent="0.1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</row>
    <row r="96" spans="2:34" x14ac:dyDescent="0.1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</row>
    <row r="97" spans="2:34" x14ac:dyDescent="0.1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</row>
    <row r="98" spans="2:34" x14ac:dyDescent="0.1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</row>
    <row r="99" spans="2:34" x14ac:dyDescent="0.1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</row>
    <row r="100" spans="2:34" x14ac:dyDescent="0.1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</row>
    <row r="101" spans="2:34" x14ac:dyDescent="0.1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</row>
    <row r="102" spans="2:34" x14ac:dyDescent="0.1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</row>
    <row r="103" spans="2:34" x14ac:dyDescent="0.1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</row>
    <row r="104" spans="2:34" x14ac:dyDescent="0.1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</row>
    <row r="105" spans="2:34" x14ac:dyDescent="0.1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</row>
    <row r="106" spans="2:34" x14ac:dyDescent="0.1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</row>
    <row r="107" spans="2:34" x14ac:dyDescent="0.1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</row>
    <row r="108" spans="2:34" x14ac:dyDescent="0.1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</row>
    <row r="109" spans="2:34" x14ac:dyDescent="0.1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</row>
    <row r="110" spans="2:34" x14ac:dyDescent="0.1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</row>
    <row r="111" spans="2:34" x14ac:dyDescent="0.15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</row>
    <row r="112" spans="2:34" x14ac:dyDescent="0.15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</row>
    <row r="113" spans="2:34" x14ac:dyDescent="0.15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</row>
    <row r="114" spans="2:34" x14ac:dyDescent="0.15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</row>
    <row r="115" spans="2:34" x14ac:dyDescent="0.15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</row>
    <row r="116" spans="2:34" x14ac:dyDescent="0.15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</row>
    <row r="117" spans="2:34" x14ac:dyDescent="0.15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</row>
    <row r="118" spans="2:34" x14ac:dyDescent="0.15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</row>
    <row r="119" spans="2:34" x14ac:dyDescent="0.15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</row>
    <row r="120" spans="2:34" x14ac:dyDescent="0.15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</row>
    <row r="121" spans="2:34" x14ac:dyDescent="0.15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</row>
    <row r="122" spans="2:34" x14ac:dyDescent="0.15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</row>
    <row r="123" spans="2:34" x14ac:dyDescent="0.15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</row>
    <row r="124" spans="2:34" x14ac:dyDescent="0.15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</row>
    <row r="125" spans="2:34" x14ac:dyDescent="0.15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</row>
    <row r="126" spans="2:34" x14ac:dyDescent="0.15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</row>
    <row r="127" spans="2:34" x14ac:dyDescent="0.15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</row>
    <row r="128" spans="2:34" x14ac:dyDescent="0.1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</row>
    <row r="129" spans="2:34" x14ac:dyDescent="0.1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</row>
    <row r="130" spans="2:34" x14ac:dyDescent="0.1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</row>
    <row r="131" spans="2:34" x14ac:dyDescent="0.1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</row>
    <row r="132" spans="2:34" x14ac:dyDescent="0.1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</row>
    <row r="133" spans="2:34" x14ac:dyDescent="0.1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</row>
    <row r="134" spans="2:34" x14ac:dyDescent="0.1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</row>
    <row r="135" spans="2:34" x14ac:dyDescent="0.1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</row>
    <row r="136" spans="2:34" x14ac:dyDescent="0.1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2:34" x14ac:dyDescent="0.1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</row>
    <row r="138" spans="2:34" x14ac:dyDescent="0.1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</row>
    <row r="139" spans="2:34" x14ac:dyDescent="0.1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</row>
    <row r="140" spans="2:34" x14ac:dyDescent="0.1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</row>
    <row r="141" spans="2:34" x14ac:dyDescent="0.1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</row>
    <row r="142" spans="2:34" x14ac:dyDescent="0.1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</row>
    <row r="143" spans="2:34" x14ac:dyDescent="0.1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</row>
    <row r="144" spans="2:34" x14ac:dyDescent="0.1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</row>
    <row r="145" spans="2:34" x14ac:dyDescent="0.1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</row>
    <row r="146" spans="2:34" x14ac:dyDescent="0.15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</row>
    <row r="147" spans="2:34" x14ac:dyDescent="0.15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</row>
    <row r="148" spans="2:34" x14ac:dyDescent="0.15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</row>
    <row r="149" spans="2:34" x14ac:dyDescent="0.15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</row>
    <row r="150" spans="2:34" x14ac:dyDescent="0.15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</row>
    <row r="151" spans="2:34" x14ac:dyDescent="0.15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</row>
    <row r="152" spans="2:34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</row>
    <row r="153" spans="2:34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</row>
    <row r="154" spans="2:34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</row>
    <row r="155" spans="2:34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</row>
    <row r="156" spans="2:34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</row>
    <row r="157" spans="2:34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</row>
    <row r="158" spans="2:34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</row>
    <row r="159" spans="2:34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</row>
    <row r="160" spans="2:34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</row>
    <row r="161" spans="2:34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</row>
    <row r="162" spans="2:34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</row>
    <row r="163" spans="2:34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</row>
    <row r="164" spans="2:34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</row>
    <row r="165" spans="2:34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</row>
    <row r="166" spans="2:34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</row>
    <row r="167" spans="2:34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</row>
    <row r="168" spans="2:34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</row>
    <row r="169" spans="2:34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</row>
    <row r="170" spans="2:34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</row>
    <row r="171" spans="2:34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</row>
    <row r="172" spans="2:34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</row>
    <row r="173" spans="2:34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</row>
    <row r="174" spans="2:34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</row>
    <row r="175" spans="2:34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</row>
    <row r="176" spans="2:34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</row>
    <row r="177" spans="2:34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</row>
    <row r="178" spans="2:34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</row>
    <row r="179" spans="2:34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</row>
    <row r="180" spans="2:34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</row>
    <row r="181" spans="2:34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</row>
    <row r="182" spans="2:34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</row>
    <row r="183" spans="2:34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</row>
    <row r="184" spans="2:34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</row>
    <row r="185" spans="2:34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</row>
    <row r="186" spans="2:34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</row>
    <row r="187" spans="2:34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</row>
    <row r="188" spans="2:34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</row>
    <row r="189" spans="2:34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</row>
    <row r="190" spans="2:34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</row>
    <row r="191" spans="2:34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</row>
    <row r="192" spans="2:34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</row>
    <row r="193" spans="2:34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</row>
    <row r="194" spans="2:34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</row>
    <row r="195" spans="2:34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</row>
    <row r="196" spans="2:34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</row>
    <row r="197" spans="2:34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</row>
    <row r="198" spans="2:34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</row>
    <row r="199" spans="2:34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</row>
    <row r="200" spans="2:34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</row>
    <row r="201" spans="2:34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</row>
    <row r="202" spans="2:34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</row>
    <row r="203" spans="2:34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</row>
    <row r="204" spans="2:34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</row>
    <row r="205" spans="2:34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</row>
    <row r="206" spans="2:34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</row>
    <row r="207" spans="2:34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</row>
    <row r="208" spans="2:34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</row>
    <row r="209" spans="2:34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</row>
    <row r="210" spans="2:34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</row>
    <row r="211" spans="2:34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</row>
    <row r="212" spans="2:34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</row>
    <row r="213" spans="2:34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</row>
    <row r="214" spans="2:34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</row>
    <row r="215" spans="2:34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</row>
    <row r="216" spans="2:34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</row>
    <row r="217" spans="2:34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</row>
    <row r="218" spans="2:34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</row>
    <row r="219" spans="2:34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</row>
    <row r="220" spans="2:34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</row>
    <row r="221" spans="2:34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</row>
    <row r="222" spans="2:34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</row>
    <row r="223" spans="2:34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</row>
    <row r="224" spans="2:34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</row>
    <row r="225" spans="2:34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</row>
    <row r="226" spans="2:34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</row>
    <row r="227" spans="2:34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</row>
    <row r="228" spans="2:34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</row>
    <row r="229" spans="2:34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</row>
    <row r="230" spans="2:34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</row>
    <row r="231" spans="2:34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</row>
    <row r="232" spans="2:34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</row>
    <row r="233" spans="2:34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</vt:lpstr>
      <vt:lpstr>DRE por Região</vt:lpstr>
      <vt:lpstr>DRE ex IFRS-16</vt:lpstr>
      <vt:lpstr>DRE Contábil</vt:lpstr>
      <vt:lpstr>Balanço Patr.</vt:lpstr>
      <vt:lpstr>Estr. de Capital</vt:lpstr>
      <vt:lpstr>Capex</vt:lpstr>
      <vt:lpstr>IFRS-16 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Larissa Martins Cristovao</cp:lastModifiedBy>
  <cp:lastPrinted>2021-09-02T20:58:03Z</cp:lastPrinted>
  <dcterms:created xsi:type="dcterms:W3CDTF">2021-06-25T17:59:50Z</dcterms:created>
  <dcterms:modified xsi:type="dcterms:W3CDTF">2024-08-08T11:12:17Z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{AB12B367-8605-4581-A298-80A58FDB4486}</vt:lpwstr>
  </property>
</Properties>
</file>