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Z:\03. Divulgação de Resultados\2024\4T24\07. Planilha Dinâmica\"/>
    </mc:Choice>
  </mc:AlternateContent>
  <xr:revisionPtr revIDLastSave="0" documentId="13_ncr:1_{1DDDBEED-480E-4F03-A24A-D56F00777E53}" xr6:coauthVersionLast="47" xr6:coauthVersionMax="47" xr10:uidLastSave="{00000000-0000-0000-0000-000000000000}"/>
  <bookViews>
    <workbookView xWindow="-120" yWindow="-120" windowWidth="20730" windowHeight="11160" tabRatio="788" xr2:uid="{7064FCB1-68F9-4EEB-8EEA-F66793D389F4}"/>
  </bookViews>
  <sheets>
    <sheet name="Index" sheetId="7" r:id="rId1"/>
    <sheet name="Operat. Indic." sheetId="33" r:id="rId2"/>
    <sheet name="Net Sales" sheetId="29" r:id="rId3"/>
    <sheet name="P&amp;L per Region" sheetId="23" r:id="rId4"/>
    <sheet name="P&amp;L ex IFRS-16" sheetId="36" r:id="rId5"/>
    <sheet name="Accounting P&amp;L" sheetId="21" r:id="rId6"/>
    <sheet name="Balance Sheet" sheetId="30" r:id="rId7"/>
    <sheet name="Cap Structure" sheetId="25" r:id="rId8"/>
    <sheet name="Capex" sheetId="32" r:id="rId9"/>
    <sheet name="IFRS-16 Adjustments" sheetId="28" r:id="rId10"/>
  </sheets>
  <definedNames>
    <definedName name="CIQWBGuid" hidden="1">"bef7c620-8b64-43ff-b8e5-c88d80943faa"</definedName>
    <definedName name="CIQWBInfo" hidden="1">"{ ""CIQVersion"":""9.50.2716.4594"" }"</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"04/25/2023 14:00:43"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Z_EBE60A9F_330A_4C4F_B35A_9CAC6076E068_.wvu.Rows" localSheetId="5" hidden="1">'Accounting P&amp;L'!#REF!</definedName>
    <definedName name="Z_EBE60A9F_330A_4C4F_B35A_9CAC6076E068_.wvu.Rows" localSheetId="4" hidden="1">'P&amp;L ex IFRS-16'!#REF!</definedName>
  </definedNames>
  <calcPr calcId="181029"/>
  <customWorkbookViews>
    <customWorkbookView name="Bruno Romero de Oliveira - Modo de exibição pessoal" guid="{4A820CE4-FBD1-47DF-A572-477AF058BE8C}" mergeInterval="0" personalView="1" xWindow="2" yWindow="2" windowWidth="1364" windowHeight="726" activeSheetId="6"/>
    <customWorkbookView name="Giovanna Miceli Jeleilate Ishizuka - Modo de exibição pessoal" guid="{945A7F90-1C6D-48EE-898B-7A51CD325E67}" mergeInterval="0" personalView="1" maximized="1" xWindow="-9" yWindow="-9" windowWidth="1938" windowHeight="1048" activeSheetId="6"/>
    <customWorkbookView name="Marcel Guimarães de Moraes - Modo de exibição pessoal" guid="{EBE60A9F-330A-4C4F-B35A-9CAC6076E068}" mergeInterval="0" personalView="1" maximized="1" xWindow="-8" yWindow="-8" windowWidth="1382" windowHeight="744"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39" i="28" l="1"/>
  <c r="AA11" i="29"/>
  <c r="AA27" i="33"/>
  <c r="Z39" i="28"/>
  <c r="Z11" i="29"/>
  <c r="Z27" i="33"/>
  <c r="X46" i="23"/>
  <c r="Y3" i="25" l="1"/>
  <c r="Y9" i="25" s="1"/>
  <c r="W13" i="21"/>
  <c r="W12" i="21"/>
  <c r="X3" i="25"/>
  <c r="X9" i="25" s="1"/>
  <c r="W3" i="25"/>
  <c r="W9" i="25" s="1"/>
  <c r="B39" i="28" l="1"/>
  <c r="C39" i="28"/>
  <c r="D39" i="28"/>
  <c r="E39" i="28"/>
  <c r="F39" i="28"/>
  <c r="G39" i="28"/>
  <c r="H39" i="28"/>
  <c r="I39" i="28"/>
  <c r="J39" i="28"/>
  <c r="K39" i="28"/>
  <c r="L39" i="28"/>
  <c r="M39" i="28"/>
  <c r="N39" i="28"/>
  <c r="O39" i="28"/>
  <c r="P39" i="28"/>
  <c r="Q39" i="28"/>
  <c r="R39" i="28"/>
  <c r="S39" i="28"/>
  <c r="T39" i="28"/>
  <c r="U39" i="28"/>
  <c r="V39" i="28"/>
  <c r="S3" i="32"/>
  <c r="U3" i="25"/>
  <c r="E4" i="30"/>
  <c r="E9" i="30"/>
  <c r="E15" i="30"/>
  <c r="E24" i="30"/>
  <c r="E33" i="30"/>
  <c r="E38" i="30"/>
  <c r="E25" i="21"/>
  <c r="F25" i="21"/>
  <c r="J25" i="21"/>
  <c r="U24" i="36"/>
  <c r="U25" i="36" s="1"/>
  <c r="R25" i="36"/>
  <c r="S25" i="36"/>
  <c r="T25" i="36"/>
  <c r="T49" i="23"/>
  <c r="T50" i="23" s="1"/>
  <c r="B11" i="29"/>
  <c r="C11" i="29"/>
  <c r="D11" i="29"/>
  <c r="E11" i="29"/>
  <c r="F11" i="29"/>
  <c r="G11" i="29"/>
  <c r="H11" i="29"/>
  <c r="I11" i="29"/>
  <c r="J11" i="29"/>
  <c r="K11" i="29"/>
  <c r="L11" i="29"/>
  <c r="M11" i="29"/>
  <c r="N11" i="29"/>
  <c r="O11" i="29"/>
  <c r="P11" i="29"/>
  <c r="Q11" i="29"/>
  <c r="R11" i="29"/>
  <c r="S11" i="29"/>
  <c r="T11" i="29"/>
  <c r="U11" i="29"/>
  <c r="V11" i="29"/>
  <c r="AE11" i="29"/>
  <c r="AF11" i="29"/>
  <c r="AG11" i="29"/>
  <c r="AH11" i="29"/>
  <c r="AI11" i="29"/>
  <c r="T27" i="33"/>
  <c r="U27" i="33"/>
  <c r="E45" i="30" l="1"/>
  <c r="E21" i="30"/>
</calcChain>
</file>

<file path=xl/sharedStrings.xml><?xml version="1.0" encoding="utf-8"?>
<sst xmlns="http://schemas.openxmlformats.org/spreadsheetml/2006/main" count="603" uniqueCount="197">
  <si>
    <t>Total</t>
  </si>
  <si>
    <t>Smart Fit</t>
  </si>
  <si>
    <t>Brasil</t>
  </si>
  <si>
    <t>Mexico</t>
  </si>
  <si>
    <t>Capex</t>
  </si>
  <si>
    <t>-</t>
  </si>
  <si>
    <t/>
  </si>
  <si>
    <t>0,18x</t>
  </si>
  <si>
    <t>0,33x</t>
  </si>
  <si>
    <r>
      <t xml:space="preserve"> Number of Units</t>
    </r>
    <r>
      <rPr>
        <b/>
        <vertAlign val="superscript"/>
        <sz val="9"/>
        <rFont val="Tahoma"/>
        <family val="2"/>
      </rPr>
      <t>1</t>
    </r>
  </si>
  <si>
    <t>1Q18</t>
  </si>
  <si>
    <t>2Q18</t>
  </si>
  <si>
    <t>3Q18</t>
  </si>
  <si>
    <t>4Q18</t>
  </si>
  <si>
    <t>1Q19</t>
  </si>
  <si>
    <t>2Q19</t>
  </si>
  <si>
    <t>3Q19</t>
  </si>
  <si>
    <t>4Q19</t>
  </si>
  <si>
    <t>1Q20</t>
  </si>
  <si>
    <t>2Q20</t>
  </si>
  <si>
    <t>3Q20</t>
  </si>
  <si>
    <t>4Q20</t>
  </si>
  <si>
    <t>1Q21</t>
  </si>
  <si>
    <t>2Q21</t>
  </si>
  <si>
    <t>3Q21</t>
  </si>
  <si>
    <t>4Q21</t>
  </si>
  <si>
    <t>1Q22</t>
  </si>
  <si>
    <t>2Q22</t>
  </si>
  <si>
    <t>3Q22</t>
  </si>
  <si>
    <t>4Q22</t>
  </si>
  <si>
    <t>1Q23</t>
  </si>
  <si>
    <t>Clubs</t>
  </si>
  <si>
    <t>By Type</t>
  </si>
  <si>
    <t>Owned</t>
  </si>
  <si>
    <r>
      <t>Franchised</t>
    </r>
    <r>
      <rPr>
        <vertAlign val="superscript"/>
        <sz val="9"/>
        <color theme="1"/>
        <rFont val="Tahoma"/>
        <family val="2"/>
      </rPr>
      <t>2</t>
    </r>
  </si>
  <si>
    <t>By Brand</t>
  </si>
  <si>
    <t>Brazil</t>
  </si>
  <si>
    <r>
      <t>Others Latin America</t>
    </r>
    <r>
      <rPr>
        <vertAlign val="superscript"/>
        <sz val="9"/>
        <color theme="1"/>
        <rFont val="Tahoma"/>
        <family val="2"/>
      </rPr>
      <t>3</t>
    </r>
  </si>
  <si>
    <t>Franchised</t>
  </si>
  <si>
    <t>By Region</t>
  </si>
  <si>
    <t>Microgyms</t>
  </si>
  <si>
    <r>
      <t>Number of Members</t>
    </r>
    <r>
      <rPr>
        <b/>
        <vertAlign val="superscript"/>
        <sz val="9"/>
        <rFont val="Tahoma"/>
        <family val="2"/>
      </rPr>
      <t>1</t>
    </r>
  </si>
  <si>
    <r>
      <rPr>
        <vertAlign val="superscript"/>
        <sz val="9"/>
        <color theme="1"/>
        <rFont val="Tahoma"/>
        <family val="2"/>
      </rPr>
      <t xml:space="preserve">1 </t>
    </r>
    <r>
      <rPr>
        <sz val="9"/>
        <color theme="1"/>
        <rFont val="Tahoma"/>
        <family val="2"/>
      </rPr>
      <t xml:space="preserve"> End of Period</t>
    </r>
  </si>
  <si>
    <r>
      <rPr>
        <vertAlign val="superscript"/>
        <sz val="9"/>
        <color theme="1"/>
        <rFont val="Tahoma"/>
        <family val="2"/>
      </rPr>
      <t>2</t>
    </r>
    <r>
      <rPr>
        <sz val="9"/>
        <color theme="1"/>
        <rFont val="Tahoma"/>
        <family val="2"/>
      </rPr>
      <t xml:space="preserve">  Includes the gyms that are part of the JV SmartExp Escola de Ginástica e Dança S.A., which raised funds in December 2020 to build clubs. In August 2021, Smart Fit acquired 26 clubs from SmartExp Escola de Ginástica e Dança S.A., which are now reported as “own”, instead of “franchise”.</t>
    </r>
  </si>
  <si>
    <t>Gross Revenue</t>
  </si>
  <si>
    <t>Annuity Fee</t>
  </si>
  <si>
    <t>Membership fee</t>
  </si>
  <si>
    <t>Taxes and Revenue Deductions</t>
  </si>
  <si>
    <t>Taxes and Revenue Deductions as % of Gross Revenue</t>
  </si>
  <si>
    <t>Net Revenue</t>
  </si>
  <si>
    <t>Brazil - Smart Fit</t>
  </si>
  <si>
    <t>Brazil - Bio Ritmo</t>
  </si>
  <si>
    <t>Brazil - Others</t>
  </si>
  <si>
    <t>Others LatAm</t>
  </si>
  <si>
    <t>Elimination</t>
  </si>
  <si>
    <t>Cash Costs of Services Rendered</t>
  </si>
  <si>
    <t>Cash Gross Profit</t>
  </si>
  <si>
    <t>Cash Gross Margin</t>
  </si>
  <si>
    <t>Equity Income</t>
  </si>
  <si>
    <t>EBITDA Margin Excluding Extraordinary Items</t>
  </si>
  <si>
    <t xml:space="preserve">Cash gross margin </t>
  </si>
  <si>
    <t>(-) Pré-operating costs</t>
  </si>
  <si>
    <t>Cash gross profit before pre-operating COGS</t>
  </si>
  <si>
    <t>Cash gross margin before pre-operating COGS</t>
  </si>
  <si>
    <t>SG&amp;A</t>
  </si>
  <si>
    <t>% Net Revenue</t>
  </si>
  <si>
    <t>Selling Expenses</t>
  </si>
  <si>
    <t>G&amp;A Expenses</t>
  </si>
  <si>
    <t>Pre-operating Expenses</t>
  </si>
  <si>
    <t>Other (expenses) revenues</t>
  </si>
  <si>
    <t>EBITDA</t>
  </si>
  <si>
    <t>EBITDA margin</t>
  </si>
  <si>
    <t>EBITDA Excluding Extraordinary Items</t>
  </si>
  <si>
    <t>EBITDA margin Excluding Extraordinary Items</t>
  </si>
  <si>
    <t>Pre-operating costs and expenses</t>
  </si>
  <si>
    <t>EBITDA before extraordinary items and pre-operating expenses</t>
  </si>
  <si>
    <t>Adjusted EBITDA margin before pre-operating expenses</t>
  </si>
  <si>
    <t>Depreciation and amortization</t>
  </si>
  <si>
    <t>Operating profit before financial results and income tax</t>
  </si>
  <si>
    <t>Financial Result</t>
  </si>
  <si>
    <t>Income tax</t>
  </si>
  <si>
    <t>Net Earnings</t>
  </si>
  <si>
    <t>Cost of Services</t>
  </si>
  <si>
    <t xml:space="preserve">   Leases</t>
  </si>
  <si>
    <t xml:space="preserve">   Depreciation and amortization (costs)</t>
  </si>
  <si>
    <t>Gross Profit</t>
  </si>
  <si>
    <t xml:space="preserve">Gross margin </t>
  </si>
  <si>
    <t>G&amp;A</t>
  </si>
  <si>
    <t>Profit (loss) before financial income / expenses</t>
  </si>
  <si>
    <t>Assets</t>
  </si>
  <si>
    <t>Current Assets</t>
  </si>
  <si>
    <t>Cash and cash equivalents</t>
  </si>
  <si>
    <t>Investments in financial assets</t>
  </si>
  <si>
    <t>Trade Receivables</t>
  </si>
  <si>
    <t>Recoverable taxes</t>
  </si>
  <si>
    <t>Others</t>
  </si>
  <si>
    <t>Non-current Assets</t>
  </si>
  <si>
    <t>Deferred income taxes</t>
  </si>
  <si>
    <t>Judicial deposits</t>
  </si>
  <si>
    <t>Fixed assets</t>
  </si>
  <si>
    <t>PPE</t>
  </si>
  <si>
    <t>Right- of-use assets</t>
  </si>
  <si>
    <t>Intangible assets</t>
  </si>
  <si>
    <t>Investments in subsidiaries and joint ventures</t>
  </si>
  <si>
    <t>Total assets</t>
  </si>
  <si>
    <t>Liabilities and Equity</t>
  </si>
  <si>
    <t>Current Liabilities</t>
  </si>
  <si>
    <t>Borrowings</t>
  </si>
  <si>
    <t>Lease liabilities</t>
  </si>
  <si>
    <t>Trade payables</t>
  </si>
  <si>
    <t>Deferred revenue</t>
  </si>
  <si>
    <t>Salaries, accruals and social contributions</t>
  </si>
  <si>
    <t>Taxes and contributions payable</t>
  </si>
  <si>
    <t>Others payable</t>
  </si>
  <si>
    <t>Non-current liabilities</t>
  </si>
  <si>
    <t>Equity</t>
  </si>
  <si>
    <t>Share capital</t>
  </si>
  <si>
    <t>Capital reserve</t>
  </si>
  <si>
    <t>Profit reserve / Accumulated losses</t>
  </si>
  <si>
    <t>Other comprehensive income</t>
  </si>
  <si>
    <t>Non-controlling interest</t>
  </si>
  <si>
    <t>Total Liabilities and Equity</t>
  </si>
  <si>
    <t>Gross Debt</t>
  </si>
  <si>
    <t>Banking Debt and Bonds - Short Term</t>
  </si>
  <si>
    <t>Banking Debt and Bonds - Long Term</t>
  </si>
  <si>
    <t>Equipment Leasing</t>
  </si>
  <si>
    <t>Cash and Equivalents</t>
  </si>
  <si>
    <t>Net Debt</t>
  </si>
  <si>
    <t>Expansion</t>
  </si>
  <si>
    <t>Maintenance</t>
  </si>
  <si>
    <t>Corporate / Innovation</t>
  </si>
  <si>
    <t>* Includes investments of R$134.0 million made by SmartExp before its acquisition by SmartFit, as these units were incorporated into SmartFit's own gym base as of August 2021, when we purchased 100% of the share capital of Joint Venture SmartExp</t>
  </si>
  <si>
    <t>Costs of Services Rendered  (Accounting)</t>
  </si>
  <si>
    <t>Depreciation and Amortization - Costs</t>
  </si>
  <si>
    <t>Fixed Lease - Costs</t>
  </si>
  <si>
    <t>Cash Costs of Services Rendered (Managerial)</t>
  </si>
  <si>
    <t>G&amp;A Expenses (Accounting)</t>
  </si>
  <si>
    <t>(-) Depreciation - G&amp;A Expenses</t>
  </si>
  <si>
    <t>(+) Lease</t>
  </si>
  <si>
    <t>Managerial G&amp;A Expenses (Managerial)</t>
  </si>
  <si>
    <r>
      <t>Reconciling Accounting and Managerial Expenses ex IFRS-16</t>
    </r>
    <r>
      <rPr>
        <b/>
        <vertAlign val="superscript"/>
        <sz val="9"/>
        <rFont val="Tahoma"/>
        <family val="2"/>
      </rPr>
      <t>1</t>
    </r>
    <r>
      <rPr>
        <b/>
        <sz val="9"/>
        <rFont val="Tahoma"/>
        <family val="2"/>
      </rPr>
      <t xml:space="preserve"> </t>
    </r>
    <r>
      <rPr>
        <sz val="9"/>
        <rFont val="Tahoma"/>
        <family val="2"/>
      </rPr>
      <t>(R$ million)</t>
    </r>
  </si>
  <si>
    <r>
      <t>Reconciling Accounting and Managerial COGS ex IFRS-16</t>
    </r>
    <r>
      <rPr>
        <b/>
        <vertAlign val="superscript"/>
        <sz val="9"/>
        <rFont val="Tahoma"/>
        <family val="2"/>
      </rPr>
      <t>1</t>
    </r>
    <r>
      <rPr>
        <b/>
        <sz val="9"/>
        <rFont val="Tahoma"/>
        <family val="2"/>
      </rPr>
      <t xml:space="preserve"> </t>
    </r>
    <r>
      <rPr>
        <sz val="9"/>
        <rFont val="Tahoma"/>
        <family val="2"/>
      </rPr>
      <t>(R$ million)</t>
    </r>
  </si>
  <si>
    <r>
      <rPr>
        <vertAlign val="superscript"/>
        <sz val="9"/>
        <color theme="1"/>
        <rFont val="Tahoma"/>
        <family val="2"/>
      </rPr>
      <t>1</t>
    </r>
    <r>
      <rPr>
        <sz val="9"/>
        <color theme="1"/>
        <rFont val="Tahoma"/>
        <family val="2"/>
      </rPr>
      <t xml:space="preserve"> In 1Q23, the Company acquired 100% of the operation in Panamá and Costa Rica and, hence, its results are now consolidated in the Company’s financial statements starting from 2023</t>
    </r>
  </si>
  <si>
    <r>
      <t>Capex</t>
    </r>
    <r>
      <rPr>
        <b/>
        <vertAlign val="superscript"/>
        <sz val="9"/>
        <rFont val="Tahoma"/>
        <family val="2"/>
      </rPr>
      <t>1</t>
    </r>
    <r>
      <rPr>
        <b/>
        <sz val="9"/>
        <rFont val="Tahoma"/>
        <family val="2"/>
      </rPr>
      <t xml:space="preserve"> (R$ million)</t>
    </r>
  </si>
  <si>
    <r>
      <t>Balance Sheet</t>
    </r>
    <r>
      <rPr>
        <b/>
        <vertAlign val="superscript"/>
        <sz val="9"/>
        <rFont val="Tahoma"/>
        <family val="2"/>
      </rPr>
      <t>1</t>
    </r>
    <r>
      <rPr>
        <b/>
        <sz val="9"/>
        <rFont val="Tahoma"/>
        <family val="2"/>
      </rPr>
      <t xml:space="preserve"> </t>
    </r>
    <r>
      <rPr>
        <sz val="9"/>
        <rFont val="Tahoma"/>
        <family val="2"/>
      </rPr>
      <t>(R$ million) IFRS-16</t>
    </r>
  </si>
  <si>
    <r>
      <rPr>
        <vertAlign val="superscript"/>
        <sz val="9"/>
        <color theme="1"/>
        <rFont val="Tahoma"/>
        <family val="2"/>
      </rPr>
      <t>2</t>
    </r>
    <r>
      <rPr>
        <sz val="9"/>
        <color theme="1"/>
        <rFont val="Tahoma"/>
        <family val="2"/>
      </rPr>
      <t xml:space="preserve"> Includes depreciation and amortization and pre-operating expenses</t>
    </r>
  </si>
  <si>
    <r>
      <t>Profit and Loss Statement</t>
    </r>
    <r>
      <rPr>
        <b/>
        <vertAlign val="superscript"/>
        <sz val="9"/>
        <rFont val="Tahoma"/>
        <family val="2"/>
      </rPr>
      <t>1</t>
    </r>
    <r>
      <rPr>
        <b/>
        <sz val="9"/>
        <rFont val="Tahoma"/>
        <family val="2"/>
      </rPr>
      <t xml:space="preserve"> </t>
    </r>
    <r>
      <rPr>
        <sz val="10"/>
        <rFont val="Tahoma"/>
        <family val="2"/>
      </rPr>
      <t>(R$ million) IFRS-16</t>
    </r>
  </si>
  <si>
    <r>
      <t>Profit and Loss Statement</t>
    </r>
    <r>
      <rPr>
        <b/>
        <vertAlign val="superscript"/>
        <sz val="9"/>
        <rFont val="Tahoma"/>
        <family val="2"/>
      </rPr>
      <t>1</t>
    </r>
    <r>
      <rPr>
        <b/>
        <sz val="9"/>
        <rFont val="Tahoma"/>
        <family val="2"/>
      </rPr>
      <t xml:space="preserve"> (R$ million)</t>
    </r>
  </si>
  <si>
    <r>
      <t>Extraordinary items</t>
    </r>
    <r>
      <rPr>
        <i/>
        <vertAlign val="superscript"/>
        <sz val="9"/>
        <color rgb="FF000000"/>
        <rFont val="Tahoma"/>
        <family val="2"/>
      </rPr>
      <t>2</t>
    </r>
  </si>
  <si>
    <r>
      <t>Selling Expenses</t>
    </r>
    <r>
      <rPr>
        <vertAlign val="superscript"/>
        <sz val="9.8000000000000007"/>
        <color theme="1"/>
        <rFont val="Tahoma"/>
        <family val="2"/>
      </rPr>
      <t>2</t>
    </r>
  </si>
  <si>
    <r>
      <t>G&amp;A Expenses</t>
    </r>
    <r>
      <rPr>
        <vertAlign val="superscript"/>
        <sz val="9"/>
        <color theme="1"/>
        <rFont val="Tahoma"/>
        <family val="2"/>
      </rPr>
      <t>2</t>
    </r>
  </si>
  <si>
    <r>
      <t>Other (Expenses) Revenues</t>
    </r>
    <r>
      <rPr>
        <vertAlign val="superscript"/>
        <sz val="9"/>
        <color theme="1"/>
        <rFont val="Tahoma"/>
        <family val="2"/>
      </rPr>
      <t>2</t>
    </r>
  </si>
  <si>
    <r>
      <t>P&amp;L per region</t>
    </r>
    <r>
      <rPr>
        <b/>
        <vertAlign val="superscript"/>
        <sz val="9"/>
        <rFont val="Tahoma"/>
        <family val="2"/>
      </rPr>
      <t>1</t>
    </r>
    <r>
      <rPr>
        <b/>
        <sz val="9"/>
        <rFont val="Tahoma"/>
        <family val="2"/>
      </rPr>
      <t xml:space="preserve"> (R$ million)</t>
    </r>
  </si>
  <si>
    <r>
      <t>Net Revenue by Brand and Region</t>
    </r>
    <r>
      <rPr>
        <b/>
        <vertAlign val="superscript"/>
        <sz val="9"/>
        <rFont val="Tahoma"/>
        <family val="2"/>
      </rPr>
      <t>1</t>
    </r>
    <r>
      <rPr>
        <b/>
        <sz val="9"/>
        <rFont val="Tahoma"/>
        <family val="2"/>
      </rPr>
      <t xml:space="preserve"> </t>
    </r>
    <r>
      <rPr>
        <sz val="9"/>
        <rFont val="Tahoma"/>
        <family val="2"/>
      </rPr>
      <t>(R$ million)</t>
    </r>
  </si>
  <si>
    <r>
      <t>Net Revenue by Type</t>
    </r>
    <r>
      <rPr>
        <b/>
        <vertAlign val="superscript"/>
        <sz val="9"/>
        <rFont val="Tahoma"/>
        <family val="2"/>
      </rPr>
      <t>1</t>
    </r>
    <r>
      <rPr>
        <b/>
        <sz val="9"/>
        <rFont val="Tahoma"/>
        <family val="2"/>
      </rPr>
      <t xml:space="preserve"> 
</t>
    </r>
    <r>
      <rPr>
        <sz val="9"/>
        <rFont val="Tahoma"/>
        <family val="2"/>
      </rPr>
      <t>(R$ million)</t>
    </r>
  </si>
  <si>
    <t>2Q23</t>
  </si>
  <si>
    <r>
      <t>EBITDA Excluding Extraordinary Items</t>
    </r>
    <r>
      <rPr>
        <b/>
        <vertAlign val="superscript"/>
        <sz val="9.8000000000000007"/>
        <color theme="1"/>
        <rFont val="Tahoma"/>
        <family val="2"/>
      </rPr>
      <t>3</t>
    </r>
  </si>
  <si>
    <r>
      <rPr>
        <vertAlign val="superscript"/>
        <sz val="9"/>
        <color theme="1"/>
        <rFont val="Tahoma"/>
        <family val="2"/>
      </rPr>
      <t>3</t>
    </r>
    <r>
      <rPr>
        <sz val="9"/>
        <color theme="1"/>
        <rFont val="Tahoma"/>
        <family val="2"/>
      </rPr>
      <t xml:space="preserve"> In 2Q18, we recognized a gain of R$169.9 million related to the revaluation of investments in Colombia. In 4Q18, we recognized a gain of R$237.1 million related to the revaluation of investments in Mexico. In 4Q19, we recognized an expense of R$234.4 million related to the long-term incentive plan. In 2Q23, gain of R$176.6 million from the revaluation of existing 50% interest in Panama due to the acquisition of control of this operation, in accordance with accounting standards in effect in the period.</t>
    </r>
  </si>
  <si>
    <r>
      <rPr>
        <vertAlign val="superscript"/>
        <sz val="9"/>
        <color theme="1"/>
        <rFont val="Tahoma"/>
        <family val="2"/>
      </rPr>
      <t xml:space="preserve">2 </t>
    </r>
    <r>
      <rPr>
        <sz val="9"/>
        <color theme="1"/>
        <rFont val="Tahoma"/>
        <family val="2"/>
      </rPr>
      <t>Excludes Depreciation and Amortization</t>
    </r>
  </si>
  <si>
    <r>
      <rPr>
        <vertAlign val="superscript"/>
        <sz val="9"/>
        <color theme="1"/>
        <rFont val="Tahoma"/>
        <family val="2"/>
      </rPr>
      <t>2</t>
    </r>
    <r>
      <rPr>
        <sz val="9"/>
        <color theme="1"/>
        <rFont val="Tahoma"/>
        <family val="2"/>
      </rPr>
      <t xml:space="preserve"> In 2Q18, we recognized a gain of R$169.9 million related to the revaluation of investments in Colombia. In 4Q18, we recognized a gain of R$237.1 million related to the revaluation of investments in Mexico. In 4Q19, we recognized an expense of R$234.4 million related to the long-term incentive plan. In 2Q23, gain of R$176.6 million from the revaluation of existing 50% interest in Panama due to the acquisition of control of this operation, in accordance with accounting standards in effect in the period.</t>
    </r>
  </si>
  <si>
    <r>
      <t>SG&amp;A</t>
    </r>
    <r>
      <rPr>
        <vertAlign val="superscript"/>
        <sz val="9"/>
        <color rgb="FF000000"/>
        <rFont val="Tahoma"/>
        <family val="2"/>
      </rPr>
      <t>2</t>
    </r>
  </si>
  <si>
    <t>3Q23</t>
  </si>
  <si>
    <t>Adjusted Net Debt</t>
  </si>
  <si>
    <t>Other liabilities and assets</t>
  </si>
  <si>
    <t>4Q23</t>
  </si>
  <si>
    <t>1Q24</t>
  </si>
  <si>
    <t>2Q24</t>
  </si>
  <si>
    <r>
      <t>Bio Ritmo and others</t>
    </r>
    <r>
      <rPr>
        <vertAlign val="superscript"/>
        <sz val="9"/>
        <color theme="1"/>
        <rFont val="Tahoma"/>
        <family val="2"/>
      </rPr>
      <t>4</t>
    </r>
  </si>
  <si>
    <r>
      <t>Digital</t>
    </r>
    <r>
      <rPr>
        <b/>
        <vertAlign val="superscript"/>
        <sz val="9"/>
        <color theme="1"/>
        <rFont val="Tahoma"/>
        <family val="2"/>
      </rPr>
      <t>5</t>
    </r>
  </si>
  <si>
    <r>
      <rPr>
        <vertAlign val="superscript"/>
        <sz val="9"/>
        <color theme="1"/>
        <rFont val="Tahoma"/>
        <family val="2"/>
      </rPr>
      <t>5</t>
    </r>
    <r>
      <rPr>
        <sz val="9"/>
        <color theme="1"/>
        <rFont val="Tahoma"/>
        <family val="2"/>
      </rPr>
      <t xml:space="preserve"> In order to avoid double count, the members of our gyms that also subscribe to our digital services are only counted once, as part of the gyms or microgyms </t>
    </r>
  </si>
  <si>
    <r>
      <rPr>
        <vertAlign val="superscript"/>
        <sz val="9"/>
        <color theme="1"/>
        <rFont val="Tahoma"/>
        <family val="2"/>
      </rPr>
      <t>4</t>
    </r>
    <r>
      <rPr>
        <sz val="9"/>
        <color theme="1"/>
        <rFont val="Tahoma"/>
        <family val="2"/>
      </rPr>
      <t xml:space="preserve">  "Bio Ritmo and others" includes 27 units of Bio Ritmo, 1 unit of O2 and 1 unit of Nation</t>
    </r>
  </si>
  <si>
    <r>
      <rPr>
        <vertAlign val="superscript"/>
        <sz val="9"/>
        <color theme="1"/>
        <rFont val="Tahoma"/>
        <family val="2"/>
      </rPr>
      <t>5</t>
    </r>
    <r>
      <rPr>
        <sz val="9"/>
        <color theme="1"/>
        <rFont val="Tahoma"/>
        <family val="2"/>
      </rPr>
      <t xml:space="preserve"> Includes revenues from Queima Diaria, Nutri and Others</t>
    </r>
  </si>
  <si>
    <r>
      <t>Others</t>
    </r>
    <r>
      <rPr>
        <b/>
        <vertAlign val="superscript"/>
        <sz val="10.1"/>
        <color theme="1"/>
        <rFont val="Tahoma"/>
        <family val="2"/>
      </rPr>
      <t>4,5</t>
    </r>
  </si>
  <si>
    <r>
      <t>Elimination</t>
    </r>
    <r>
      <rPr>
        <vertAlign val="superscript"/>
        <sz val="9"/>
        <color theme="1"/>
        <rFont val="Tahoma"/>
        <family val="2"/>
      </rPr>
      <t>6</t>
    </r>
  </si>
  <si>
    <r>
      <rPr>
        <vertAlign val="superscript"/>
        <sz val="9"/>
        <color theme="1"/>
        <rFont val="Tahoma"/>
        <family val="2"/>
      </rPr>
      <t>6</t>
    </r>
    <r>
      <rPr>
        <sz val="9"/>
        <color theme="1"/>
        <rFont val="Tahoma"/>
        <family val="2"/>
      </rPr>
      <t xml:space="preserve"> Excluding the equity income related to the equity stake of minority sharesholders on Smart Fit Group</t>
    </r>
  </si>
  <si>
    <r>
      <rPr>
        <vertAlign val="superscript"/>
        <sz val="9"/>
        <color theme="1"/>
        <rFont val="Tahoma"/>
        <family val="2"/>
      </rPr>
      <t>3</t>
    </r>
    <r>
      <rPr>
        <sz val="9"/>
        <color theme="1"/>
        <rFont val="Tahoma"/>
        <family val="2"/>
      </rPr>
      <t xml:space="preserve"> "Bio Ritmo and other" includes operations of Bio Ritmo, O2 and Nation;</t>
    </r>
  </si>
  <si>
    <t>Bio Ritmo and others³</t>
  </si>
  <si>
    <t>Others Latin America</t>
  </si>
  <si>
    <r>
      <rPr>
        <vertAlign val="superscript"/>
        <sz val="9"/>
        <color theme="1"/>
        <rFont val="Tahoma"/>
        <family val="2"/>
      </rPr>
      <t>2</t>
    </r>
    <r>
      <rPr>
        <sz val="9"/>
        <color theme="1"/>
        <rFont val="Tahoma"/>
        <family val="2"/>
      </rPr>
      <t xml:space="preserve"> Excluding the equity income related to the equity stake of minority sharesholders on Smart Fit Group</t>
    </r>
  </si>
  <si>
    <t>Elimination²</t>
  </si>
  <si>
    <r>
      <rPr>
        <vertAlign val="superscript"/>
        <sz val="9"/>
        <color theme="1"/>
        <rFont val="Tahoma"/>
        <family val="2"/>
      </rPr>
      <t>3</t>
    </r>
    <r>
      <rPr>
        <sz val="9"/>
        <color theme="1"/>
        <rFont val="Tahoma"/>
        <family val="2"/>
      </rPr>
      <t xml:space="preserve">  The region "Other Latin America" includes the gyms in Argentina, Chile, Colombia, Costa Rica, Paraguay, Peru, Panama and Uruguay. In the case of franchised gyms, it includes El Salvador, Equador, Guatemala, Domenican Republic and Honduras.</t>
    </r>
  </si>
  <si>
    <r>
      <rPr>
        <vertAlign val="superscript"/>
        <sz val="9"/>
        <rFont val="Tahoma"/>
        <family val="2"/>
      </rPr>
      <t>2</t>
    </r>
    <r>
      <rPr>
        <sz val="9"/>
        <rFont val="Tahoma"/>
        <family val="2"/>
      </rPr>
      <t xml:space="preserve"> “Other Latin America” considers only own operations controlled in the region (Argentina, Chile, Colombia, Costa Rica, Panama, Paraguay, and Peru); As of 4Q23, the region
also included the own operation controlled in Uruguay</t>
    </r>
  </si>
  <si>
    <r>
      <t>Other Latin America</t>
    </r>
    <r>
      <rPr>
        <vertAlign val="superscript"/>
        <sz val="10.1"/>
        <color theme="1"/>
        <rFont val="Tahoma"/>
        <family val="2"/>
      </rPr>
      <t>2</t>
    </r>
  </si>
  <si>
    <r>
      <t>Monthly Fee</t>
    </r>
    <r>
      <rPr>
        <vertAlign val="superscript"/>
        <sz val="10.1"/>
        <color theme="1"/>
        <rFont val="Tahoma"/>
        <family val="2"/>
      </rPr>
      <t>5</t>
    </r>
  </si>
  <si>
    <r>
      <t>Others</t>
    </r>
    <r>
      <rPr>
        <vertAlign val="superscript"/>
        <sz val="10.1"/>
        <color theme="1"/>
        <rFont val="Tahoma"/>
        <family val="2"/>
      </rPr>
      <t>4</t>
    </r>
  </si>
  <si>
    <r>
      <rPr>
        <vertAlign val="superscript"/>
        <sz val="9"/>
        <color theme="1"/>
        <rFont val="Tahoma"/>
        <family val="2"/>
      </rPr>
      <t>4</t>
    </r>
    <r>
      <rPr>
        <sz val="9"/>
        <color theme="1"/>
        <rFont val="Tahoma"/>
        <family val="2"/>
      </rPr>
      <t xml:space="preserve"> Includes royalty fees received from franchisees in Brazil and international, except Mexico, Colombia and other brands operated by the Company in Brazil.</t>
    </r>
  </si>
  <si>
    <r>
      <t>Cash and Indebtedness</t>
    </r>
    <r>
      <rPr>
        <b/>
        <vertAlign val="superscript"/>
        <sz val="9"/>
        <rFont val="Tahoma"/>
        <family val="2"/>
      </rPr>
      <t>1,2</t>
    </r>
    <r>
      <rPr>
        <b/>
        <sz val="9"/>
        <rFont val="Tahoma"/>
        <family val="2"/>
      </rPr>
      <t xml:space="preserve"> </t>
    </r>
    <r>
      <rPr>
        <sz val="9"/>
        <rFont val="Tahoma"/>
        <family val="2"/>
      </rPr>
      <t>(R$ million)</t>
    </r>
  </si>
  <si>
    <r>
      <t>Other liabilities and assets</t>
    </r>
    <r>
      <rPr>
        <vertAlign val="superscript"/>
        <sz val="9"/>
        <color theme="1"/>
        <rFont val="Tahoma"/>
        <family val="2"/>
      </rPr>
      <t>3</t>
    </r>
  </si>
  <si>
    <t>(1) “Gross debt” considers short- and long-term loans, financing and operating leases (excluding property leases) with financial institutions;</t>
  </si>
  <si>
    <t>(2) “Net debt” refers to “Gross debt” less “Cash and guarantees”;</t>
  </si>
  <si>
    <t>(3) Other Liabilities and Assets use the definition of the company's debentures related to other items to be considered while calculating net debt, including, but not limited to, contingent considerations and derivative financial instruments, such as installments payable for acquisitions, stock options of non-controlling shareholders and/or interest rate swaps</t>
  </si>
  <si>
    <r>
      <t>Adjusted Net Debt / EBITDA LTM</t>
    </r>
    <r>
      <rPr>
        <b/>
        <vertAlign val="superscript"/>
        <sz val="9"/>
        <color theme="1"/>
        <rFont val="Tahoma"/>
        <family val="2"/>
      </rPr>
      <t>4</t>
    </r>
  </si>
  <si>
    <r>
      <t>Financial Leverage</t>
    </r>
    <r>
      <rPr>
        <b/>
        <vertAlign val="superscript"/>
        <sz val="9"/>
        <color theme="1"/>
        <rFont val="Tahoma"/>
        <family val="2"/>
      </rPr>
      <t>5</t>
    </r>
  </si>
  <si>
    <t>(4) The indicator “Adjusted Net Debt / EBITDA LTM” is the “Adjusted Net Debt” divided by “EBITDA LTM” using the definition of net debt and EBITDA of the company’s debentures. For more information, see contractual deed (Portuguese only).</t>
  </si>
  <si>
    <t>(5) The indicator “Financial Leverage” is the “Adjusted Net Debt” divided by “EBITDA LTM”, without considering IFRS-16's effects related to the leases/rents of gyms and offices in the "EBITDA LTM"</t>
  </si>
  <si>
    <t>3Q24</t>
  </si>
  <si>
    <t>4Q24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</si>
</sst>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0.0%"/>
    <numFmt numFmtId="165" formatCode="#,##0;\(0\);&quot;-&quot;"/>
    <numFmt numFmtId="166" formatCode="_-* #,##0_-;\-* #,##0_-;_-* &quot;-&quot;??_-;_-@_-"/>
    <numFmt numFmtId="167" formatCode="#,##0.0"/>
    <numFmt numFmtId="168" formatCode="0.0"/>
    <numFmt numFmtId="169" formatCode="#,##0.0;\(0.0\);&quot;-&quot;"/>
    <numFmt numFmtId="170" formatCode="#,##0.000"/>
    <numFmt numFmtId="171" formatCode="_(* #,##0.00_);_(* \(#,##0.00\);_(* &quot;-&quot;??_);_(@_)"/>
    <numFmt numFmtId="172" formatCode="_-* #,##0.0_-;\-* #,##0.0_-;_-* &quot;-&quot;??_-;_-@_-"/>
    <numFmt numFmtId="173" formatCode="_-* #,##0.000_-;\-* #,##0.000_-;_-* &quot;-&quot;??_-;_-@_-"/>
    <numFmt numFmtId="174" formatCode="0_ ;\-0\ "/>
    <numFmt numFmtId="175" formatCode="0.0%;\(0.0%\)"/>
    <numFmt numFmtId="176" formatCode="0.0;\(0.0\)"/>
    <numFmt numFmtId="177" formatCode="#,##0.0;\(#,##0.0\)"/>
    <numFmt numFmtId="178" formatCode="#,##0_ ;\-#,##0\ "/>
    <numFmt numFmtId="179" formatCode="0.00\x;\(0.00\x\)"/>
  </numFmts>
  <fonts count="28" x14ac:knownFonts="1">
    <font>
      <sz val="11"/>
      <color theme="1"/>
      <name val="Calibri"/>
      <family val="2"/>
      <scheme val="minor"/>
    </font>
    <font>
      <sz val="11"/>
      <color theme="1"/>
      <name val="Calibri"/>
      <family val="2"/>
      <scheme val="minor"/>
    </font>
    <font>
      <b/>
      <sz val="11"/>
      <color theme="1"/>
      <name val="Calibri"/>
      <family val="2"/>
      <scheme val="minor"/>
    </font>
    <font>
      <sz val="8"/>
      <color theme="0" tint="-0.34998626667073579"/>
      <name val="Tahoma"/>
      <family val="2"/>
    </font>
    <font>
      <sz val="9"/>
      <color theme="1"/>
      <name val="Tahoma"/>
      <family val="2"/>
    </font>
    <font>
      <b/>
      <sz val="9"/>
      <name val="Tahoma"/>
      <family val="2"/>
    </font>
    <font>
      <b/>
      <sz val="9"/>
      <color theme="1"/>
      <name val="Tahoma"/>
      <family val="2"/>
    </font>
    <font>
      <sz val="9"/>
      <color rgb="FF000000"/>
      <name val="Tahoma"/>
      <family val="2"/>
    </font>
    <font>
      <i/>
      <sz val="9"/>
      <color rgb="FF000000"/>
      <name val="Tahoma"/>
      <family val="2"/>
    </font>
    <font>
      <b/>
      <sz val="9"/>
      <color rgb="FF000000"/>
      <name val="Tahoma"/>
      <family val="2"/>
    </font>
    <font>
      <sz val="9"/>
      <name val="Tahoma"/>
      <family val="2"/>
    </font>
    <font>
      <b/>
      <vertAlign val="superscript"/>
      <sz val="9"/>
      <color theme="1"/>
      <name val="Tahoma"/>
      <family val="2"/>
    </font>
    <font>
      <i/>
      <sz val="9"/>
      <color theme="1"/>
      <name val="Tahoma"/>
      <family val="2"/>
    </font>
    <font>
      <vertAlign val="superscript"/>
      <sz val="9"/>
      <color theme="1"/>
      <name val="Tahoma"/>
      <family val="2"/>
    </font>
    <font>
      <sz val="7"/>
      <color theme="1"/>
      <name val="Tahoma"/>
      <family val="2"/>
    </font>
    <font>
      <b/>
      <vertAlign val="superscript"/>
      <sz val="9"/>
      <name val="Tahoma"/>
      <family val="2"/>
    </font>
    <font>
      <b/>
      <i/>
      <sz val="9"/>
      <color theme="1"/>
      <name val="Tahoma"/>
      <family val="2"/>
    </font>
    <font>
      <sz val="10"/>
      <name val="Arial"/>
      <family val="2"/>
    </font>
    <font>
      <b/>
      <sz val="11"/>
      <color rgb="FF0070C0"/>
      <name val="Symbol"/>
      <family val="1"/>
      <charset val="2"/>
    </font>
    <font>
      <vertAlign val="superscript"/>
      <sz val="9.8000000000000007"/>
      <color theme="1"/>
      <name val="Tahoma"/>
      <family val="2"/>
    </font>
    <font>
      <vertAlign val="superscript"/>
      <sz val="10.1"/>
      <color theme="1"/>
      <name val="Tahoma"/>
      <family val="2"/>
    </font>
    <font>
      <b/>
      <vertAlign val="superscript"/>
      <sz val="10.1"/>
      <color theme="1"/>
      <name val="Tahoma"/>
      <family val="2"/>
    </font>
    <font>
      <b/>
      <vertAlign val="superscript"/>
      <sz val="9.8000000000000007"/>
      <color theme="1"/>
      <name val="Tahoma"/>
      <family val="2"/>
    </font>
    <font>
      <b/>
      <sz val="9"/>
      <color rgb="FFFF0000"/>
      <name val="Tahoma"/>
      <family val="2"/>
    </font>
    <font>
      <sz val="10"/>
      <name val="Tahoma"/>
      <family val="2"/>
    </font>
    <font>
      <vertAlign val="superscript"/>
      <sz val="9"/>
      <color rgb="FF000000"/>
      <name val="Tahoma"/>
      <family val="2"/>
    </font>
    <font>
      <i/>
      <vertAlign val="superscript"/>
      <sz val="9"/>
      <color rgb="FF000000"/>
      <name val="Tahoma"/>
      <family val="2"/>
    </font>
    <font>
      <vertAlign val="superscript"/>
      <sz val="9"/>
      <name val="Tahoma"/>
      <family val="2"/>
    </font>
  </fonts>
  <fills count="8">
    <fill>
      <patternFill patternType="none"/>
    </fill>
    <fill>
      <patternFill patternType="gray125"/>
    </fill>
    <fill>
      <patternFill patternType="solid">
        <fgColor rgb="FFFFB61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s>
  <borders count="18">
    <border>
      <left/>
      <right/>
      <top/>
      <bottom/>
      <diagonal/>
    </border>
    <border>
      <left style="thick">
        <color theme="0" tint="-0.34998626667073579"/>
      </left>
      <right/>
      <top/>
      <bottom style="thick">
        <color theme="0"/>
      </bottom>
      <diagonal/>
    </border>
    <border>
      <left/>
      <right/>
      <top/>
      <bottom style="thick">
        <color theme="0"/>
      </bottom>
      <diagonal/>
    </border>
    <border>
      <left/>
      <right/>
      <top style="thick">
        <color theme="0"/>
      </top>
      <bottom style="thick">
        <color theme="0"/>
      </bottom>
      <diagonal/>
    </border>
    <border>
      <left/>
      <right/>
      <top style="thick">
        <color theme="0"/>
      </top>
      <bottom style="medium">
        <color theme="0" tint="-0.34998626667073579"/>
      </bottom>
      <diagonal/>
    </border>
    <border>
      <left/>
      <right/>
      <top style="medium">
        <color theme="0" tint="-0.34998626667073579"/>
      </top>
      <bottom/>
      <diagonal/>
    </border>
    <border>
      <left/>
      <right/>
      <top/>
      <bottom style="medium">
        <color theme="0" tint="-0.34998626667073579"/>
      </bottom>
      <diagonal/>
    </border>
    <border>
      <left/>
      <right/>
      <top style="medium">
        <color theme="0" tint="-0.34998626667073579"/>
      </top>
      <bottom style="medium">
        <color theme="0" tint="-0.34998626667073579"/>
      </bottom>
      <diagonal/>
    </border>
    <border>
      <left/>
      <right/>
      <top/>
      <bottom style="medium">
        <color rgb="FFA6A6A6"/>
      </bottom>
      <diagonal/>
    </border>
    <border>
      <left/>
      <right/>
      <top style="medium">
        <color rgb="FFA6A6A6"/>
      </top>
      <bottom style="medium">
        <color rgb="FFA6A6A6"/>
      </bottom>
      <diagonal/>
    </border>
    <border>
      <left/>
      <right/>
      <top style="medium">
        <color rgb="FFA6A6A6"/>
      </top>
      <bottom/>
      <diagonal/>
    </border>
    <border>
      <left/>
      <right/>
      <top style="thick">
        <color theme="0"/>
      </top>
      <bottom/>
      <diagonal/>
    </border>
    <border>
      <left/>
      <right/>
      <top style="medium">
        <color rgb="FFA6A6A6"/>
      </top>
      <bottom style="double">
        <color theme="0" tint="-0.34998626667073579"/>
      </bottom>
      <diagonal/>
    </border>
    <border>
      <left/>
      <right/>
      <top/>
      <bottom style="double">
        <color theme="0" tint="-0.34998626667073579"/>
      </bottom>
      <diagonal/>
    </border>
    <border>
      <left/>
      <right/>
      <top/>
      <bottom style="thin">
        <color auto="1"/>
      </bottom>
      <diagonal/>
    </border>
    <border>
      <left/>
      <right/>
      <top/>
      <bottom style="double">
        <color theme="1"/>
      </bottom>
      <diagonal/>
    </border>
    <border>
      <left/>
      <right/>
      <top style="thin">
        <color theme="0" tint="-0.499984740745262"/>
      </top>
      <bottom style="thin">
        <color theme="0" tint="-0.499984740745262"/>
      </bottom>
      <diagonal/>
    </border>
    <border>
      <left style="thick">
        <color theme="0"/>
      </left>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171" fontId="17" fillId="0" borderId="0" applyFont="0" applyFill="0" applyBorder="0" applyAlignment="0" applyProtection="0"/>
  </cellStyleXfs>
  <cellXfs count="232">
    <xf numFmtId="0" fontId="0" fillId="0" borderId="0" xfId="0"/>
    <xf numFmtId="0" fontId="3" fillId="0" borderId="0" xfId="0" applyFont="1" applyAlignment="1">
      <alignment horizontal="center"/>
    </xf>
    <xf numFmtId="0" fontId="2" fillId="0" borderId="0" xfId="0" applyFont="1"/>
    <xf numFmtId="165" fontId="6" fillId="3" borderId="3" xfId="0" applyNumberFormat="1" applyFont="1" applyFill="1" applyBorder="1" applyAlignment="1">
      <alignment horizontal="center" vertical="center"/>
    </xf>
    <xf numFmtId="165" fontId="4" fillId="4" borderId="4" xfId="0" applyNumberFormat="1" applyFont="1" applyFill="1" applyBorder="1" applyAlignment="1">
      <alignment horizontal="center" vertical="center"/>
    </xf>
    <xf numFmtId="165" fontId="4" fillId="0" borderId="5" xfId="0" applyNumberFormat="1" applyFont="1" applyBorder="1" applyAlignment="1">
      <alignment horizontal="center" vertical="center"/>
    </xf>
    <xf numFmtId="165" fontId="4" fillId="0" borderId="6" xfId="0" applyNumberFormat="1" applyFont="1" applyBorder="1" applyAlignment="1">
      <alignment horizontal="center" vertical="center"/>
    </xf>
    <xf numFmtId="165" fontId="4" fillId="5" borderId="4" xfId="0" applyNumberFormat="1" applyFont="1" applyFill="1" applyBorder="1" applyAlignment="1">
      <alignment horizontal="center" vertical="center"/>
    </xf>
    <xf numFmtId="165" fontId="4" fillId="6" borderId="7" xfId="0" applyNumberFormat="1" applyFont="1" applyFill="1" applyBorder="1" applyAlignment="1">
      <alignment horizontal="center" vertical="center"/>
    </xf>
    <xf numFmtId="165" fontId="4" fillId="0" borderId="0" xfId="0" applyNumberFormat="1" applyFont="1" applyAlignment="1">
      <alignment horizontal="center" vertical="center"/>
    </xf>
    <xf numFmtId="165" fontId="6" fillId="3" borderId="2" xfId="0" applyNumberFormat="1" applyFont="1" applyFill="1" applyBorder="1" applyAlignment="1">
      <alignment horizontal="center" vertical="center"/>
    </xf>
    <xf numFmtId="9" fontId="4" fillId="0" borderId="0" xfId="2" applyFont="1" applyBorder="1" applyAlignment="1">
      <alignment horizontal="right"/>
    </xf>
    <xf numFmtId="0" fontId="4" fillId="0" borderId="0" xfId="0" applyFont="1" applyAlignment="1">
      <alignment horizontal="left" vertical="center" indent="3"/>
    </xf>
    <xf numFmtId="165" fontId="4" fillId="0" borderId="0" xfId="0" applyNumberFormat="1" applyFont="1" applyAlignment="1">
      <alignment horizontal="center"/>
    </xf>
    <xf numFmtId="165" fontId="4" fillId="0" borderId="5" xfId="0" applyNumberFormat="1" applyFont="1" applyBorder="1" applyAlignment="1">
      <alignment horizontal="center"/>
    </xf>
    <xf numFmtId="165" fontId="4" fillId="6" borderId="7" xfId="0" applyNumberFormat="1" applyFont="1" applyFill="1" applyBorder="1" applyAlignment="1">
      <alignment horizontal="center"/>
    </xf>
    <xf numFmtId="165" fontId="3" fillId="0" borderId="0" xfId="0" applyNumberFormat="1" applyFont="1" applyAlignment="1">
      <alignment horizontal="center"/>
    </xf>
    <xf numFmtId="0" fontId="5" fillId="2" borderId="1" xfId="0" applyFont="1" applyFill="1" applyBorder="1" applyAlignment="1">
      <alignment vertical="center"/>
    </xf>
    <xf numFmtId="0" fontId="5" fillId="2" borderId="2" xfId="0" applyFont="1" applyFill="1" applyBorder="1" applyAlignment="1">
      <alignment horizontal="center" vertical="center"/>
    </xf>
    <xf numFmtId="0" fontId="0" fillId="0" borderId="0" xfId="0" applyAlignment="1">
      <alignment vertical="center"/>
    </xf>
    <xf numFmtId="0" fontId="7" fillId="0" borderId="9" xfId="0" applyFont="1" applyBorder="1" applyAlignment="1">
      <alignment horizontal="left" vertical="center" wrapText="1" indent="1"/>
    </xf>
    <xf numFmtId="0" fontId="7" fillId="4" borderId="10" xfId="0" applyFont="1" applyFill="1" applyBorder="1" applyAlignment="1">
      <alignment horizontal="left" vertical="center" wrapText="1"/>
    </xf>
    <xf numFmtId="0" fontId="8" fillId="0" borderId="8" xfId="0" applyFont="1" applyBorder="1" applyAlignment="1">
      <alignment horizontal="left" vertical="center" wrapText="1" indent="1"/>
    </xf>
    <xf numFmtId="0" fontId="7" fillId="0" borderId="10" xfId="0" applyFont="1" applyBorder="1" applyAlignment="1">
      <alignment horizontal="left" vertical="center" wrapText="1" indent="1"/>
    </xf>
    <xf numFmtId="0" fontId="8" fillId="0" borderId="0" xfId="0" applyFont="1" applyAlignment="1">
      <alignment horizontal="left" vertical="center" wrapText="1" indent="2"/>
    </xf>
    <xf numFmtId="0" fontId="7" fillId="0" borderId="0" xfId="0" applyFont="1" applyAlignment="1">
      <alignment horizontal="left" vertical="center" wrapText="1" indent="1"/>
    </xf>
    <xf numFmtId="0" fontId="9" fillId="4" borderId="8" xfId="0" applyFont="1" applyFill="1" applyBorder="1" applyAlignment="1">
      <alignment vertical="center"/>
    </xf>
    <xf numFmtId="0" fontId="9" fillId="4" borderId="9" xfId="0" applyFont="1" applyFill="1" applyBorder="1" applyAlignment="1">
      <alignment vertical="center"/>
    </xf>
    <xf numFmtId="0" fontId="0" fillId="0" borderId="0" xfId="0" applyAlignment="1">
      <alignment horizontal="right"/>
    </xf>
    <xf numFmtId="3" fontId="0" fillId="0" borderId="0" xfId="0" applyNumberFormat="1" applyAlignment="1">
      <alignment horizontal="right"/>
    </xf>
    <xf numFmtId="167" fontId="9" fillId="4" borderId="8" xfId="0" applyNumberFormat="1" applyFont="1" applyFill="1" applyBorder="1" applyAlignment="1">
      <alignment horizontal="left" vertical="center" wrapText="1"/>
    </xf>
    <xf numFmtId="167" fontId="2" fillId="0" borderId="0" xfId="0" applyNumberFormat="1" applyFont="1"/>
    <xf numFmtId="0" fontId="5" fillId="2" borderId="2" xfId="0" applyFont="1" applyFill="1" applyBorder="1" applyAlignment="1">
      <alignment horizontal="left" vertical="center"/>
    </xf>
    <xf numFmtId="165" fontId="6" fillId="4" borderId="7" xfId="0" applyNumberFormat="1" applyFont="1" applyFill="1" applyBorder="1" applyAlignment="1">
      <alignment horizontal="center" vertical="center"/>
    </xf>
    <xf numFmtId="0" fontId="0" fillId="0" borderId="0" xfId="0" applyAlignment="1">
      <alignment horizontal="center"/>
    </xf>
    <xf numFmtId="0" fontId="7" fillId="0" borderId="8" xfId="0" applyFont="1" applyBorder="1" applyAlignment="1">
      <alignment horizontal="left" vertical="center" wrapText="1" indent="1"/>
    </xf>
    <xf numFmtId="169" fontId="6" fillId="4" borderId="11" xfId="0" applyNumberFormat="1" applyFont="1" applyFill="1" applyBorder="1" applyAlignment="1">
      <alignment horizontal="center" vertical="center"/>
    </xf>
    <xf numFmtId="167" fontId="0" fillId="0" borderId="0" xfId="0" applyNumberFormat="1" applyAlignment="1">
      <alignment horizontal="right"/>
    </xf>
    <xf numFmtId="0" fontId="8" fillId="0" borderId="0" xfId="0" applyFont="1" applyAlignment="1">
      <alignment horizontal="left" vertical="center" wrapText="1" indent="1"/>
    </xf>
    <xf numFmtId="0" fontId="7" fillId="0" borderId="0" xfId="0" applyFont="1" applyAlignment="1">
      <alignment horizontal="left" vertical="center" wrapText="1"/>
    </xf>
    <xf numFmtId="169" fontId="6" fillId="5" borderId="4" xfId="0" applyNumberFormat="1" applyFont="1" applyFill="1" applyBorder="1" applyAlignment="1">
      <alignment horizontal="center" vertical="center"/>
    </xf>
    <xf numFmtId="169" fontId="6" fillId="3" borderId="11" xfId="0" applyNumberFormat="1" applyFont="1" applyFill="1" applyBorder="1" applyAlignment="1">
      <alignment horizontal="center" vertical="center"/>
    </xf>
    <xf numFmtId="169" fontId="4" fillId="4" borderId="4" xfId="0" applyNumberFormat="1" applyFont="1" applyFill="1" applyBorder="1" applyAlignment="1">
      <alignment horizontal="center" vertical="center"/>
    </xf>
    <xf numFmtId="170" fontId="0" fillId="0" borderId="0" xfId="0" applyNumberFormat="1"/>
    <xf numFmtId="169" fontId="4" fillId="4" borderId="4" xfId="0" applyNumberFormat="1" applyFont="1" applyFill="1" applyBorder="1" applyAlignment="1">
      <alignment horizontal="left" vertical="center"/>
    </xf>
    <xf numFmtId="0" fontId="5" fillId="2" borderId="2" xfId="0" applyFont="1" applyFill="1" applyBorder="1" applyAlignment="1">
      <alignment vertical="center"/>
    </xf>
    <xf numFmtId="167" fontId="0" fillId="0" borderId="0" xfId="0" applyNumberFormat="1"/>
    <xf numFmtId="169" fontId="4" fillId="0" borderId="0" xfId="0" applyNumberFormat="1" applyFont="1" applyAlignment="1">
      <alignment horizontal="center" vertical="center"/>
    </xf>
    <xf numFmtId="167" fontId="9" fillId="4" borderId="9" xfId="1" applyNumberFormat="1" applyFont="1" applyFill="1" applyBorder="1" applyAlignment="1">
      <alignment horizontal="left" vertical="center"/>
    </xf>
    <xf numFmtId="0" fontId="6" fillId="5" borderId="4" xfId="0" applyFont="1" applyFill="1" applyBorder="1" applyAlignment="1">
      <alignment horizontal="left" vertical="center"/>
    </xf>
    <xf numFmtId="0" fontId="6" fillId="0" borderId="0" xfId="0" applyFont="1" applyAlignment="1">
      <alignment horizontal="left" vertical="center"/>
    </xf>
    <xf numFmtId="0" fontId="4" fillId="0" borderId="0" xfId="0" applyFont="1"/>
    <xf numFmtId="0" fontId="4" fillId="0" borderId="0" xfId="0" applyFont="1" applyAlignment="1">
      <alignment vertical="center"/>
    </xf>
    <xf numFmtId="0" fontId="6" fillId="0" borderId="0" xfId="0" applyFont="1" applyAlignment="1">
      <alignment vertical="center"/>
    </xf>
    <xf numFmtId="0" fontId="12" fillId="0" borderId="0" xfId="0" applyFont="1" applyAlignment="1">
      <alignment vertical="center"/>
    </xf>
    <xf numFmtId="0" fontId="6" fillId="3" borderId="3" xfId="0" applyFont="1" applyFill="1" applyBorder="1" applyAlignment="1">
      <alignment vertical="center"/>
    </xf>
    <xf numFmtId="0" fontId="6" fillId="4" borderId="4" xfId="0" applyFont="1" applyFill="1" applyBorder="1" applyAlignment="1">
      <alignment horizontal="left" vertical="center"/>
    </xf>
    <xf numFmtId="0" fontId="4" fillId="0" borderId="5" xfId="0" applyFont="1" applyBorder="1" applyAlignment="1">
      <alignment horizontal="left" vertical="center" indent="3"/>
    </xf>
    <xf numFmtId="0" fontId="6" fillId="4" borderId="7" xfId="0" applyFont="1" applyFill="1" applyBorder="1" applyAlignment="1">
      <alignment horizontal="left" vertical="center" indent="1"/>
    </xf>
    <xf numFmtId="0" fontId="4" fillId="6" borderId="7" xfId="0" applyFont="1" applyFill="1" applyBorder="1" applyAlignment="1">
      <alignment horizontal="left" vertical="center" indent="2"/>
    </xf>
    <xf numFmtId="0" fontId="6" fillId="3" borderId="2" xfId="0" applyFont="1" applyFill="1" applyBorder="1" applyAlignment="1">
      <alignment vertical="center"/>
    </xf>
    <xf numFmtId="0" fontId="4" fillId="0" borderId="5" xfId="0" applyFont="1" applyBorder="1" applyAlignment="1">
      <alignment horizontal="left" indent="2"/>
    </xf>
    <xf numFmtId="0" fontId="4" fillId="6" borderId="7" xfId="0" applyFont="1" applyFill="1" applyBorder="1" applyAlignment="1">
      <alignment horizontal="left" indent="2"/>
    </xf>
    <xf numFmtId="0" fontId="4" fillId="0" borderId="5" xfId="0" applyFont="1" applyBorder="1" applyAlignment="1">
      <alignment horizontal="left" indent="3"/>
    </xf>
    <xf numFmtId="0" fontId="4" fillId="0" borderId="2" xfId="0" applyFont="1" applyBorder="1" applyAlignment="1">
      <alignment horizontal="left" vertical="center" indent="3"/>
    </xf>
    <xf numFmtId="0" fontId="6" fillId="3" borderId="11" xfId="0" applyFont="1" applyFill="1" applyBorder="1" applyAlignment="1">
      <alignment vertical="center"/>
    </xf>
    <xf numFmtId="169" fontId="6" fillId="4" borderId="11" xfId="0" applyNumberFormat="1" applyFont="1" applyFill="1" applyBorder="1" applyAlignment="1">
      <alignment horizontal="left" vertical="center"/>
    </xf>
    <xf numFmtId="169" fontId="6" fillId="5" borderId="4" xfId="0" applyNumberFormat="1" applyFont="1" applyFill="1" applyBorder="1" applyAlignment="1">
      <alignment horizontal="left" vertical="center"/>
    </xf>
    <xf numFmtId="0" fontId="5" fillId="0" borderId="2" xfId="0" applyFont="1" applyBorder="1" applyAlignment="1">
      <alignment horizontal="center" vertical="center"/>
    </xf>
    <xf numFmtId="0" fontId="4" fillId="0" borderId="0" xfId="0" applyFont="1" applyAlignment="1">
      <alignment horizontal="center"/>
    </xf>
    <xf numFmtId="168" fontId="6" fillId="0" borderId="0" xfId="0" applyNumberFormat="1" applyFont="1" applyAlignment="1">
      <alignment horizontal="center" vertical="center"/>
    </xf>
    <xf numFmtId="167" fontId="4" fillId="0" borderId="0" xfId="0" applyNumberFormat="1" applyFont="1" applyAlignment="1">
      <alignment horizontal="center" vertical="center"/>
    </xf>
    <xf numFmtId="164" fontId="12" fillId="0" borderId="0" xfId="2" applyNumberFormat="1" applyFont="1" applyAlignment="1">
      <alignment horizontal="center" vertical="center"/>
    </xf>
    <xf numFmtId="168" fontId="4" fillId="0" borderId="0" xfId="0" applyNumberFormat="1" applyFont="1" applyAlignment="1">
      <alignment horizontal="center" vertical="center"/>
    </xf>
    <xf numFmtId="0" fontId="0" fillId="0" borderId="0" xfId="0" applyAlignment="1">
      <alignment horizontal="center" vertical="center"/>
    </xf>
    <xf numFmtId="167" fontId="9" fillId="4" borderId="8" xfId="1" applyNumberFormat="1" applyFont="1" applyFill="1" applyBorder="1" applyAlignment="1">
      <alignment horizontal="center" vertical="center"/>
    </xf>
    <xf numFmtId="167" fontId="7" fillId="0" borderId="8" xfId="1" applyNumberFormat="1" applyFont="1" applyFill="1" applyBorder="1" applyAlignment="1">
      <alignment horizontal="center" vertical="center" wrapText="1"/>
    </xf>
    <xf numFmtId="164" fontId="8" fillId="0" borderId="0" xfId="2" applyNumberFormat="1" applyFont="1" applyAlignment="1">
      <alignment horizontal="center" vertical="center" wrapText="1"/>
    </xf>
    <xf numFmtId="167" fontId="7" fillId="0" borderId="0" xfId="1" applyNumberFormat="1" applyFont="1" applyFill="1" applyAlignment="1">
      <alignment horizontal="center" vertical="center" wrapText="1"/>
    </xf>
    <xf numFmtId="170" fontId="9" fillId="4" borderId="8" xfId="1" applyNumberFormat="1" applyFont="1" applyFill="1" applyBorder="1" applyAlignment="1">
      <alignment horizontal="center" vertical="center"/>
    </xf>
    <xf numFmtId="0" fontId="6" fillId="0" borderId="0" xfId="0" applyFont="1"/>
    <xf numFmtId="167" fontId="6" fillId="0" borderId="12" xfId="1" applyNumberFormat="1" applyFont="1" applyBorder="1" applyAlignment="1">
      <alignment horizontal="center"/>
    </xf>
    <xf numFmtId="167" fontId="4" fillId="0" borderId="0" xfId="1" applyNumberFormat="1" applyFont="1" applyFill="1" applyBorder="1" applyAlignment="1">
      <alignment horizontal="center"/>
    </xf>
    <xf numFmtId="167" fontId="6" fillId="0" borderId="13" xfId="1" applyNumberFormat="1" applyFont="1" applyFill="1" applyBorder="1" applyAlignment="1">
      <alignment horizontal="center"/>
    </xf>
    <xf numFmtId="167" fontId="4" fillId="0" borderId="0" xfId="0" applyNumberFormat="1" applyFont="1" applyAlignment="1">
      <alignment horizontal="center"/>
    </xf>
    <xf numFmtId="167" fontId="4" fillId="0" borderId="0" xfId="1" applyNumberFormat="1" applyFont="1" applyFill="1" applyAlignment="1">
      <alignment horizontal="center"/>
    </xf>
    <xf numFmtId="167" fontId="6" fillId="0" borderId="0" xfId="1" applyNumberFormat="1" applyFont="1" applyFill="1" applyAlignment="1">
      <alignment horizontal="center"/>
    </xf>
    <xf numFmtId="170" fontId="4" fillId="0" borderId="0" xfId="0" applyNumberFormat="1" applyFont="1" applyAlignment="1">
      <alignment horizontal="center"/>
    </xf>
    <xf numFmtId="166" fontId="4" fillId="0" borderId="0" xfId="0" applyNumberFormat="1" applyFont="1" applyAlignment="1">
      <alignment horizontal="center"/>
    </xf>
    <xf numFmtId="166" fontId="4" fillId="0" borderId="0" xfId="1" applyNumberFormat="1" applyFont="1" applyAlignment="1">
      <alignment horizontal="center"/>
    </xf>
    <xf numFmtId="0" fontId="4" fillId="0" borderId="14" xfId="0" applyFont="1" applyBorder="1" applyAlignment="1">
      <alignment vertical="center"/>
    </xf>
    <xf numFmtId="0" fontId="5" fillId="2" borderId="2" xfId="0" applyFont="1" applyFill="1" applyBorder="1" applyAlignment="1">
      <alignment vertical="center" wrapText="1"/>
    </xf>
    <xf numFmtId="0" fontId="6" fillId="0" borderId="0" xfId="0" applyFont="1" applyAlignment="1">
      <alignment vertical="center" wrapText="1"/>
    </xf>
    <xf numFmtId="0" fontId="12" fillId="0" borderId="14" xfId="0" applyFont="1" applyBorder="1" applyAlignment="1">
      <alignment vertical="center"/>
    </xf>
    <xf numFmtId="0" fontId="6" fillId="0" borderId="15" xfId="0" applyFont="1" applyBorder="1" applyAlignment="1">
      <alignment vertical="center"/>
    </xf>
    <xf numFmtId="167" fontId="6" fillId="0" borderId="13" xfId="1" applyNumberFormat="1" applyFont="1" applyBorder="1" applyAlignment="1">
      <alignment horizontal="center" vertical="center"/>
    </xf>
    <xf numFmtId="0" fontId="6" fillId="0" borderId="13" xfId="0" applyFont="1" applyBorder="1" applyAlignment="1">
      <alignment vertical="center"/>
    </xf>
    <xf numFmtId="0" fontId="16" fillId="0" borderId="0" xfId="0" applyFont="1" applyAlignment="1">
      <alignment vertical="center"/>
    </xf>
    <xf numFmtId="0" fontId="16" fillId="0" borderId="15" xfId="0" applyFont="1" applyBorder="1" applyAlignment="1">
      <alignment vertical="center"/>
    </xf>
    <xf numFmtId="167" fontId="4" fillId="0" borderId="0" xfId="1" applyNumberFormat="1" applyFont="1" applyBorder="1" applyAlignment="1">
      <alignment horizontal="center" vertical="center"/>
    </xf>
    <xf numFmtId="167" fontId="4" fillId="0" borderId="0" xfId="1" applyNumberFormat="1" applyFont="1" applyFill="1" applyBorder="1" applyAlignment="1">
      <alignment horizontal="center" vertical="center"/>
    </xf>
    <xf numFmtId="167" fontId="7" fillId="0" borderId="0" xfId="1" applyNumberFormat="1" applyFont="1" applyFill="1" applyBorder="1" applyAlignment="1">
      <alignment horizontal="center" vertical="center" wrapText="1"/>
    </xf>
    <xf numFmtId="168" fontId="4" fillId="0" borderId="14" xfId="0" applyNumberFormat="1" applyFont="1" applyBorder="1" applyAlignment="1">
      <alignment horizontal="center" vertical="center"/>
    </xf>
    <xf numFmtId="167" fontId="6" fillId="0" borderId="12" xfId="1" applyNumberFormat="1" applyFont="1" applyFill="1" applyBorder="1" applyAlignment="1">
      <alignment horizontal="center"/>
    </xf>
    <xf numFmtId="168" fontId="12" fillId="0" borderId="0" xfId="0" applyNumberFormat="1" applyFont="1" applyAlignment="1">
      <alignment vertical="center"/>
    </xf>
    <xf numFmtId="168" fontId="12" fillId="0" borderId="0" xfId="1" applyNumberFormat="1" applyFont="1" applyAlignment="1">
      <alignment horizontal="center" vertical="center"/>
    </xf>
    <xf numFmtId="168" fontId="12" fillId="0" borderId="0" xfId="2" applyNumberFormat="1" applyFont="1" applyAlignment="1">
      <alignment horizontal="center" vertical="center"/>
    </xf>
    <xf numFmtId="168" fontId="12" fillId="0" borderId="0" xfId="1" applyNumberFormat="1" applyFont="1" applyFill="1" applyAlignment="1">
      <alignment horizontal="center" vertical="center"/>
    </xf>
    <xf numFmtId="172" fontId="0" fillId="0" borderId="0" xfId="1" applyNumberFormat="1" applyFont="1"/>
    <xf numFmtId="167" fontId="6" fillId="0" borderId="13" xfId="1" applyNumberFormat="1" applyFont="1" applyFill="1" applyBorder="1" applyAlignment="1">
      <alignment horizontal="center" vertical="center"/>
    </xf>
    <xf numFmtId="165" fontId="6" fillId="5" borderId="0" xfId="0" applyNumberFormat="1" applyFont="1" applyFill="1" applyAlignment="1">
      <alignment horizontal="center" vertical="center"/>
    </xf>
    <xf numFmtId="43" fontId="4" fillId="0" borderId="0" xfId="1" applyFont="1" applyFill="1"/>
    <xf numFmtId="168" fontId="4" fillId="0" borderId="0" xfId="0" applyNumberFormat="1" applyFont="1"/>
    <xf numFmtId="0" fontId="14" fillId="0" borderId="2" xfId="0" applyFont="1" applyBorder="1" applyAlignment="1">
      <alignment vertical="center"/>
    </xf>
    <xf numFmtId="0" fontId="4" fillId="0" borderId="0" xfId="0" applyFont="1" applyAlignment="1">
      <alignment horizontal="left" indent="2"/>
    </xf>
    <xf numFmtId="0" fontId="4" fillId="0" borderId="0" xfId="0" applyFont="1" applyAlignment="1">
      <alignment horizontal="left" indent="3"/>
    </xf>
    <xf numFmtId="0" fontId="8" fillId="0" borderId="0" xfId="0" applyFont="1" applyAlignment="1">
      <alignment horizontal="left" vertical="center" wrapText="1"/>
    </xf>
    <xf numFmtId="0" fontId="9" fillId="4" borderId="9" xfId="0" applyFont="1" applyFill="1" applyBorder="1" applyAlignment="1">
      <alignment horizontal="left" vertical="center" wrapText="1"/>
    </xf>
    <xf numFmtId="167" fontId="9" fillId="4" borderId="9" xfId="0" applyNumberFormat="1" applyFont="1" applyFill="1" applyBorder="1" applyAlignment="1">
      <alignment horizontal="left" vertical="center" wrapText="1"/>
    </xf>
    <xf numFmtId="0" fontId="7" fillId="0" borderId="16" xfId="0" applyFont="1" applyBorder="1" applyAlignment="1">
      <alignment horizontal="left" vertical="center" wrapText="1" indent="1"/>
    </xf>
    <xf numFmtId="169" fontId="0" fillId="0" borderId="0" xfId="0" applyNumberFormat="1"/>
    <xf numFmtId="9" fontId="4" fillId="0" borderId="0" xfId="2" applyFont="1" applyBorder="1" applyAlignment="1">
      <alignment horizontal="center"/>
    </xf>
    <xf numFmtId="164" fontId="0" fillId="0" borderId="0" xfId="0" applyNumberFormat="1"/>
    <xf numFmtId="9" fontId="0" fillId="0" borderId="0" xfId="2" applyFont="1"/>
    <xf numFmtId="168" fontId="23" fillId="0" borderId="0" xfId="0" applyNumberFormat="1" applyFont="1" applyAlignment="1">
      <alignment horizontal="center" vertical="center"/>
    </xf>
    <xf numFmtId="173" fontId="12" fillId="0" borderId="0" xfId="1" applyNumberFormat="1" applyFont="1" applyAlignment="1">
      <alignment horizontal="center" vertical="center"/>
    </xf>
    <xf numFmtId="9" fontId="0" fillId="0" borderId="0" xfId="2" applyFont="1" applyFill="1"/>
    <xf numFmtId="9" fontId="0" fillId="0" borderId="0" xfId="2" applyFont="1" applyFill="1" applyBorder="1"/>
    <xf numFmtId="9" fontId="0" fillId="0" borderId="0" xfId="2" applyFont="1" applyBorder="1"/>
    <xf numFmtId="9" fontId="2" fillId="0" borderId="0" xfId="2" applyFont="1"/>
    <xf numFmtId="4" fontId="8" fillId="0" borderId="0" xfId="2" applyNumberFormat="1" applyFont="1" applyAlignment="1">
      <alignment horizontal="center" vertical="center" wrapText="1"/>
    </xf>
    <xf numFmtId="167" fontId="0" fillId="0" borderId="0" xfId="0" applyNumberFormat="1" applyAlignment="1">
      <alignment horizontal="center"/>
    </xf>
    <xf numFmtId="168" fontId="4" fillId="0" borderId="0" xfId="0" applyNumberFormat="1" applyFont="1" applyAlignment="1">
      <alignment vertical="center"/>
    </xf>
    <xf numFmtId="167" fontId="6" fillId="0" borderId="13" xfId="0" applyNumberFormat="1" applyFont="1" applyBorder="1" applyAlignment="1">
      <alignment horizontal="center"/>
    </xf>
    <xf numFmtId="167" fontId="6" fillId="0" borderId="0" xfId="0" applyNumberFormat="1" applyFont="1" applyAlignment="1">
      <alignment horizontal="center"/>
    </xf>
    <xf numFmtId="167" fontId="6" fillId="0" borderId="12" xfId="0" applyNumberFormat="1" applyFont="1" applyBorder="1" applyAlignment="1">
      <alignment horizontal="center"/>
    </xf>
    <xf numFmtId="0" fontId="5" fillId="2" borderId="0" xfId="0" applyFont="1" applyFill="1" applyAlignment="1">
      <alignment horizontal="center" vertical="center"/>
    </xf>
    <xf numFmtId="174" fontId="4" fillId="0" borderId="0" xfId="2" applyNumberFormat="1" applyFont="1" applyBorder="1" applyAlignment="1">
      <alignment horizontal="center"/>
    </xf>
    <xf numFmtId="175" fontId="4" fillId="0" borderId="0" xfId="0" applyNumberFormat="1" applyFont="1" applyAlignment="1">
      <alignment horizontal="center" vertical="center"/>
    </xf>
    <xf numFmtId="175" fontId="0" fillId="0" borderId="0" xfId="0" applyNumberFormat="1"/>
    <xf numFmtId="175" fontId="10" fillId="0" borderId="0" xfId="0" applyNumberFormat="1" applyFont="1" applyAlignment="1">
      <alignment horizontal="center" vertical="center"/>
    </xf>
    <xf numFmtId="176" fontId="6" fillId="0" borderId="0" xfId="0" applyNumberFormat="1" applyFont="1" applyAlignment="1">
      <alignment horizontal="center" vertical="center"/>
    </xf>
    <xf numFmtId="176" fontId="6" fillId="0" borderId="0" xfId="1" applyNumberFormat="1" applyFont="1" applyFill="1" applyAlignment="1">
      <alignment horizontal="center" vertical="center"/>
    </xf>
    <xf numFmtId="176" fontId="6" fillId="0" borderId="0" xfId="0" applyNumberFormat="1" applyFont="1" applyAlignment="1">
      <alignment vertical="center"/>
    </xf>
    <xf numFmtId="176" fontId="4" fillId="0" borderId="0" xfId="1" applyNumberFormat="1" applyFont="1" applyFill="1" applyAlignment="1">
      <alignment horizontal="center" vertical="center"/>
    </xf>
    <xf numFmtId="176" fontId="4" fillId="0" borderId="0" xfId="0" applyNumberFormat="1" applyFont="1" applyAlignment="1">
      <alignment horizontal="center" vertical="center"/>
    </xf>
    <xf numFmtId="176" fontId="12" fillId="0" borderId="0" xfId="0" applyNumberFormat="1" applyFont="1" applyAlignment="1">
      <alignment vertical="center"/>
    </xf>
    <xf numFmtId="176" fontId="4" fillId="0" borderId="0" xfId="0" applyNumberFormat="1" applyFont="1" applyAlignment="1">
      <alignment vertical="center"/>
    </xf>
    <xf numFmtId="175" fontId="12" fillId="0" borderId="0" xfId="2" applyNumberFormat="1" applyFont="1" applyFill="1" applyAlignment="1">
      <alignment horizontal="center" vertical="center"/>
    </xf>
    <xf numFmtId="175" fontId="18" fillId="0" borderId="0" xfId="2" applyNumberFormat="1" applyFont="1" applyFill="1" applyAlignment="1">
      <alignment horizontal="left"/>
    </xf>
    <xf numFmtId="175" fontId="16" fillId="0" borderId="15" xfId="2" applyNumberFormat="1" applyFont="1" applyFill="1" applyBorder="1" applyAlignment="1">
      <alignment horizontal="center" vertical="center"/>
    </xf>
    <xf numFmtId="175" fontId="18" fillId="0" borderId="0" xfId="0" applyNumberFormat="1" applyFont="1" applyAlignment="1">
      <alignment horizontal="left"/>
    </xf>
    <xf numFmtId="175" fontId="12" fillId="0" borderId="0" xfId="0" applyNumberFormat="1" applyFont="1" applyAlignment="1">
      <alignment vertical="center"/>
    </xf>
    <xf numFmtId="175" fontId="12" fillId="0" borderId="14" xfId="2" applyNumberFormat="1" applyFont="1" applyFill="1" applyBorder="1" applyAlignment="1">
      <alignment horizontal="center" vertical="center"/>
    </xf>
    <xf numFmtId="176" fontId="6" fillId="0" borderId="15" xfId="1" applyNumberFormat="1" applyFont="1" applyFill="1" applyBorder="1" applyAlignment="1">
      <alignment horizontal="center" vertical="center"/>
    </xf>
    <xf numFmtId="176" fontId="4" fillId="0" borderId="14" xfId="0" applyNumberFormat="1" applyFont="1" applyBorder="1" applyAlignment="1">
      <alignment horizontal="center" vertical="center"/>
    </xf>
    <xf numFmtId="176" fontId="4" fillId="0" borderId="0" xfId="2" applyNumberFormat="1" applyFont="1" applyFill="1" applyAlignment="1">
      <alignment horizontal="center" vertical="center"/>
    </xf>
    <xf numFmtId="175" fontId="8" fillId="0" borderId="8" xfId="2" applyNumberFormat="1" applyFont="1" applyFill="1" applyBorder="1" applyAlignment="1">
      <alignment horizontal="center" vertical="center" wrapText="1"/>
    </xf>
    <xf numFmtId="175" fontId="0" fillId="0" borderId="0" xfId="0" applyNumberFormat="1" applyAlignment="1">
      <alignment horizontal="center"/>
    </xf>
    <xf numFmtId="175" fontId="8" fillId="0" borderId="8" xfId="2" applyNumberFormat="1" applyFont="1" applyBorder="1" applyAlignment="1">
      <alignment horizontal="center" vertical="center" wrapText="1"/>
    </xf>
    <xf numFmtId="175" fontId="8" fillId="0" borderId="0" xfId="2" applyNumberFormat="1" applyFont="1" applyFill="1" applyBorder="1" applyAlignment="1">
      <alignment horizontal="center" vertical="center" wrapText="1"/>
    </xf>
    <xf numFmtId="175" fontId="8" fillId="0" borderId="0" xfId="2" applyNumberFormat="1" applyFont="1" applyBorder="1" applyAlignment="1">
      <alignment horizontal="center" vertical="center" wrapText="1"/>
    </xf>
    <xf numFmtId="175" fontId="0" fillId="0" borderId="0" xfId="0" applyNumberFormat="1" applyAlignment="1">
      <alignment horizontal="center" vertical="center"/>
    </xf>
    <xf numFmtId="175" fontId="8" fillId="0" borderId="0" xfId="2" applyNumberFormat="1" applyFont="1" applyAlignment="1">
      <alignment horizontal="center" vertical="center" wrapText="1"/>
    </xf>
    <xf numFmtId="175" fontId="8" fillId="0" borderId="0" xfId="2" applyNumberFormat="1" applyFont="1" applyFill="1" applyAlignment="1">
      <alignment horizontal="center" vertical="center" wrapText="1"/>
    </xf>
    <xf numFmtId="176" fontId="9" fillId="4" borderId="8" xfId="1" applyNumberFormat="1" applyFont="1" applyFill="1" applyBorder="1" applyAlignment="1">
      <alignment horizontal="center" vertical="center"/>
    </xf>
    <xf numFmtId="176" fontId="2" fillId="0" borderId="0" xfId="0" applyNumberFormat="1" applyFont="1" applyAlignment="1">
      <alignment horizontal="center"/>
    </xf>
    <xf numFmtId="176" fontId="9" fillId="4" borderId="9" xfId="1" applyNumberFormat="1" applyFont="1" applyFill="1" applyBorder="1" applyAlignment="1">
      <alignment horizontal="center" vertical="center"/>
    </xf>
    <xf numFmtId="176" fontId="7" fillId="0" borderId="9" xfId="1" applyNumberFormat="1" applyFont="1" applyFill="1" applyBorder="1" applyAlignment="1">
      <alignment horizontal="center" vertical="center" wrapText="1"/>
    </xf>
    <xf numFmtId="176" fontId="0" fillId="0" borderId="0" xfId="0" applyNumberFormat="1" applyAlignment="1">
      <alignment horizontal="center"/>
    </xf>
    <xf numFmtId="176" fontId="7" fillId="4" borderId="10" xfId="1" applyNumberFormat="1" applyFont="1" applyFill="1" applyBorder="1" applyAlignment="1">
      <alignment horizontal="center" vertical="center" wrapText="1"/>
    </xf>
    <xf numFmtId="176" fontId="7" fillId="0" borderId="10" xfId="1" applyNumberFormat="1" applyFont="1" applyFill="1" applyBorder="1" applyAlignment="1">
      <alignment horizontal="center" vertical="center" wrapText="1"/>
    </xf>
    <xf numFmtId="176" fontId="7" fillId="0" borderId="0" xfId="1" applyNumberFormat="1" applyFont="1" applyFill="1" applyAlignment="1">
      <alignment horizontal="center" vertical="center" wrapText="1"/>
    </xf>
    <xf numFmtId="176" fontId="9" fillId="4" borderId="9" xfId="1" applyNumberFormat="1" applyFont="1" applyFill="1" applyBorder="1" applyAlignment="1">
      <alignment horizontal="center" vertical="center" wrapText="1"/>
    </xf>
    <xf numFmtId="176" fontId="8" fillId="0" borderId="0" xfId="1" applyNumberFormat="1" applyFont="1" applyFill="1" applyBorder="1" applyAlignment="1">
      <alignment horizontal="center" vertical="center" wrapText="1"/>
    </xf>
    <xf numFmtId="176" fontId="8" fillId="0" borderId="0" xfId="1" applyNumberFormat="1" applyFont="1" applyBorder="1" applyAlignment="1">
      <alignment horizontal="center" vertical="center" wrapText="1"/>
    </xf>
    <xf numFmtId="176" fontId="7" fillId="0" borderId="0" xfId="1" applyNumberFormat="1" applyFont="1" applyFill="1" applyBorder="1" applyAlignment="1">
      <alignment horizontal="center" vertical="center" wrapText="1"/>
    </xf>
    <xf numFmtId="176" fontId="7" fillId="0" borderId="8" xfId="1" applyNumberFormat="1" applyFont="1" applyFill="1" applyBorder="1" applyAlignment="1">
      <alignment horizontal="center" vertical="center" wrapText="1"/>
    </xf>
    <xf numFmtId="176" fontId="8" fillId="0" borderId="0" xfId="2" applyNumberFormat="1" applyFont="1" applyAlignment="1">
      <alignment horizontal="center" vertical="center" wrapText="1"/>
    </xf>
    <xf numFmtId="176" fontId="7" fillId="0" borderId="16" xfId="1" applyNumberFormat="1" applyFont="1" applyFill="1" applyBorder="1" applyAlignment="1">
      <alignment horizontal="center" vertical="center" wrapText="1"/>
    </xf>
    <xf numFmtId="176" fontId="9" fillId="4" borderId="8" xfId="1" applyNumberFormat="1" applyFont="1" applyFill="1" applyBorder="1" applyAlignment="1">
      <alignment horizontal="center" vertical="center" wrapText="1"/>
    </xf>
    <xf numFmtId="176" fontId="4" fillId="0" borderId="0" xfId="0" applyNumberFormat="1" applyFont="1"/>
    <xf numFmtId="176" fontId="4" fillId="0" borderId="0" xfId="0" applyNumberFormat="1" applyFont="1" applyAlignment="1">
      <alignment horizontal="center"/>
    </xf>
    <xf numFmtId="177" fontId="6" fillId="0" borderId="15" xfId="1" applyNumberFormat="1" applyFont="1" applyFill="1" applyBorder="1" applyAlignment="1">
      <alignment horizontal="center" vertical="center"/>
    </xf>
    <xf numFmtId="177" fontId="4" fillId="0" borderId="0" xfId="0" applyNumberFormat="1" applyFont="1" applyAlignment="1">
      <alignment horizontal="center" vertical="center"/>
    </xf>
    <xf numFmtId="177" fontId="4" fillId="0" borderId="14" xfId="0" applyNumberFormat="1" applyFont="1" applyBorder="1" applyAlignment="1">
      <alignment horizontal="center" vertical="center"/>
    </xf>
    <xf numFmtId="177" fontId="6" fillId="0" borderId="0" xfId="0" applyNumberFormat="1" applyFont="1" applyAlignment="1">
      <alignment horizontal="center" vertical="center"/>
    </xf>
    <xf numFmtId="177" fontId="18" fillId="0" borderId="0" xfId="0" applyNumberFormat="1" applyFont="1" applyAlignment="1">
      <alignment horizontal="left"/>
    </xf>
    <xf numFmtId="177" fontId="4" fillId="0" borderId="0" xfId="1" applyNumberFormat="1" applyFont="1" applyFill="1" applyAlignment="1">
      <alignment horizontal="center"/>
    </xf>
    <xf numFmtId="177" fontId="4" fillId="0" borderId="0" xfId="0" applyNumberFormat="1" applyFont="1" applyAlignment="1">
      <alignment horizontal="center"/>
    </xf>
    <xf numFmtId="177" fontId="4" fillId="0" borderId="0" xfId="1" applyNumberFormat="1" applyFont="1" applyFill="1" applyBorder="1" applyAlignment="1">
      <alignment horizontal="center"/>
    </xf>
    <xf numFmtId="177" fontId="9" fillId="4" borderId="8" xfId="1" applyNumberFormat="1" applyFont="1" applyFill="1" applyBorder="1" applyAlignment="1">
      <alignment horizontal="center" vertical="center"/>
    </xf>
    <xf numFmtId="177" fontId="9" fillId="4" borderId="9" xfId="1" applyNumberFormat="1" applyFont="1" applyFill="1" applyBorder="1" applyAlignment="1">
      <alignment horizontal="center" vertical="center"/>
    </xf>
    <xf numFmtId="177" fontId="7" fillId="0" borderId="9" xfId="1" applyNumberFormat="1" applyFont="1" applyFill="1" applyBorder="1" applyAlignment="1">
      <alignment horizontal="center" vertical="center" wrapText="1"/>
    </xf>
    <xf numFmtId="177" fontId="7" fillId="0" borderId="10" xfId="1" applyNumberFormat="1" applyFont="1" applyFill="1" applyBorder="1" applyAlignment="1">
      <alignment horizontal="center" vertical="center" wrapText="1"/>
    </xf>
    <xf numFmtId="177" fontId="7" fillId="0" borderId="0" xfId="1" applyNumberFormat="1" applyFont="1" applyFill="1" applyBorder="1" applyAlignment="1">
      <alignment horizontal="center" vertical="center" wrapText="1"/>
    </xf>
    <xf numFmtId="177" fontId="7" fillId="4" borderId="10" xfId="1" applyNumberFormat="1" applyFont="1" applyFill="1" applyBorder="1" applyAlignment="1">
      <alignment horizontal="center" vertical="center" wrapText="1"/>
    </xf>
    <xf numFmtId="177" fontId="7" fillId="0" borderId="0" xfId="1" applyNumberFormat="1" applyFont="1" applyFill="1" applyAlignment="1">
      <alignment horizontal="center" vertical="center" wrapText="1"/>
    </xf>
    <xf numFmtId="177" fontId="7" fillId="0" borderId="16" xfId="1" applyNumberFormat="1" applyFont="1" applyFill="1" applyBorder="1" applyAlignment="1">
      <alignment horizontal="center" vertical="center" wrapText="1"/>
    </xf>
    <xf numFmtId="177" fontId="9" fillId="4" borderId="8" xfId="1" applyNumberFormat="1" applyFont="1" applyFill="1" applyBorder="1" applyAlignment="1">
      <alignment horizontal="center" vertical="center" wrapText="1"/>
    </xf>
    <xf numFmtId="168" fontId="0" fillId="0" borderId="0" xfId="0" applyNumberFormat="1" applyAlignment="1">
      <alignment horizontal="right"/>
    </xf>
    <xf numFmtId="0" fontId="4" fillId="0" borderId="2" xfId="0" applyFont="1" applyBorder="1" applyAlignment="1">
      <alignment vertical="center"/>
    </xf>
    <xf numFmtId="0" fontId="0" fillId="0" borderId="0" xfId="0" quotePrefix="1"/>
    <xf numFmtId="176" fontId="4" fillId="7" borderId="0" xfId="0" applyNumberFormat="1" applyFont="1" applyFill="1" applyAlignment="1">
      <alignment vertical="center"/>
    </xf>
    <xf numFmtId="176" fontId="4" fillId="7" borderId="0" xfId="0" applyNumberFormat="1" applyFont="1" applyFill="1" applyAlignment="1">
      <alignment horizontal="center" vertical="center"/>
    </xf>
    <xf numFmtId="4" fontId="6" fillId="0" borderId="0" xfId="1" applyNumberFormat="1" applyFont="1" applyFill="1" applyAlignment="1">
      <alignment horizontal="center"/>
    </xf>
    <xf numFmtId="164" fontId="0" fillId="0" borderId="0" xfId="0" applyNumberFormat="1" applyAlignment="1">
      <alignment horizontal="right"/>
    </xf>
    <xf numFmtId="166" fontId="4" fillId="0" borderId="0" xfId="1" applyNumberFormat="1" applyFont="1" applyFill="1" applyAlignment="1">
      <alignment horizontal="center"/>
    </xf>
    <xf numFmtId="0" fontId="6" fillId="5" borderId="11" xfId="0" applyFont="1" applyFill="1" applyBorder="1" applyAlignment="1">
      <alignment vertical="center"/>
    </xf>
    <xf numFmtId="0" fontId="4" fillId="0" borderId="17" xfId="0" applyFont="1" applyBorder="1" applyAlignment="1">
      <alignment horizontal="left" vertical="center" indent="3"/>
    </xf>
    <xf numFmtId="0" fontId="4" fillId="0" borderId="17" xfId="0" applyFont="1" applyBorder="1" applyAlignment="1">
      <alignment horizontal="left" vertical="center"/>
    </xf>
    <xf numFmtId="0" fontId="4" fillId="0" borderId="0" xfId="0" applyFont="1" applyAlignment="1">
      <alignment horizontal="left" vertical="center" wrapText="1"/>
    </xf>
    <xf numFmtId="167" fontId="9" fillId="4" borderId="8" xfId="1" applyNumberFormat="1" applyFont="1" applyFill="1" applyBorder="1" applyAlignment="1">
      <alignment horizontal="left" vertical="center"/>
    </xf>
    <xf numFmtId="166" fontId="6" fillId="0" borderId="12" xfId="1" applyNumberFormat="1" applyFont="1" applyBorder="1"/>
    <xf numFmtId="166" fontId="4" fillId="0" borderId="0" xfId="1" applyNumberFormat="1" applyFont="1" applyBorder="1"/>
    <xf numFmtId="166" fontId="6" fillId="0" borderId="13" xfId="1" applyNumberFormat="1" applyFont="1" applyBorder="1"/>
    <xf numFmtId="166" fontId="6" fillId="0" borderId="13" xfId="0" applyNumberFormat="1" applyFont="1" applyBorder="1"/>
    <xf numFmtId="166" fontId="4" fillId="0" borderId="0" xfId="1" applyNumberFormat="1" applyFont="1"/>
    <xf numFmtId="166" fontId="6" fillId="0" borderId="0" xfId="1" applyNumberFormat="1" applyFont="1"/>
    <xf numFmtId="166" fontId="4" fillId="0" borderId="0" xfId="0" applyNumberFormat="1" applyFont="1"/>
    <xf numFmtId="178" fontId="6" fillId="0" borderId="13" xfId="1" applyNumberFormat="1" applyFont="1" applyBorder="1"/>
    <xf numFmtId="178" fontId="4" fillId="0" borderId="0" xfId="1" applyNumberFormat="1" applyFont="1"/>
    <xf numFmtId="178" fontId="6" fillId="0" borderId="0" xfId="1" applyNumberFormat="1" applyFont="1" applyFill="1"/>
    <xf numFmtId="166" fontId="6" fillId="0" borderId="13" xfId="1" applyNumberFormat="1" applyFont="1" applyBorder="1" applyAlignment="1">
      <alignment vertical="center"/>
    </xf>
    <xf numFmtId="166" fontId="4" fillId="0" borderId="0" xfId="1" applyNumberFormat="1" applyFont="1" applyBorder="1" applyAlignment="1">
      <alignment vertical="center"/>
    </xf>
    <xf numFmtId="166" fontId="4" fillId="0" borderId="0" xfId="1" applyNumberFormat="1" applyFont="1" applyFill="1" applyBorder="1" applyAlignment="1">
      <alignment vertical="center"/>
    </xf>
    <xf numFmtId="167" fontId="6" fillId="0" borderId="0" xfId="1" applyNumberFormat="1" applyFont="1" applyFill="1" applyBorder="1" applyAlignment="1">
      <alignment horizontal="center" vertical="center"/>
    </xf>
    <xf numFmtId="4" fontId="2" fillId="0" borderId="0" xfId="0" applyNumberFormat="1" applyFont="1"/>
    <xf numFmtId="166" fontId="6" fillId="0" borderId="0" xfId="1" applyNumberFormat="1" applyFont="1" applyBorder="1" applyAlignment="1">
      <alignment vertical="center"/>
    </xf>
    <xf numFmtId="179" fontId="0" fillId="0" borderId="0" xfId="0" applyNumberFormat="1" applyAlignment="1">
      <alignment horizontal="center"/>
    </xf>
    <xf numFmtId="179" fontId="2" fillId="0" borderId="0" xfId="0" applyNumberFormat="1" applyFont="1" applyAlignment="1">
      <alignment horizontal="center"/>
    </xf>
    <xf numFmtId="0" fontId="4" fillId="0" borderId="0" xfId="0" applyFont="1" applyAlignment="1">
      <alignment horizontal="left" wrapText="1"/>
    </xf>
  </cellXfs>
  <cellStyles count="4">
    <cellStyle name="Comma 2" xfId="3" xr:uid="{C488013D-9C09-42B9-A356-681095C11205}"/>
    <cellStyle name="Normal" xfId="0" builtinId="0"/>
    <cellStyle name="Porcentagem" xfId="2" builtinId="5"/>
    <cellStyle name="Vírgula" xfId="1" builtinId="3"/>
  </cellStyles>
  <dxfs count="0"/>
  <tableStyles count="0" defaultTableStyle="TableStyleMedium2" defaultPivotStyle="PivotStyleLight16"/>
  <colors>
    <mruColors>
      <color rgb="FF99FF66"/>
      <color rgb="FF62F1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IFRS-16 Ajustes'!A1"/><Relationship Id="rId3" Type="http://schemas.openxmlformats.org/officeDocument/2006/relationships/hyperlink" Target="#'P&amp;L per Region'!A1"/><Relationship Id="rId7" Type="http://schemas.openxmlformats.org/officeDocument/2006/relationships/hyperlink" Target="#Capex!A1"/><Relationship Id="rId2" Type="http://schemas.openxmlformats.org/officeDocument/2006/relationships/hyperlink" Target="#'Cap Structure'!A1"/><Relationship Id="rId1" Type="http://schemas.openxmlformats.org/officeDocument/2006/relationships/image" Target="../media/image1.jpg"/><Relationship Id="rId6" Type="http://schemas.openxmlformats.org/officeDocument/2006/relationships/hyperlink" Target="#'Balance Sheet'!A1"/><Relationship Id="rId11" Type="http://schemas.openxmlformats.org/officeDocument/2006/relationships/hyperlink" Target="#'Operat. Indic.'!A1"/><Relationship Id="rId5" Type="http://schemas.openxmlformats.org/officeDocument/2006/relationships/hyperlink" Target="#'Accounting P&amp;L'!A1"/><Relationship Id="rId10" Type="http://schemas.openxmlformats.org/officeDocument/2006/relationships/hyperlink" Target="#'P&amp;L ex IFRS-16'!A1"/><Relationship Id="rId4" Type="http://schemas.openxmlformats.org/officeDocument/2006/relationships/hyperlink" Target="#'Indic. Operac. '!A1"/><Relationship Id="rId9" Type="http://schemas.openxmlformats.org/officeDocument/2006/relationships/hyperlink" Target="#'Net Sales'!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23</xdr:col>
      <xdr:colOff>81643</xdr:colOff>
      <xdr:row>23</xdr:row>
      <xdr:rowOff>0</xdr:rowOff>
    </xdr:to>
    <xdr:pic>
      <xdr:nvPicPr>
        <xdr:cNvPr id="102" name="Picture 11">
          <a:extLst>
            <a:ext uri="{FF2B5EF4-FFF2-40B4-BE49-F238E27FC236}">
              <a16:creationId xmlns:a16="http://schemas.microsoft.com/office/drawing/2014/main" id="{2839DFC1-EBB2-F350-461D-AF00B6D836A2}"/>
            </a:ext>
          </a:extLst>
        </xdr:cNvPr>
        <xdr:cNvPicPr>
          <a:picLocks noChangeAspect="1"/>
        </xdr:cNvPicPr>
      </xdr:nvPicPr>
      <xdr:blipFill rotWithShape="1">
        <a:blip xmlns:r="http://schemas.openxmlformats.org/officeDocument/2006/relationships" r:embed="rId1"/>
        <a:srcRect t="4566"/>
        <a:stretch/>
      </xdr:blipFill>
      <xdr:spPr>
        <a:xfrm>
          <a:off x="0" y="0"/>
          <a:ext cx="14199810" cy="4381500"/>
        </a:xfrm>
        <a:prstGeom prst="rect">
          <a:avLst/>
        </a:prstGeom>
      </xdr:spPr>
    </xdr:pic>
    <xdr:clientData/>
  </xdr:twoCellAnchor>
  <xdr:twoCellAnchor>
    <xdr:from>
      <xdr:col>0</xdr:col>
      <xdr:colOff>0</xdr:colOff>
      <xdr:row>19</xdr:row>
      <xdr:rowOff>12700</xdr:rowOff>
    </xdr:from>
    <xdr:to>
      <xdr:col>24</xdr:col>
      <xdr:colOff>0</xdr:colOff>
      <xdr:row>23</xdr:row>
      <xdr:rowOff>0</xdr:rowOff>
    </xdr:to>
    <xdr:sp macro="" textlink="">
      <xdr:nvSpPr>
        <xdr:cNvPr id="3" name="Retângulo 2">
          <a:extLst>
            <a:ext uri="{FF2B5EF4-FFF2-40B4-BE49-F238E27FC236}">
              <a16:creationId xmlns:a16="http://schemas.microsoft.com/office/drawing/2014/main" id="{FD8DD401-D5B2-4E93-B78D-E51AA7456598}"/>
            </a:ext>
          </a:extLst>
        </xdr:cNvPr>
        <xdr:cNvSpPr/>
      </xdr:nvSpPr>
      <xdr:spPr>
        <a:xfrm>
          <a:off x="0" y="3632200"/>
          <a:ext cx="14178643" cy="74930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oneCellAnchor>
    <xdr:from>
      <xdr:col>0</xdr:col>
      <xdr:colOff>0</xdr:colOff>
      <xdr:row>18</xdr:row>
      <xdr:rowOff>152400</xdr:rowOff>
    </xdr:from>
    <xdr:ext cx="10869083" cy="800100"/>
    <xdr:sp macro="" textlink="">
      <xdr:nvSpPr>
        <xdr:cNvPr id="4" name="CaixaDeTexto 3">
          <a:extLst>
            <a:ext uri="{FF2B5EF4-FFF2-40B4-BE49-F238E27FC236}">
              <a16:creationId xmlns:a16="http://schemas.microsoft.com/office/drawing/2014/main" id="{3D3B9A22-3D72-4FF9-A560-19F694F3CA1E}"/>
            </a:ext>
          </a:extLst>
        </xdr:cNvPr>
        <xdr:cNvSpPr txBox="1"/>
      </xdr:nvSpPr>
      <xdr:spPr>
        <a:xfrm>
          <a:off x="0" y="3581400"/>
          <a:ext cx="10869083" cy="800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pt-BR" sz="1100" b="1">
              <a:solidFill>
                <a:schemeClr val="tx1"/>
              </a:solidFill>
            </a:rPr>
            <a:t>André Pezeta, CFO 				</a:t>
          </a:r>
        </a:p>
        <a:p>
          <a:r>
            <a:rPr lang="pt-BR" sz="1100" b="1">
              <a:solidFill>
                <a:schemeClr val="tx1"/>
              </a:solidFill>
            </a:rPr>
            <a:t>José Luís Rizzardo</a:t>
          </a:r>
          <a:r>
            <a:rPr lang="pt-BR" sz="1100" b="1" baseline="0">
              <a:solidFill>
                <a:schemeClr val="tx1"/>
              </a:solidFill>
            </a:rPr>
            <a:t>, </a:t>
          </a:r>
          <a:r>
            <a:rPr lang="pt-BR" sz="1100" b="1" baseline="0">
              <a:solidFill>
                <a:schemeClr val="tx1"/>
              </a:solidFill>
              <a:effectLst/>
              <a:latin typeface="+mn-lt"/>
              <a:ea typeface="+mn-ea"/>
              <a:cs typeface="+mn-cs"/>
            </a:rPr>
            <a:t>Investor Relations and M&amp;A Director</a:t>
          </a:r>
          <a:br>
            <a:rPr lang="pt-BR" sz="1100" b="1" baseline="0">
              <a:solidFill>
                <a:schemeClr val="tx1"/>
              </a:solidFill>
            </a:rPr>
          </a:br>
          <a:r>
            <a:rPr lang="pt-BR" sz="1100" b="1" baseline="0">
              <a:solidFill>
                <a:schemeClr val="tx1"/>
              </a:solidFill>
            </a:rPr>
            <a:t>e-mail: ri@smartfit.com.br			                      </a:t>
          </a:r>
        </a:p>
      </xdr:txBody>
    </xdr:sp>
    <xdr:clientData/>
  </xdr:oneCellAnchor>
  <xdr:oneCellAnchor>
    <xdr:from>
      <xdr:col>8</xdr:col>
      <xdr:colOff>117103</xdr:colOff>
      <xdr:row>15</xdr:row>
      <xdr:rowOff>104775</xdr:rowOff>
    </xdr:from>
    <xdr:ext cx="2343147" cy="436786"/>
    <xdr:sp macro="" textlink="">
      <xdr:nvSpPr>
        <xdr:cNvPr id="13" name="CaixaDeTexto 12">
          <a:hlinkClick xmlns:r="http://schemas.openxmlformats.org/officeDocument/2006/relationships" r:id="rId2"/>
          <a:extLst>
            <a:ext uri="{FF2B5EF4-FFF2-40B4-BE49-F238E27FC236}">
              <a16:creationId xmlns:a16="http://schemas.microsoft.com/office/drawing/2014/main" id="{F84ED372-95AA-49B0-806E-F6C887E6704F}"/>
            </a:ext>
          </a:extLst>
        </xdr:cNvPr>
        <xdr:cNvSpPr txBox="1"/>
      </xdr:nvSpPr>
      <xdr:spPr>
        <a:xfrm>
          <a:off x="4993903" y="2962275"/>
          <a:ext cx="2343147"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Estrutura de</a:t>
          </a:r>
          <a:r>
            <a:rPr lang="pt-BR" sz="1100" b="1" baseline="0">
              <a:solidFill>
                <a:schemeClr val="tx1"/>
              </a:solidFill>
            </a:rPr>
            <a:t> Capital</a:t>
          </a:r>
          <a:r>
            <a:rPr lang="pt-BR" sz="1100" b="1">
              <a:solidFill>
                <a:schemeClr val="tx1"/>
              </a:solidFill>
            </a:rPr>
            <a:t> | </a:t>
          </a:r>
        </a:p>
        <a:p>
          <a:pPr algn="ctr"/>
          <a:r>
            <a:rPr lang="pt-BR" sz="1100" b="1">
              <a:solidFill>
                <a:schemeClr val="tx1"/>
              </a:solidFill>
            </a:rPr>
            <a:t>Capital Structure</a:t>
          </a:r>
        </a:p>
      </xdr:txBody>
    </xdr:sp>
    <xdr:clientData/>
  </xdr:oneCellAnchor>
  <xdr:oneCellAnchor>
    <xdr:from>
      <xdr:col>9</xdr:col>
      <xdr:colOff>197825</xdr:colOff>
      <xdr:row>12</xdr:row>
      <xdr:rowOff>16142</xdr:rowOff>
    </xdr:from>
    <xdr:ext cx="2333622" cy="436786"/>
    <xdr:sp macro="" textlink="">
      <xdr:nvSpPr>
        <xdr:cNvPr id="68" name="CaixaDeTexto 67">
          <a:hlinkClick xmlns:r="http://schemas.openxmlformats.org/officeDocument/2006/relationships" r:id="rId3"/>
          <a:extLst>
            <a:ext uri="{FF2B5EF4-FFF2-40B4-BE49-F238E27FC236}">
              <a16:creationId xmlns:a16="http://schemas.microsoft.com/office/drawing/2014/main" id="{1B6088E9-4C40-1C98-2675-FACF3E5C9CDC}"/>
            </a:ext>
          </a:extLst>
        </xdr:cNvPr>
        <xdr:cNvSpPr txBox="1"/>
      </xdr:nvSpPr>
      <xdr:spPr>
        <a:xfrm>
          <a:off x="5684225" y="2302142"/>
          <a:ext cx="2333622"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DRE por região |</a:t>
          </a:r>
          <a:endParaRPr lang="pt-BR" sz="1100" b="1" baseline="0">
            <a:solidFill>
              <a:schemeClr val="tx1"/>
            </a:solidFill>
          </a:endParaRPr>
        </a:p>
        <a:p>
          <a:pPr algn="ctr"/>
          <a:r>
            <a:rPr lang="pt-BR" sz="1100" b="1" baseline="0">
              <a:solidFill>
                <a:schemeClr val="tx1"/>
              </a:solidFill>
            </a:rPr>
            <a:t>P&amp;L per region</a:t>
          </a:r>
          <a:endParaRPr lang="pt-BR" sz="1100" b="1">
            <a:solidFill>
              <a:schemeClr val="tx1"/>
            </a:solidFill>
          </a:endParaRPr>
        </a:p>
      </xdr:txBody>
    </xdr:sp>
    <xdr:clientData/>
  </xdr:oneCellAnchor>
  <xdr:oneCellAnchor>
    <xdr:from>
      <xdr:col>1</xdr:col>
      <xdr:colOff>244478</xdr:colOff>
      <xdr:row>12</xdr:row>
      <xdr:rowOff>16461</xdr:rowOff>
    </xdr:from>
    <xdr:ext cx="2295522" cy="436786"/>
    <xdr:sp macro="" textlink="">
      <xdr:nvSpPr>
        <xdr:cNvPr id="71" name="CaixaDeTexto 70">
          <a:hlinkClick xmlns:r="http://schemas.openxmlformats.org/officeDocument/2006/relationships" r:id="rId4"/>
          <a:extLst>
            <a:ext uri="{FF2B5EF4-FFF2-40B4-BE49-F238E27FC236}">
              <a16:creationId xmlns:a16="http://schemas.microsoft.com/office/drawing/2014/main" id="{B3D84D90-261C-3974-4BDF-86850A855A35}"/>
            </a:ext>
          </a:extLst>
        </xdr:cNvPr>
        <xdr:cNvSpPr txBox="1"/>
      </xdr:nvSpPr>
      <xdr:spPr>
        <a:xfrm>
          <a:off x="849596" y="2302461"/>
          <a:ext cx="2295522" cy="436786"/>
        </a:xfrm>
        <a:prstGeom prst="rect">
          <a:avLst/>
        </a:prstGeom>
        <a:solidFill>
          <a:srgbClr val="FFC000"/>
        </a:solidFill>
        <a:effectLst>
          <a:softEdge rad="2540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Indicadores</a:t>
          </a:r>
          <a:r>
            <a:rPr lang="pt-BR" sz="1100" b="1" baseline="0">
              <a:solidFill>
                <a:schemeClr val="tx1"/>
              </a:solidFill>
            </a:rPr>
            <a:t> Operacionais | </a:t>
          </a:r>
        </a:p>
        <a:p>
          <a:pPr algn="ctr"/>
          <a:r>
            <a:rPr lang="pt-BR" sz="1100" b="1" baseline="0">
              <a:solidFill>
                <a:schemeClr val="tx1"/>
              </a:solidFill>
            </a:rPr>
            <a:t>Operating Indicators</a:t>
          </a:r>
          <a:endParaRPr lang="pt-BR" sz="1100" b="1">
            <a:solidFill>
              <a:schemeClr val="tx1"/>
            </a:solidFill>
          </a:endParaRPr>
        </a:p>
      </xdr:txBody>
    </xdr:sp>
    <xdr:clientData/>
  </xdr:oneCellAnchor>
  <xdr:oneCellAnchor>
    <xdr:from>
      <xdr:col>17</xdr:col>
      <xdr:colOff>189009</xdr:colOff>
      <xdr:row>12</xdr:row>
      <xdr:rowOff>16142</xdr:rowOff>
    </xdr:from>
    <xdr:ext cx="2362197" cy="436786"/>
    <xdr:sp macro="" textlink="">
      <xdr:nvSpPr>
        <xdr:cNvPr id="74" name="CaixaDeTexto 73">
          <a:hlinkClick xmlns:r="http://schemas.openxmlformats.org/officeDocument/2006/relationships" r:id="rId5"/>
          <a:extLst>
            <a:ext uri="{FF2B5EF4-FFF2-40B4-BE49-F238E27FC236}">
              <a16:creationId xmlns:a16="http://schemas.microsoft.com/office/drawing/2014/main" id="{9078DE88-0B6A-283C-9F23-D7A0C6B935FA}"/>
            </a:ext>
          </a:extLst>
        </xdr:cNvPr>
        <xdr:cNvSpPr txBox="1"/>
      </xdr:nvSpPr>
      <xdr:spPr>
        <a:xfrm>
          <a:off x="10552209" y="2302142"/>
          <a:ext cx="2362197"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DRE Contábil</a:t>
          </a:r>
          <a:r>
            <a:rPr lang="pt-BR" sz="1100" b="1" baseline="0">
              <a:solidFill>
                <a:schemeClr val="tx1"/>
              </a:solidFill>
            </a:rPr>
            <a:t> </a:t>
          </a:r>
          <a:r>
            <a:rPr lang="pt-BR" sz="1100" b="1">
              <a:solidFill>
                <a:schemeClr val="tx1"/>
              </a:solidFill>
            </a:rPr>
            <a:t>|</a:t>
          </a:r>
        </a:p>
        <a:p>
          <a:pPr algn="ctr"/>
          <a:r>
            <a:rPr lang="pt-BR" sz="1100" b="1">
              <a:solidFill>
                <a:schemeClr val="tx1"/>
              </a:solidFill>
            </a:rPr>
            <a:t>Accounting P&amp;L</a:t>
          </a:r>
        </a:p>
      </xdr:txBody>
    </xdr:sp>
    <xdr:clientData/>
  </xdr:oneCellAnchor>
  <xdr:oneCellAnchor>
    <xdr:from>
      <xdr:col>4</xdr:col>
      <xdr:colOff>130177</xdr:colOff>
      <xdr:row>15</xdr:row>
      <xdr:rowOff>104775</xdr:rowOff>
    </xdr:from>
    <xdr:ext cx="2343147" cy="436786"/>
    <xdr:sp macro="" textlink="">
      <xdr:nvSpPr>
        <xdr:cNvPr id="82" name="CaixaDeTexto 81">
          <a:hlinkClick xmlns:r="http://schemas.openxmlformats.org/officeDocument/2006/relationships" r:id="rId6"/>
          <a:extLst>
            <a:ext uri="{FF2B5EF4-FFF2-40B4-BE49-F238E27FC236}">
              <a16:creationId xmlns:a16="http://schemas.microsoft.com/office/drawing/2014/main" id="{24552BAA-9F15-D59B-7FC7-47819F72DAD1}"/>
            </a:ext>
          </a:extLst>
        </xdr:cNvPr>
        <xdr:cNvSpPr txBox="1"/>
      </xdr:nvSpPr>
      <xdr:spPr>
        <a:xfrm>
          <a:off x="2568577" y="2962275"/>
          <a:ext cx="2343147"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Balanço Patrimonial | </a:t>
          </a:r>
        </a:p>
        <a:p>
          <a:pPr algn="ctr"/>
          <a:r>
            <a:rPr lang="pt-BR" sz="1100" b="1">
              <a:solidFill>
                <a:schemeClr val="tx1"/>
              </a:solidFill>
            </a:rPr>
            <a:t>Balance Sheet</a:t>
          </a:r>
        </a:p>
      </xdr:txBody>
    </xdr:sp>
    <xdr:clientData/>
  </xdr:oneCellAnchor>
  <xdr:oneCellAnchor>
    <xdr:from>
      <xdr:col>12</xdr:col>
      <xdr:colOff>104029</xdr:colOff>
      <xdr:row>15</xdr:row>
      <xdr:rowOff>106974</xdr:rowOff>
    </xdr:from>
    <xdr:ext cx="2343147" cy="434587"/>
    <xdr:sp macro="" textlink="">
      <xdr:nvSpPr>
        <xdr:cNvPr id="85" name="CaixaDeTexto 84">
          <a:hlinkClick xmlns:r="http://schemas.openxmlformats.org/officeDocument/2006/relationships" r:id="rId7"/>
          <a:extLst>
            <a:ext uri="{FF2B5EF4-FFF2-40B4-BE49-F238E27FC236}">
              <a16:creationId xmlns:a16="http://schemas.microsoft.com/office/drawing/2014/main" id="{F35D9633-7BE4-641E-3D75-58B84A7F121A}"/>
            </a:ext>
          </a:extLst>
        </xdr:cNvPr>
        <xdr:cNvSpPr txBox="1"/>
      </xdr:nvSpPr>
      <xdr:spPr>
        <a:xfrm>
          <a:off x="7419229" y="2964474"/>
          <a:ext cx="2343147" cy="434587"/>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pt-BR" sz="1100" b="1">
              <a:solidFill>
                <a:schemeClr val="tx1"/>
              </a:solidFill>
            </a:rPr>
            <a:t>Capex</a:t>
          </a:r>
        </a:p>
      </xdr:txBody>
    </xdr:sp>
    <xdr:clientData/>
  </xdr:oneCellAnchor>
  <xdr:oneCellAnchor>
    <xdr:from>
      <xdr:col>16</xdr:col>
      <xdr:colOff>90954</xdr:colOff>
      <xdr:row>15</xdr:row>
      <xdr:rowOff>104775</xdr:rowOff>
    </xdr:from>
    <xdr:ext cx="2343147" cy="436786"/>
    <xdr:sp macro="" textlink="">
      <xdr:nvSpPr>
        <xdr:cNvPr id="86" name="CaixaDeTexto 85">
          <a:hlinkClick xmlns:r="http://schemas.openxmlformats.org/officeDocument/2006/relationships" r:id="rId8"/>
          <a:extLst>
            <a:ext uri="{FF2B5EF4-FFF2-40B4-BE49-F238E27FC236}">
              <a16:creationId xmlns:a16="http://schemas.microsoft.com/office/drawing/2014/main" id="{5181ED68-0C4D-C5FA-9153-895FF66C84E4}"/>
            </a:ext>
          </a:extLst>
        </xdr:cNvPr>
        <xdr:cNvSpPr txBox="1"/>
      </xdr:nvSpPr>
      <xdr:spPr>
        <a:xfrm>
          <a:off x="9844554" y="2962275"/>
          <a:ext cx="2343147"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IFRS-16</a:t>
          </a:r>
          <a:r>
            <a:rPr lang="pt-BR" sz="1100" b="1" baseline="0">
              <a:solidFill>
                <a:schemeClr val="tx1"/>
              </a:solidFill>
            </a:rPr>
            <a:t> Ajustes |</a:t>
          </a:r>
        </a:p>
        <a:p>
          <a:pPr algn="ctr"/>
          <a:r>
            <a:rPr lang="pt-BR" sz="1100" b="1">
              <a:solidFill>
                <a:schemeClr val="tx1"/>
              </a:solidFill>
            </a:rPr>
            <a:t>Adjustments</a:t>
          </a:r>
        </a:p>
      </xdr:txBody>
    </xdr:sp>
    <xdr:clientData/>
  </xdr:oneCellAnchor>
  <xdr:oneCellAnchor>
    <xdr:from>
      <xdr:col>5</xdr:col>
      <xdr:colOff>217904</xdr:colOff>
      <xdr:row>12</xdr:row>
      <xdr:rowOff>16142</xdr:rowOff>
    </xdr:from>
    <xdr:ext cx="2314572" cy="436786"/>
    <xdr:sp macro="" textlink="">
      <xdr:nvSpPr>
        <xdr:cNvPr id="87" name="CaixaDeTexto 86">
          <a:hlinkClick xmlns:r="http://schemas.openxmlformats.org/officeDocument/2006/relationships" r:id="rId9"/>
          <a:extLst>
            <a:ext uri="{FF2B5EF4-FFF2-40B4-BE49-F238E27FC236}">
              <a16:creationId xmlns:a16="http://schemas.microsoft.com/office/drawing/2014/main" id="{4124A67D-34D1-3F86-839A-DF5F3066629B}"/>
            </a:ext>
          </a:extLst>
        </xdr:cNvPr>
        <xdr:cNvSpPr txBox="1"/>
      </xdr:nvSpPr>
      <xdr:spPr>
        <a:xfrm>
          <a:off x="3265904" y="2302142"/>
          <a:ext cx="2314572"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baseline="0">
              <a:solidFill>
                <a:schemeClr val="tx1"/>
              </a:solidFill>
            </a:rPr>
            <a:t>Receita Liquida |</a:t>
          </a:r>
        </a:p>
        <a:p>
          <a:pPr algn="ctr"/>
          <a:r>
            <a:rPr lang="pt-BR" sz="1100" b="1" baseline="0">
              <a:solidFill>
                <a:schemeClr val="tx1"/>
              </a:solidFill>
            </a:rPr>
            <a:t>Net Sales</a:t>
          </a:r>
          <a:endParaRPr lang="pt-BR" sz="1100" b="1">
            <a:solidFill>
              <a:schemeClr val="tx1"/>
            </a:solidFill>
          </a:endParaRPr>
        </a:p>
      </xdr:txBody>
    </xdr:sp>
    <xdr:clientData/>
  </xdr:oneCellAnchor>
  <xdr:oneCellAnchor>
    <xdr:from>
      <xdr:col>13</xdr:col>
      <xdr:colOff>195363</xdr:colOff>
      <xdr:row>12</xdr:row>
      <xdr:rowOff>16142</xdr:rowOff>
    </xdr:from>
    <xdr:ext cx="2362197" cy="436786"/>
    <xdr:sp macro="" textlink="">
      <xdr:nvSpPr>
        <xdr:cNvPr id="92" name="CaixaDeTexto 91">
          <a:hlinkClick xmlns:r="http://schemas.openxmlformats.org/officeDocument/2006/relationships" r:id="rId10"/>
          <a:extLst>
            <a:ext uri="{FF2B5EF4-FFF2-40B4-BE49-F238E27FC236}">
              <a16:creationId xmlns:a16="http://schemas.microsoft.com/office/drawing/2014/main" id="{FFA7AF82-E449-4AB7-AEE5-53A2CFB9C22A}"/>
            </a:ext>
          </a:extLst>
        </xdr:cNvPr>
        <xdr:cNvSpPr txBox="1"/>
      </xdr:nvSpPr>
      <xdr:spPr>
        <a:xfrm>
          <a:off x="8120163" y="2302142"/>
          <a:ext cx="2362197"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DRE ex-IFRS-16</a:t>
          </a:r>
          <a:r>
            <a:rPr lang="pt-BR" sz="1100" b="1" baseline="0">
              <a:solidFill>
                <a:schemeClr val="tx1"/>
              </a:solidFill>
            </a:rPr>
            <a:t> </a:t>
          </a:r>
          <a:r>
            <a:rPr lang="pt-BR" sz="1100" b="1">
              <a:solidFill>
                <a:schemeClr val="tx1"/>
              </a:solidFill>
            </a:rPr>
            <a:t>|</a:t>
          </a:r>
        </a:p>
        <a:p>
          <a:pPr algn="ctr"/>
          <a:r>
            <a:rPr lang="pt-BR" sz="1100" b="1">
              <a:solidFill>
                <a:schemeClr val="tx1"/>
              </a:solidFill>
            </a:rPr>
            <a:t>P&amp;L ex IFRS-16</a:t>
          </a:r>
        </a:p>
      </xdr:txBody>
    </xdr:sp>
    <xdr:clientData/>
  </xdr:oneCellAnchor>
  <xdr:oneCellAnchor>
    <xdr:from>
      <xdr:col>1</xdr:col>
      <xdr:colOff>251282</xdr:colOff>
      <xdr:row>12</xdr:row>
      <xdr:rowOff>16142</xdr:rowOff>
    </xdr:from>
    <xdr:ext cx="2295522" cy="436786"/>
    <xdr:sp macro="" textlink="">
      <xdr:nvSpPr>
        <xdr:cNvPr id="93" name="CaixaDeTexto 92">
          <a:hlinkClick xmlns:r="http://schemas.openxmlformats.org/officeDocument/2006/relationships" r:id="rId11"/>
          <a:extLst>
            <a:ext uri="{FF2B5EF4-FFF2-40B4-BE49-F238E27FC236}">
              <a16:creationId xmlns:a16="http://schemas.microsoft.com/office/drawing/2014/main" id="{2E5C6EE5-B3C7-A025-253C-8D7743970C7C}"/>
            </a:ext>
          </a:extLst>
        </xdr:cNvPr>
        <xdr:cNvSpPr txBox="1"/>
      </xdr:nvSpPr>
      <xdr:spPr>
        <a:xfrm>
          <a:off x="860882" y="2302142"/>
          <a:ext cx="2295522"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Indicadores</a:t>
          </a:r>
          <a:r>
            <a:rPr lang="pt-BR" sz="1100" b="1" baseline="0">
              <a:solidFill>
                <a:schemeClr val="tx1"/>
              </a:solidFill>
            </a:rPr>
            <a:t> Operacionais | </a:t>
          </a:r>
        </a:p>
        <a:p>
          <a:pPr algn="ctr"/>
          <a:r>
            <a:rPr lang="pt-BR" sz="1100" b="1" baseline="0">
              <a:solidFill>
                <a:schemeClr val="tx1"/>
              </a:solidFill>
            </a:rPr>
            <a:t>Operating Indicators</a:t>
          </a:r>
          <a:endParaRPr lang="pt-BR" sz="1100" b="1">
            <a:solidFill>
              <a:schemeClr val="tx1"/>
            </a:solidFill>
          </a:endParaRPr>
        </a:p>
      </xdr:txBody>
    </xdr:sp>
    <xdr:clientData/>
  </xdr:one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EF98F-E38F-4388-94F9-21533B4B2374}">
  <sheetPr codeName="Sheet1"/>
  <dimension ref="A1:X23"/>
  <sheetViews>
    <sheetView tabSelected="1" view="pageBreakPreview" zoomScaleNormal="80" zoomScaleSheetLayoutView="100" workbookViewId="0">
      <selection activeCell="I8" sqref="I8"/>
    </sheetView>
  </sheetViews>
  <sheetFormatPr defaultColWidth="0" defaultRowHeight="15" zeroHeight="1" x14ac:dyDescent="0.25"/>
  <cols>
    <col min="1" max="23" width="9.140625" customWidth="1"/>
    <col min="24" max="24" width="1.42578125" customWidth="1"/>
    <col min="25" max="16384" width="9.140625" hidden="1"/>
  </cols>
  <sheetData>
    <row r="1" spans="12:24" x14ac:dyDescent="0.25"/>
    <row r="2" spans="12:24" x14ac:dyDescent="0.25"/>
    <row r="3" spans="12:24" x14ac:dyDescent="0.25"/>
    <row r="4" spans="12:24" x14ac:dyDescent="0.25"/>
    <row r="5" spans="12:24" x14ac:dyDescent="0.25">
      <c r="X5" s="202" t="s">
        <v>6</v>
      </c>
    </row>
    <row r="6" spans="12:24" x14ac:dyDescent="0.25">
      <c r="L6" s="202" t="s">
        <v>6</v>
      </c>
    </row>
    <row r="7" spans="12:24" x14ac:dyDescent="0.25"/>
    <row r="8" spans="12:24" x14ac:dyDescent="0.25"/>
    <row r="9" spans="12:24" x14ac:dyDescent="0.25"/>
    <row r="10" spans="12:24" x14ac:dyDescent="0.25"/>
    <row r="11" spans="12:24" x14ac:dyDescent="0.25"/>
    <row r="12" spans="12:24" x14ac:dyDescent="0.25"/>
    <row r="13" spans="12:24" x14ac:dyDescent="0.25"/>
    <row r="14" spans="12:24" x14ac:dyDescent="0.25"/>
    <row r="15" spans="12:24" x14ac:dyDescent="0.25"/>
    <row r="16" spans="12:24" x14ac:dyDescent="0.25"/>
    <row r="17" x14ac:dyDescent="0.25"/>
    <row r="18" x14ac:dyDescent="0.25"/>
    <row r="19" x14ac:dyDescent="0.25"/>
    <row r="20" x14ac:dyDescent="0.25"/>
    <row r="21" x14ac:dyDescent="0.25"/>
    <row r="22" x14ac:dyDescent="0.25"/>
    <row r="23" x14ac:dyDescent="0.25"/>
  </sheetData>
  <pageMargins left="0.511811024" right="0.511811024" top="0.78740157499999996" bottom="0.78740157499999996" header="0.31496062000000002" footer="0.31496062000000002"/>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583FE-4888-4BA0-9BD3-A4C64D58054F}">
  <sheetPr codeName="Sheet17"/>
  <dimension ref="A1:AK232"/>
  <sheetViews>
    <sheetView showGridLines="0" zoomScaleNormal="100" workbookViewId="0">
      <pane xSplit="1" ySplit="1" topLeftCell="W2" activePane="bottomRight" state="frozen"/>
      <selection activeCell="AE3" sqref="AE1:AE1048576"/>
      <selection pane="topRight" activeCell="AE3" sqref="AE1:AE1048576"/>
      <selection pane="bottomLeft" activeCell="AE3" sqref="AE1:AE1048576"/>
      <selection pane="bottomRight" activeCell="AK47" sqref="AK47"/>
    </sheetView>
  </sheetViews>
  <sheetFormatPr defaultColWidth="9.140625" defaultRowHeight="15" x14ac:dyDescent="0.25"/>
  <cols>
    <col min="1" max="1" width="52.42578125" style="51" bestFit="1" customWidth="1"/>
    <col min="2" max="5" width="8.7109375" style="51" customWidth="1"/>
    <col min="6" max="9" width="9.140625" style="51"/>
    <col min="10" max="29" width="8.7109375" style="51" customWidth="1"/>
    <col min="30" max="30" width="5.140625" customWidth="1"/>
    <col min="31" max="37" width="9.28515625" style="51" customWidth="1"/>
    <col min="38" max="16384" width="9.140625" style="51"/>
  </cols>
  <sheetData>
    <row r="1" spans="1:37" s="52" customFormat="1" ht="30" customHeight="1" thickBot="1" x14ac:dyDescent="0.3">
      <c r="A1" s="91" t="s">
        <v>141</v>
      </c>
      <c r="B1" s="18" t="s">
        <v>10</v>
      </c>
      <c r="C1" s="18" t="s">
        <v>11</v>
      </c>
      <c r="D1" s="18" t="s">
        <v>12</v>
      </c>
      <c r="E1" s="18" t="s">
        <v>13</v>
      </c>
      <c r="F1" s="18" t="s">
        <v>14</v>
      </c>
      <c r="G1" s="18" t="s">
        <v>15</v>
      </c>
      <c r="H1" s="18" t="s">
        <v>16</v>
      </c>
      <c r="I1" s="18" t="s">
        <v>17</v>
      </c>
      <c r="J1" s="18" t="s">
        <v>18</v>
      </c>
      <c r="K1" s="18" t="s">
        <v>19</v>
      </c>
      <c r="L1" s="18" t="s">
        <v>20</v>
      </c>
      <c r="M1" s="18" t="s">
        <v>21</v>
      </c>
      <c r="N1" s="18" t="s">
        <v>22</v>
      </c>
      <c r="O1" s="18" t="s">
        <v>23</v>
      </c>
      <c r="P1" s="18" t="s">
        <v>24</v>
      </c>
      <c r="Q1" s="18" t="s">
        <v>25</v>
      </c>
      <c r="R1" s="18" t="s">
        <v>26</v>
      </c>
      <c r="S1" s="18" t="s">
        <v>27</v>
      </c>
      <c r="T1" s="18" t="s">
        <v>28</v>
      </c>
      <c r="U1" s="18" t="s">
        <v>29</v>
      </c>
      <c r="V1" s="18" t="s">
        <v>30</v>
      </c>
      <c r="W1" s="18" t="s">
        <v>155</v>
      </c>
      <c r="X1" s="18" t="s">
        <v>161</v>
      </c>
      <c r="Y1" s="18" t="s">
        <v>164</v>
      </c>
      <c r="Z1" s="18" t="s">
        <v>165</v>
      </c>
      <c r="AA1" s="18" t="s">
        <v>166</v>
      </c>
      <c r="AB1" s="18" t="s">
        <v>195</v>
      </c>
      <c r="AC1" s="18" t="s">
        <v>196</v>
      </c>
      <c r="AD1" s="74"/>
      <c r="AE1" s="18">
        <v>2018</v>
      </c>
      <c r="AF1" s="18">
        <v>2019</v>
      </c>
      <c r="AG1" s="18">
        <v>2020</v>
      </c>
      <c r="AH1" s="18">
        <v>2021</v>
      </c>
      <c r="AI1" s="18">
        <v>2022</v>
      </c>
      <c r="AJ1" s="18">
        <v>2023</v>
      </c>
      <c r="AK1" s="18">
        <v>2024</v>
      </c>
    </row>
    <row r="2" spans="1:37" ht="6.75" customHeight="1" thickTop="1" x14ac:dyDescent="0.25">
      <c r="A2" s="50"/>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166"/>
      <c r="AE2" s="69"/>
      <c r="AF2" s="69"/>
      <c r="AG2" s="69"/>
      <c r="AH2" s="69"/>
      <c r="AI2" s="69"/>
      <c r="AJ2" s="69"/>
      <c r="AK2" s="69"/>
    </row>
    <row r="3" spans="1:37" s="53" customFormat="1" ht="15" customHeight="1" x14ac:dyDescent="0.25">
      <c r="A3" s="53" t="s">
        <v>132</v>
      </c>
      <c r="B3" s="141">
        <v>-157.285</v>
      </c>
      <c r="C3" s="141">
        <v>-180.13600000000002</v>
      </c>
      <c r="D3" s="141">
        <v>-208.774</v>
      </c>
      <c r="E3" s="141">
        <v>-261.19099999999997</v>
      </c>
      <c r="F3" s="141">
        <v>-281.52999999999997</v>
      </c>
      <c r="G3" s="141">
        <v>-305.50700000000006</v>
      </c>
      <c r="H3" s="141">
        <v>-311.57499999999999</v>
      </c>
      <c r="I3" s="141">
        <v>-351.36599999999999</v>
      </c>
      <c r="J3" s="141">
        <v>-361.61400000000003</v>
      </c>
      <c r="K3" s="141">
        <v>-256.44600000000003</v>
      </c>
      <c r="L3" s="141">
        <v>-280.34499999999997</v>
      </c>
      <c r="M3" s="141">
        <v>-368.22</v>
      </c>
      <c r="N3" s="141">
        <v>-358.78600000000006</v>
      </c>
      <c r="O3" s="141">
        <v>-362.36099999999999</v>
      </c>
      <c r="P3" s="141">
        <v>-411.15445918376855</v>
      </c>
      <c r="Q3" s="141">
        <v>-460.7086430072377</v>
      </c>
      <c r="R3" s="141">
        <v>-457.26457196726307</v>
      </c>
      <c r="S3" s="141">
        <v>-491.76125897423708</v>
      </c>
      <c r="T3" s="141">
        <v>-517.2900079893268</v>
      </c>
      <c r="U3" s="141">
        <v>-552.10075623307534</v>
      </c>
      <c r="V3" s="141">
        <v>-579.72892643917703</v>
      </c>
      <c r="W3" s="141">
        <v>-625.71753259036745</v>
      </c>
      <c r="X3" s="141">
        <v>-652.43931612910569</v>
      </c>
      <c r="Y3" s="141">
        <v>-675.96784079348367</v>
      </c>
      <c r="Z3" s="141">
        <v>-736.57305559000702</v>
      </c>
      <c r="AA3" s="141">
        <v>-802.1613453161508</v>
      </c>
      <c r="AB3" s="141">
        <v>-834.5838405532902</v>
      </c>
      <c r="AC3" s="141">
        <v>-894.09712544203728</v>
      </c>
      <c r="AD3" s="166"/>
      <c r="AE3" s="186">
        <v>-807.38599999999997</v>
      </c>
      <c r="AF3" s="186">
        <v>-1249.9780000000001</v>
      </c>
      <c r="AG3" s="186">
        <v>-1266.625</v>
      </c>
      <c r="AH3" s="186">
        <v>-1593.0101021910064</v>
      </c>
      <c r="AI3" s="186">
        <v>-2018.4165951639025</v>
      </c>
      <c r="AJ3" s="186">
        <v>-2533.8536159521336</v>
      </c>
      <c r="AK3" s="186">
        <v>-3267.415366901485</v>
      </c>
    </row>
    <row r="4" spans="1:37" s="52" customFormat="1" ht="15" customHeight="1" x14ac:dyDescent="0.25">
      <c r="A4" s="52" t="s">
        <v>50</v>
      </c>
      <c r="B4" s="145">
        <v>-123.773</v>
      </c>
      <c r="C4" s="145">
        <v>-132.298</v>
      </c>
      <c r="D4" s="145">
        <v>-139.20400000000001</v>
      </c>
      <c r="E4" s="145">
        <v>-151.69200000000001</v>
      </c>
      <c r="F4" s="145">
        <v>-148.387</v>
      </c>
      <c r="G4" s="145">
        <v>-156.36000000000001</v>
      </c>
      <c r="H4" s="145">
        <v>-160.113</v>
      </c>
      <c r="I4" s="145">
        <v>-180.596</v>
      </c>
      <c r="J4" s="145">
        <v>-185.10300000000001</v>
      </c>
      <c r="K4" s="145">
        <v>-124.292</v>
      </c>
      <c r="L4" s="145">
        <v>-140.49799999999999</v>
      </c>
      <c r="M4" s="145">
        <v>-172.53399999999999</v>
      </c>
      <c r="N4" s="145">
        <v>-166.072</v>
      </c>
      <c r="O4" s="145">
        <v>-169.19800000000001</v>
      </c>
      <c r="P4" s="145">
        <v>-201.85081147999992</v>
      </c>
      <c r="Q4" s="145">
        <v>-231.28422623000006</v>
      </c>
      <c r="R4" s="145">
        <v>-234.55572329666677</v>
      </c>
      <c r="S4" s="145">
        <v>-251.36092439333316</v>
      </c>
      <c r="T4" s="145">
        <v>-249.92900092999997</v>
      </c>
      <c r="U4" s="145">
        <v>-244.60526123000005</v>
      </c>
      <c r="V4" s="145">
        <v>-247.63869660000003</v>
      </c>
      <c r="W4" s="145">
        <v>-255.04570375000011</v>
      </c>
      <c r="X4" s="145">
        <v>-262.50030647000006</v>
      </c>
      <c r="Y4" s="145">
        <v>-273.61471419000009</v>
      </c>
      <c r="Z4" s="145">
        <v>-289.99993484000015</v>
      </c>
      <c r="AA4" s="145">
        <v>-305.81529757999999</v>
      </c>
      <c r="AB4" s="145">
        <v>-308.3735461</v>
      </c>
      <c r="AC4" s="145">
        <v>-320.96205370000007</v>
      </c>
      <c r="AD4" s="169"/>
      <c r="AE4" s="184">
        <v>-546.9670000000001</v>
      </c>
      <c r="AF4" s="184">
        <v>-645.45600000000002</v>
      </c>
      <c r="AG4" s="184">
        <v>-622.42699999999991</v>
      </c>
      <c r="AH4" s="184">
        <v>-768.40503770999999</v>
      </c>
      <c r="AI4" s="184">
        <v>-980.4509098499999</v>
      </c>
      <c r="AJ4" s="184">
        <v>-1038.7994210100003</v>
      </c>
      <c r="AK4" s="184">
        <v>-1225.1508322200002</v>
      </c>
    </row>
    <row r="5" spans="1:37" s="52" customFormat="1" ht="15" customHeight="1" x14ac:dyDescent="0.25">
      <c r="A5" s="52" t="s">
        <v>51</v>
      </c>
      <c r="B5" s="145">
        <v>-21.920999999999999</v>
      </c>
      <c r="C5" s="145">
        <v>-21.811</v>
      </c>
      <c r="D5" s="145">
        <v>-23.695</v>
      </c>
      <c r="E5" s="145">
        <v>-21.216999999999999</v>
      </c>
      <c r="F5" s="145">
        <v>-22.454999999999998</v>
      </c>
      <c r="G5" s="145">
        <v>-22.707999999999998</v>
      </c>
      <c r="H5" s="145">
        <v>-20.934999999999999</v>
      </c>
      <c r="I5" s="145">
        <v>-22.117000000000001</v>
      </c>
      <c r="J5" s="145">
        <v>-21.803999999999998</v>
      </c>
      <c r="K5" s="145">
        <v>-13.244</v>
      </c>
      <c r="L5" s="145">
        <v>-12.917</v>
      </c>
      <c r="M5" s="145">
        <v>-15.433999999999999</v>
      </c>
      <c r="N5" s="145">
        <v>-14.259</v>
      </c>
      <c r="O5" s="145">
        <v>-13.792999999999999</v>
      </c>
      <c r="P5" s="145">
        <v>-17.145607269999999</v>
      </c>
      <c r="Q5" s="145">
        <v>-21.493016110000006</v>
      </c>
      <c r="R5" s="145">
        <v>-16.844829329999996</v>
      </c>
      <c r="S5" s="145">
        <v>-20.322046270000001</v>
      </c>
      <c r="T5" s="145">
        <v>-21.853696670000005</v>
      </c>
      <c r="U5" s="145">
        <v>-20.992421769999993</v>
      </c>
      <c r="V5" s="145">
        <v>-20.741134870000003</v>
      </c>
      <c r="W5" s="145">
        <v>-23.026144139999992</v>
      </c>
      <c r="X5" s="145">
        <v>-22.318003830000009</v>
      </c>
      <c r="Y5" s="145">
        <v>-21.782890010000003</v>
      </c>
      <c r="Z5" s="145">
        <v>-22.226872400000001</v>
      </c>
      <c r="AA5" s="145">
        <v>-23.443423309999996</v>
      </c>
      <c r="AB5" s="145">
        <v>-23.897881329999993</v>
      </c>
      <c r="AC5" s="145">
        <v>-24.533928389999996</v>
      </c>
      <c r="AD5" s="169"/>
      <c r="AE5" s="184">
        <v>-88.643999999999991</v>
      </c>
      <c r="AF5" s="184">
        <v>-88.215000000000003</v>
      </c>
      <c r="AG5" s="184">
        <v>-63.399000000000001</v>
      </c>
      <c r="AH5" s="184">
        <v>-66.690623380000005</v>
      </c>
      <c r="AI5" s="184">
        <v>-80.012994039999995</v>
      </c>
      <c r="AJ5" s="184">
        <v>-87.868172850000008</v>
      </c>
      <c r="AK5" s="184">
        <v>-94.102105429999995</v>
      </c>
    </row>
    <row r="6" spans="1:37" s="52" customFormat="1" ht="15" customHeight="1" x14ac:dyDescent="0.25">
      <c r="A6" s="90" t="s">
        <v>52</v>
      </c>
      <c r="B6" s="155">
        <v>-2.758</v>
      </c>
      <c r="C6" s="155">
        <v>-3.371</v>
      </c>
      <c r="D6" s="155">
        <v>-3.6419999999999999</v>
      </c>
      <c r="E6" s="155">
        <v>0.08</v>
      </c>
      <c r="F6" s="155">
        <v>-4.1539999999999999</v>
      </c>
      <c r="G6" s="155">
        <v>-5.2519999999999998</v>
      </c>
      <c r="H6" s="155">
        <v>-4.8460000000000001</v>
      </c>
      <c r="I6" s="155">
        <v>-9.7170000000000005</v>
      </c>
      <c r="J6" s="155">
        <v>-4.8579999999999997</v>
      </c>
      <c r="K6" s="155">
        <v>-4.9109999999999996</v>
      </c>
      <c r="L6" s="155">
        <v>-11.424999999999999</v>
      </c>
      <c r="M6" s="155">
        <v>-7.5640000000000001</v>
      </c>
      <c r="N6" s="155">
        <v>-20.821000000000002</v>
      </c>
      <c r="O6" s="155">
        <v>-15.148999999999999</v>
      </c>
      <c r="P6" s="155">
        <v>-17.622076873333697</v>
      </c>
      <c r="Q6" s="155">
        <v>-13.479889479999628</v>
      </c>
      <c r="R6" s="155">
        <v>-3.5867804533333034</v>
      </c>
      <c r="S6" s="155">
        <v>-8.3162407966668894</v>
      </c>
      <c r="T6" s="155">
        <v>-14.498298919999769</v>
      </c>
      <c r="U6" s="155">
        <v>-18.607911437603441</v>
      </c>
      <c r="V6" s="155">
        <v>-11.831333149999853</v>
      </c>
      <c r="W6" s="155">
        <v>-26.900744689999666</v>
      </c>
      <c r="X6" s="155">
        <v>-19.689834756666386</v>
      </c>
      <c r="Y6" s="155">
        <v>-17.780886620000445</v>
      </c>
      <c r="Z6" s="155">
        <v>-20.681024999999842</v>
      </c>
      <c r="AA6" s="155">
        <v>-28.782352262339948</v>
      </c>
      <c r="AB6" s="155">
        <v>-25.703029115690043</v>
      </c>
      <c r="AC6" s="155">
        <v>-33.944478364973115</v>
      </c>
      <c r="AD6" s="169"/>
      <c r="AE6" s="185">
        <v>-9.6909999999999989</v>
      </c>
      <c r="AF6" s="185">
        <v>-23.969000000000001</v>
      </c>
      <c r="AG6" s="185">
        <v>-28.757999999999999</v>
      </c>
      <c r="AH6" s="185">
        <v>-67.071966353333323</v>
      </c>
      <c r="AI6" s="185">
        <v>-45.009231607603404</v>
      </c>
      <c r="AJ6" s="185">
        <v>-76.202799216666349</v>
      </c>
      <c r="AK6" s="185">
        <v>-109.11088474300294</v>
      </c>
    </row>
    <row r="7" spans="1:37" s="52" customFormat="1" ht="15" customHeight="1" x14ac:dyDescent="0.25">
      <c r="A7" s="52" t="s">
        <v>36</v>
      </c>
      <c r="B7" s="145">
        <v>-148.452</v>
      </c>
      <c r="C7" s="145">
        <v>-157.48000000000002</v>
      </c>
      <c r="D7" s="145">
        <v>-166.541</v>
      </c>
      <c r="E7" s="145">
        <v>-172.82899999999998</v>
      </c>
      <c r="F7" s="145">
        <v>-174.99599999999998</v>
      </c>
      <c r="G7" s="145">
        <v>-184.32000000000002</v>
      </c>
      <c r="H7" s="145">
        <v>-185.89400000000001</v>
      </c>
      <c r="I7" s="145">
        <v>-212.43</v>
      </c>
      <c r="J7" s="145">
        <v>-211.76500000000001</v>
      </c>
      <c r="K7" s="145">
        <v>-142.447</v>
      </c>
      <c r="L7" s="145">
        <v>-164.83999999999997</v>
      </c>
      <c r="M7" s="145">
        <v>-195.53200000000001</v>
      </c>
      <c r="N7" s="145">
        <v>-201.15200000000002</v>
      </c>
      <c r="O7" s="145">
        <v>-198.14000000000001</v>
      </c>
      <c r="P7" s="145">
        <v>-236.61849562333362</v>
      </c>
      <c r="Q7" s="145">
        <v>-266.2571318199997</v>
      </c>
      <c r="R7" s="145">
        <v>-254.98733308000004</v>
      </c>
      <c r="S7" s="145">
        <v>-279.99921146000003</v>
      </c>
      <c r="T7" s="145">
        <v>-286.2809965199998</v>
      </c>
      <c r="U7" s="145">
        <v>-284.20559443760351</v>
      </c>
      <c r="V7" s="145">
        <v>-280.21116461999992</v>
      </c>
      <c r="W7" s="145">
        <v>-304.9725925799998</v>
      </c>
      <c r="X7" s="145">
        <v>-304.50814505666642</v>
      </c>
      <c r="Y7" s="145">
        <v>-313.17849082000055</v>
      </c>
      <c r="Z7" s="145">
        <v>-332.90783224</v>
      </c>
      <c r="AA7" s="145">
        <v>-358.04107315233995</v>
      </c>
      <c r="AB7" s="145">
        <v>-357.97445654569003</v>
      </c>
      <c r="AC7" s="145">
        <v>-379.44046045497316</v>
      </c>
      <c r="AD7" s="166"/>
      <c r="AE7" s="184">
        <v>-645.30200000000002</v>
      </c>
      <c r="AF7" s="184">
        <v>-757.6400000000001</v>
      </c>
      <c r="AG7" s="184">
        <v>-714.58399999999995</v>
      </c>
      <c r="AH7" s="184">
        <v>-902.16762744333334</v>
      </c>
      <c r="AI7" s="184">
        <v>-1105.4731354976034</v>
      </c>
      <c r="AJ7" s="184">
        <v>-1202.8703930766667</v>
      </c>
      <c r="AK7" s="184">
        <v>-1428.3638223930031</v>
      </c>
    </row>
    <row r="8" spans="1:37" s="52" customFormat="1" ht="15" customHeight="1" x14ac:dyDescent="0.25">
      <c r="A8" s="52" t="s">
        <v>3</v>
      </c>
      <c r="B8" s="145">
        <v>-35.451000000000001</v>
      </c>
      <c r="C8" s="145">
        <v>-47.343000000000004</v>
      </c>
      <c r="D8" s="145">
        <v>-57.165999999999997</v>
      </c>
      <c r="E8" s="145">
        <v>-53.72</v>
      </c>
      <c r="F8" s="145">
        <v>-52.453000000000003</v>
      </c>
      <c r="G8" s="145">
        <v>-58.325000000000003</v>
      </c>
      <c r="H8" s="145">
        <v>-61.661000000000001</v>
      </c>
      <c r="I8" s="145">
        <v>-64.546000000000006</v>
      </c>
      <c r="J8" s="145">
        <v>-71.573999999999998</v>
      </c>
      <c r="K8" s="145">
        <v>-53.412999999999997</v>
      </c>
      <c r="L8" s="145">
        <v>-59.804000000000002</v>
      </c>
      <c r="M8" s="145">
        <v>-88.096000000000004</v>
      </c>
      <c r="N8" s="145">
        <v>-72.183000000000007</v>
      </c>
      <c r="O8" s="145">
        <v>-82.587999999999994</v>
      </c>
      <c r="P8" s="145">
        <v>-83.532982874022949</v>
      </c>
      <c r="Q8" s="145">
        <v>-80.185597568477078</v>
      </c>
      <c r="R8" s="145">
        <v>-94.843818102273019</v>
      </c>
      <c r="S8" s="145">
        <v>-104.84200133556101</v>
      </c>
      <c r="T8" s="145">
        <v>-117.25930066331392</v>
      </c>
      <c r="U8" s="145">
        <v>-136.71090001894709</v>
      </c>
      <c r="V8" s="145">
        <v>-143.59414654023396</v>
      </c>
      <c r="W8" s="145">
        <v>-160.33235241205404</v>
      </c>
      <c r="X8" s="145">
        <v>-173.52764353232118</v>
      </c>
      <c r="Y8" s="145">
        <v>-174.24231516400005</v>
      </c>
      <c r="Z8" s="145">
        <v>-195.08593796242602</v>
      </c>
      <c r="AA8" s="145">
        <v>-215.22477763516693</v>
      </c>
      <c r="AB8" s="145">
        <v>-213.70974648983221</v>
      </c>
      <c r="AC8" s="145">
        <v>-212.22032186504796</v>
      </c>
      <c r="AD8" s="158"/>
      <c r="AE8" s="184">
        <v>-193.68</v>
      </c>
      <c r="AF8" s="184">
        <v>-236.98500000000001</v>
      </c>
      <c r="AG8" s="184">
        <v>-272.887</v>
      </c>
      <c r="AH8" s="184">
        <v>-318.48958044250003</v>
      </c>
      <c r="AI8" s="184">
        <v>-453.65602012009504</v>
      </c>
      <c r="AJ8" s="184">
        <v>-651.69645764860923</v>
      </c>
      <c r="AK8" s="184">
        <v>-836.24078395247307</v>
      </c>
    </row>
    <row r="9" spans="1:37" s="52" customFormat="1" ht="15" customHeight="1" x14ac:dyDescent="0.25">
      <c r="A9" s="52" t="s">
        <v>177</v>
      </c>
      <c r="B9" s="145">
        <v>-22.222000000000001</v>
      </c>
      <c r="C9" s="145">
        <v>-40.32</v>
      </c>
      <c r="D9" s="145">
        <v>-42.360999999999997</v>
      </c>
      <c r="E9" s="145">
        <v>-54.27</v>
      </c>
      <c r="F9" s="145">
        <v>-54.081000000000003</v>
      </c>
      <c r="G9" s="145">
        <v>-62.862000000000002</v>
      </c>
      <c r="H9" s="145">
        <v>-64.02</v>
      </c>
      <c r="I9" s="145">
        <v>-74.39</v>
      </c>
      <c r="J9" s="145">
        <v>-78.275000000000006</v>
      </c>
      <c r="K9" s="145">
        <v>-60.585999999999999</v>
      </c>
      <c r="L9" s="145">
        <v>-55.701000000000001</v>
      </c>
      <c r="M9" s="145">
        <v>-84.591999999999999</v>
      </c>
      <c r="N9" s="145">
        <v>-85.450999999999993</v>
      </c>
      <c r="O9" s="145">
        <v>-81.632999999999996</v>
      </c>
      <c r="P9" s="145">
        <v>-91.002980686412016</v>
      </c>
      <c r="Q9" s="145">
        <v>-114.26591361876092</v>
      </c>
      <c r="R9" s="145">
        <v>-107.43342078499001</v>
      </c>
      <c r="S9" s="145">
        <v>-106.92004617867602</v>
      </c>
      <c r="T9" s="145">
        <v>-113.7497108060131</v>
      </c>
      <c r="U9" s="145">
        <v>-131.18426177652478</v>
      </c>
      <c r="V9" s="145">
        <v>-155.92361527894317</v>
      </c>
      <c r="W9" s="145">
        <v>-160.41258759831359</v>
      </c>
      <c r="X9" s="145">
        <v>-174.40352754011803</v>
      </c>
      <c r="Y9" s="145">
        <v>-188.54703480948302</v>
      </c>
      <c r="Z9" s="145">
        <v>-208.57928538758102</v>
      </c>
      <c r="AA9" s="145">
        <v>-228.89549452864395</v>
      </c>
      <c r="AB9" s="145">
        <v>-262.89963751776793</v>
      </c>
      <c r="AC9" s="145">
        <v>-302.43634312201618</v>
      </c>
      <c r="AD9" s="34"/>
      <c r="AE9" s="184">
        <v>-159.173</v>
      </c>
      <c r="AF9" s="184">
        <v>-255.35300000000001</v>
      </c>
      <c r="AG9" s="184">
        <v>-279.154</v>
      </c>
      <c r="AH9" s="184">
        <v>-372.35289430517292</v>
      </c>
      <c r="AI9" s="184">
        <v>-459.28743954620393</v>
      </c>
      <c r="AJ9" s="184">
        <v>-679.28676522685782</v>
      </c>
      <c r="AK9" s="184">
        <v>-1002.810760556009</v>
      </c>
    </row>
    <row r="10" spans="1:37" s="52" customFormat="1" ht="15" customHeight="1" x14ac:dyDescent="0.25">
      <c r="A10" s="52" t="s">
        <v>179</v>
      </c>
      <c r="B10" s="145">
        <v>48.84</v>
      </c>
      <c r="C10" s="145">
        <v>65.007000000000005</v>
      </c>
      <c r="D10" s="145">
        <v>57.293999999999997</v>
      </c>
      <c r="E10" s="145">
        <v>19.628</v>
      </c>
      <c r="F10" s="145">
        <v>0</v>
      </c>
      <c r="G10" s="145">
        <v>0</v>
      </c>
      <c r="H10" s="145">
        <v>0</v>
      </c>
      <c r="I10" s="145">
        <v>0</v>
      </c>
      <c r="J10" s="145">
        <v>0</v>
      </c>
      <c r="K10" s="145">
        <v>0</v>
      </c>
      <c r="L10" s="145">
        <v>0</v>
      </c>
      <c r="M10" s="145">
        <v>0</v>
      </c>
      <c r="N10" s="145">
        <v>0</v>
      </c>
      <c r="O10" s="145">
        <v>0</v>
      </c>
      <c r="P10" s="145">
        <v>0</v>
      </c>
      <c r="Q10" s="145">
        <v>0</v>
      </c>
      <c r="R10" s="145">
        <v>0</v>
      </c>
      <c r="S10" s="145">
        <v>0</v>
      </c>
      <c r="T10" s="145">
        <v>0</v>
      </c>
      <c r="U10" s="145">
        <v>0</v>
      </c>
      <c r="V10" s="145">
        <v>0</v>
      </c>
      <c r="W10" s="145">
        <v>0</v>
      </c>
      <c r="X10" s="145">
        <v>0</v>
      </c>
      <c r="Y10" s="145">
        <v>0</v>
      </c>
      <c r="Z10" s="145">
        <v>0</v>
      </c>
      <c r="AA10" s="145">
        <v>0</v>
      </c>
      <c r="AB10" s="145">
        <v>0</v>
      </c>
      <c r="AC10" s="145">
        <v>0</v>
      </c>
      <c r="AD10" s="169"/>
      <c r="AE10" s="184">
        <v>190.76900000000001</v>
      </c>
      <c r="AF10" s="184">
        <v>0</v>
      </c>
      <c r="AG10" s="184">
        <v>0</v>
      </c>
      <c r="AH10" s="184">
        <v>0</v>
      </c>
      <c r="AI10" s="184">
        <v>0</v>
      </c>
      <c r="AJ10" s="184">
        <v>0</v>
      </c>
      <c r="AK10" s="184">
        <v>0</v>
      </c>
    </row>
    <row r="11" spans="1:37" x14ac:dyDescent="0.25">
      <c r="S11" s="69"/>
      <c r="T11" s="69"/>
      <c r="U11" s="69"/>
      <c r="V11" s="69"/>
      <c r="W11" s="69"/>
      <c r="X11" s="69"/>
      <c r="Y11" s="69"/>
      <c r="Z11" s="69"/>
      <c r="AA11" s="69"/>
      <c r="AB11" s="69"/>
      <c r="AC11" s="69"/>
      <c r="AD11" s="158"/>
      <c r="AE11" s="69"/>
      <c r="AF11" s="69"/>
      <c r="AG11" s="69"/>
      <c r="AH11" s="69"/>
      <c r="AI11" s="69"/>
      <c r="AJ11" s="69"/>
      <c r="AK11" s="69"/>
    </row>
    <row r="12" spans="1:37" s="53" customFormat="1" x14ac:dyDescent="0.25">
      <c r="A12" s="92" t="s">
        <v>133</v>
      </c>
      <c r="B12" s="141">
        <v>33.265000000000001</v>
      </c>
      <c r="C12" s="141">
        <v>35.823999999999984</v>
      </c>
      <c r="D12" s="141">
        <v>49.442</v>
      </c>
      <c r="E12" s="141">
        <v>60.775000000000006</v>
      </c>
      <c r="F12" s="141">
        <v>121.18</v>
      </c>
      <c r="G12" s="141">
        <v>126.67599999999999</v>
      </c>
      <c r="H12" s="141">
        <v>130.602</v>
      </c>
      <c r="I12" s="141">
        <v>152.44200000000001</v>
      </c>
      <c r="J12" s="141">
        <v>154.005</v>
      </c>
      <c r="K12" s="141">
        <v>168.31299999999999</v>
      </c>
      <c r="L12" s="141">
        <v>171.13</v>
      </c>
      <c r="M12" s="141">
        <v>200.928</v>
      </c>
      <c r="N12" s="141">
        <v>189.00400000000002</v>
      </c>
      <c r="O12" s="141">
        <v>184.584</v>
      </c>
      <c r="P12" s="141">
        <v>191.02911213181633</v>
      </c>
      <c r="Q12" s="141">
        <v>216.08419214885703</v>
      </c>
      <c r="R12" s="141">
        <v>203.35750535610697</v>
      </c>
      <c r="S12" s="141">
        <v>207.23279514820499</v>
      </c>
      <c r="T12" s="141">
        <v>228.60498570588001</v>
      </c>
      <c r="U12" s="141">
        <v>240.43543630021</v>
      </c>
      <c r="V12" s="141">
        <v>263.00425297828542</v>
      </c>
      <c r="W12" s="141">
        <v>280.90021144165047</v>
      </c>
      <c r="X12" s="141">
        <v>289.48894256973358</v>
      </c>
      <c r="Y12" s="141">
        <v>298.76314062063102</v>
      </c>
      <c r="Z12" s="141">
        <v>317.89754402968896</v>
      </c>
      <c r="AA12" s="141">
        <v>341.13642736062394</v>
      </c>
      <c r="AB12" s="141">
        <v>349.53786905008587</v>
      </c>
      <c r="AC12" s="141">
        <v>373.44552679051793</v>
      </c>
      <c r="AD12" s="169"/>
      <c r="AE12" s="141">
        <v>179.30599999999998</v>
      </c>
      <c r="AF12" s="141">
        <v>530.9</v>
      </c>
      <c r="AG12" s="141">
        <v>694.37599999999998</v>
      </c>
      <c r="AH12" s="141">
        <v>780.7013042806733</v>
      </c>
      <c r="AI12" s="141">
        <v>879.63072251040205</v>
      </c>
      <c r="AJ12" s="141">
        <v>1132.1565476103005</v>
      </c>
      <c r="AK12" s="141">
        <v>1382.0173672309168</v>
      </c>
    </row>
    <row r="13" spans="1:37" s="52" customFormat="1" ht="15" customHeight="1" x14ac:dyDescent="0.25">
      <c r="A13" s="52" t="s">
        <v>50</v>
      </c>
      <c r="B13" s="145">
        <v>28.027000000000001</v>
      </c>
      <c r="C13" s="145">
        <v>28.495999999999999</v>
      </c>
      <c r="D13" s="145">
        <v>30.96</v>
      </c>
      <c r="E13" s="145">
        <v>33.369999999999997</v>
      </c>
      <c r="F13" s="145">
        <v>62.101999999999997</v>
      </c>
      <c r="G13" s="145">
        <v>63.954000000000001</v>
      </c>
      <c r="H13" s="145">
        <v>68.075999999999993</v>
      </c>
      <c r="I13" s="145">
        <v>73.155000000000001</v>
      </c>
      <c r="J13" s="145">
        <v>79.296000000000006</v>
      </c>
      <c r="K13" s="145">
        <v>78.960999999999999</v>
      </c>
      <c r="L13" s="145">
        <v>89.063000000000002</v>
      </c>
      <c r="M13" s="145">
        <v>95.456999999999994</v>
      </c>
      <c r="N13" s="145">
        <v>70.272000000000006</v>
      </c>
      <c r="O13" s="145">
        <v>69.894000000000005</v>
      </c>
      <c r="P13" s="145">
        <v>77.849818419999934</v>
      </c>
      <c r="Q13" s="145">
        <v>124.43577306</v>
      </c>
      <c r="R13" s="145">
        <v>104.33098986666667</v>
      </c>
      <c r="S13" s="145">
        <v>103.45477126333333</v>
      </c>
      <c r="T13" s="145">
        <v>102.67667283333336</v>
      </c>
      <c r="U13" s="145">
        <v>104.79873457666665</v>
      </c>
      <c r="V13" s="145">
        <v>106.16911218000004</v>
      </c>
      <c r="W13" s="145">
        <v>105.52590605</v>
      </c>
      <c r="X13" s="145">
        <v>108.32758772000003</v>
      </c>
      <c r="Y13" s="145">
        <v>111.26396479999988</v>
      </c>
      <c r="Z13" s="145">
        <v>114.32290448000002</v>
      </c>
      <c r="AA13" s="145">
        <v>118.16823664999983</v>
      </c>
      <c r="AB13" s="145">
        <v>120.70302787364655</v>
      </c>
      <c r="AC13" s="145">
        <v>124.98212274635385</v>
      </c>
      <c r="AD13" s="169"/>
      <c r="AE13" s="145">
        <v>120.85300000000001</v>
      </c>
      <c r="AF13" s="145">
        <v>267.28700000000003</v>
      </c>
      <c r="AG13" s="145">
        <v>342.77699999999999</v>
      </c>
      <c r="AH13" s="145">
        <v>342.45159147999993</v>
      </c>
      <c r="AI13" s="145">
        <v>415.26116853999997</v>
      </c>
      <c r="AJ13" s="145">
        <v>431.28657074999995</v>
      </c>
      <c r="AK13" s="145">
        <v>478.17629175000025</v>
      </c>
    </row>
    <row r="14" spans="1:37" s="52" customFormat="1" ht="15" customHeight="1" x14ac:dyDescent="0.25">
      <c r="A14" s="52" t="s">
        <v>51</v>
      </c>
      <c r="B14" s="145">
        <v>3.8149999999999999</v>
      </c>
      <c r="C14" s="145">
        <v>3.8839999999999999</v>
      </c>
      <c r="D14" s="145">
        <v>3.9809999999999999</v>
      </c>
      <c r="E14" s="145">
        <v>3.899</v>
      </c>
      <c r="F14" s="145">
        <v>6.609</v>
      </c>
      <c r="G14" s="145">
        <v>7.1180000000000003</v>
      </c>
      <c r="H14" s="145">
        <v>6.9450000000000003</v>
      </c>
      <c r="I14" s="145">
        <v>7.2190000000000003</v>
      </c>
      <c r="J14" s="145">
        <v>6.4450000000000003</v>
      </c>
      <c r="K14" s="145">
        <v>5.9050000000000002</v>
      </c>
      <c r="L14" s="145">
        <v>-3.1080000000000001</v>
      </c>
      <c r="M14" s="145">
        <v>2.919</v>
      </c>
      <c r="N14" s="145">
        <v>5.26</v>
      </c>
      <c r="O14" s="145">
        <v>4.8639999999999999</v>
      </c>
      <c r="P14" s="145">
        <v>5.3799195099999997</v>
      </c>
      <c r="Q14" s="145">
        <v>8.3394380800000008</v>
      </c>
      <c r="R14" s="145">
        <v>4.3792577499999989</v>
      </c>
      <c r="S14" s="145">
        <v>5.9064414900000006</v>
      </c>
      <c r="T14" s="145">
        <v>6.1647198500000009</v>
      </c>
      <c r="U14" s="145">
        <v>7.9413086999999969</v>
      </c>
      <c r="V14" s="145">
        <v>6.6678660800000005</v>
      </c>
      <c r="W14" s="145">
        <v>7.6084506800000016</v>
      </c>
      <c r="X14" s="145">
        <v>6.776720850000002</v>
      </c>
      <c r="Y14" s="145">
        <v>6.9042585299999999</v>
      </c>
      <c r="Z14" s="145">
        <v>6.9659277599999996</v>
      </c>
      <c r="AA14" s="145">
        <v>7.0629906900000012</v>
      </c>
      <c r="AB14" s="145">
        <v>7.1811421899999974</v>
      </c>
      <c r="AC14" s="145">
        <v>7.5114148400000058</v>
      </c>
      <c r="AD14" s="169"/>
      <c r="AE14" s="145">
        <v>15.579000000000001</v>
      </c>
      <c r="AF14" s="145">
        <v>27.891000000000002</v>
      </c>
      <c r="AG14" s="145">
        <v>12.161000000000001</v>
      </c>
      <c r="AH14" s="145">
        <v>23.84335759</v>
      </c>
      <c r="AI14" s="145">
        <v>24.391727789999997</v>
      </c>
      <c r="AJ14" s="145">
        <v>27.957296140000004</v>
      </c>
      <c r="AK14" s="145">
        <v>28.721475480000006</v>
      </c>
    </row>
    <row r="15" spans="1:37" s="52" customFormat="1" ht="15" customHeight="1" x14ac:dyDescent="0.25">
      <c r="A15" s="90" t="s">
        <v>52</v>
      </c>
      <c r="B15" s="155">
        <v>0.38800000000000001</v>
      </c>
      <c r="C15" s="155">
        <v>0.79400000000000004</v>
      </c>
      <c r="D15" s="155">
        <v>1.9730000000000001</v>
      </c>
      <c r="E15" s="155">
        <v>2.1269999999999998</v>
      </c>
      <c r="F15" s="155">
        <v>3.3460000000000001</v>
      </c>
      <c r="G15" s="155">
        <v>3.073</v>
      </c>
      <c r="H15" s="155">
        <v>0.75600000000000001</v>
      </c>
      <c r="I15" s="155">
        <v>3.9540000000000002</v>
      </c>
      <c r="J15" s="155">
        <v>0.55600000000000005</v>
      </c>
      <c r="K15" s="155">
        <v>2.1040000000000001</v>
      </c>
      <c r="L15" s="155">
        <v>3.427</v>
      </c>
      <c r="M15" s="155">
        <v>-8.0000000000000002E-3</v>
      </c>
      <c r="N15" s="155">
        <v>19.359000000000002</v>
      </c>
      <c r="O15" s="155">
        <v>14.03</v>
      </c>
      <c r="P15" s="155">
        <v>16.566988943333396</v>
      </c>
      <c r="Q15" s="155">
        <v>-16.552818509999987</v>
      </c>
      <c r="R15" s="155">
        <v>-4.3842055766666821</v>
      </c>
      <c r="S15" s="155">
        <v>0.11165402666664992</v>
      </c>
      <c r="T15" s="155">
        <v>8.1802615366666878</v>
      </c>
      <c r="U15" s="155">
        <v>5.2748851633334661</v>
      </c>
      <c r="V15" s="155">
        <v>4.0012949599999752</v>
      </c>
      <c r="W15" s="155">
        <v>15.647372029999964</v>
      </c>
      <c r="X15" s="155">
        <v>9.7438613466665984</v>
      </c>
      <c r="Y15" s="155">
        <v>8.4026615800001352</v>
      </c>
      <c r="Z15" s="155">
        <v>10.321084419999963</v>
      </c>
      <c r="AA15" s="155">
        <v>15.042843662340054</v>
      </c>
      <c r="AB15" s="155">
        <v>7.6939838320433225</v>
      </c>
      <c r="AC15" s="155">
        <v>6.9710102286201447</v>
      </c>
      <c r="AD15" s="169"/>
      <c r="AE15" s="155">
        <v>5.282</v>
      </c>
      <c r="AF15" s="155">
        <v>11.129000000000001</v>
      </c>
      <c r="AG15" s="155">
        <v>6.0789999999999997</v>
      </c>
      <c r="AH15" s="155">
        <v>33.403170433333408</v>
      </c>
      <c r="AI15" s="155">
        <v>9.1825951500001217</v>
      </c>
      <c r="AJ15" s="155">
        <v>37.795189916666672</v>
      </c>
      <c r="AK15" s="155">
        <v>40.028922143003484</v>
      </c>
    </row>
    <row r="16" spans="1:37" s="52" customFormat="1" ht="15" customHeight="1" x14ac:dyDescent="0.25">
      <c r="A16" s="52" t="s">
        <v>36</v>
      </c>
      <c r="B16" s="145">
        <v>32.230000000000004</v>
      </c>
      <c r="C16" s="145">
        <v>33.173999999999992</v>
      </c>
      <c r="D16" s="145">
        <v>36.914000000000001</v>
      </c>
      <c r="E16" s="145">
        <v>39.396000000000001</v>
      </c>
      <c r="F16" s="145">
        <v>72.057000000000002</v>
      </c>
      <c r="G16" s="145">
        <v>74.144999999999996</v>
      </c>
      <c r="H16" s="145">
        <v>75.776999999999987</v>
      </c>
      <c r="I16" s="145">
        <v>84.327999999999989</v>
      </c>
      <c r="J16" s="145">
        <v>86.297000000000011</v>
      </c>
      <c r="K16" s="145">
        <v>86.97</v>
      </c>
      <c r="L16" s="145">
        <v>89.382000000000005</v>
      </c>
      <c r="M16" s="145">
        <v>98.367999999999995</v>
      </c>
      <c r="N16" s="145">
        <v>94.89100000000002</v>
      </c>
      <c r="O16" s="145">
        <v>88.788000000000011</v>
      </c>
      <c r="P16" s="145">
        <v>99.796726873333327</v>
      </c>
      <c r="Q16" s="145">
        <v>116.22239263000003</v>
      </c>
      <c r="R16" s="145">
        <v>104.32604203999998</v>
      </c>
      <c r="S16" s="145">
        <v>109.47286677999999</v>
      </c>
      <c r="T16" s="145">
        <v>117.02165422000004</v>
      </c>
      <c r="U16" s="145">
        <v>118.01492844000011</v>
      </c>
      <c r="V16" s="145">
        <v>116.83827322000002</v>
      </c>
      <c r="W16" s="145">
        <v>128.78172875999996</v>
      </c>
      <c r="X16" s="145">
        <v>124.84816991666662</v>
      </c>
      <c r="Y16" s="145">
        <v>126.57088491000002</v>
      </c>
      <c r="Z16" s="145">
        <v>131.60991665999998</v>
      </c>
      <c r="AA16" s="145">
        <v>140.27407100233989</v>
      </c>
      <c r="AB16" s="145">
        <v>135.57815389568987</v>
      </c>
      <c r="AC16" s="145">
        <v>139.464547814974</v>
      </c>
      <c r="AD16" s="169"/>
      <c r="AE16" s="145">
        <v>141.714</v>
      </c>
      <c r="AF16" s="145">
        <v>306.30699999999996</v>
      </c>
      <c r="AG16" s="145">
        <v>361.017</v>
      </c>
      <c r="AH16" s="145">
        <v>399.69811950333332</v>
      </c>
      <c r="AI16" s="145">
        <v>448.83549148000009</v>
      </c>
      <c r="AJ16" s="145">
        <v>497.03905680666662</v>
      </c>
      <c r="AK16" s="145">
        <v>546.92668937300368</v>
      </c>
    </row>
    <row r="17" spans="1:37" s="52" customFormat="1" ht="15" customHeight="1" x14ac:dyDescent="0.25">
      <c r="A17" s="52" t="s">
        <v>3</v>
      </c>
      <c r="B17" s="145">
        <v>8.2940000000000005</v>
      </c>
      <c r="C17" s="145">
        <v>10.398</v>
      </c>
      <c r="D17" s="145">
        <v>15.928000000000001</v>
      </c>
      <c r="E17" s="145">
        <v>12.88</v>
      </c>
      <c r="F17" s="145">
        <v>26.045000000000002</v>
      </c>
      <c r="G17" s="145">
        <v>26.856999999999999</v>
      </c>
      <c r="H17" s="145">
        <v>28.96</v>
      </c>
      <c r="I17" s="145">
        <v>31.843</v>
      </c>
      <c r="J17" s="145">
        <v>34.436</v>
      </c>
      <c r="K17" s="145">
        <v>38.414999999999999</v>
      </c>
      <c r="L17" s="145">
        <v>40.527999999999999</v>
      </c>
      <c r="M17" s="145">
        <v>46.341000000000001</v>
      </c>
      <c r="N17" s="145">
        <v>47.576999999999998</v>
      </c>
      <c r="O17" s="145">
        <v>49.69</v>
      </c>
      <c r="P17" s="145">
        <v>47.038093471767993</v>
      </c>
      <c r="Q17" s="145">
        <v>41.817045519782027</v>
      </c>
      <c r="R17" s="145">
        <v>49.343068764080996</v>
      </c>
      <c r="S17" s="145">
        <v>51.919558009131009</v>
      </c>
      <c r="T17" s="145">
        <v>62.262996105928025</v>
      </c>
      <c r="U17" s="145">
        <v>66.349166943163979</v>
      </c>
      <c r="V17" s="145">
        <v>75.612763423179004</v>
      </c>
      <c r="W17" s="145">
        <v>81.264077891455017</v>
      </c>
      <c r="X17" s="145">
        <v>86.198692588553968</v>
      </c>
      <c r="Y17" s="145">
        <v>91.076426054787021</v>
      </c>
      <c r="Z17" s="145">
        <v>99.561986194431995</v>
      </c>
      <c r="AA17" s="145">
        <v>106.25924405772599</v>
      </c>
      <c r="AB17" s="145">
        <v>105.95854499290306</v>
      </c>
      <c r="AC17" s="145">
        <v>111.28945861049601</v>
      </c>
      <c r="AD17" s="169"/>
      <c r="AE17" s="145">
        <v>47.500000000000007</v>
      </c>
      <c r="AF17" s="145">
        <v>113.705</v>
      </c>
      <c r="AG17" s="145">
        <v>159.72</v>
      </c>
      <c r="AH17" s="145">
        <v>186.12213899155</v>
      </c>
      <c r="AI17" s="145">
        <v>229.87478982230402</v>
      </c>
      <c r="AJ17" s="145">
        <v>334.15195995797501</v>
      </c>
      <c r="AK17" s="145">
        <v>423.06923385555706</v>
      </c>
    </row>
    <row r="18" spans="1:37" s="52" customFormat="1" ht="15" customHeight="1" x14ac:dyDescent="0.25">
      <c r="A18" s="52" t="s">
        <v>177</v>
      </c>
      <c r="B18" s="145">
        <v>5.3520000000000003</v>
      </c>
      <c r="C18" s="145">
        <v>8.8829999999999991</v>
      </c>
      <c r="D18" s="145">
        <v>12.598000000000001</v>
      </c>
      <c r="E18" s="145">
        <v>13.18</v>
      </c>
      <c r="F18" s="145">
        <v>23.077999999999999</v>
      </c>
      <c r="G18" s="145">
        <v>25.673999999999999</v>
      </c>
      <c r="H18" s="145">
        <v>25.864999999999998</v>
      </c>
      <c r="I18" s="145">
        <v>36.271000000000001</v>
      </c>
      <c r="J18" s="145">
        <v>33.271999999999998</v>
      </c>
      <c r="K18" s="145">
        <v>42.927999999999997</v>
      </c>
      <c r="L18" s="145">
        <v>41.22</v>
      </c>
      <c r="M18" s="145">
        <v>56.219000000000001</v>
      </c>
      <c r="N18" s="145">
        <v>46.536000000000001</v>
      </c>
      <c r="O18" s="145">
        <v>46.106000000000002</v>
      </c>
      <c r="P18" s="145">
        <v>44.194291786715013</v>
      </c>
      <c r="Q18" s="145">
        <v>58.04475399907497</v>
      </c>
      <c r="R18" s="145">
        <v>49.688394552026004</v>
      </c>
      <c r="S18" s="145">
        <v>45.840370359073994</v>
      </c>
      <c r="T18" s="145">
        <v>49.320335379951963</v>
      </c>
      <c r="U18" s="145">
        <v>56.07134091704598</v>
      </c>
      <c r="V18" s="145">
        <v>70.553216335106384</v>
      </c>
      <c r="W18" s="145">
        <v>70.854404790195474</v>
      </c>
      <c r="X18" s="145">
        <v>78.442080064512965</v>
      </c>
      <c r="Y18" s="145">
        <v>81.115829655843982</v>
      </c>
      <c r="Z18" s="145">
        <v>86.725641175256996</v>
      </c>
      <c r="AA18" s="145">
        <v>94.603112300558038</v>
      </c>
      <c r="AB18" s="145">
        <v>108.00117016149296</v>
      </c>
      <c r="AC18" s="145">
        <v>122.69152036504794</v>
      </c>
      <c r="AD18" s="34"/>
      <c r="AE18" s="145">
        <v>40.012999999999998</v>
      </c>
      <c r="AF18" s="145">
        <v>110.88799999999999</v>
      </c>
      <c r="AG18" s="145">
        <v>173.63899999999998</v>
      </c>
      <c r="AH18" s="145">
        <v>194.88104578578998</v>
      </c>
      <c r="AI18" s="145">
        <v>200.92044120809794</v>
      </c>
      <c r="AJ18" s="145">
        <v>300.9655308456588</v>
      </c>
      <c r="AK18" s="145">
        <v>412.02144400235596</v>
      </c>
    </row>
    <row r="19" spans="1:37" s="52" customFormat="1" ht="15" customHeight="1" x14ac:dyDescent="0.25">
      <c r="A19" s="52" t="s">
        <v>179</v>
      </c>
      <c r="B19" s="145">
        <v>-12.611000000000001</v>
      </c>
      <c r="C19" s="145">
        <v>-16.631</v>
      </c>
      <c r="D19" s="145">
        <v>-15.997999999999999</v>
      </c>
      <c r="E19" s="145">
        <v>-4.681</v>
      </c>
      <c r="F19" s="145">
        <v>0</v>
      </c>
      <c r="G19" s="145">
        <v>0</v>
      </c>
      <c r="H19" s="145">
        <v>0</v>
      </c>
      <c r="I19" s="145">
        <v>0</v>
      </c>
      <c r="J19" s="145">
        <v>0</v>
      </c>
      <c r="K19" s="145">
        <v>0</v>
      </c>
      <c r="L19" s="145">
        <v>0</v>
      </c>
      <c r="M19" s="145">
        <v>0</v>
      </c>
      <c r="N19" s="145">
        <v>0</v>
      </c>
      <c r="O19" s="145">
        <v>0</v>
      </c>
      <c r="P19" s="145">
        <v>0</v>
      </c>
      <c r="Q19" s="145">
        <v>0</v>
      </c>
      <c r="R19" s="145">
        <v>0</v>
      </c>
      <c r="S19" s="145">
        <v>0</v>
      </c>
      <c r="T19" s="145">
        <v>0</v>
      </c>
      <c r="U19" s="145">
        <v>0</v>
      </c>
      <c r="V19" s="145">
        <v>0</v>
      </c>
      <c r="W19" s="145">
        <v>0</v>
      </c>
      <c r="X19" s="145">
        <v>0</v>
      </c>
      <c r="Y19" s="145">
        <v>0</v>
      </c>
      <c r="Z19" s="145">
        <v>0</v>
      </c>
      <c r="AA19" s="145">
        <v>0</v>
      </c>
      <c r="AB19" s="145">
        <v>0</v>
      </c>
      <c r="AC19" s="145">
        <v>0</v>
      </c>
      <c r="AD19" s="166"/>
      <c r="AE19" s="145">
        <v>-49.920999999999999</v>
      </c>
      <c r="AF19" s="145">
        <v>0</v>
      </c>
      <c r="AG19" s="145">
        <v>0</v>
      </c>
      <c r="AH19" s="145">
        <v>0</v>
      </c>
      <c r="AI19" s="145">
        <v>0</v>
      </c>
      <c r="AJ19" s="145">
        <v>0</v>
      </c>
      <c r="AK19" s="145">
        <v>0</v>
      </c>
    </row>
    <row r="20" spans="1:37" x14ac:dyDescent="0.25">
      <c r="B20" s="181"/>
      <c r="C20" s="181"/>
      <c r="D20" s="181"/>
      <c r="E20" s="181"/>
      <c r="F20" s="181"/>
      <c r="G20" s="181"/>
      <c r="H20" s="181"/>
      <c r="I20" s="181"/>
      <c r="J20" s="181"/>
      <c r="K20" s="181"/>
      <c r="L20" s="181"/>
      <c r="M20" s="181"/>
      <c r="N20" s="181"/>
      <c r="O20" s="181"/>
      <c r="P20" s="181"/>
      <c r="Q20" s="182"/>
      <c r="R20" s="182"/>
      <c r="S20" s="182"/>
      <c r="T20" s="182"/>
      <c r="U20" s="182"/>
      <c r="V20" s="182"/>
      <c r="W20" s="182"/>
      <c r="X20" s="182"/>
      <c r="Y20" s="182"/>
      <c r="Z20" s="182"/>
      <c r="AA20" s="182"/>
      <c r="AB20" s="182"/>
      <c r="AC20" s="182"/>
      <c r="AD20" s="169"/>
      <c r="AE20" s="182"/>
      <c r="AF20" s="182"/>
      <c r="AG20" s="182"/>
      <c r="AH20" s="182"/>
      <c r="AI20" s="182"/>
      <c r="AJ20" s="182"/>
      <c r="AK20" s="182"/>
    </row>
    <row r="21" spans="1:37" s="53" customFormat="1" ht="15" customHeight="1" x14ac:dyDescent="0.25">
      <c r="A21" s="92" t="s">
        <v>134</v>
      </c>
      <c r="B21" s="141">
        <v>0</v>
      </c>
      <c r="C21" s="141">
        <v>0</v>
      </c>
      <c r="D21" s="141">
        <v>0</v>
      </c>
      <c r="E21" s="141">
        <v>0</v>
      </c>
      <c r="F21" s="141">
        <v>68.878</v>
      </c>
      <c r="G21" s="141">
        <v>76.987000000000009</v>
      </c>
      <c r="H21" s="141">
        <v>78.670999999999992</v>
      </c>
      <c r="I21" s="141">
        <v>89.701000000000022</v>
      </c>
      <c r="J21" s="141">
        <v>86.382000000000005</v>
      </c>
      <c r="K21" s="141">
        <v>31.259999999999998</v>
      </c>
      <c r="L21" s="141">
        <v>45.737000000000002</v>
      </c>
      <c r="M21" s="141">
        <v>92.685999999999993</v>
      </c>
      <c r="N21" s="141">
        <v>73.289000000000001</v>
      </c>
      <c r="O21" s="141">
        <v>86.947999999999993</v>
      </c>
      <c r="P21" s="141">
        <v>100.903381292845</v>
      </c>
      <c r="Q21" s="141">
        <v>116.99864277535804</v>
      </c>
      <c r="R21" s="141">
        <v>131.43416296353899</v>
      </c>
      <c r="S21" s="141">
        <v>131.65248438533098</v>
      </c>
      <c r="T21" s="141">
        <v>149.251619680554</v>
      </c>
      <c r="U21" s="141">
        <v>156.23877768889801</v>
      </c>
      <c r="V21" s="141">
        <v>171.73777326279762</v>
      </c>
      <c r="W21" s="141">
        <v>173.84627130430465</v>
      </c>
      <c r="X21" s="141">
        <v>179.12675994862627</v>
      </c>
      <c r="Y21" s="141">
        <v>189.79070580528955</v>
      </c>
      <c r="Z21" s="141">
        <v>205.77634354189095</v>
      </c>
      <c r="AA21" s="141">
        <v>218.31641710961088</v>
      </c>
      <c r="AB21" s="141">
        <v>230.74686615483211</v>
      </c>
      <c r="AC21" s="141">
        <v>247.99677472421541</v>
      </c>
      <c r="AD21" s="169"/>
      <c r="AE21" s="141">
        <v>0</v>
      </c>
      <c r="AF21" s="141">
        <v>314.23700000000002</v>
      </c>
      <c r="AG21" s="141">
        <v>256.065</v>
      </c>
      <c r="AH21" s="141">
        <v>378.13902406820307</v>
      </c>
      <c r="AI21" s="141">
        <v>568.57704471832199</v>
      </c>
      <c r="AJ21" s="141">
        <v>714.50151032101803</v>
      </c>
      <c r="AK21" s="141">
        <v>902.83640153054944</v>
      </c>
    </row>
    <row r="22" spans="1:37" s="52" customFormat="1" ht="15" customHeight="1" x14ac:dyDescent="0.25">
      <c r="A22" s="52" t="s">
        <v>50</v>
      </c>
      <c r="B22" s="145">
        <v>0</v>
      </c>
      <c r="C22" s="145">
        <v>0</v>
      </c>
      <c r="D22" s="145">
        <v>0</v>
      </c>
      <c r="E22" s="145">
        <v>0</v>
      </c>
      <c r="F22" s="145">
        <v>36.332999999999998</v>
      </c>
      <c r="G22" s="145">
        <v>39.151000000000003</v>
      </c>
      <c r="H22" s="145">
        <v>41.127000000000002</v>
      </c>
      <c r="I22" s="145">
        <v>43.067</v>
      </c>
      <c r="J22" s="145">
        <v>38.557000000000002</v>
      </c>
      <c r="K22" s="145">
        <v>18.152999999999999</v>
      </c>
      <c r="L22" s="145">
        <v>25.474</v>
      </c>
      <c r="M22" s="145">
        <v>49.531999999999996</v>
      </c>
      <c r="N22" s="145">
        <v>39.445</v>
      </c>
      <c r="O22" s="145">
        <v>39.341999999999999</v>
      </c>
      <c r="P22" s="145">
        <v>48.394604240000028</v>
      </c>
      <c r="Q22" s="145">
        <v>56.51840716000001</v>
      </c>
      <c r="R22" s="145">
        <v>62.323871710000034</v>
      </c>
      <c r="S22" s="145">
        <v>63.69953562000012</v>
      </c>
      <c r="T22" s="145">
        <v>67.16230805999983</v>
      </c>
      <c r="U22" s="145">
        <v>70.923421499999975</v>
      </c>
      <c r="V22" s="145">
        <v>71.835144389999996</v>
      </c>
      <c r="W22" s="145">
        <v>70.736895540000049</v>
      </c>
      <c r="X22" s="145">
        <v>70.689236739999984</v>
      </c>
      <c r="Y22" s="145">
        <v>73.092983339999876</v>
      </c>
      <c r="Z22" s="145">
        <v>77.165014969999959</v>
      </c>
      <c r="AA22" s="145">
        <v>79.498130029999942</v>
      </c>
      <c r="AB22" s="145">
        <v>82.827470219999981</v>
      </c>
      <c r="AC22" s="145">
        <v>85.240623379999988</v>
      </c>
      <c r="AD22" s="169"/>
      <c r="AE22" s="145">
        <v>0</v>
      </c>
      <c r="AF22" s="145">
        <v>159.67800000000003</v>
      </c>
      <c r="AG22" s="145">
        <v>131.71600000000001</v>
      </c>
      <c r="AH22" s="145">
        <v>183.70001140000005</v>
      </c>
      <c r="AI22" s="145">
        <v>264.10913688999995</v>
      </c>
      <c r="AJ22" s="145">
        <v>286.3542600099999</v>
      </c>
      <c r="AK22" s="145">
        <v>324.73123859999987</v>
      </c>
    </row>
    <row r="23" spans="1:37" s="52" customFormat="1" ht="15" customHeight="1" x14ac:dyDescent="0.25">
      <c r="A23" s="52" t="s">
        <v>51</v>
      </c>
      <c r="B23" s="145">
        <v>0</v>
      </c>
      <c r="C23" s="145">
        <v>0</v>
      </c>
      <c r="D23" s="145">
        <v>0</v>
      </c>
      <c r="E23" s="145">
        <v>0</v>
      </c>
      <c r="F23" s="145">
        <v>4.2190000000000003</v>
      </c>
      <c r="G23" s="145">
        <v>3.2559999999999998</v>
      </c>
      <c r="H23" s="145">
        <v>5.4669999999999996</v>
      </c>
      <c r="I23" s="145">
        <v>4.3559999999999999</v>
      </c>
      <c r="J23" s="145">
        <v>3.4289999999999998</v>
      </c>
      <c r="K23" s="145">
        <v>1.2869999999999999</v>
      </c>
      <c r="L23" s="145">
        <v>2.0830000000000002</v>
      </c>
      <c r="M23" s="145">
        <v>3.4129999999999998</v>
      </c>
      <c r="N23" s="145">
        <v>2.8029999999999999</v>
      </c>
      <c r="O23" s="145">
        <v>2.7</v>
      </c>
      <c r="P23" s="145">
        <v>2.8319963599999993</v>
      </c>
      <c r="Q23" s="145">
        <v>4.7044974000000011</v>
      </c>
      <c r="R23" s="145">
        <v>4.4622203400000018</v>
      </c>
      <c r="S23" s="145">
        <v>4.1520329700000005</v>
      </c>
      <c r="T23" s="145">
        <v>4.2633651199999978</v>
      </c>
      <c r="U23" s="145">
        <v>6.4838489500000005</v>
      </c>
      <c r="V23" s="145">
        <v>5.1849273300000016</v>
      </c>
      <c r="W23" s="145">
        <v>5.3101086699999991</v>
      </c>
      <c r="X23" s="145">
        <v>4.7352893799999993</v>
      </c>
      <c r="Y23" s="145">
        <v>4.7635809200000061</v>
      </c>
      <c r="Z23" s="145">
        <v>4.6721557799999998</v>
      </c>
      <c r="AA23" s="145">
        <v>4.659660930000002</v>
      </c>
      <c r="AB23" s="145">
        <v>4.956749939999999</v>
      </c>
      <c r="AC23" s="145">
        <v>5.4939076200000008</v>
      </c>
      <c r="AD23" s="169"/>
      <c r="AE23" s="145">
        <v>0</v>
      </c>
      <c r="AF23" s="145">
        <v>17.298000000000002</v>
      </c>
      <c r="AG23" s="145">
        <v>10.212</v>
      </c>
      <c r="AH23" s="145">
        <v>13.039493760000001</v>
      </c>
      <c r="AI23" s="145">
        <v>19.361467380000001</v>
      </c>
      <c r="AJ23" s="145">
        <v>19.993906300000006</v>
      </c>
      <c r="AK23" s="145">
        <v>19.782474270000002</v>
      </c>
    </row>
    <row r="24" spans="1:37" s="52" customFormat="1" ht="15" customHeight="1" x14ac:dyDescent="0.25">
      <c r="A24" s="90" t="s">
        <v>52</v>
      </c>
      <c r="B24" s="155">
        <v>0</v>
      </c>
      <c r="C24" s="155">
        <v>0</v>
      </c>
      <c r="D24" s="155">
        <v>0</v>
      </c>
      <c r="E24" s="155">
        <v>0</v>
      </c>
      <c r="F24" s="155">
        <v>1.0680000000000001</v>
      </c>
      <c r="G24" s="155">
        <v>0.55000000000000004</v>
      </c>
      <c r="H24" s="155">
        <v>-0.99099999999999999</v>
      </c>
      <c r="I24" s="155">
        <v>1.7729999999999999</v>
      </c>
      <c r="J24" s="155">
        <v>0.50600000000000001</v>
      </c>
      <c r="K24" s="155">
        <v>0.13900000000000001</v>
      </c>
      <c r="L24" s="155">
        <v>0.45100000000000001</v>
      </c>
      <c r="M24" s="155">
        <v>0.42099999999999999</v>
      </c>
      <c r="N24" s="155">
        <v>0.56499999999999995</v>
      </c>
      <c r="O24" s="155">
        <v>0.44900000000000001</v>
      </c>
      <c r="P24" s="155">
        <v>0.80807451999997104</v>
      </c>
      <c r="Q24" s="155">
        <v>-0.18830807999998256</v>
      </c>
      <c r="R24" s="155">
        <v>0.84661438999997263</v>
      </c>
      <c r="S24" s="155">
        <v>1.1220023899998797</v>
      </c>
      <c r="T24" s="155">
        <v>1.2124384100001531</v>
      </c>
      <c r="U24" s="155">
        <v>1.3466476099999993</v>
      </c>
      <c r="V24" s="155">
        <v>1.5159883500000062</v>
      </c>
      <c r="W24" s="155">
        <v>0.82314613999997355</v>
      </c>
      <c r="X24" s="155">
        <v>1.2645812300001094</v>
      </c>
      <c r="Y24" s="155">
        <v>1.6561418600001216</v>
      </c>
      <c r="Z24" s="155">
        <v>1.9175494000000191</v>
      </c>
      <c r="AA24" s="155">
        <v>2.2952263399999477</v>
      </c>
      <c r="AB24" s="155">
        <v>2.3300095100001581</v>
      </c>
      <c r="AC24" s="155">
        <v>3.2281258200002592</v>
      </c>
      <c r="AD24" s="166"/>
      <c r="AE24" s="155">
        <v>0</v>
      </c>
      <c r="AF24" s="155">
        <v>2.4</v>
      </c>
      <c r="AG24" s="155">
        <v>1.5170000000000001</v>
      </c>
      <c r="AH24" s="155">
        <v>1.6337664399999885</v>
      </c>
      <c r="AI24" s="155">
        <v>4.5277028000000046</v>
      </c>
      <c r="AJ24" s="155">
        <v>5.2598575800002108</v>
      </c>
      <c r="AK24" s="155">
        <v>9.7709110700003841</v>
      </c>
    </row>
    <row r="25" spans="1:37" s="52" customFormat="1" ht="15" customHeight="1" x14ac:dyDescent="0.25">
      <c r="A25" s="52" t="s">
        <v>36</v>
      </c>
      <c r="B25" s="145">
        <v>0</v>
      </c>
      <c r="C25" s="145">
        <v>0</v>
      </c>
      <c r="D25" s="145">
        <v>0</v>
      </c>
      <c r="E25" s="145">
        <v>0</v>
      </c>
      <c r="F25" s="145">
        <v>41.62</v>
      </c>
      <c r="G25" s="145">
        <v>42.957000000000001</v>
      </c>
      <c r="H25" s="145">
        <v>45.603000000000002</v>
      </c>
      <c r="I25" s="145">
        <v>49.196000000000005</v>
      </c>
      <c r="J25" s="145">
        <v>42.492000000000004</v>
      </c>
      <c r="K25" s="145">
        <v>19.578999999999997</v>
      </c>
      <c r="L25" s="145">
        <v>28.008000000000003</v>
      </c>
      <c r="M25" s="145">
        <v>53.365999999999993</v>
      </c>
      <c r="N25" s="145">
        <v>42.812999999999995</v>
      </c>
      <c r="O25" s="145">
        <v>42.491</v>
      </c>
      <c r="P25" s="145">
        <v>52.034675119999996</v>
      </c>
      <c r="Q25" s="145">
        <v>61.034596480000026</v>
      </c>
      <c r="R25" s="145">
        <v>67.632706440000007</v>
      </c>
      <c r="S25" s="145">
        <v>68.973570979999991</v>
      </c>
      <c r="T25" s="145">
        <v>72.63811158999998</v>
      </c>
      <c r="U25" s="145">
        <v>78.753918059999975</v>
      </c>
      <c r="V25" s="145">
        <v>78.536060070000005</v>
      </c>
      <c r="W25" s="145">
        <v>76.870150350000031</v>
      </c>
      <c r="X25" s="145">
        <v>76.689107350000086</v>
      </c>
      <c r="Y25" s="145">
        <v>79.512706120000004</v>
      </c>
      <c r="Z25" s="145">
        <v>83.754720149999969</v>
      </c>
      <c r="AA25" s="145">
        <v>86.453017299999885</v>
      </c>
      <c r="AB25" s="145">
        <v>90.114229670000128</v>
      </c>
      <c r="AC25" s="145">
        <v>93.962656820000248</v>
      </c>
      <c r="AD25" s="158"/>
      <c r="AE25" s="145">
        <v>0</v>
      </c>
      <c r="AF25" s="145">
        <v>179.376</v>
      </c>
      <c r="AG25" s="145">
        <v>143.44499999999999</v>
      </c>
      <c r="AH25" s="145">
        <v>198.37327160000004</v>
      </c>
      <c r="AI25" s="145">
        <v>287.99830706999995</v>
      </c>
      <c r="AJ25" s="145">
        <v>311.60802389000008</v>
      </c>
      <c r="AK25" s="145">
        <v>354.2846239400003</v>
      </c>
    </row>
    <row r="26" spans="1:37" s="52" customFormat="1" ht="15" customHeight="1" x14ac:dyDescent="0.25">
      <c r="A26" s="52" t="s">
        <v>3</v>
      </c>
      <c r="B26" s="145">
        <v>0</v>
      </c>
      <c r="C26" s="145">
        <v>0</v>
      </c>
      <c r="D26" s="145">
        <v>0</v>
      </c>
      <c r="E26" s="145">
        <v>0</v>
      </c>
      <c r="F26" s="145">
        <v>17.030999999999999</v>
      </c>
      <c r="G26" s="145">
        <v>18.068000000000001</v>
      </c>
      <c r="H26" s="145">
        <v>18.495000000000001</v>
      </c>
      <c r="I26" s="145">
        <v>24.146000000000001</v>
      </c>
      <c r="J26" s="145">
        <v>25.189</v>
      </c>
      <c r="K26" s="145">
        <v>6.0430000000000001</v>
      </c>
      <c r="L26" s="145">
        <v>12.353</v>
      </c>
      <c r="M26" s="145">
        <v>29.593</v>
      </c>
      <c r="N26" s="145">
        <v>20.861999999999998</v>
      </c>
      <c r="O26" s="145">
        <v>28.478999999999999</v>
      </c>
      <c r="P26" s="145">
        <v>30.316220419511009</v>
      </c>
      <c r="Q26" s="145">
        <v>31.009417279036001</v>
      </c>
      <c r="R26" s="145">
        <v>35.252778041469995</v>
      </c>
      <c r="S26" s="145">
        <v>34.26579021685599</v>
      </c>
      <c r="T26" s="145">
        <v>45.216216780416019</v>
      </c>
      <c r="U26" s="145">
        <v>45.529679461696034</v>
      </c>
      <c r="V26" s="145">
        <v>51.939657835009996</v>
      </c>
      <c r="W26" s="145">
        <v>55.22019267287402</v>
      </c>
      <c r="X26" s="145">
        <v>59.802614473109941</v>
      </c>
      <c r="Y26" s="145">
        <v>63.131731718413022</v>
      </c>
      <c r="Z26" s="145">
        <v>68.300048901575991</v>
      </c>
      <c r="AA26" s="145">
        <v>73.404354344997017</v>
      </c>
      <c r="AB26" s="145">
        <v>74.373085784198992</v>
      </c>
      <c r="AC26" s="145">
        <v>78.961568408281067</v>
      </c>
      <c r="AD26" s="34"/>
      <c r="AE26" s="145">
        <v>0</v>
      </c>
      <c r="AF26" s="145">
        <v>77.740000000000009</v>
      </c>
      <c r="AG26" s="145">
        <v>73.177999999999997</v>
      </c>
      <c r="AH26" s="145">
        <v>110.66663769854701</v>
      </c>
      <c r="AI26" s="145">
        <v>160.26446450043804</v>
      </c>
      <c r="AJ26" s="145">
        <v>230.09419669940698</v>
      </c>
      <c r="AK26" s="145">
        <v>295.03905743905307</v>
      </c>
    </row>
    <row r="27" spans="1:37" s="52" customFormat="1" ht="15" customHeight="1" x14ac:dyDescent="0.25">
      <c r="A27" s="52" t="s">
        <v>177</v>
      </c>
      <c r="B27" s="145">
        <v>0</v>
      </c>
      <c r="C27" s="145">
        <v>0</v>
      </c>
      <c r="D27" s="145">
        <v>0</v>
      </c>
      <c r="E27" s="145">
        <v>0</v>
      </c>
      <c r="F27" s="145">
        <v>10.227</v>
      </c>
      <c r="G27" s="145">
        <v>15.962</v>
      </c>
      <c r="H27" s="145">
        <v>14.573</v>
      </c>
      <c r="I27" s="145">
        <v>16.359000000000002</v>
      </c>
      <c r="J27" s="145">
        <v>18.701000000000001</v>
      </c>
      <c r="K27" s="145">
        <v>5.6379999999999999</v>
      </c>
      <c r="L27" s="145">
        <v>5.3760000000000003</v>
      </c>
      <c r="M27" s="145">
        <v>9.7270000000000003</v>
      </c>
      <c r="N27" s="145">
        <v>9.6140000000000008</v>
      </c>
      <c r="O27" s="145">
        <v>15.978</v>
      </c>
      <c r="P27" s="145">
        <v>18.552485753334</v>
      </c>
      <c r="Q27" s="145">
        <v>24.954629016322002</v>
      </c>
      <c r="R27" s="145">
        <v>28.548678482068997</v>
      </c>
      <c r="S27" s="145">
        <v>28.413123188475002</v>
      </c>
      <c r="T27" s="145">
        <v>31.397291310137998</v>
      </c>
      <c r="U27" s="145">
        <v>31.955180167201998</v>
      </c>
      <c r="V27" s="145">
        <v>41.262055357787595</v>
      </c>
      <c r="W27" s="145">
        <v>41.755928281430606</v>
      </c>
      <c r="X27" s="145">
        <v>42.635038125516232</v>
      </c>
      <c r="Y27" s="145">
        <v>47.146267966876536</v>
      </c>
      <c r="Z27" s="145">
        <v>53.721574490314993</v>
      </c>
      <c r="AA27" s="145">
        <v>58.459045464613993</v>
      </c>
      <c r="AB27" s="145">
        <v>66.259550700633</v>
      </c>
      <c r="AC27" s="145">
        <v>75.072549495934069</v>
      </c>
      <c r="AD27" s="169"/>
      <c r="AE27" s="145">
        <v>0</v>
      </c>
      <c r="AF27" s="145">
        <v>57.121000000000002</v>
      </c>
      <c r="AG27" s="145">
        <v>39.442</v>
      </c>
      <c r="AH27" s="145">
        <v>69.099114769655998</v>
      </c>
      <c r="AI27" s="145">
        <v>120.31427314788399</v>
      </c>
      <c r="AJ27" s="145">
        <v>172.79928973161097</v>
      </c>
      <c r="AK27" s="145">
        <v>253.51272015149604</v>
      </c>
    </row>
    <row r="28" spans="1:37" s="52" customFormat="1" ht="15" customHeight="1" x14ac:dyDescent="0.25">
      <c r="A28" s="52" t="s">
        <v>179</v>
      </c>
      <c r="B28" s="145">
        <v>0</v>
      </c>
      <c r="C28" s="145">
        <v>0</v>
      </c>
      <c r="D28" s="145">
        <v>0</v>
      </c>
      <c r="E28" s="145">
        <v>0</v>
      </c>
      <c r="F28" s="145">
        <v>0</v>
      </c>
      <c r="G28" s="145">
        <v>0</v>
      </c>
      <c r="H28" s="145">
        <v>0</v>
      </c>
      <c r="I28" s="145">
        <v>0</v>
      </c>
      <c r="J28" s="145">
        <v>0</v>
      </c>
      <c r="K28" s="145">
        <v>0</v>
      </c>
      <c r="L28" s="145">
        <v>0</v>
      </c>
      <c r="M28" s="145">
        <v>0</v>
      </c>
      <c r="N28" s="145">
        <v>0</v>
      </c>
      <c r="O28" s="145">
        <v>0</v>
      </c>
      <c r="P28" s="145"/>
      <c r="Q28" s="145">
        <v>0</v>
      </c>
      <c r="R28" s="145">
        <v>0</v>
      </c>
      <c r="S28" s="145">
        <v>0</v>
      </c>
      <c r="T28" s="145">
        <v>0</v>
      </c>
      <c r="U28" s="145">
        <v>0</v>
      </c>
      <c r="V28" s="145">
        <v>0</v>
      </c>
      <c r="W28" s="145">
        <v>0</v>
      </c>
      <c r="X28" s="145">
        <v>0</v>
      </c>
      <c r="Y28" s="145">
        <v>0</v>
      </c>
      <c r="Z28" s="145">
        <v>0</v>
      </c>
      <c r="AA28" s="145">
        <v>0</v>
      </c>
      <c r="AB28" s="145">
        <v>0</v>
      </c>
      <c r="AC28" s="145">
        <v>0</v>
      </c>
      <c r="AD28" s="166"/>
      <c r="AE28" s="145">
        <v>0</v>
      </c>
      <c r="AF28" s="145">
        <v>0</v>
      </c>
      <c r="AG28" s="145">
        <v>0</v>
      </c>
      <c r="AH28" s="145">
        <v>0</v>
      </c>
      <c r="AI28" s="145">
        <v>0</v>
      </c>
      <c r="AJ28" s="145">
        <v>0</v>
      </c>
      <c r="AK28" s="145">
        <v>0</v>
      </c>
    </row>
    <row r="29" spans="1:37" x14ac:dyDescent="0.25">
      <c r="B29" s="181"/>
      <c r="C29" s="181"/>
      <c r="D29" s="181"/>
      <c r="E29" s="181"/>
      <c r="F29" s="181"/>
      <c r="G29" s="181"/>
      <c r="H29" s="181"/>
      <c r="I29" s="181"/>
      <c r="J29" s="181"/>
      <c r="K29" s="181"/>
      <c r="L29" s="181"/>
      <c r="M29" s="181"/>
      <c r="N29" s="181"/>
      <c r="O29" s="181"/>
      <c r="P29" s="181"/>
      <c r="Q29" s="182"/>
      <c r="R29" s="182"/>
      <c r="S29" s="182"/>
      <c r="T29" s="182"/>
      <c r="U29" s="182"/>
      <c r="V29" s="182"/>
      <c r="W29" s="182"/>
      <c r="X29" s="182"/>
      <c r="Y29" s="182"/>
      <c r="Z29" s="182"/>
      <c r="AA29" s="182"/>
      <c r="AB29" s="182"/>
      <c r="AC29" s="182"/>
      <c r="AD29" s="158"/>
      <c r="AE29" s="182"/>
      <c r="AF29" s="182"/>
      <c r="AG29" s="182"/>
      <c r="AH29" s="182"/>
      <c r="AI29" s="182"/>
      <c r="AJ29" s="182"/>
      <c r="AK29" s="182"/>
    </row>
    <row r="30" spans="1:37" s="53" customFormat="1" ht="15" customHeight="1" x14ac:dyDescent="0.25">
      <c r="A30" s="92" t="s">
        <v>135</v>
      </c>
      <c r="B30" s="141">
        <v>-124.02</v>
      </c>
      <c r="C30" s="141">
        <v>-144.31200000000004</v>
      </c>
      <c r="D30" s="141">
        <v>-159.33200000000002</v>
      </c>
      <c r="E30" s="141">
        <v>-200.416</v>
      </c>
      <c r="F30" s="141">
        <v>-229.22800000000001</v>
      </c>
      <c r="G30" s="141">
        <v>-255.81800000000004</v>
      </c>
      <c r="H30" s="141">
        <v>-259.64400000000001</v>
      </c>
      <c r="I30" s="141">
        <v>-288.625</v>
      </c>
      <c r="J30" s="141">
        <v>-293.99099999999999</v>
      </c>
      <c r="K30" s="141">
        <v>-119.393</v>
      </c>
      <c r="L30" s="141">
        <v>-154.952</v>
      </c>
      <c r="M30" s="141">
        <v>-259.97800000000001</v>
      </c>
      <c r="N30" s="141">
        <v>-243.07099999999997</v>
      </c>
      <c r="O30" s="141">
        <v>-264.72500000000002</v>
      </c>
      <c r="P30" s="141">
        <v>-321.02872834479723</v>
      </c>
      <c r="Q30" s="141">
        <v>-361.62309363373868</v>
      </c>
      <c r="R30" s="141">
        <v>-385.34122957469509</v>
      </c>
      <c r="S30" s="141">
        <v>-416.1809482113631</v>
      </c>
      <c r="T30" s="141">
        <v>-437.93664196400073</v>
      </c>
      <c r="U30" s="141">
        <v>-467.9040976217633</v>
      </c>
      <c r="V30" s="141">
        <v>-488.46244672368925</v>
      </c>
      <c r="W30" s="141">
        <v>-518.66359245302158</v>
      </c>
      <c r="X30" s="141">
        <v>-542.07713350799838</v>
      </c>
      <c r="Y30" s="141">
        <v>-566.99540597814212</v>
      </c>
      <c r="Z30" s="141">
        <v>-624.45185510220904</v>
      </c>
      <c r="AA30" s="141">
        <v>-679.34133506513786</v>
      </c>
      <c r="AB30" s="141">
        <v>-715.79283765803643</v>
      </c>
      <c r="AC30" s="141">
        <v>-768.64837337573476</v>
      </c>
      <c r="AD30" s="37"/>
      <c r="AE30" s="186">
        <v>-628.08000000000015</v>
      </c>
      <c r="AF30" s="186">
        <v>-1033.3150000000001</v>
      </c>
      <c r="AG30" s="186">
        <v>-828.31399999999996</v>
      </c>
      <c r="AH30" s="186">
        <v>-1190.4478219785358</v>
      </c>
      <c r="AI30" s="186">
        <v>-1707.3629173718223</v>
      </c>
      <c r="AJ30" s="186">
        <v>-2116.1985786628516</v>
      </c>
      <c r="AK30" s="186">
        <v>-2788.2344012011176</v>
      </c>
    </row>
    <row r="31" spans="1:37" s="52" customFormat="1" ht="15" customHeight="1" x14ac:dyDescent="0.25">
      <c r="A31" s="52" t="s">
        <v>50</v>
      </c>
      <c r="B31" s="145">
        <v>-95.745999999999995</v>
      </c>
      <c r="C31" s="145">
        <v>-103.80200000000001</v>
      </c>
      <c r="D31" s="145">
        <v>-108.244</v>
      </c>
      <c r="E31" s="145">
        <v>-118.322</v>
      </c>
      <c r="F31" s="145">
        <v>-122.61799999999999</v>
      </c>
      <c r="G31" s="145">
        <v>-131.55700000000002</v>
      </c>
      <c r="H31" s="145">
        <v>-133.16400000000002</v>
      </c>
      <c r="I31" s="145">
        <v>-150.50800000000001</v>
      </c>
      <c r="J31" s="145">
        <v>-144.364</v>
      </c>
      <c r="K31" s="145">
        <v>-63.484000000000002</v>
      </c>
      <c r="L31" s="145">
        <v>-76.908999999999992</v>
      </c>
      <c r="M31" s="145">
        <v>-126.60899999999999</v>
      </c>
      <c r="N31" s="145">
        <v>-135.245</v>
      </c>
      <c r="O31" s="145">
        <v>-138.64600000000002</v>
      </c>
      <c r="P31" s="145">
        <v>-172.39559730000002</v>
      </c>
      <c r="Q31" s="145">
        <v>-163.36686033000007</v>
      </c>
      <c r="R31" s="145">
        <v>-192.54860514000012</v>
      </c>
      <c r="S31" s="145">
        <v>-211.60568874999996</v>
      </c>
      <c r="T31" s="145">
        <v>-214.41463615666646</v>
      </c>
      <c r="U31" s="145">
        <v>-210.7299481533334</v>
      </c>
      <c r="V31" s="145">
        <v>-213.30472880999997</v>
      </c>
      <c r="W31" s="145">
        <v>-220.25669324000017</v>
      </c>
      <c r="X31" s="145">
        <v>-224.86195549000001</v>
      </c>
      <c r="Y31" s="145">
        <v>-235.44373273000008</v>
      </c>
      <c r="Z31" s="145">
        <v>-252.84204533000008</v>
      </c>
      <c r="AA31" s="145">
        <v>-267.14519096000015</v>
      </c>
      <c r="AB31" s="145">
        <v>-270.49798844635347</v>
      </c>
      <c r="AC31" s="145">
        <v>-281.22055433364619</v>
      </c>
      <c r="AD31" s="37"/>
      <c r="AE31" s="184">
        <v>-426.11400000000003</v>
      </c>
      <c r="AF31" s="184">
        <v>-537.84700000000009</v>
      </c>
      <c r="AG31" s="184">
        <v>-411.36599999999999</v>
      </c>
      <c r="AH31" s="184">
        <v>-609.65345763000005</v>
      </c>
      <c r="AI31" s="184">
        <v>-829.29887819999988</v>
      </c>
      <c r="AJ31" s="184">
        <v>-893.86711027000024</v>
      </c>
      <c r="AK31" s="184">
        <v>-1071.7057790699998</v>
      </c>
    </row>
    <row r="32" spans="1:37" s="52" customFormat="1" ht="15" customHeight="1" x14ac:dyDescent="0.25">
      <c r="A32" s="52" t="s">
        <v>51</v>
      </c>
      <c r="B32" s="145">
        <v>-18.105999999999998</v>
      </c>
      <c r="C32" s="145">
        <v>-17.927</v>
      </c>
      <c r="D32" s="145">
        <v>-19.713999999999999</v>
      </c>
      <c r="E32" s="145">
        <v>-17.317999999999998</v>
      </c>
      <c r="F32" s="145">
        <v>-20.064999999999998</v>
      </c>
      <c r="G32" s="145">
        <v>-18.845999999999997</v>
      </c>
      <c r="H32" s="145">
        <v>-19.456999999999997</v>
      </c>
      <c r="I32" s="145">
        <v>-19.253999999999998</v>
      </c>
      <c r="J32" s="145">
        <v>-18.787999999999997</v>
      </c>
      <c r="K32" s="145">
        <v>-8.6259999999999994</v>
      </c>
      <c r="L32" s="145">
        <v>-18.107999999999997</v>
      </c>
      <c r="M32" s="145">
        <v>-15.927999999999999</v>
      </c>
      <c r="N32" s="145">
        <v>-11.802</v>
      </c>
      <c r="O32" s="145">
        <v>-11.628999999999998</v>
      </c>
      <c r="P32" s="145">
        <v>-14.597684119999998</v>
      </c>
      <c r="Q32" s="145">
        <v>-17.858075430000007</v>
      </c>
      <c r="R32" s="145">
        <v>-16.927791919999997</v>
      </c>
      <c r="S32" s="145">
        <v>-18.567637750000003</v>
      </c>
      <c r="T32" s="145">
        <v>-19.952341940000004</v>
      </c>
      <c r="U32" s="145">
        <v>-19.534962019999995</v>
      </c>
      <c r="V32" s="145">
        <v>-19.258196120000004</v>
      </c>
      <c r="W32" s="145">
        <v>-20.72780212999999</v>
      </c>
      <c r="X32" s="145">
        <v>-20.276572360000007</v>
      </c>
      <c r="Y32" s="145">
        <v>-19.642212400000009</v>
      </c>
      <c r="Z32" s="145">
        <v>-19.933100420000002</v>
      </c>
      <c r="AA32" s="145">
        <v>-21.040093549999995</v>
      </c>
      <c r="AB32" s="145">
        <v>-21.673489079999992</v>
      </c>
      <c r="AC32" s="145">
        <v>-22.516421169999994</v>
      </c>
      <c r="AD32" s="37"/>
      <c r="AE32" s="184">
        <v>-73.064999999999998</v>
      </c>
      <c r="AF32" s="184">
        <v>-77.621999999999986</v>
      </c>
      <c r="AG32" s="184">
        <v>-61.449999999999989</v>
      </c>
      <c r="AH32" s="184">
        <v>-55.886759550000008</v>
      </c>
      <c r="AI32" s="184">
        <v>-74.982733629999998</v>
      </c>
      <c r="AJ32" s="184">
        <v>-79.904783010000017</v>
      </c>
      <c r="AK32" s="184">
        <v>-85.16310421999998</v>
      </c>
    </row>
    <row r="33" spans="1:37" s="52" customFormat="1" ht="15" customHeight="1" x14ac:dyDescent="0.25">
      <c r="A33" s="90" t="s">
        <v>52</v>
      </c>
      <c r="B33" s="155">
        <v>-2.37</v>
      </c>
      <c r="C33" s="155">
        <v>-2.577</v>
      </c>
      <c r="D33" s="155">
        <v>-1.6689999999999998</v>
      </c>
      <c r="E33" s="155">
        <v>2.2069999999999999</v>
      </c>
      <c r="F33" s="155">
        <v>-1.8759999999999999</v>
      </c>
      <c r="G33" s="155">
        <v>-2.7290000000000001</v>
      </c>
      <c r="H33" s="155">
        <v>-3.0989999999999998</v>
      </c>
      <c r="I33" s="155">
        <v>-7.5359999999999996</v>
      </c>
      <c r="J33" s="155">
        <v>-4.8079999999999998</v>
      </c>
      <c r="K33" s="155">
        <v>-2.9459999999999997</v>
      </c>
      <c r="L33" s="155">
        <v>-8.4489999999999998</v>
      </c>
      <c r="M33" s="155">
        <v>-7.9929999999999994</v>
      </c>
      <c r="N33" s="155">
        <v>-2.0269999999999997</v>
      </c>
      <c r="O33" s="155">
        <v>-1.5679999999999998</v>
      </c>
      <c r="P33" s="155">
        <v>-1.8631624500002721</v>
      </c>
      <c r="Q33" s="155">
        <v>-29.844399909999634</v>
      </c>
      <c r="R33" s="155">
        <v>-8.8176004199999589</v>
      </c>
      <c r="S33" s="155">
        <v>-9.3265891600001201</v>
      </c>
      <c r="T33" s="155">
        <v>-7.5304757933332347</v>
      </c>
      <c r="U33" s="155">
        <v>-14.679673884269976</v>
      </c>
      <c r="V33" s="155">
        <v>-9.346026539999885</v>
      </c>
      <c r="W33" s="155">
        <v>-12.076518799999675</v>
      </c>
      <c r="X33" s="155">
        <v>-11.210554639999897</v>
      </c>
      <c r="Y33" s="155">
        <v>-11.034366900000432</v>
      </c>
      <c r="Z33" s="155">
        <v>-12.277489979999899</v>
      </c>
      <c r="AA33" s="155">
        <v>-16.034734939999844</v>
      </c>
      <c r="AB33" s="155">
        <v>-20.339054793646881</v>
      </c>
      <c r="AC33" s="155">
        <v>-30.201593956353229</v>
      </c>
      <c r="AD33" s="37"/>
      <c r="AE33" s="185">
        <v>-4.4089999999999998</v>
      </c>
      <c r="AF33" s="185">
        <v>-15.24</v>
      </c>
      <c r="AG33" s="185">
        <v>-24.195999999999998</v>
      </c>
      <c r="AH33" s="185">
        <v>-35.302562359999904</v>
      </c>
      <c r="AI33" s="185">
        <v>-40.354339257603293</v>
      </c>
      <c r="AJ33" s="185">
        <v>-43.667466879999886</v>
      </c>
      <c r="AK33" s="185">
        <v>-78.852873669999838</v>
      </c>
    </row>
    <row r="34" spans="1:37" s="52" customFormat="1" ht="15" customHeight="1" x14ac:dyDescent="0.25">
      <c r="A34" s="52" t="s">
        <v>36</v>
      </c>
      <c r="B34" s="145">
        <v>-116.22199999999999</v>
      </c>
      <c r="C34" s="145">
        <v>-124.30600000000001</v>
      </c>
      <c r="D34" s="145">
        <v>-129.62700000000001</v>
      </c>
      <c r="E34" s="145">
        <v>-133.43299999999999</v>
      </c>
      <c r="F34" s="145">
        <v>-144.559</v>
      </c>
      <c r="G34" s="145">
        <v>-153.13200000000003</v>
      </c>
      <c r="H34" s="145">
        <v>-155.72</v>
      </c>
      <c r="I34" s="145">
        <v>-177.298</v>
      </c>
      <c r="J34" s="145">
        <v>-167.95999999999998</v>
      </c>
      <c r="K34" s="145">
        <v>-75.055999999999997</v>
      </c>
      <c r="L34" s="145">
        <v>-103.46600000000001</v>
      </c>
      <c r="M34" s="145">
        <v>-150.53</v>
      </c>
      <c r="N34" s="145">
        <v>-149.07399999999998</v>
      </c>
      <c r="O34" s="145">
        <v>-151.84300000000002</v>
      </c>
      <c r="P34" s="145">
        <v>-188.85644387000028</v>
      </c>
      <c r="Q34" s="145">
        <v>-211.0693356699997</v>
      </c>
      <c r="R34" s="145">
        <v>-218.29399748000009</v>
      </c>
      <c r="S34" s="145">
        <v>-239.49991566000008</v>
      </c>
      <c r="T34" s="145">
        <v>-241.8974538899997</v>
      </c>
      <c r="U34" s="145">
        <v>-244.94458405760338</v>
      </c>
      <c r="V34" s="145">
        <v>-241.90895146999986</v>
      </c>
      <c r="W34" s="145">
        <v>-253.06101416999985</v>
      </c>
      <c r="X34" s="145">
        <v>-256.34908248999994</v>
      </c>
      <c r="Y34" s="145">
        <v>-266.12031203000049</v>
      </c>
      <c r="Z34" s="145">
        <v>-285.05263573000002</v>
      </c>
      <c r="AA34" s="145">
        <v>-304.22001945</v>
      </c>
      <c r="AB34" s="145">
        <v>-312.51053232000032</v>
      </c>
      <c r="AC34" s="145">
        <v>-333.93856945999943</v>
      </c>
      <c r="AD34" s="37"/>
      <c r="AE34" s="184">
        <v>-503.58800000000002</v>
      </c>
      <c r="AF34" s="184">
        <v>-630.70900000000006</v>
      </c>
      <c r="AG34" s="184">
        <v>-497.01199999999994</v>
      </c>
      <c r="AH34" s="184">
        <v>-700.84277953999992</v>
      </c>
      <c r="AI34" s="184">
        <v>-944.63595108760319</v>
      </c>
      <c r="AJ34" s="184">
        <v>-1017.4393601600002</v>
      </c>
      <c r="AK34" s="184">
        <v>-1235.7217569599995</v>
      </c>
    </row>
    <row r="35" spans="1:37" s="52" customFormat="1" ht="15" customHeight="1" x14ac:dyDescent="0.25">
      <c r="A35" s="52" t="s">
        <v>3</v>
      </c>
      <c r="B35" s="145">
        <v>-27.157</v>
      </c>
      <c r="C35" s="145">
        <v>-36.945000000000007</v>
      </c>
      <c r="D35" s="145">
        <v>-41.238</v>
      </c>
      <c r="E35" s="145">
        <v>-40.839999999999996</v>
      </c>
      <c r="F35" s="145">
        <v>-43.439</v>
      </c>
      <c r="G35" s="145">
        <v>-49.536000000000001</v>
      </c>
      <c r="H35" s="145">
        <v>-51.195999999999998</v>
      </c>
      <c r="I35" s="145">
        <v>-56.849000000000004</v>
      </c>
      <c r="J35" s="145">
        <v>-62.326999999999998</v>
      </c>
      <c r="K35" s="145">
        <v>-21.040999999999997</v>
      </c>
      <c r="L35" s="145">
        <v>-31.629000000000005</v>
      </c>
      <c r="M35" s="145">
        <v>-71.347999999999999</v>
      </c>
      <c r="N35" s="145">
        <v>-45.468000000000004</v>
      </c>
      <c r="O35" s="145">
        <v>-61.376999999999995</v>
      </c>
      <c r="P35" s="145">
        <v>-66.811109821765967</v>
      </c>
      <c r="Q35" s="145">
        <v>-69.377969327731051</v>
      </c>
      <c r="R35" s="145">
        <v>-80.753527379662017</v>
      </c>
      <c r="S35" s="145">
        <v>-87.188233543285989</v>
      </c>
      <c r="T35" s="145">
        <v>-100.21252133780192</v>
      </c>
      <c r="U35" s="145">
        <v>-115.89141253747914</v>
      </c>
      <c r="V35" s="145">
        <v>-119.92104095206496</v>
      </c>
      <c r="W35" s="145">
        <v>-134.28846719347302</v>
      </c>
      <c r="X35" s="145">
        <v>-147.13156541687715</v>
      </c>
      <c r="Y35" s="145">
        <v>-146.29762082762605</v>
      </c>
      <c r="Z35" s="145">
        <v>-163.82400066957001</v>
      </c>
      <c r="AA35" s="145">
        <v>-182.36988792243795</v>
      </c>
      <c r="AB35" s="145">
        <v>-182.12428728112815</v>
      </c>
      <c r="AC35" s="145">
        <v>-179.89243166283302</v>
      </c>
      <c r="AD35" s="37"/>
      <c r="AE35" s="184">
        <v>-146.18</v>
      </c>
      <c r="AF35" s="184">
        <v>-201.01999999999998</v>
      </c>
      <c r="AG35" s="184">
        <v>-186.345</v>
      </c>
      <c r="AH35" s="184">
        <v>-243.03407914949702</v>
      </c>
      <c r="AI35" s="184">
        <v>-384.04569479822908</v>
      </c>
      <c r="AJ35" s="184">
        <v>-547.63869439004122</v>
      </c>
      <c r="AK35" s="184">
        <v>-708.21060753596907</v>
      </c>
    </row>
    <row r="36" spans="1:37" s="52" customFormat="1" ht="15" customHeight="1" x14ac:dyDescent="0.25">
      <c r="A36" s="52" t="s">
        <v>177</v>
      </c>
      <c r="B36" s="145">
        <v>-16.87</v>
      </c>
      <c r="C36" s="145">
        <v>-31.437000000000001</v>
      </c>
      <c r="D36" s="145">
        <v>-29.762999999999998</v>
      </c>
      <c r="E36" s="145">
        <v>-41.09</v>
      </c>
      <c r="F36" s="145">
        <v>-41.230000000000004</v>
      </c>
      <c r="G36" s="145">
        <v>-53.150000000000006</v>
      </c>
      <c r="H36" s="145">
        <v>-52.728000000000002</v>
      </c>
      <c r="I36" s="145">
        <v>-54.478000000000002</v>
      </c>
      <c r="J36" s="145">
        <v>-63.704000000000008</v>
      </c>
      <c r="K36" s="145">
        <v>-23.295999999999999</v>
      </c>
      <c r="L36" s="145">
        <v>-19.857000000000003</v>
      </c>
      <c r="M36" s="145">
        <v>-38.099999999999994</v>
      </c>
      <c r="N36" s="145">
        <v>-48.528999999999996</v>
      </c>
      <c r="O36" s="145">
        <v>-51.504999999999995</v>
      </c>
      <c r="P36" s="145">
        <v>-65.361174653031</v>
      </c>
      <c r="Q36" s="145">
        <v>-81.175788636007951</v>
      </c>
      <c r="R36" s="145">
        <v>-86.293704715033002</v>
      </c>
      <c r="S36" s="145">
        <v>-89.492799008077029</v>
      </c>
      <c r="T36" s="145">
        <v>-95.826666736199144</v>
      </c>
      <c r="U36" s="145">
        <v>-107.06810102668081</v>
      </c>
      <c r="V36" s="145">
        <v>-126.63245430162439</v>
      </c>
      <c r="W36" s="145">
        <v>-131.31411108954873</v>
      </c>
      <c r="X36" s="145">
        <v>-138.59648560112129</v>
      </c>
      <c r="Y36" s="145">
        <v>-154.57747312051558</v>
      </c>
      <c r="Z36" s="145">
        <v>-175.57521870263901</v>
      </c>
      <c r="AA36" s="145">
        <v>-192.75142769269991</v>
      </c>
      <c r="AB36" s="145">
        <v>-221.15801805690796</v>
      </c>
      <c r="AC36" s="145">
        <v>-254.81737225290232</v>
      </c>
      <c r="AD36" s="37"/>
      <c r="AE36" s="184">
        <v>-119.16</v>
      </c>
      <c r="AF36" s="184">
        <v>-201.58600000000001</v>
      </c>
      <c r="AG36" s="184">
        <v>-144.95699999999999</v>
      </c>
      <c r="AH36" s="184">
        <v>-246.57096328903896</v>
      </c>
      <c r="AI36" s="184">
        <v>-378.68127148599001</v>
      </c>
      <c r="AJ36" s="184">
        <v>-551.12052411281002</v>
      </c>
      <c r="AK36" s="184">
        <v>-844.30203670514902</v>
      </c>
    </row>
    <row r="37" spans="1:37" s="52" customFormat="1" ht="15" customHeight="1" x14ac:dyDescent="0.25">
      <c r="A37" s="52" t="s">
        <v>179</v>
      </c>
      <c r="B37" s="145">
        <v>36.228999999999999</v>
      </c>
      <c r="C37" s="145">
        <v>48.376000000000005</v>
      </c>
      <c r="D37" s="145">
        <v>41.295999999999999</v>
      </c>
      <c r="E37" s="145">
        <v>14.946999999999999</v>
      </c>
      <c r="F37" s="145">
        <v>0</v>
      </c>
      <c r="G37" s="145">
        <v>0</v>
      </c>
      <c r="H37" s="145">
        <v>0</v>
      </c>
      <c r="I37" s="145">
        <v>0</v>
      </c>
      <c r="J37" s="145">
        <v>0</v>
      </c>
      <c r="K37" s="145">
        <v>0</v>
      </c>
      <c r="L37" s="145">
        <v>0</v>
      </c>
      <c r="M37" s="145">
        <v>0</v>
      </c>
      <c r="N37" s="145">
        <v>0</v>
      </c>
      <c r="O37" s="145">
        <v>0</v>
      </c>
      <c r="P37" s="145">
        <v>0</v>
      </c>
      <c r="Q37" s="145">
        <v>0</v>
      </c>
      <c r="R37" s="145">
        <v>0</v>
      </c>
      <c r="S37" s="145">
        <v>0</v>
      </c>
      <c r="T37" s="145">
        <v>0</v>
      </c>
      <c r="U37" s="145">
        <v>0</v>
      </c>
      <c r="V37" s="145">
        <v>0</v>
      </c>
      <c r="W37" s="145">
        <v>0</v>
      </c>
      <c r="X37" s="145">
        <v>0</v>
      </c>
      <c r="Y37" s="145">
        <v>0</v>
      </c>
      <c r="Z37" s="145">
        <v>0</v>
      </c>
      <c r="AA37" s="145">
        <v>0</v>
      </c>
      <c r="AB37" s="145">
        <v>0</v>
      </c>
      <c r="AC37" s="145">
        <v>0</v>
      </c>
      <c r="AD37" s="37"/>
      <c r="AE37" s="184">
        <v>140.84800000000001</v>
      </c>
      <c r="AF37" s="184">
        <v>0</v>
      </c>
      <c r="AG37" s="184">
        <v>0</v>
      </c>
      <c r="AH37" s="184">
        <v>0</v>
      </c>
      <c r="AI37" s="184">
        <v>0</v>
      </c>
      <c r="AJ37" s="184">
        <v>0</v>
      </c>
      <c r="AK37" s="184">
        <v>0</v>
      </c>
    </row>
    <row r="38" spans="1:37" x14ac:dyDescent="0.25">
      <c r="Q38" s="69"/>
      <c r="R38" s="69"/>
      <c r="S38" s="70"/>
      <c r="T38" s="70"/>
      <c r="U38" s="70"/>
      <c r="V38" s="70"/>
      <c r="W38" s="70"/>
      <c r="X38" s="70"/>
      <c r="Y38" s="70"/>
      <c r="Z38" s="70"/>
      <c r="AA38" s="70"/>
      <c r="AB38" s="70"/>
      <c r="AC38" s="70"/>
      <c r="AD38" s="37"/>
      <c r="AE38" s="69"/>
      <c r="AF38" s="69"/>
      <c r="AG38" s="69"/>
      <c r="AH38" s="69"/>
      <c r="AI38" s="69"/>
      <c r="AJ38" s="69"/>
      <c r="AK38" s="69"/>
    </row>
    <row r="39" spans="1:37" s="52" customFormat="1" ht="30" customHeight="1" thickBot="1" x14ac:dyDescent="0.3">
      <c r="A39" s="91" t="s">
        <v>140</v>
      </c>
      <c r="B39" s="18" t="str">
        <f>B1</f>
        <v>1Q18</v>
      </c>
      <c r="C39" s="18" t="str">
        <f t="shared" ref="C39:V39" si="0">C1</f>
        <v>2Q18</v>
      </c>
      <c r="D39" s="18" t="str">
        <f t="shared" si="0"/>
        <v>3Q18</v>
      </c>
      <c r="E39" s="18" t="str">
        <f t="shared" si="0"/>
        <v>4Q18</v>
      </c>
      <c r="F39" s="18" t="str">
        <f t="shared" si="0"/>
        <v>1Q19</v>
      </c>
      <c r="G39" s="18" t="str">
        <f t="shared" si="0"/>
        <v>2Q19</v>
      </c>
      <c r="H39" s="18" t="str">
        <f t="shared" si="0"/>
        <v>3Q19</v>
      </c>
      <c r="I39" s="18" t="str">
        <f t="shared" si="0"/>
        <v>4Q19</v>
      </c>
      <c r="J39" s="18" t="str">
        <f t="shared" si="0"/>
        <v>1Q20</v>
      </c>
      <c r="K39" s="18" t="str">
        <f t="shared" si="0"/>
        <v>2Q20</v>
      </c>
      <c r="L39" s="18" t="str">
        <f t="shared" si="0"/>
        <v>3Q20</v>
      </c>
      <c r="M39" s="18" t="str">
        <f t="shared" si="0"/>
        <v>4Q20</v>
      </c>
      <c r="N39" s="18" t="str">
        <f t="shared" si="0"/>
        <v>1Q21</v>
      </c>
      <c r="O39" s="18" t="str">
        <f t="shared" si="0"/>
        <v>2Q21</v>
      </c>
      <c r="P39" s="18" t="str">
        <f t="shared" si="0"/>
        <v>3Q21</v>
      </c>
      <c r="Q39" s="18" t="str">
        <f t="shared" si="0"/>
        <v>4Q21</v>
      </c>
      <c r="R39" s="18" t="str">
        <f t="shared" si="0"/>
        <v>1Q22</v>
      </c>
      <c r="S39" s="18" t="str">
        <f t="shared" si="0"/>
        <v>2Q22</v>
      </c>
      <c r="T39" s="18" t="str">
        <f t="shared" si="0"/>
        <v>3Q22</v>
      </c>
      <c r="U39" s="18" t="str">
        <f t="shared" si="0"/>
        <v>4Q22</v>
      </c>
      <c r="V39" s="18" t="str">
        <f t="shared" si="0"/>
        <v>1Q23</v>
      </c>
      <c r="W39" s="18" t="s">
        <v>155</v>
      </c>
      <c r="X39" s="18" t="s">
        <v>161</v>
      </c>
      <c r="Y39" s="18" t="s">
        <v>164</v>
      </c>
      <c r="Z39" s="18" t="str">
        <f>Z1</f>
        <v>1Q24</v>
      </c>
      <c r="AA39" s="18" t="str">
        <f>AA1</f>
        <v>2Q24</v>
      </c>
      <c r="AB39" s="18" t="s">
        <v>195</v>
      </c>
      <c r="AC39" s="18" t="s">
        <v>196</v>
      </c>
      <c r="AD39" s="37"/>
      <c r="AE39" s="18">
        <v>2018</v>
      </c>
      <c r="AF39" s="18">
        <v>2019</v>
      </c>
      <c r="AG39" s="18">
        <v>2020</v>
      </c>
      <c r="AH39" s="18">
        <v>2021</v>
      </c>
      <c r="AI39" s="18">
        <v>2022</v>
      </c>
      <c r="AJ39" s="18">
        <v>2023</v>
      </c>
      <c r="AK39" s="18">
        <v>2024</v>
      </c>
    </row>
    <row r="40" spans="1:37" ht="15.75" thickTop="1" x14ac:dyDescent="0.25">
      <c r="Q40" s="69"/>
      <c r="R40" s="69"/>
      <c r="S40" s="73"/>
      <c r="T40" s="73"/>
      <c r="U40" s="73"/>
      <c r="V40" s="73"/>
      <c r="W40" s="73"/>
      <c r="X40" s="73"/>
      <c r="Y40" s="73"/>
      <c r="Z40" s="73"/>
      <c r="AA40" s="73"/>
      <c r="AB40" s="73"/>
      <c r="AC40" s="73"/>
      <c r="AD40" s="37"/>
      <c r="AE40" s="69"/>
      <c r="AF40" s="69"/>
      <c r="AG40" s="69"/>
      <c r="AH40" s="69"/>
      <c r="AI40" s="69"/>
      <c r="AJ40" s="69"/>
      <c r="AK40" s="69"/>
    </row>
    <row r="41" spans="1:37" s="80" customFormat="1" hidden="1" x14ac:dyDescent="0.25">
      <c r="A41" s="80" t="s">
        <v>66</v>
      </c>
      <c r="B41" s="70">
        <v>-17.745000000000001</v>
      </c>
      <c r="C41" s="70">
        <v>-16.053000000000001</v>
      </c>
      <c r="D41" s="70">
        <v>-20.899000000000001</v>
      </c>
      <c r="E41" s="70">
        <v>-26.774999999999999</v>
      </c>
      <c r="F41" s="70">
        <v>-33.773000000000003</v>
      </c>
      <c r="G41" s="70">
        <v>-35.231999999999999</v>
      </c>
      <c r="H41" s="70">
        <v>-39.186</v>
      </c>
      <c r="I41" s="70">
        <v>-45.223999999999997</v>
      </c>
      <c r="J41" s="70">
        <v>-49.600999999999999</v>
      </c>
      <c r="K41" s="70">
        <v>-20.536000000000001</v>
      </c>
      <c r="L41" s="70">
        <v>-22.262</v>
      </c>
      <c r="M41" s="70">
        <v>-40.469000000000001</v>
      </c>
      <c r="N41" s="70">
        <v>-45.203000000000003</v>
      </c>
      <c r="O41" s="70">
        <v>-32.755000000000003</v>
      </c>
      <c r="P41" s="70"/>
      <c r="Q41" s="70">
        <v>-77.957999999999998</v>
      </c>
      <c r="R41" s="70">
        <v>-77.957999999999998</v>
      </c>
      <c r="S41" s="102"/>
      <c r="T41" s="102"/>
      <c r="U41" s="102"/>
      <c r="V41" s="102"/>
      <c r="W41" s="102">
        <v>-77.957999999999998</v>
      </c>
      <c r="X41" s="102">
        <v>-77.957999999999998</v>
      </c>
      <c r="Y41" s="102">
        <v>-77.957999999999998</v>
      </c>
      <c r="Z41" s="102"/>
      <c r="AA41" s="102"/>
      <c r="AB41" s="102"/>
      <c r="AC41" s="102"/>
      <c r="AD41" s="37"/>
      <c r="AE41" s="70">
        <v>-81.472000000000008</v>
      </c>
      <c r="AF41" s="70">
        <v>-153.41499999999999</v>
      </c>
      <c r="AG41" s="70">
        <v>-132.86799999999999</v>
      </c>
      <c r="AH41" s="70">
        <v>-77.957999999999998</v>
      </c>
      <c r="AI41" s="70">
        <v>-77.957999999999998</v>
      </c>
      <c r="AJ41" s="70">
        <v>-77.957999999999998</v>
      </c>
      <c r="AK41" s="70"/>
    </row>
    <row r="42" spans="1:37" hidden="1" x14ac:dyDescent="0.25">
      <c r="Q42" s="69"/>
      <c r="R42" s="69"/>
      <c r="S42" s="71"/>
      <c r="T42" s="71"/>
      <c r="U42" s="71"/>
      <c r="V42" s="71"/>
      <c r="W42" s="71"/>
      <c r="X42" s="71"/>
      <c r="Y42" s="71"/>
      <c r="Z42" s="71"/>
      <c r="AA42" s="71"/>
      <c r="AB42" s="71"/>
      <c r="AC42" s="71"/>
      <c r="AD42" s="37"/>
      <c r="AE42" s="69"/>
      <c r="AF42" s="69"/>
      <c r="AG42" s="69"/>
      <c r="AH42" s="69"/>
      <c r="AI42" s="69"/>
      <c r="AJ42" s="69"/>
      <c r="AK42" s="69"/>
    </row>
    <row r="43" spans="1:37" s="80" customFormat="1" ht="15" customHeight="1" x14ac:dyDescent="0.25">
      <c r="A43" s="80" t="s">
        <v>136</v>
      </c>
      <c r="B43" s="141">
        <v>-27.077999999999999</v>
      </c>
      <c r="C43" s="141">
        <v>-27.677</v>
      </c>
      <c r="D43" s="141">
        <v>-44.402000000000001</v>
      </c>
      <c r="E43" s="141">
        <v>-50.326000000000001</v>
      </c>
      <c r="F43" s="141">
        <v>-37.622999999999998</v>
      </c>
      <c r="G43" s="141">
        <v>-46.01</v>
      </c>
      <c r="H43" s="141">
        <v>-55.865000000000002</v>
      </c>
      <c r="I43" s="141">
        <v>-86.494</v>
      </c>
      <c r="J43" s="141">
        <v>-63.146999999999998</v>
      </c>
      <c r="K43" s="141">
        <v>-51.643000000000001</v>
      </c>
      <c r="L43" s="141">
        <v>-47.027000000000001</v>
      </c>
      <c r="M43" s="141">
        <v>-51.765999999999998</v>
      </c>
      <c r="N43" s="141">
        <v>-54.743000000000002</v>
      </c>
      <c r="O43" s="141">
        <v>-54.942999999999998</v>
      </c>
      <c r="P43" s="141">
        <v>-77.664655394491589</v>
      </c>
      <c r="Q43" s="141">
        <v>-88.465026404836237</v>
      </c>
      <c r="R43" s="141">
        <v>-88.056677271051967</v>
      </c>
      <c r="S43" s="141">
        <v>-84.250633571869002</v>
      </c>
      <c r="T43" s="141">
        <v>-85.656765012485039</v>
      </c>
      <c r="U43" s="141">
        <v>-90.030303727327464</v>
      </c>
      <c r="V43" s="141">
        <v>-98.763673113558653</v>
      </c>
      <c r="W43" s="141">
        <v>-108.30677793092529</v>
      </c>
      <c r="X43" s="141">
        <v>-127.1906789857876</v>
      </c>
      <c r="Y43" s="141">
        <v>-134.10022155016571</v>
      </c>
      <c r="Z43" s="141">
        <v>-132.03645008861304</v>
      </c>
      <c r="AA43" s="141">
        <v>-136.01700224433495</v>
      </c>
      <c r="AB43" s="141">
        <v>-146.64368808775589</v>
      </c>
      <c r="AC43" s="141">
        <v>-160.61506359360732</v>
      </c>
      <c r="AD43" s="37"/>
      <c r="AE43" s="141">
        <v>-149.483</v>
      </c>
      <c r="AF43" s="141">
        <v>-225.99199999999999</v>
      </c>
      <c r="AG43" s="141">
        <v>-213.583</v>
      </c>
      <c r="AH43" s="141">
        <v>-275.81568179932782</v>
      </c>
      <c r="AI43" s="141">
        <v>-347.99437958273347</v>
      </c>
      <c r="AJ43" s="141">
        <v>-468.36135158043726</v>
      </c>
      <c r="AK43" s="141">
        <v>-575.31220401431119</v>
      </c>
    </row>
    <row r="44" spans="1:37" ht="15" customHeight="1" x14ac:dyDescent="0.25">
      <c r="A44" s="51" t="s">
        <v>137</v>
      </c>
      <c r="B44" s="145">
        <v>-0.86599999999999999</v>
      </c>
      <c r="C44" s="145">
        <v>-2.1789999999999998</v>
      </c>
      <c r="D44" s="145">
        <v>-0.57799999999999996</v>
      </c>
      <c r="E44" s="145">
        <v>-1.2769999999999999</v>
      </c>
      <c r="F44" s="145">
        <v>6.3449999999999998</v>
      </c>
      <c r="G44" s="145">
        <v>-1.756</v>
      </c>
      <c r="H44" s="145">
        <v>-5.274</v>
      </c>
      <c r="I44" s="145">
        <v>-12.254</v>
      </c>
      <c r="J44" s="145">
        <v>-2.8650000000000002</v>
      </c>
      <c r="K44" s="145">
        <v>-2.9620000000000002</v>
      </c>
      <c r="L44" s="145">
        <v>-4.069</v>
      </c>
      <c r="M44" s="145">
        <v>-3.0489999999999999</v>
      </c>
      <c r="N44" s="145">
        <v>-1.742</v>
      </c>
      <c r="O44" s="145">
        <v>-1.9770000000000001</v>
      </c>
      <c r="P44" s="145">
        <v>-2.843842947202007</v>
      </c>
      <c r="Q44" s="145">
        <v>-3.8558097292350002</v>
      </c>
      <c r="R44" s="145">
        <v>-6.7772465968520041</v>
      </c>
      <c r="S44" s="145">
        <v>-4.7880805805059872</v>
      </c>
      <c r="T44" s="145">
        <v>-4.712097098678024</v>
      </c>
      <c r="U44" s="145">
        <v>-6.3461436773309945</v>
      </c>
      <c r="V44" s="145">
        <v>-5.83970508195</v>
      </c>
      <c r="W44" s="145">
        <v>-6.381646746303999</v>
      </c>
      <c r="X44" s="145">
        <v>-6.2139632373407192</v>
      </c>
      <c r="Y44" s="145">
        <v>-6.7948731978035255</v>
      </c>
      <c r="Z44" s="145">
        <v>-7.8567360040640004</v>
      </c>
      <c r="AA44" s="145">
        <v>-8.0071162972429981</v>
      </c>
      <c r="AB44" s="145">
        <v>-5.6941047477640048</v>
      </c>
      <c r="AC44" s="145">
        <v>-8.6931902097439959</v>
      </c>
      <c r="AD44" s="37"/>
      <c r="AE44" s="145">
        <v>-4.8999999999999995</v>
      </c>
      <c r="AF44" s="145">
        <v>-12.939</v>
      </c>
      <c r="AG44" s="145">
        <v>-12.945</v>
      </c>
      <c r="AH44" s="145">
        <v>-10.418652676437008</v>
      </c>
      <c r="AI44" s="145">
        <v>-22.623567953367008</v>
      </c>
      <c r="AJ44" s="145">
        <v>-25.230188263398244</v>
      </c>
      <c r="AK44" s="145">
        <v>-30.251147258814999</v>
      </c>
    </row>
    <row r="45" spans="1:37" ht="15" customHeight="1" x14ac:dyDescent="0.25">
      <c r="A45" s="51" t="s">
        <v>138</v>
      </c>
      <c r="B45" s="145">
        <v>0</v>
      </c>
      <c r="C45" s="145">
        <v>0</v>
      </c>
      <c r="D45" s="145">
        <v>0</v>
      </c>
      <c r="E45" s="145">
        <v>0</v>
      </c>
      <c r="F45" s="145">
        <v>0</v>
      </c>
      <c r="G45" s="145">
        <v>0</v>
      </c>
      <c r="H45" s="145">
        <v>-2.69</v>
      </c>
      <c r="I45" s="145">
        <v>-0.223</v>
      </c>
      <c r="J45" s="145">
        <v>-1.071</v>
      </c>
      <c r="K45" s="145">
        <v>-0.92900000000000005</v>
      </c>
      <c r="L45" s="145">
        <v>-0.622</v>
      </c>
      <c r="M45" s="145">
        <v>-1.1020000000000001</v>
      </c>
      <c r="N45" s="145">
        <v>-1.45</v>
      </c>
      <c r="O45" s="145">
        <v>-1.659</v>
      </c>
      <c r="P45" s="145">
        <v>-1.3847002859140003</v>
      </c>
      <c r="Q45" s="145">
        <v>-1.7148486626470003</v>
      </c>
      <c r="R45" s="145">
        <v>-1.7776581729350001</v>
      </c>
      <c r="S45" s="145">
        <v>-1.8865779333119999</v>
      </c>
      <c r="T45" s="145">
        <v>-1.9504155793920008</v>
      </c>
      <c r="U45" s="145">
        <v>-2.2381644564879988</v>
      </c>
      <c r="V45" s="145">
        <v>-1.8823389382159998</v>
      </c>
      <c r="W45" s="145">
        <v>-2.061679853972</v>
      </c>
      <c r="X45" s="145">
        <v>-2.5837358854479997</v>
      </c>
      <c r="Y45" s="145">
        <v>-2.3533549321019995</v>
      </c>
      <c r="Z45" s="145">
        <v>-2.490545847126</v>
      </c>
      <c r="AA45" s="145">
        <v>-2.549856306599001</v>
      </c>
      <c r="AB45" s="145">
        <v>-2.7930157156859985</v>
      </c>
      <c r="AC45" s="145">
        <v>-3.1188358742200015</v>
      </c>
      <c r="AD45" s="37"/>
      <c r="AE45" s="145">
        <v>0</v>
      </c>
      <c r="AF45" s="145">
        <v>-2.9129999999999998</v>
      </c>
      <c r="AG45" s="145">
        <v>-3.7240000000000002</v>
      </c>
      <c r="AH45" s="145">
        <v>-6.2085489485610008</v>
      </c>
      <c r="AI45" s="145">
        <v>-7.8528161421269997</v>
      </c>
      <c r="AJ45" s="145">
        <v>-8.8811096097379991</v>
      </c>
      <c r="AK45" s="145">
        <v>-10.952253743631001</v>
      </c>
    </row>
    <row r="46" spans="1:37" s="80" customFormat="1" ht="15" customHeight="1" x14ac:dyDescent="0.25">
      <c r="A46" s="80" t="s">
        <v>139</v>
      </c>
      <c r="B46" s="141">
        <v>-26.212</v>
      </c>
      <c r="C46" s="141">
        <v>-25.498000000000001</v>
      </c>
      <c r="D46" s="141">
        <v>-43.823999999999998</v>
      </c>
      <c r="E46" s="141">
        <v>-49.048999999999999</v>
      </c>
      <c r="F46" s="141">
        <v>-43.967999999999996</v>
      </c>
      <c r="G46" s="141">
        <v>-44.253999999999998</v>
      </c>
      <c r="H46" s="141">
        <v>-53.280999999999999</v>
      </c>
      <c r="I46" s="141">
        <v>-74.462999999999994</v>
      </c>
      <c r="J46" s="141">
        <v>-61.352999999999994</v>
      </c>
      <c r="K46" s="141">
        <v>-49.61</v>
      </c>
      <c r="L46" s="141">
        <v>-43.58</v>
      </c>
      <c r="M46" s="141">
        <v>-49.818999999999996</v>
      </c>
      <c r="N46" s="141">
        <v>-54.451000000000008</v>
      </c>
      <c r="O46" s="141">
        <v>-54.625</v>
      </c>
      <c r="P46" s="141">
        <v>-76.205512733203591</v>
      </c>
      <c r="Q46" s="141">
        <v>-86.324065338248232</v>
      </c>
      <c r="R46" s="141">
        <v>-83.057088847134963</v>
      </c>
      <c r="S46" s="141">
        <v>-81.349130924675009</v>
      </c>
      <c r="T46" s="141">
        <v>-82.89508349319901</v>
      </c>
      <c r="U46" s="141">
        <v>-85.922324506484458</v>
      </c>
      <c r="V46" s="141">
        <v>-94.806306969824647</v>
      </c>
      <c r="W46" s="141">
        <v>-103.98681103859329</v>
      </c>
      <c r="X46" s="141">
        <v>-123.56045163389487</v>
      </c>
      <c r="Y46" s="141">
        <v>-129.6587032844642</v>
      </c>
      <c r="Z46" s="141">
        <v>-126.67025993167503</v>
      </c>
      <c r="AA46" s="141">
        <v>-130.55974225369096</v>
      </c>
      <c r="AB46" s="141">
        <v>-143.74259905567789</v>
      </c>
      <c r="AC46" s="141">
        <v>-155.04070925808333</v>
      </c>
      <c r="AD46" s="37"/>
      <c r="AE46" s="141">
        <v>-144.583</v>
      </c>
      <c r="AF46" s="141">
        <v>-215.96599999999998</v>
      </c>
      <c r="AG46" s="141">
        <v>-204.36199999999999</v>
      </c>
      <c r="AH46" s="141">
        <v>-271.60557807145176</v>
      </c>
      <c r="AI46" s="141">
        <v>-333.22362777149345</v>
      </c>
      <c r="AJ46" s="141">
        <v>-452.01227292677703</v>
      </c>
      <c r="AK46" s="141">
        <v>-556.01331049912721</v>
      </c>
    </row>
    <row r="47" spans="1:37" ht="14.25" customHeight="1" x14ac:dyDescent="0.25">
      <c r="B47" s="111"/>
      <c r="C47" s="111"/>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37"/>
      <c r="AE47" s="111"/>
      <c r="AF47" s="111"/>
      <c r="AG47" s="111"/>
      <c r="AH47" s="111"/>
      <c r="AI47" s="111"/>
      <c r="AJ47" s="111"/>
      <c r="AK47" s="111"/>
    </row>
    <row r="48" spans="1:37" ht="15.75" thickBot="1" x14ac:dyDescent="0.3">
      <c r="A48" s="201" t="s">
        <v>142</v>
      </c>
      <c r="AD48" s="37"/>
      <c r="AE48" s="80"/>
      <c r="AF48" s="80"/>
      <c r="AG48" s="80"/>
      <c r="AH48" s="80"/>
      <c r="AI48" s="80"/>
      <c r="AJ48" s="80"/>
      <c r="AK48" s="80"/>
    </row>
    <row r="49" spans="1:37" ht="16.5" thickTop="1" thickBot="1" x14ac:dyDescent="0.3">
      <c r="A49" s="201" t="s">
        <v>178</v>
      </c>
      <c r="B49" s="69"/>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37"/>
      <c r="AE49" s="112"/>
      <c r="AF49" s="112"/>
      <c r="AG49" s="112"/>
      <c r="AH49" s="112"/>
      <c r="AI49" s="112"/>
      <c r="AJ49" s="112"/>
      <c r="AK49" s="112"/>
    </row>
    <row r="50" spans="1:37" ht="15.75" thickTop="1" x14ac:dyDescent="0.25">
      <c r="B50" s="69"/>
      <c r="C50" s="69"/>
      <c r="D50" s="69"/>
      <c r="E50" s="69"/>
      <c r="F50" s="69"/>
      <c r="G50" s="69"/>
      <c r="H50" s="69"/>
      <c r="I50" s="69"/>
      <c r="J50" s="69"/>
      <c r="K50" s="69"/>
      <c r="L50" s="46"/>
      <c r="M50" s="46"/>
      <c r="N50" s="69"/>
      <c r="O50" s="69"/>
      <c r="P50" s="69"/>
      <c r="Q50" s="69"/>
      <c r="R50" s="69"/>
      <c r="S50" s="69"/>
      <c r="T50" s="69"/>
      <c r="U50" s="112"/>
      <c r="V50" s="112"/>
      <c r="W50" s="112"/>
      <c r="X50" s="112"/>
      <c r="Y50" s="112"/>
      <c r="Z50" s="112"/>
      <c r="AA50" s="112"/>
      <c r="AB50" s="112"/>
      <c r="AC50" s="112"/>
      <c r="AD50" s="37"/>
      <c r="AE50" s="145"/>
      <c r="AF50" s="69"/>
      <c r="AG50" s="69"/>
      <c r="AH50" s="69"/>
      <c r="AI50" s="69"/>
      <c r="AJ50" s="69"/>
      <c r="AK50" s="69"/>
    </row>
    <row r="51" spans="1:37" x14ac:dyDescent="0.25">
      <c r="B51" s="69"/>
      <c r="C51" s="69"/>
      <c r="D51" s="69"/>
      <c r="E51" s="69"/>
      <c r="F51" s="69"/>
      <c r="G51" s="69"/>
      <c r="H51" s="69"/>
      <c r="I51" s="69"/>
      <c r="J51" s="69"/>
      <c r="K51" s="69"/>
      <c r="L51" s="46"/>
      <c r="M51" s="46"/>
      <c r="N51" s="69"/>
      <c r="O51" s="69"/>
      <c r="P51" s="69"/>
      <c r="Q51" s="69"/>
      <c r="R51" s="69"/>
      <c r="S51" s="69"/>
      <c r="T51" s="69"/>
      <c r="U51" s="112"/>
      <c r="V51" s="112"/>
      <c r="W51" s="112"/>
      <c r="X51" s="112"/>
      <c r="Y51" s="112"/>
      <c r="Z51" s="112"/>
      <c r="AA51" s="112"/>
      <c r="AB51" s="112"/>
      <c r="AC51" s="112"/>
      <c r="AD51" s="37"/>
      <c r="AE51" s="69"/>
      <c r="AF51" s="69"/>
      <c r="AG51" s="69"/>
      <c r="AH51" s="69"/>
      <c r="AI51" s="69"/>
      <c r="AJ51" s="69"/>
      <c r="AK51" s="69"/>
    </row>
    <row r="52" spans="1:37" x14ac:dyDescent="0.25">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37"/>
      <c r="AE52" s="112"/>
      <c r="AF52" s="112"/>
      <c r="AG52" s="112"/>
      <c r="AH52" s="112"/>
      <c r="AI52" s="112"/>
      <c r="AJ52" s="112"/>
      <c r="AK52" s="112"/>
    </row>
    <row r="53" spans="1:37" x14ac:dyDescent="0.25">
      <c r="B53" s="69"/>
      <c r="C53" s="69"/>
      <c r="D53" s="69"/>
      <c r="E53" s="69"/>
      <c r="F53" s="69"/>
      <c r="G53" s="69"/>
      <c r="H53" s="69"/>
      <c r="I53" s="69"/>
      <c r="J53" s="69"/>
      <c r="K53" s="69"/>
      <c r="L53" s="69"/>
      <c r="M53" s="69"/>
      <c r="N53" s="69"/>
      <c r="O53" s="69"/>
      <c r="P53" s="69"/>
      <c r="Q53" s="69"/>
      <c r="R53" s="69"/>
      <c r="S53" s="69"/>
      <c r="T53" s="69"/>
      <c r="U53" s="112"/>
      <c r="V53" s="112"/>
      <c r="W53" s="112"/>
      <c r="X53" s="112"/>
      <c r="Y53" s="112"/>
      <c r="Z53" s="112"/>
      <c r="AA53" s="112"/>
      <c r="AB53" s="112"/>
      <c r="AC53" s="112"/>
      <c r="AD53" s="37"/>
      <c r="AE53" s="46"/>
      <c r="AF53" s="46"/>
      <c r="AG53" s="46"/>
      <c r="AH53" s="46"/>
      <c r="AI53" s="46"/>
      <c r="AJ53" s="46"/>
      <c r="AK53" s="46"/>
    </row>
    <row r="54" spans="1:37" x14ac:dyDescent="0.25">
      <c r="B54" s="69"/>
      <c r="C54" s="69"/>
      <c r="D54" s="69"/>
      <c r="E54" s="69"/>
      <c r="F54" s="69"/>
      <c r="G54" s="69"/>
      <c r="H54" s="69"/>
      <c r="I54" s="69"/>
      <c r="J54" s="69"/>
      <c r="K54" s="69"/>
      <c r="L54" s="69"/>
      <c r="M54" s="69"/>
      <c r="N54" s="69"/>
      <c r="O54" s="69"/>
      <c r="P54" s="69"/>
      <c r="Q54" s="69"/>
      <c r="R54" s="69"/>
      <c r="S54" s="69"/>
      <c r="T54" s="69"/>
      <c r="U54" s="112"/>
      <c r="V54" s="112"/>
      <c r="W54" s="112"/>
      <c r="X54" s="112"/>
      <c r="Y54" s="112"/>
      <c r="Z54" s="112"/>
      <c r="AA54" s="112"/>
      <c r="AB54" s="112"/>
      <c r="AC54" s="112"/>
      <c r="AD54" s="37"/>
      <c r="AE54" s="46"/>
      <c r="AF54" s="46"/>
      <c r="AG54" s="46"/>
      <c r="AH54" s="46"/>
      <c r="AI54" s="46"/>
      <c r="AJ54" s="46"/>
      <c r="AK54" s="46"/>
    </row>
    <row r="55" spans="1:37" x14ac:dyDescent="0.25">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37"/>
      <c r="AE55" s="46"/>
      <c r="AF55" s="46"/>
      <c r="AG55" s="46"/>
      <c r="AH55" s="46"/>
      <c r="AI55" s="46"/>
      <c r="AJ55" s="46"/>
      <c r="AK55" s="46"/>
    </row>
    <row r="56" spans="1:37" x14ac:dyDescent="0.25">
      <c r="B56" s="69"/>
      <c r="C56" s="69"/>
      <c r="D56" s="69"/>
      <c r="E56" s="69"/>
      <c r="F56" s="69"/>
      <c r="G56" s="69"/>
      <c r="H56" s="69"/>
      <c r="I56" s="69"/>
      <c r="J56" s="69"/>
      <c r="K56" s="69"/>
      <c r="L56" s="69"/>
      <c r="M56" s="69"/>
      <c r="N56" s="69"/>
      <c r="O56" s="69"/>
      <c r="P56" s="69"/>
      <c r="Q56" s="69"/>
      <c r="R56" s="69"/>
      <c r="S56" s="69"/>
      <c r="T56" s="69"/>
      <c r="U56" s="112"/>
      <c r="V56" s="112"/>
      <c r="W56" s="112"/>
      <c r="X56" s="112"/>
      <c r="Y56" s="112"/>
      <c r="Z56" s="112"/>
      <c r="AA56" s="112"/>
      <c r="AB56" s="112"/>
      <c r="AC56" s="112"/>
      <c r="AD56" s="37"/>
      <c r="AE56" s="46"/>
      <c r="AF56" s="46"/>
      <c r="AG56" s="46"/>
      <c r="AH56" s="46"/>
      <c r="AI56" s="46"/>
      <c r="AJ56" s="46"/>
      <c r="AK56" s="46"/>
    </row>
    <row r="57" spans="1:37" x14ac:dyDescent="0.25">
      <c r="B57" s="69"/>
      <c r="C57" s="69"/>
      <c r="D57" s="69"/>
      <c r="E57" s="69"/>
      <c r="F57" s="69"/>
      <c r="G57" s="69"/>
      <c r="H57" s="69"/>
      <c r="I57" s="69"/>
      <c r="J57" s="69"/>
      <c r="K57" s="69"/>
      <c r="L57" s="69"/>
      <c r="M57" s="69"/>
      <c r="N57" s="69"/>
      <c r="O57" s="69"/>
      <c r="P57" s="69"/>
      <c r="Q57" s="69"/>
      <c r="R57" s="69"/>
      <c r="S57" s="69"/>
      <c r="T57" s="69"/>
      <c r="U57" s="112"/>
      <c r="V57" s="112"/>
      <c r="W57" s="112"/>
      <c r="X57" s="112"/>
      <c r="Y57" s="112"/>
      <c r="Z57" s="112"/>
      <c r="AA57" s="112"/>
      <c r="AB57" s="112"/>
      <c r="AC57" s="112"/>
      <c r="AD57" s="37"/>
      <c r="AE57" s="46"/>
      <c r="AF57" s="46"/>
      <c r="AG57" s="46"/>
      <c r="AH57" s="46"/>
      <c r="AI57" s="46"/>
      <c r="AJ57" s="46"/>
      <c r="AK57" s="46"/>
    </row>
    <row r="58" spans="1:37" x14ac:dyDescent="0.25">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37"/>
      <c r="AE58" s="46"/>
      <c r="AF58" s="46"/>
      <c r="AG58" s="46"/>
      <c r="AH58" s="46"/>
      <c r="AI58" s="46"/>
      <c r="AJ58" s="46"/>
      <c r="AK58" s="46"/>
    </row>
    <row r="59" spans="1:37" x14ac:dyDescent="0.25">
      <c r="B59" s="69"/>
      <c r="C59" s="69"/>
      <c r="D59" s="69"/>
      <c r="E59" s="69"/>
      <c r="F59" s="69"/>
      <c r="G59" s="69"/>
      <c r="H59" s="69"/>
      <c r="I59" s="69"/>
      <c r="J59" s="69"/>
      <c r="K59" s="69"/>
      <c r="L59" s="69"/>
      <c r="M59" s="69"/>
      <c r="N59" s="69"/>
      <c r="O59" s="69"/>
      <c r="P59" s="69"/>
      <c r="Q59" s="69"/>
      <c r="R59" s="69"/>
      <c r="S59" s="69"/>
      <c r="T59" s="69"/>
      <c r="U59" s="112"/>
      <c r="V59" s="112"/>
      <c r="W59" s="112"/>
      <c r="X59" s="112"/>
      <c r="Y59" s="112"/>
      <c r="Z59" s="112"/>
      <c r="AA59" s="112"/>
      <c r="AB59" s="112"/>
      <c r="AC59" s="112"/>
      <c r="AD59" s="37"/>
      <c r="AE59" s="46"/>
      <c r="AF59" s="46"/>
      <c r="AG59" s="46"/>
      <c r="AH59" s="46"/>
      <c r="AI59" s="46"/>
      <c r="AJ59" s="46"/>
      <c r="AK59" s="46"/>
    </row>
    <row r="60" spans="1:37" x14ac:dyDescent="0.25">
      <c r="B60" s="69"/>
      <c r="C60" s="69"/>
      <c r="D60" s="69"/>
      <c r="E60" s="69"/>
      <c r="F60" s="69"/>
      <c r="G60" s="69"/>
      <c r="H60" s="69"/>
      <c r="I60" s="69"/>
      <c r="J60" s="69"/>
      <c r="K60" s="69"/>
      <c r="L60" s="69"/>
      <c r="M60" s="69"/>
      <c r="N60" s="69"/>
      <c r="O60" s="69"/>
      <c r="P60" s="69"/>
      <c r="Q60" s="69"/>
      <c r="R60" s="69"/>
      <c r="S60" s="69"/>
      <c r="T60" s="69"/>
      <c r="U60" s="112"/>
      <c r="V60" s="112"/>
      <c r="W60" s="112"/>
      <c r="X60" s="112"/>
      <c r="Y60" s="112"/>
      <c r="Z60" s="112"/>
      <c r="AA60" s="112"/>
      <c r="AB60" s="112"/>
      <c r="AC60" s="112"/>
      <c r="AD60" s="37"/>
      <c r="AE60" s="46"/>
      <c r="AF60" s="46"/>
      <c r="AG60" s="46"/>
      <c r="AH60" s="46"/>
      <c r="AI60" s="46"/>
      <c r="AJ60" s="46"/>
      <c r="AK60" s="46"/>
    </row>
    <row r="61" spans="1:37" x14ac:dyDescent="0.25">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37"/>
      <c r="AE61" s="112"/>
      <c r="AF61" s="112"/>
      <c r="AG61" s="112"/>
      <c r="AH61" s="112"/>
      <c r="AI61" s="112"/>
      <c r="AJ61" s="112"/>
      <c r="AK61" s="112"/>
    </row>
    <row r="62" spans="1:37" x14ac:dyDescent="0.25">
      <c r="B62" s="69"/>
      <c r="C62" s="69"/>
      <c r="D62" s="69"/>
      <c r="E62" s="69"/>
      <c r="F62" s="69"/>
      <c r="G62" s="69"/>
      <c r="H62" s="69"/>
      <c r="I62" s="69"/>
      <c r="J62" s="69"/>
      <c r="K62" s="69"/>
      <c r="L62" s="46"/>
      <c r="M62" s="46"/>
      <c r="N62" s="69"/>
      <c r="O62" s="69"/>
      <c r="P62" s="69"/>
      <c r="Q62" s="69"/>
      <c r="R62" s="69"/>
      <c r="S62" s="69"/>
      <c r="T62" s="69"/>
      <c r="U62" s="112"/>
      <c r="V62" s="112"/>
      <c r="W62" s="112"/>
      <c r="X62" s="112"/>
      <c r="Y62" s="112"/>
      <c r="Z62" s="112"/>
      <c r="AA62" s="112"/>
      <c r="AB62" s="112"/>
      <c r="AC62" s="112"/>
      <c r="AD62" s="37"/>
      <c r="AE62" s="46"/>
      <c r="AF62" s="69"/>
      <c r="AG62" s="69"/>
      <c r="AH62" s="69"/>
      <c r="AI62" s="69"/>
      <c r="AJ62" s="69"/>
      <c r="AK62" s="69"/>
    </row>
    <row r="63" spans="1:37" x14ac:dyDescent="0.25">
      <c r="B63" s="69"/>
      <c r="C63" s="69"/>
      <c r="D63" s="69"/>
      <c r="E63" s="69"/>
      <c r="F63" s="69"/>
      <c r="G63" s="69"/>
      <c r="H63" s="69"/>
      <c r="I63" s="69"/>
      <c r="J63" s="69"/>
      <c r="K63" s="69"/>
      <c r="L63" s="46"/>
      <c r="M63" s="46"/>
      <c r="N63" s="69"/>
      <c r="O63" s="69"/>
      <c r="P63" s="69"/>
      <c r="Q63" s="69"/>
      <c r="R63" s="69"/>
      <c r="S63" s="69"/>
      <c r="T63" s="69"/>
      <c r="U63" s="112"/>
      <c r="V63" s="112"/>
      <c r="W63" s="112"/>
      <c r="X63" s="112"/>
      <c r="Y63" s="112"/>
      <c r="Z63" s="112"/>
      <c r="AA63" s="112"/>
      <c r="AB63" s="112"/>
      <c r="AC63" s="112"/>
      <c r="AD63" s="37"/>
      <c r="AE63" s="46"/>
      <c r="AF63" s="69"/>
      <c r="AG63" s="69"/>
      <c r="AH63" s="69"/>
      <c r="AI63" s="69"/>
      <c r="AJ63" s="69"/>
      <c r="AK63" s="69"/>
    </row>
    <row r="64" spans="1:37" x14ac:dyDescent="0.25">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37"/>
      <c r="AE64" s="112"/>
      <c r="AF64" s="112"/>
      <c r="AG64" s="112"/>
      <c r="AH64" s="112"/>
      <c r="AI64" s="112"/>
      <c r="AJ64" s="112"/>
      <c r="AK64" s="112"/>
    </row>
    <row r="65" spans="2:37" x14ac:dyDescent="0.25">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37"/>
      <c r="AE65" s="112"/>
      <c r="AF65" s="112"/>
      <c r="AG65" s="112"/>
      <c r="AH65" s="112"/>
      <c r="AI65" s="112"/>
      <c r="AJ65" s="112"/>
      <c r="AK65" s="112"/>
    </row>
    <row r="66" spans="2:37" x14ac:dyDescent="0.25">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37"/>
      <c r="AE66" s="112"/>
      <c r="AF66" s="112"/>
      <c r="AG66" s="112"/>
      <c r="AH66" s="112"/>
      <c r="AI66" s="112"/>
      <c r="AJ66" s="112"/>
      <c r="AK66" s="112"/>
    </row>
    <row r="67" spans="2:37" x14ac:dyDescent="0.25">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37"/>
      <c r="AE67" s="112"/>
      <c r="AF67" s="112"/>
      <c r="AG67" s="112"/>
      <c r="AH67" s="112"/>
      <c r="AI67" s="112"/>
      <c r="AJ67" s="112"/>
      <c r="AK67" s="112"/>
    </row>
    <row r="68" spans="2:37" x14ac:dyDescent="0.25">
      <c r="B68" s="112"/>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37"/>
      <c r="AE68" s="112"/>
      <c r="AF68" s="112"/>
      <c r="AG68" s="112"/>
      <c r="AH68" s="112"/>
      <c r="AI68" s="112"/>
      <c r="AJ68" s="112"/>
      <c r="AK68" s="112"/>
    </row>
    <row r="69" spans="2:37" x14ac:dyDescent="0.25">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37"/>
      <c r="AE69" s="112"/>
      <c r="AF69" s="112"/>
      <c r="AG69" s="112"/>
      <c r="AH69" s="112"/>
      <c r="AI69" s="112"/>
      <c r="AJ69" s="112"/>
      <c r="AK69" s="112"/>
    </row>
    <row r="70" spans="2:37" x14ac:dyDescent="0.25">
      <c r="B70" s="112"/>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c r="AD70" s="37"/>
      <c r="AE70" s="112"/>
      <c r="AF70" s="112"/>
      <c r="AG70" s="112"/>
      <c r="AH70" s="112"/>
      <c r="AI70" s="112"/>
      <c r="AJ70" s="112"/>
      <c r="AK70" s="112"/>
    </row>
    <row r="71" spans="2:37" x14ac:dyDescent="0.25">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37"/>
      <c r="AE71" s="112"/>
      <c r="AF71" s="112"/>
      <c r="AG71" s="112"/>
      <c r="AH71" s="112"/>
      <c r="AI71" s="112"/>
      <c r="AJ71" s="112"/>
      <c r="AK71" s="112"/>
    </row>
    <row r="72" spans="2:37" x14ac:dyDescent="0.25">
      <c r="B72" s="112"/>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37"/>
      <c r="AE72" s="112"/>
      <c r="AF72" s="112"/>
      <c r="AG72" s="112"/>
      <c r="AH72" s="112"/>
      <c r="AI72" s="112"/>
      <c r="AJ72" s="112"/>
      <c r="AK72" s="112"/>
    </row>
    <row r="73" spans="2:37" x14ac:dyDescent="0.25">
      <c r="B73" s="112"/>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37"/>
      <c r="AE73" s="112"/>
      <c r="AF73" s="112"/>
      <c r="AG73" s="112"/>
      <c r="AH73" s="112"/>
      <c r="AI73" s="112"/>
      <c r="AJ73" s="112"/>
      <c r="AK73" s="112"/>
    </row>
    <row r="74" spans="2:37" x14ac:dyDescent="0.25">
      <c r="B74" s="112"/>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37"/>
      <c r="AE74" s="112"/>
      <c r="AF74" s="112"/>
      <c r="AG74" s="112"/>
      <c r="AH74" s="112"/>
      <c r="AI74" s="112"/>
      <c r="AJ74" s="112"/>
      <c r="AK74" s="112"/>
    </row>
    <row r="75" spans="2:37" x14ac:dyDescent="0.25">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37"/>
      <c r="AE75" s="112"/>
      <c r="AF75" s="112"/>
      <c r="AG75" s="112"/>
      <c r="AH75" s="112"/>
      <c r="AI75" s="112"/>
      <c r="AJ75" s="112"/>
      <c r="AK75" s="112"/>
    </row>
    <row r="76" spans="2:37" x14ac:dyDescent="0.25">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37"/>
      <c r="AE76" s="112"/>
      <c r="AF76" s="112"/>
      <c r="AG76" s="112"/>
      <c r="AH76" s="112"/>
      <c r="AI76" s="112"/>
      <c r="AJ76" s="112"/>
      <c r="AK76" s="112"/>
    </row>
    <row r="77" spans="2:37" x14ac:dyDescent="0.25">
      <c r="B77" s="112"/>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37"/>
      <c r="AE77" s="112"/>
      <c r="AF77" s="112"/>
      <c r="AG77" s="112"/>
      <c r="AH77" s="112"/>
      <c r="AI77" s="112"/>
      <c r="AJ77" s="112"/>
      <c r="AK77" s="112"/>
    </row>
    <row r="78" spans="2:37" x14ac:dyDescent="0.25">
      <c r="B78" s="112"/>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37"/>
      <c r="AE78" s="112"/>
      <c r="AF78" s="112"/>
      <c r="AG78" s="112"/>
      <c r="AH78" s="112"/>
      <c r="AI78" s="112"/>
      <c r="AJ78" s="112"/>
      <c r="AK78" s="112"/>
    </row>
    <row r="79" spans="2:37" x14ac:dyDescent="0.25">
      <c r="B79" s="112"/>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37"/>
      <c r="AE79" s="112"/>
      <c r="AF79" s="112"/>
      <c r="AG79" s="112"/>
      <c r="AH79" s="112"/>
      <c r="AI79" s="112"/>
      <c r="AJ79" s="112"/>
      <c r="AK79" s="112"/>
    </row>
    <row r="80" spans="2:37" x14ac:dyDescent="0.25">
      <c r="B80" s="112"/>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c r="AD80" s="37"/>
      <c r="AE80" s="112"/>
      <c r="AF80" s="112"/>
      <c r="AG80" s="112"/>
      <c r="AH80" s="112"/>
      <c r="AI80" s="112"/>
      <c r="AJ80" s="112"/>
      <c r="AK80" s="112"/>
    </row>
    <row r="81" spans="2:37" x14ac:dyDescent="0.25">
      <c r="B81" s="112"/>
      <c r="C81" s="112"/>
      <c r="D81" s="112"/>
      <c r="E81" s="112"/>
      <c r="F81" s="112"/>
      <c r="G81" s="112"/>
      <c r="H81" s="112"/>
      <c r="I81" s="112"/>
      <c r="J81" s="112"/>
      <c r="K81" s="112"/>
      <c r="L81" s="112"/>
      <c r="M81" s="112"/>
      <c r="N81" s="112"/>
      <c r="O81" s="112"/>
      <c r="P81" s="112"/>
      <c r="Q81" s="112"/>
      <c r="R81" s="112"/>
      <c r="S81" s="112"/>
      <c r="T81" s="112"/>
      <c r="U81" s="112"/>
      <c r="V81" s="112"/>
      <c r="W81" s="112"/>
      <c r="X81" s="112"/>
      <c r="Y81" s="112"/>
      <c r="Z81" s="112"/>
      <c r="AA81" s="112"/>
      <c r="AB81" s="112"/>
      <c r="AC81" s="112"/>
      <c r="AD81" s="37"/>
      <c r="AE81" s="112"/>
      <c r="AF81" s="112"/>
      <c r="AG81" s="112"/>
      <c r="AH81" s="112"/>
      <c r="AI81" s="112"/>
      <c r="AJ81" s="112"/>
      <c r="AK81" s="112"/>
    </row>
    <row r="82" spans="2:37" x14ac:dyDescent="0.25">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37"/>
      <c r="AE82" s="112"/>
      <c r="AF82" s="112"/>
      <c r="AG82" s="112"/>
      <c r="AH82" s="112"/>
      <c r="AI82" s="112"/>
      <c r="AJ82" s="112"/>
      <c r="AK82" s="112"/>
    </row>
    <row r="83" spans="2:37" x14ac:dyDescent="0.25">
      <c r="B83" s="112"/>
      <c r="C83" s="112"/>
      <c r="D83" s="112"/>
      <c r="E83" s="112"/>
      <c r="F83" s="112"/>
      <c r="G83" s="112"/>
      <c r="H83" s="112"/>
      <c r="I83" s="112"/>
      <c r="J83" s="112"/>
      <c r="K83" s="112"/>
      <c r="L83" s="112"/>
      <c r="M83" s="112"/>
      <c r="N83" s="112"/>
      <c r="O83" s="112"/>
      <c r="P83" s="112"/>
      <c r="Q83" s="112"/>
      <c r="R83" s="112"/>
      <c r="S83" s="112"/>
      <c r="T83" s="112"/>
      <c r="U83" s="112"/>
      <c r="V83" s="112"/>
      <c r="W83" s="112"/>
      <c r="X83" s="112"/>
      <c r="Y83" s="112"/>
      <c r="Z83" s="112"/>
      <c r="AA83" s="112"/>
      <c r="AB83" s="112"/>
      <c r="AC83" s="112"/>
      <c r="AD83" s="37"/>
      <c r="AE83" s="112"/>
      <c r="AF83" s="112"/>
      <c r="AG83" s="112"/>
      <c r="AH83" s="112"/>
      <c r="AI83" s="112"/>
      <c r="AJ83" s="112"/>
      <c r="AK83" s="112"/>
    </row>
    <row r="84" spans="2:37" x14ac:dyDescent="0.25">
      <c r="B84" s="112"/>
      <c r="C84" s="112"/>
      <c r="D84" s="112"/>
      <c r="E84" s="112"/>
      <c r="F84" s="112"/>
      <c r="G84" s="112"/>
      <c r="H84" s="112"/>
      <c r="I84" s="112"/>
      <c r="J84" s="112"/>
      <c r="K84" s="112"/>
      <c r="L84" s="112"/>
      <c r="M84" s="112"/>
      <c r="N84" s="112"/>
      <c r="O84" s="112"/>
      <c r="P84" s="112"/>
      <c r="Q84" s="112"/>
      <c r="R84" s="112"/>
      <c r="S84" s="112"/>
      <c r="T84" s="112"/>
      <c r="U84" s="112"/>
      <c r="V84" s="112"/>
      <c r="W84" s="112"/>
      <c r="X84" s="112"/>
      <c r="Y84" s="112"/>
      <c r="Z84" s="112"/>
      <c r="AA84" s="112"/>
      <c r="AB84" s="112"/>
      <c r="AC84" s="112"/>
      <c r="AD84" s="37"/>
      <c r="AE84" s="112"/>
      <c r="AF84" s="112"/>
      <c r="AG84" s="112"/>
      <c r="AH84" s="112"/>
      <c r="AI84" s="112"/>
      <c r="AJ84" s="112"/>
      <c r="AK84" s="112"/>
    </row>
    <row r="85" spans="2:37" x14ac:dyDescent="0.25">
      <c r="B85" s="112"/>
      <c r="C85" s="112"/>
      <c r="D85" s="112"/>
      <c r="E85" s="112"/>
      <c r="F85" s="112"/>
      <c r="G85" s="112"/>
      <c r="H85" s="112"/>
      <c r="I85" s="112"/>
      <c r="J85" s="112"/>
      <c r="K85" s="112"/>
      <c r="L85" s="112"/>
      <c r="M85" s="112"/>
      <c r="N85" s="112"/>
      <c r="O85" s="112"/>
      <c r="P85" s="112"/>
      <c r="Q85" s="112"/>
      <c r="R85" s="112"/>
      <c r="S85" s="112"/>
      <c r="T85" s="112"/>
      <c r="U85" s="112"/>
      <c r="V85" s="112"/>
      <c r="W85" s="112"/>
      <c r="X85" s="112"/>
      <c r="Y85" s="112"/>
      <c r="Z85" s="112"/>
      <c r="AA85" s="112"/>
      <c r="AB85" s="112"/>
      <c r="AC85" s="112"/>
      <c r="AD85" s="37"/>
      <c r="AE85" s="112"/>
      <c r="AF85" s="112"/>
      <c r="AG85" s="112"/>
      <c r="AH85" s="112"/>
      <c r="AI85" s="112"/>
      <c r="AJ85" s="112"/>
      <c r="AK85" s="112"/>
    </row>
    <row r="86" spans="2:37" x14ac:dyDescent="0.25">
      <c r="B86" s="112"/>
      <c r="C86" s="112"/>
      <c r="D86" s="112"/>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37"/>
      <c r="AE86" s="112"/>
      <c r="AF86" s="112"/>
      <c r="AG86" s="112"/>
      <c r="AH86" s="112"/>
      <c r="AI86" s="112"/>
      <c r="AJ86" s="112"/>
      <c r="AK86" s="112"/>
    </row>
    <row r="87" spans="2:37" x14ac:dyDescent="0.25">
      <c r="B87" s="112"/>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12"/>
      <c r="AA87" s="112"/>
      <c r="AB87" s="112"/>
      <c r="AC87" s="112"/>
      <c r="AD87" s="37"/>
      <c r="AE87" s="112"/>
      <c r="AF87" s="112"/>
      <c r="AG87" s="112"/>
      <c r="AH87" s="112"/>
      <c r="AI87" s="112"/>
      <c r="AJ87" s="112"/>
      <c r="AK87" s="112"/>
    </row>
    <row r="88" spans="2:37" x14ac:dyDescent="0.25">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c r="AD88" s="37"/>
      <c r="AE88" s="112"/>
      <c r="AF88" s="112"/>
      <c r="AG88" s="112"/>
      <c r="AH88" s="112"/>
      <c r="AI88" s="112"/>
      <c r="AJ88" s="112"/>
      <c r="AK88" s="112"/>
    </row>
    <row r="89" spans="2:37" x14ac:dyDescent="0.25">
      <c r="B89" s="112"/>
      <c r="C89" s="112"/>
      <c r="D89" s="112"/>
      <c r="E89" s="112"/>
      <c r="F89" s="112"/>
      <c r="G89" s="112"/>
      <c r="H89" s="112"/>
      <c r="I89" s="112"/>
      <c r="J89" s="112"/>
      <c r="K89" s="112"/>
      <c r="L89" s="112"/>
      <c r="M89" s="112"/>
      <c r="N89" s="112"/>
      <c r="O89" s="112"/>
      <c r="P89" s="112"/>
      <c r="Q89" s="112"/>
      <c r="R89" s="112"/>
      <c r="S89" s="112"/>
      <c r="T89" s="112"/>
      <c r="U89" s="112"/>
      <c r="V89" s="112"/>
      <c r="W89" s="112"/>
      <c r="X89" s="112"/>
      <c r="Y89" s="112"/>
      <c r="Z89" s="112"/>
      <c r="AA89" s="112"/>
      <c r="AB89" s="112"/>
      <c r="AC89" s="112"/>
      <c r="AD89" s="37"/>
      <c r="AE89" s="112"/>
      <c r="AF89" s="112"/>
      <c r="AG89" s="112"/>
      <c r="AH89" s="112"/>
      <c r="AI89" s="112"/>
      <c r="AJ89" s="112"/>
      <c r="AK89" s="112"/>
    </row>
    <row r="90" spans="2:37" x14ac:dyDescent="0.25">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c r="AD90" s="37"/>
      <c r="AE90" s="112"/>
      <c r="AF90" s="112"/>
      <c r="AG90" s="112"/>
      <c r="AH90" s="112"/>
      <c r="AI90" s="112"/>
      <c r="AJ90" s="112"/>
      <c r="AK90" s="112"/>
    </row>
    <row r="91" spans="2:37" x14ac:dyDescent="0.25">
      <c r="B91" s="112"/>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12"/>
      <c r="AA91" s="112"/>
      <c r="AB91" s="112"/>
      <c r="AC91" s="112"/>
      <c r="AD91" s="37"/>
      <c r="AE91" s="112"/>
      <c r="AF91" s="112"/>
      <c r="AG91" s="112"/>
      <c r="AH91" s="112"/>
      <c r="AI91" s="112"/>
      <c r="AJ91" s="112"/>
      <c r="AK91" s="112"/>
    </row>
    <row r="92" spans="2:37" x14ac:dyDescent="0.25">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2"/>
      <c r="AD92" s="37"/>
      <c r="AE92" s="112"/>
      <c r="AF92" s="112"/>
      <c r="AG92" s="112"/>
      <c r="AH92" s="112"/>
      <c r="AI92" s="112"/>
      <c r="AJ92" s="112"/>
      <c r="AK92" s="112"/>
    </row>
    <row r="93" spans="2:37" x14ac:dyDescent="0.25">
      <c r="B93" s="112"/>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12"/>
      <c r="AA93" s="112"/>
      <c r="AB93" s="112"/>
      <c r="AC93" s="112"/>
      <c r="AD93" s="37"/>
      <c r="AE93" s="112"/>
      <c r="AF93" s="112"/>
      <c r="AG93" s="112"/>
      <c r="AH93" s="112"/>
      <c r="AI93" s="112"/>
      <c r="AJ93" s="112"/>
      <c r="AK93" s="112"/>
    </row>
    <row r="94" spans="2:37" x14ac:dyDescent="0.25">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12"/>
      <c r="AA94" s="112"/>
      <c r="AB94" s="112"/>
      <c r="AC94" s="112"/>
      <c r="AD94" s="37"/>
      <c r="AE94" s="112"/>
      <c r="AF94" s="112"/>
      <c r="AG94" s="112"/>
      <c r="AH94" s="112"/>
      <c r="AI94" s="112"/>
      <c r="AJ94" s="112"/>
      <c r="AK94" s="112"/>
    </row>
    <row r="95" spans="2:37" x14ac:dyDescent="0.25">
      <c r="B95" s="112"/>
      <c r="C95" s="112"/>
      <c r="D95" s="112"/>
      <c r="E95" s="112"/>
      <c r="F95" s="112"/>
      <c r="G95" s="112"/>
      <c r="H95" s="112"/>
      <c r="I95" s="112"/>
      <c r="J95" s="112"/>
      <c r="K95" s="112"/>
      <c r="L95" s="112"/>
      <c r="M95" s="112"/>
      <c r="N95" s="112"/>
      <c r="O95" s="112"/>
      <c r="P95" s="112"/>
      <c r="Q95" s="112"/>
      <c r="R95" s="112"/>
      <c r="S95" s="112"/>
      <c r="T95" s="112"/>
      <c r="U95" s="112"/>
      <c r="V95" s="112"/>
      <c r="W95" s="112"/>
      <c r="X95" s="112"/>
      <c r="Y95" s="112"/>
      <c r="Z95" s="112"/>
      <c r="AA95" s="112"/>
      <c r="AB95" s="112"/>
      <c r="AC95" s="112"/>
      <c r="AD95" s="37"/>
      <c r="AE95" s="112"/>
      <c r="AF95" s="112"/>
      <c r="AG95" s="112"/>
      <c r="AH95" s="112"/>
      <c r="AI95" s="112"/>
      <c r="AJ95" s="112"/>
      <c r="AK95" s="112"/>
    </row>
    <row r="96" spans="2:37" x14ac:dyDescent="0.25">
      <c r="B96" s="112"/>
      <c r="C96" s="112"/>
      <c r="D96" s="112"/>
      <c r="E96" s="112"/>
      <c r="F96" s="112"/>
      <c r="G96" s="112"/>
      <c r="H96" s="112"/>
      <c r="I96" s="112"/>
      <c r="J96" s="112"/>
      <c r="K96" s="112"/>
      <c r="L96" s="112"/>
      <c r="M96" s="112"/>
      <c r="N96" s="112"/>
      <c r="O96" s="112"/>
      <c r="P96" s="112"/>
      <c r="Q96" s="112"/>
      <c r="R96" s="112"/>
      <c r="S96" s="112"/>
      <c r="T96" s="112"/>
      <c r="U96" s="112"/>
      <c r="V96" s="112"/>
      <c r="W96" s="112"/>
      <c r="X96" s="112"/>
      <c r="Y96" s="112"/>
      <c r="Z96" s="112"/>
      <c r="AA96" s="112"/>
      <c r="AB96" s="112"/>
      <c r="AC96" s="112"/>
      <c r="AD96" s="37"/>
      <c r="AE96" s="112"/>
      <c r="AF96" s="112"/>
      <c r="AG96" s="112"/>
      <c r="AH96" s="112"/>
      <c r="AI96" s="112"/>
      <c r="AJ96" s="112"/>
      <c r="AK96" s="112"/>
    </row>
    <row r="97" spans="2:37" x14ac:dyDescent="0.25">
      <c r="B97" s="112"/>
      <c r="C97" s="112"/>
      <c r="D97" s="112"/>
      <c r="E97" s="112"/>
      <c r="F97" s="112"/>
      <c r="G97" s="112"/>
      <c r="H97" s="112"/>
      <c r="I97" s="112"/>
      <c r="J97" s="112"/>
      <c r="K97" s="112"/>
      <c r="L97" s="112"/>
      <c r="M97" s="112"/>
      <c r="N97" s="112"/>
      <c r="O97" s="112"/>
      <c r="P97" s="112"/>
      <c r="Q97" s="112"/>
      <c r="R97" s="112"/>
      <c r="S97" s="112"/>
      <c r="T97" s="112"/>
      <c r="U97" s="112"/>
      <c r="V97" s="112"/>
      <c r="W97" s="112"/>
      <c r="X97" s="112"/>
      <c r="Y97" s="112"/>
      <c r="Z97" s="112"/>
      <c r="AA97" s="112"/>
      <c r="AB97" s="112"/>
      <c r="AC97" s="112"/>
      <c r="AD97" s="37"/>
      <c r="AE97" s="112"/>
      <c r="AF97" s="112"/>
      <c r="AG97" s="112"/>
      <c r="AH97" s="112"/>
      <c r="AI97" s="112"/>
      <c r="AJ97" s="112"/>
      <c r="AK97" s="112"/>
    </row>
    <row r="98" spans="2:37" x14ac:dyDescent="0.25">
      <c r="B98" s="112"/>
      <c r="C98" s="112"/>
      <c r="D98" s="112"/>
      <c r="E98" s="112"/>
      <c r="F98" s="112"/>
      <c r="G98" s="112"/>
      <c r="H98" s="112"/>
      <c r="I98" s="112"/>
      <c r="J98" s="112"/>
      <c r="K98" s="112"/>
      <c r="L98" s="112"/>
      <c r="M98" s="112"/>
      <c r="N98" s="112"/>
      <c r="O98" s="112"/>
      <c r="P98" s="112"/>
      <c r="Q98" s="112"/>
      <c r="R98" s="112"/>
      <c r="S98" s="112"/>
      <c r="T98" s="112"/>
      <c r="U98" s="112"/>
      <c r="V98" s="112"/>
      <c r="W98" s="112"/>
      <c r="X98" s="112"/>
      <c r="Y98" s="112"/>
      <c r="Z98" s="112"/>
      <c r="AA98" s="112"/>
      <c r="AB98" s="112"/>
      <c r="AC98" s="112"/>
      <c r="AD98" s="37"/>
      <c r="AE98" s="112"/>
      <c r="AF98" s="112"/>
      <c r="AG98" s="112"/>
      <c r="AH98" s="112"/>
      <c r="AI98" s="112"/>
      <c r="AJ98" s="112"/>
      <c r="AK98" s="112"/>
    </row>
    <row r="99" spans="2:37" x14ac:dyDescent="0.25">
      <c r="B99" s="112"/>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37"/>
      <c r="AE99" s="112"/>
      <c r="AF99" s="112"/>
      <c r="AG99" s="112"/>
      <c r="AH99" s="112"/>
      <c r="AI99" s="112"/>
      <c r="AJ99" s="112"/>
      <c r="AK99" s="112"/>
    </row>
    <row r="100" spans="2:37" x14ac:dyDescent="0.25">
      <c r="B100" s="112"/>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c r="AA100" s="112"/>
      <c r="AB100" s="112"/>
      <c r="AC100" s="112"/>
      <c r="AD100" s="37"/>
      <c r="AE100" s="112"/>
      <c r="AF100" s="112"/>
      <c r="AG100" s="112"/>
      <c r="AH100" s="112"/>
      <c r="AI100" s="112"/>
      <c r="AJ100" s="112"/>
      <c r="AK100" s="112"/>
    </row>
    <row r="101" spans="2:37" x14ac:dyDescent="0.25">
      <c r="B101" s="112"/>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12"/>
      <c r="AA101" s="112"/>
      <c r="AB101" s="112"/>
      <c r="AC101" s="112"/>
      <c r="AD101" s="37"/>
      <c r="AE101" s="112"/>
      <c r="AF101" s="112"/>
      <c r="AG101" s="112"/>
      <c r="AH101" s="112"/>
      <c r="AI101" s="112"/>
      <c r="AJ101" s="112"/>
      <c r="AK101" s="112"/>
    </row>
    <row r="102" spans="2:37" x14ac:dyDescent="0.25">
      <c r="B102" s="112"/>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37"/>
      <c r="AE102" s="112"/>
      <c r="AF102" s="112"/>
      <c r="AG102" s="112"/>
      <c r="AH102" s="112"/>
      <c r="AI102" s="112"/>
      <c r="AJ102" s="112"/>
      <c r="AK102" s="112"/>
    </row>
    <row r="103" spans="2:37" x14ac:dyDescent="0.25">
      <c r="B103" s="112"/>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12"/>
      <c r="AA103" s="112"/>
      <c r="AB103" s="112"/>
      <c r="AC103" s="112"/>
      <c r="AD103" s="37"/>
      <c r="AE103" s="112"/>
      <c r="AF103" s="112"/>
      <c r="AG103" s="112"/>
      <c r="AH103" s="112"/>
      <c r="AI103" s="112"/>
      <c r="AJ103" s="112"/>
      <c r="AK103" s="112"/>
    </row>
    <row r="104" spans="2:37" x14ac:dyDescent="0.25">
      <c r="B104" s="112"/>
      <c r="C104" s="112"/>
      <c r="D104" s="112"/>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112"/>
      <c r="AB104" s="112"/>
      <c r="AC104" s="112"/>
      <c r="AD104" s="37"/>
      <c r="AE104" s="112"/>
      <c r="AF104" s="112"/>
      <c r="AG104" s="112"/>
      <c r="AH104" s="112"/>
      <c r="AI104" s="112"/>
      <c r="AJ104" s="112"/>
      <c r="AK104" s="112"/>
    </row>
    <row r="105" spans="2:37" x14ac:dyDescent="0.25">
      <c r="B105" s="112"/>
      <c r="C105" s="112"/>
      <c r="D105" s="112"/>
      <c r="E105" s="112"/>
      <c r="F105" s="112"/>
      <c r="G105" s="112"/>
      <c r="H105" s="112"/>
      <c r="I105" s="112"/>
      <c r="J105" s="112"/>
      <c r="K105" s="112"/>
      <c r="L105" s="112"/>
      <c r="M105" s="112"/>
      <c r="N105" s="112"/>
      <c r="O105" s="112"/>
      <c r="P105" s="112"/>
      <c r="Q105" s="112"/>
      <c r="R105" s="112"/>
      <c r="S105" s="112"/>
      <c r="T105" s="112"/>
      <c r="U105" s="112"/>
      <c r="V105" s="112"/>
      <c r="W105" s="112"/>
      <c r="X105" s="112"/>
      <c r="Y105" s="112"/>
      <c r="Z105" s="112"/>
      <c r="AA105" s="112"/>
      <c r="AB105" s="112"/>
      <c r="AC105" s="112"/>
      <c r="AD105" s="37"/>
      <c r="AE105" s="112"/>
      <c r="AF105" s="112"/>
      <c r="AG105" s="112"/>
      <c r="AH105" s="112"/>
      <c r="AI105" s="112"/>
      <c r="AJ105" s="112"/>
      <c r="AK105" s="112"/>
    </row>
    <row r="106" spans="2:37" x14ac:dyDescent="0.25">
      <c r="B106" s="112"/>
      <c r="C106" s="112"/>
      <c r="D106" s="112"/>
      <c r="E106" s="112"/>
      <c r="F106" s="112"/>
      <c r="G106" s="112"/>
      <c r="H106" s="112"/>
      <c r="I106" s="112"/>
      <c r="J106" s="112"/>
      <c r="K106" s="112"/>
      <c r="L106" s="112"/>
      <c r="M106" s="112"/>
      <c r="N106" s="112"/>
      <c r="O106" s="112"/>
      <c r="P106" s="112"/>
      <c r="Q106" s="112"/>
      <c r="R106" s="112"/>
      <c r="S106" s="112"/>
      <c r="T106" s="112"/>
      <c r="U106" s="112"/>
      <c r="V106" s="112"/>
      <c r="W106" s="112"/>
      <c r="X106" s="112"/>
      <c r="Y106" s="112"/>
      <c r="Z106" s="112"/>
      <c r="AA106" s="112"/>
      <c r="AB106" s="112"/>
      <c r="AC106" s="112"/>
      <c r="AD106" s="37"/>
      <c r="AE106" s="112"/>
      <c r="AF106" s="112"/>
      <c r="AG106" s="112"/>
      <c r="AH106" s="112"/>
      <c r="AI106" s="112"/>
      <c r="AJ106" s="112"/>
      <c r="AK106" s="112"/>
    </row>
    <row r="107" spans="2:37" x14ac:dyDescent="0.25">
      <c r="B107" s="112"/>
      <c r="C107" s="112"/>
      <c r="D107" s="112"/>
      <c r="E107" s="112"/>
      <c r="F107" s="112"/>
      <c r="G107" s="112"/>
      <c r="H107" s="112"/>
      <c r="I107" s="112"/>
      <c r="J107" s="112"/>
      <c r="K107" s="112"/>
      <c r="L107" s="112"/>
      <c r="M107" s="112"/>
      <c r="N107" s="112"/>
      <c r="O107" s="112"/>
      <c r="P107" s="112"/>
      <c r="Q107" s="112"/>
      <c r="R107" s="112"/>
      <c r="S107" s="112"/>
      <c r="T107" s="112"/>
      <c r="U107" s="112"/>
      <c r="V107" s="112"/>
      <c r="W107" s="112"/>
      <c r="X107" s="112"/>
      <c r="Y107" s="112"/>
      <c r="Z107" s="112"/>
      <c r="AA107" s="112"/>
      <c r="AB107" s="112"/>
      <c r="AC107" s="112"/>
      <c r="AD107" s="37"/>
      <c r="AE107" s="112"/>
      <c r="AF107" s="112"/>
      <c r="AG107" s="112"/>
      <c r="AH107" s="112"/>
      <c r="AI107" s="112"/>
      <c r="AJ107" s="112"/>
      <c r="AK107" s="112"/>
    </row>
    <row r="108" spans="2:37" x14ac:dyDescent="0.25">
      <c r="B108" s="112"/>
      <c r="C108" s="112"/>
      <c r="D108" s="112"/>
      <c r="E108" s="112"/>
      <c r="F108" s="112"/>
      <c r="G108" s="112"/>
      <c r="H108" s="112"/>
      <c r="I108" s="112"/>
      <c r="J108" s="112"/>
      <c r="K108" s="112"/>
      <c r="L108" s="112"/>
      <c r="M108" s="112"/>
      <c r="N108" s="112"/>
      <c r="O108" s="112"/>
      <c r="P108" s="112"/>
      <c r="Q108" s="112"/>
      <c r="R108" s="112"/>
      <c r="S108" s="112"/>
      <c r="T108" s="112"/>
      <c r="U108" s="112"/>
      <c r="V108" s="112"/>
      <c r="W108" s="112"/>
      <c r="X108" s="112"/>
      <c r="Y108" s="112"/>
      <c r="Z108" s="112"/>
      <c r="AA108" s="112"/>
      <c r="AB108" s="112"/>
      <c r="AC108" s="112"/>
      <c r="AD108" s="37"/>
      <c r="AE108" s="112"/>
      <c r="AF108" s="112"/>
      <c r="AG108" s="112"/>
      <c r="AH108" s="112"/>
      <c r="AI108" s="112"/>
      <c r="AJ108" s="112"/>
      <c r="AK108" s="112"/>
    </row>
    <row r="109" spans="2:37" x14ac:dyDescent="0.25">
      <c r="B109" s="112"/>
      <c r="C109" s="112"/>
      <c r="D109" s="112"/>
      <c r="E109" s="112"/>
      <c r="F109" s="112"/>
      <c r="G109" s="112"/>
      <c r="H109" s="112"/>
      <c r="I109" s="112"/>
      <c r="J109" s="112"/>
      <c r="K109" s="112"/>
      <c r="L109" s="112"/>
      <c r="M109" s="112"/>
      <c r="N109" s="112"/>
      <c r="O109" s="112"/>
      <c r="P109" s="112"/>
      <c r="Q109" s="112"/>
      <c r="R109" s="112"/>
      <c r="S109" s="112"/>
      <c r="T109" s="112"/>
      <c r="U109" s="112"/>
      <c r="V109" s="112"/>
      <c r="W109" s="112"/>
      <c r="X109" s="112"/>
      <c r="Y109" s="112"/>
      <c r="Z109" s="112"/>
      <c r="AA109" s="112"/>
      <c r="AB109" s="112"/>
      <c r="AC109" s="112"/>
      <c r="AD109" s="37"/>
      <c r="AE109" s="112"/>
      <c r="AF109" s="112"/>
      <c r="AG109" s="112"/>
      <c r="AH109" s="112"/>
      <c r="AI109" s="112"/>
      <c r="AJ109" s="112"/>
      <c r="AK109" s="112"/>
    </row>
    <row r="110" spans="2:37" x14ac:dyDescent="0.25">
      <c r="B110" s="112"/>
      <c r="C110" s="112"/>
      <c r="D110" s="112"/>
      <c r="E110" s="112"/>
      <c r="F110" s="112"/>
      <c r="G110" s="112"/>
      <c r="H110" s="112"/>
      <c r="I110" s="112"/>
      <c r="J110" s="112"/>
      <c r="K110" s="112"/>
      <c r="L110" s="112"/>
      <c r="M110" s="112"/>
      <c r="N110" s="112"/>
      <c r="O110" s="112"/>
      <c r="P110" s="112"/>
      <c r="Q110" s="112"/>
      <c r="R110" s="112"/>
      <c r="S110" s="112"/>
      <c r="T110" s="112"/>
      <c r="U110" s="112"/>
      <c r="V110" s="112"/>
      <c r="W110" s="112"/>
      <c r="X110" s="112"/>
      <c r="Y110" s="112"/>
      <c r="Z110" s="112"/>
      <c r="AA110" s="112"/>
      <c r="AB110" s="112"/>
      <c r="AC110" s="112"/>
      <c r="AD110" s="37"/>
      <c r="AE110" s="112"/>
      <c r="AF110" s="112"/>
      <c r="AG110" s="112"/>
      <c r="AH110" s="112"/>
      <c r="AI110" s="112"/>
      <c r="AJ110" s="112"/>
      <c r="AK110" s="112"/>
    </row>
    <row r="111" spans="2:37" x14ac:dyDescent="0.25">
      <c r="B111" s="112"/>
      <c r="C111" s="112"/>
      <c r="D111" s="112"/>
      <c r="E111" s="112"/>
      <c r="F111" s="112"/>
      <c r="G111" s="112"/>
      <c r="H111" s="112"/>
      <c r="I111" s="112"/>
      <c r="J111" s="112"/>
      <c r="K111" s="112"/>
      <c r="L111" s="112"/>
      <c r="M111" s="112"/>
      <c r="N111" s="112"/>
      <c r="O111" s="112"/>
      <c r="P111" s="112"/>
      <c r="Q111" s="112"/>
      <c r="R111" s="112"/>
      <c r="S111" s="112"/>
      <c r="T111" s="112"/>
      <c r="U111" s="112"/>
      <c r="V111" s="112"/>
      <c r="W111" s="112"/>
      <c r="X111" s="112"/>
      <c r="Y111" s="112"/>
      <c r="Z111" s="112"/>
      <c r="AA111" s="112"/>
      <c r="AB111" s="112"/>
      <c r="AC111" s="112"/>
      <c r="AD111" s="37"/>
      <c r="AE111" s="112"/>
      <c r="AF111" s="112"/>
      <c r="AG111" s="112"/>
      <c r="AH111" s="112"/>
      <c r="AI111" s="112"/>
      <c r="AJ111" s="112"/>
      <c r="AK111" s="112"/>
    </row>
    <row r="112" spans="2:37" x14ac:dyDescent="0.25">
      <c r="B112" s="112"/>
      <c r="C112" s="112"/>
      <c r="D112" s="112"/>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112"/>
      <c r="AC112" s="112"/>
      <c r="AD112" s="37"/>
      <c r="AE112" s="112"/>
      <c r="AF112" s="112"/>
      <c r="AG112" s="112"/>
      <c r="AH112" s="112"/>
      <c r="AI112" s="112"/>
      <c r="AJ112" s="112"/>
      <c r="AK112" s="112"/>
    </row>
    <row r="113" spans="2:37" x14ac:dyDescent="0.25">
      <c r="B113" s="112"/>
      <c r="C113" s="112"/>
      <c r="D113" s="112"/>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c r="AA113" s="112"/>
      <c r="AB113" s="112"/>
      <c r="AC113" s="112"/>
      <c r="AD113" s="37"/>
      <c r="AE113" s="112"/>
      <c r="AF113" s="112"/>
      <c r="AG113" s="112"/>
      <c r="AH113" s="112"/>
      <c r="AI113" s="112"/>
      <c r="AJ113" s="112"/>
      <c r="AK113" s="112"/>
    </row>
    <row r="114" spans="2:37" x14ac:dyDescent="0.25">
      <c r="B114" s="112"/>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2"/>
      <c r="AD114" s="37"/>
      <c r="AE114" s="112"/>
      <c r="AF114" s="112"/>
      <c r="AG114" s="112"/>
      <c r="AH114" s="112"/>
      <c r="AI114" s="112"/>
      <c r="AJ114" s="112"/>
      <c r="AK114" s="112"/>
    </row>
    <row r="115" spans="2:37" x14ac:dyDescent="0.25">
      <c r="B115" s="112"/>
      <c r="C115" s="112"/>
      <c r="D115" s="112"/>
      <c r="E115" s="112"/>
      <c r="F115" s="112"/>
      <c r="G115" s="112"/>
      <c r="H115" s="112"/>
      <c r="I115" s="112"/>
      <c r="J115" s="112"/>
      <c r="K115" s="112"/>
      <c r="L115" s="112"/>
      <c r="M115" s="112"/>
      <c r="N115" s="112"/>
      <c r="O115" s="112"/>
      <c r="P115" s="112"/>
      <c r="Q115" s="112"/>
      <c r="R115" s="112"/>
      <c r="S115" s="112"/>
      <c r="T115" s="112"/>
      <c r="U115" s="112"/>
      <c r="V115" s="112"/>
      <c r="W115" s="112"/>
      <c r="X115" s="112"/>
      <c r="Y115" s="112"/>
      <c r="Z115" s="112"/>
      <c r="AA115" s="112"/>
      <c r="AB115" s="112"/>
      <c r="AC115" s="112"/>
      <c r="AD115" s="37"/>
      <c r="AE115" s="112"/>
      <c r="AF115" s="112"/>
      <c r="AG115" s="112"/>
      <c r="AH115" s="112"/>
      <c r="AI115" s="112"/>
      <c r="AJ115" s="112"/>
      <c r="AK115" s="112"/>
    </row>
    <row r="116" spans="2:37" x14ac:dyDescent="0.25">
      <c r="B116" s="112"/>
      <c r="C116" s="112"/>
      <c r="D116" s="112"/>
      <c r="E116" s="112"/>
      <c r="F116" s="112"/>
      <c r="G116" s="112"/>
      <c r="H116" s="112"/>
      <c r="I116" s="112"/>
      <c r="J116" s="112"/>
      <c r="K116" s="112"/>
      <c r="L116" s="112"/>
      <c r="M116" s="112"/>
      <c r="N116" s="112"/>
      <c r="O116" s="112"/>
      <c r="P116" s="112"/>
      <c r="Q116" s="112"/>
      <c r="R116" s="112"/>
      <c r="S116" s="112"/>
      <c r="T116" s="112"/>
      <c r="U116" s="112"/>
      <c r="V116" s="112"/>
      <c r="W116" s="112"/>
      <c r="X116" s="112"/>
      <c r="Y116" s="112"/>
      <c r="Z116" s="112"/>
      <c r="AA116" s="112"/>
      <c r="AB116" s="112"/>
      <c r="AC116" s="112"/>
      <c r="AD116" s="37"/>
      <c r="AE116" s="112"/>
      <c r="AF116" s="112"/>
      <c r="AG116" s="112"/>
      <c r="AH116" s="112"/>
      <c r="AI116" s="112"/>
      <c r="AJ116" s="112"/>
      <c r="AK116" s="112"/>
    </row>
    <row r="117" spans="2:37" x14ac:dyDescent="0.25">
      <c r="B117" s="112"/>
      <c r="C117" s="112"/>
      <c r="D117" s="112"/>
      <c r="E117" s="112"/>
      <c r="F117" s="112"/>
      <c r="G117" s="112"/>
      <c r="H117" s="112"/>
      <c r="I117" s="112"/>
      <c r="J117" s="112"/>
      <c r="K117" s="112"/>
      <c r="L117" s="112"/>
      <c r="M117" s="112"/>
      <c r="N117" s="112"/>
      <c r="O117" s="112"/>
      <c r="P117" s="112"/>
      <c r="Q117" s="112"/>
      <c r="R117" s="112"/>
      <c r="S117" s="112"/>
      <c r="T117" s="112"/>
      <c r="U117" s="112"/>
      <c r="V117" s="112"/>
      <c r="W117" s="112"/>
      <c r="X117" s="112"/>
      <c r="Y117" s="112"/>
      <c r="Z117" s="112"/>
      <c r="AA117" s="112"/>
      <c r="AB117" s="112"/>
      <c r="AC117" s="112"/>
      <c r="AD117" s="37"/>
      <c r="AE117" s="112"/>
      <c r="AF117" s="112"/>
      <c r="AG117" s="112"/>
      <c r="AH117" s="112"/>
      <c r="AI117" s="112"/>
      <c r="AJ117" s="112"/>
      <c r="AK117" s="112"/>
    </row>
    <row r="118" spans="2:37" x14ac:dyDescent="0.25">
      <c r="B118" s="112"/>
      <c r="C118" s="112"/>
      <c r="D118" s="112"/>
      <c r="E118" s="112"/>
      <c r="F118" s="112"/>
      <c r="G118" s="112"/>
      <c r="H118" s="112"/>
      <c r="I118" s="112"/>
      <c r="J118" s="112"/>
      <c r="K118" s="112"/>
      <c r="L118" s="112"/>
      <c r="M118" s="112"/>
      <c r="N118" s="112"/>
      <c r="O118" s="112"/>
      <c r="P118" s="112"/>
      <c r="Q118" s="112"/>
      <c r="R118" s="112"/>
      <c r="S118" s="112"/>
      <c r="T118" s="112"/>
      <c r="U118" s="112"/>
      <c r="V118" s="112"/>
      <c r="W118" s="112"/>
      <c r="X118" s="112"/>
      <c r="Y118" s="112"/>
      <c r="Z118" s="112"/>
      <c r="AA118" s="112"/>
      <c r="AB118" s="112"/>
      <c r="AC118" s="112"/>
      <c r="AD118" s="37"/>
      <c r="AE118" s="112"/>
      <c r="AF118" s="112"/>
      <c r="AG118" s="112"/>
      <c r="AH118" s="112"/>
      <c r="AI118" s="112"/>
      <c r="AJ118" s="112"/>
      <c r="AK118" s="112"/>
    </row>
    <row r="119" spans="2:37" x14ac:dyDescent="0.25">
      <c r="B119" s="112"/>
      <c r="C119" s="112"/>
      <c r="D119" s="112"/>
      <c r="E119" s="112"/>
      <c r="F119" s="112"/>
      <c r="G119" s="112"/>
      <c r="H119" s="112"/>
      <c r="I119" s="112"/>
      <c r="J119" s="112"/>
      <c r="K119" s="112"/>
      <c r="L119" s="112"/>
      <c r="M119" s="112"/>
      <c r="N119" s="112"/>
      <c r="O119" s="112"/>
      <c r="P119" s="112"/>
      <c r="Q119" s="112"/>
      <c r="R119" s="112"/>
      <c r="S119" s="112"/>
      <c r="T119" s="112"/>
      <c r="U119" s="112"/>
      <c r="V119" s="112"/>
      <c r="W119" s="112"/>
      <c r="X119" s="112"/>
      <c r="Y119" s="112"/>
      <c r="Z119" s="112"/>
      <c r="AA119" s="112"/>
      <c r="AB119" s="112"/>
      <c r="AC119" s="112"/>
      <c r="AD119" s="37"/>
      <c r="AE119" s="112"/>
      <c r="AF119" s="112"/>
      <c r="AG119" s="112"/>
      <c r="AH119" s="112"/>
      <c r="AI119" s="112"/>
      <c r="AJ119" s="112"/>
      <c r="AK119" s="112"/>
    </row>
    <row r="120" spans="2:37" x14ac:dyDescent="0.25">
      <c r="B120" s="112"/>
      <c r="C120" s="112"/>
      <c r="D120" s="112"/>
      <c r="E120" s="112"/>
      <c r="F120" s="112"/>
      <c r="G120" s="112"/>
      <c r="H120" s="112"/>
      <c r="I120" s="112"/>
      <c r="J120" s="112"/>
      <c r="K120" s="112"/>
      <c r="L120" s="112"/>
      <c r="M120" s="112"/>
      <c r="N120" s="112"/>
      <c r="O120" s="112"/>
      <c r="P120" s="112"/>
      <c r="Q120" s="112"/>
      <c r="R120" s="112"/>
      <c r="S120" s="112"/>
      <c r="T120" s="112"/>
      <c r="U120" s="112"/>
      <c r="V120" s="112"/>
      <c r="W120" s="112"/>
      <c r="X120" s="112"/>
      <c r="Y120" s="112"/>
      <c r="Z120" s="112"/>
      <c r="AA120" s="112"/>
      <c r="AB120" s="112"/>
      <c r="AC120" s="112"/>
      <c r="AD120" s="37"/>
      <c r="AE120" s="112"/>
      <c r="AF120" s="112"/>
      <c r="AG120" s="112"/>
      <c r="AH120" s="112"/>
      <c r="AI120" s="112"/>
      <c r="AJ120" s="112"/>
      <c r="AK120" s="112"/>
    </row>
    <row r="121" spans="2:37" x14ac:dyDescent="0.25">
      <c r="B121" s="112"/>
      <c r="C121" s="112"/>
      <c r="D121" s="112"/>
      <c r="E121" s="112"/>
      <c r="F121" s="112"/>
      <c r="G121" s="112"/>
      <c r="H121" s="112"/>
      <c r="I121" s="112"/>
      <c r="J121" s="112"/>
      <c r="K121" s="112"/>
      <c r="L121" s="112"/>
      <c r="M121" s="112"/>
      <c r="N121" s="112"/>
      <c r="O121" s="112"/>
      <c r="P121" s="112"/>
      <c r="Q121" s="112"/>
      <c r="R121" s="112"/>
      <c r="S121" s="112"/>
      <c r="T121" s="112"/>
      <c r="U121" s="112"/>
      <c r="V121" s="112"/>
      <c r="W121" s="112"/>
      <c r="X121" s="112"/>
      <c r="Y121" s="112"/>
      <c r="Z121" s="112"/>
      <c r="AA121" s="112"/>
      <c r="AB121" s="112"/>
      <c r="AC121" s="112"/>
      <c r="AD121" s="37"/>
      <c r="AE121" s="112"/>
      <c r="AF121" s="112"/>
      <c r="AG121" s="112"/>
      <c r="AH121" s="112"/>
      <c r="AI121" s="112"/>
      <c r="AJ121" s="112"/>
      <c r="AK121" s="112"/>
    </row>
    <row r="122" spans="2:37" x14ac:dyDescent="0.25">
      <c r="B122" s="112"/>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112"/>
      <c r="AC122" s="112"/>
      <c r="AD122" s="37"/>
      <c r="AE122" s="112"/>
      <c r="AF122" s="112"/>
      <c r="AG122" s="112"/>
      <c r="AH122" s="112"/>
      <c r="AI122" s="112"/>
      <c r="AJ122" s="112"/>
      <c r="AK122" s="112"/>
    </row>
    <row r="123" spans="2:37" x14ac:dyDescent="0.25">
      <c r="B123" s="112"/>
      <c r="C123" s="112"/>
      <c r="D123" s="112"/>
      <c r="E123" s="112"/>
      <c r="F123" s="112"/>
      <c r="G123" s="112"/>
      <c r="H123" s="112"/>
      <c r="I123" s="112"/>
      <c r="J123" s="112"/>
      <c r="K123" s="112"/>
      <c r="L123" s="112"/>
      <c r="M123" s="112"/>
      <c r="N123" s="112"/>
      <c r="O123" s="112"/>
      <c r="P123" s="112"/>
      <c r="Q123" s="112"/>
      <c r="R123" s="112"/>
      <c r="S123" s="112"/>
      <c r="T123" s="112"/>
      <c r="U123" s="112"/>
      <c r="V123" s="112"/>
      <c r="W123" s="112"/>
      <c r="X123" s="112"/>
      <c r="Y123" s="112"/>
      <c r="Z123" s="112"/>
      <c r="AA123" s="112"/>
      <c r="AB123" s="112"/>
      <c r="AC123" s="112"/>
      <c r="AD123" s="37"/>
      <c r="AE123" s="112"/>
      <c r="AF123" s="112"/>
      <c r="AG123" s="112"/>
      <c r="AH123" s="112"/>
      <c r="AI123" s="112"/>
      <c r="AJ123" s="112"/>
      <c r="AK123" s="112"/>
    </row>
    <row r="124" spans="2:37" x14ac:dyDescent="0.25">
      <c r="B124" s="112"/>
      <c r="C124" s="112"/>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2"/>
      <c r="AB124" s="112"/>
      <c r="AC124" s="112"/>
      <c r="AD124" s="37"/>
      <c r="AE124" s="112"/>
      <c r="AF124" s="112"/>
      <c r="AG124" s="112"/>
      <c r="AH124" s="112"/>
      <c r="AI124" s="112"/>
      <c r="AJ124" s="112"/>
      <c r="AK124" s="112"/>
    </row>
    <row r="125" spans="2:37" x14ac:dyDescent="0.25">
      <c r="B125" s="112"/>
      <c r="C125" s="112"/>
      <c r="D125" s="112"/>
      <c r="E125" s="112"/>
      <c r="F125" s="112"/>
      <c r="G125" s="112"/>
      <c r="H125" s="112"/>
      <c r="I125" s="112"/>
      <c r="J125" s="112"/>
      <c r="K125" s="112"/>
      <c r="L125" s="112"/>
      <c r="M125" s="112"/>
      <c r="N125" s="112"/>
      <c r="O125" s="112"/>
      <c r="P125" s="112"/>
      <c r="Q125" s="112"/>
      <c r="R125" s="112"/>
      <c r="S125" s="112"/>
      <c r="T125" s="112"/>
      <c r="U125" s="112"/>
      <c r="V125" s="112"/>
      <c r="W125" s="112"/>
      <c r="X125" s="112"/>
      <c r="Y125" s="112"/>
      <c r="Z125" s="112"/>
      <c r="AA125" s="112"/>
      <c r="AB125" s="112"/>
      <c r="AC125" s="112"/>
      <c r="AD125" s="37"/>
      <c r="AE125" s="112"/>
      <c r="AF125" s="112"/>
      <c r="AG125" s="112"/>
      <c r="AH125" s="112"/>
      <c r="AI125" s="112"/>
      <c r="AJ125" s="112"/>
      <c r="AK125" s="112"/>
    </row>
    <row r="126" spans="2:37" x14ac:dyDescent="0.25">
      <c r="B126" s="112"/>
      <c r="C126" s="112"/>
      <c r="D126" s="112"/>
      <c r="E126" s="112"/>
      <c r="F126" s="112"/>
      <c r="G126" s="112"/>
      <c r="H126" s="112"/>
      <c r="I126" s="112"/>
      <c r="J126" s="112"/>
      <c r="K126" s="112"/>
      <c r="L126" s="112"/>
      <c r="M126" s="112"/>
      <c r="N126" s="112"/>
      <c r="O126" s="112"/>
      <c r="P126" s="112"/>
      <c r="Q126" s="112"/>
      <c r="R126" s="112"/>
      <c r="S126" s="112"/>
      <c r="T126" s="112"/>
      <c r="U126" s="112"/>
      <c r="V126" s="112"/>
      <c r="W126" s="112"/>
      <c r="X126" s="112"/>
      <c r="Y126" s="112"/>
      <c r="Z126" s="112"/>
      <c r="AA126" s="112"/>
      <c r="AB126" s="112"/>
      <c r="AC126" s="112"/>
      <c r="AD126" s="37"/>
      <c r="AE126" s="112"/>
      <c r="AF126" s="112"/>
      <c r="AG126" s="112"/>
      <c r="AH126" s="112"/>
      <c r="AI126" s="112"/>
      <c r="AJ126" s="112"/>
      <c r="AK126" s="112"/>
    </row>
    <row r="127" spans="2:37" x14ac:dyDescent="0.25">
      <c r="B127" s="112"/>
      <c r="C127" s="112"/>
      <c r="D127" s="112"/>
      <c r="E127" s="112"/>
      <c r="F127" s="112"/>
      <c r="G127" s="112"/>
      <c r="H127" s="112"/>
      <c r="I127" s="112"/>
      <c r="J127" s="112"/>
      <c r="K127" s="112"/>
      <c r="L127" s="112"/>
      <c r="M127" s="112"/>
      <c r="N127" s="112"/>
      <c r="O127" s="112"/>
      <c r="P127" s="112"/>
      <c r="Q127" s="112"/>
      <c r="R127" s="112"/>
      <c r="S127" s="112"/>
      <c r="T127" s="112"/>
      <c r="U127" s="112"/>
      <c r="V127" s="112"/>
      <c r="W127" s="112"/>
      <c r="X127" s="112"/>
      <c r="Y127" s="112"/>
      <c r="Z127" s="112"/>
      <c r="AA127" s="112"/>
      <c r="AB127" s="112"/>
      <c r="AC127" s="112"/>
      <c r="AD127" s="37"/>
      <c r="AE127" s="112"/>
      <c r="AF127" s="112"/>
      <c r="AG127" s="112"/>
      <c r="AH127" s="112"/>
      <c r="AI127" s="112"/>
      <c r="AJ127" s="112"/>
      <c r="AK127" s="112"/>
    </row>
    <row r="128" spans="2:37" x14ac:dyDescent="0.25">
      <c r="B128" s="112"/>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112"/>
      <c r="AC128" s="112"/>
      <c r="AD128" s="37"/>
      <c r="AE128" s="112"/>
      <c r="AF128" s="112"/>
      <c r="AG128" s="112"/>
      <c r="AH128" s="112"/>
      <c r="AI128" s="112"/>
      <c r="AJ128" s="112"/>
      <c r="AK128" s="112"/>
    </row>
    <row r="129" spans="2:37" x14ac:dyDescent="0.25">
      <c r="B129" s="112"/>
      <c r="C129" s="112"/>
      <c r="D129" s="112"/>
      <c r="E129" s="112"/>
      <c r="F129" s="112"/>
      <c r="G129" s="112"/>
      <c r="H129" s="112"/>
      <c r="I129" s="112"/>
      <c r="J129" s="112"/>
      <c r="K129" s="112"/>
      <c r="L129" s="112"/>
      <c r="M129" s="112"/>
      <c r="N129" s="112"/>
      <c r="O129" s="112"/>
      <c r="P129" s="112"/>
      <c r="Q129" s="112"/>
      <c r="R129" s="112"/>
      <c r="S129" s="112"/>
      <c r="T129" s="112"/>
      <c r="U129" s="112"/>
      <c r="V129" s="112"/>
      <c r="W129" s="112"/>
      <c r="X129" s="112"/>
      <c r="Y129" s="112"/>
      <c r="Z129" s="112"/>
      <c r="AA129" s="112"/>
      <c r="AB129" s="112"/>
      <c r="AC129" s="112"/>
      <c r="AD129" s="37"/>
      <c r="AE129" s="112"/>
      <c r="AF129" s="112"/>
      <c r="AG129" s="112"/>
      <c r="AH129" s="112"/>
      <c r="AI129" s="112"/>
      <c r="AJ129" s="112"/>
      <c r="AK129" s="112"/>
    </row>
    <row r="130" spans="2:37" x14ac:dyDescent="0.25">
      <c r="B130" s="112"/>
      <c r="C130" s="112"/>
      <c r="D130" s="112"/>
      <c r="E130" s="112"/>
      <c r="F130" s="112"/>
      <c r="G130" s="112"/>
      <c r="H130" s="112"/>
      <c r="I130" s="112"/>
      <c r="J130" s="112"/>
      <c r="K130" s="112"/>
      <c r="L130" s="112"/>
      <c r="M130" s="112"/>
      <c r="N130" s="112"/>
      <c r="O130" s="112"/>
      <c r="P130" s="112"/>
      <c r="Q130" s="112"/>
      <c r="R130" s="112"/>
      <c r="S130" s="112"/>
      <c r="T130" s="112"/>
      <c r="U130" s="112"/>
      <c r="V130" s="112"/>
      <c r="W130" s="112"/>
      <c r="X130" s="112"/>
      <c r="Y130" s="112"/>
      <c r="Z130" s="112"/>
      <c r="AA130" s="112"/>
      <c r="AB130" s="112"/>
      <c r="AC130" s="112"/>
      <c r="AD130" s="37"/>
      <c r="AE130" s="112"/>
      <c r="AF130" s="112"/>
      <c r="AG130" s="112"/>
      <c r="AH130" s="112"/>
      <c r="AI130" s="112"/>
      <c r="AJ130" s="112"/>
      <c r="AK130" s="112"/>
    </row>
    <row r="131" spans="2:37" x14ac:dyDescent="0.25">
      <c r="B131" s="112"/>
      <c r="C131" s="112"/>
      <c r="D131" s="112"/>
      <c r="E131" s="112"/>
      <c r="F131" s="112"/>
      <c r="G131" s="112"/>
      <c r="H131" s="112"/>
      <c r="I131" s="112"/>
      <c r="J131" s="112"/>
      <c r="K131" s="112"/>
      <c r="L131" s="112"/>
      <c r="M131" s="112"/>
      <c r="N131" s="112"/>
      <c r="O131" s="112"/>
      <c r="P131" s="112"/>
      <c r="Q131" s="112"/>
      <c r="R131" s="112"/>
      <c r="S131" s="112"/>
      <c r="T131" s="112"/>
      <c r="U131" s="112"/>
      <c r="V131" s="112"/>
      <c r="W131" s="112"/>
      <c r="X131" s="112"/>
      <c r="Y131" s="112"/>
      <c r="Z131" s="112"/>
      <c r="AA131" s="112"/>
      <c r="AB131" s="112"/>
      <c r="AC131" s="112"/>
      <c r="AD131" s="37"/>
      <c r="AE131" s="112"/>
      <c r="AF131" s="112"/>
      <c r="AG131" s="112"/>
      <c r="AH131" s="112"/>
      <c r="AI131" s="112"/>
      <c r="AJ131" s="112"/>
      <c r="AK131" s="112"/>
    </row>
    <row r="132" spans="2:37" x14ac:dyDescent="0.25">
      <c r="B132" s="112"/>
      <c r="C132" s="112"/>
      <c r="D132" s="112"/>
      <c r="E132" s="112"/>
      <c r="F132" s="112"/>
      <c r="G132" s="112"/>
      <c r="H132" s="112"/>
      <c r="I132" s="112"/>
      <c r="J132" s="112"/>
      <c r="K132" s="112"/>
      <c r="L132" s="112"/>
      <c r="M132" s="112"/>
      <c r="N132" s="112"/>
      <c r="O132" s="112"/>
      <c r="P132" s="112"/>
      <c r="Q132" s="112"/>
      <c r="R132" s="112"/>
      <c r="S132" s="112"/>
      <c r="T132" s="112"/>
      <c r="U132" s="112"/>
      <c r="V132" s="112"/>
      <c r="W132" s="112"/>
      <c r="X132" s="112"/>
      <c r="Y132" s="112"/>
      <c r="Z132" s="112"/>
      <c r="AA132" s="112"/>
      <c r="AB132" s="112"/>
      <c r="AC132" s="112"/>
      <c r="AD132" s="37"/>
      <c r="AE132" s="112"/>
      <c r="AF132" s="112"/>
      <c r="AG132" s="112"/>
      <c r="AH132" s="112"/>
      <c r="AI132" s="112"/>
      <c r="AJ132" s="112"/>
      <c r="AK132" s="112"/>
    </row>
    <row r="133" spans="2:37" x14ac:dyDescent="0.25">
      <c r="B133" s="112"/>
      <c r="C133" s="112"/>
      <c r="D133" s="112"/>
      <c r="E133" s="112"/>
      <c r="F133" s="112"/>
      <c r="G133" s="112"/>
      <c r="H133" s="112"/>
      <c r="I133" s="112"/>
      <c r="J133" s="112"/>
      <c r="K133" s="112"/>
      <c r="L133" s="112"/>
      <c r="M133" s="112"/>
      <c r="N133" s="112"/>
      <c r="O133" s="112"/>
      <c r="P133" s="112"/>
      <c r="Q133" s="112"/>
      <c r="R133" s="112"/>
      <c r="S133" s="112"/>
      <c r="T133" s="112"/>
      <c r="U133" s="112"/>
      <c r="V133" s="112"/>
      <c r="W133" s="112"/>
      <c r="X133" s="112"/>
      <c r="Y133" s="112"/>
      <c r="Z133" s="112"/>
      <c r="AA133" s="112"/>
      <c r="AB133" s="112"/>
      <c r="AC133" s="112"/>
      <c r="AD133" s="37"/>
      <c r="AE133" s="112"/>
      <c r="AF133" s="112"/>
      <c r="AG133" s="112"/>
      <c r="AH133" s="112"/>
      <c r="AI133" s="112"/>
      <c r="AJ133" s="112"/>
      <c r="AK133" s="112"/>
    </row>
    <row r="134" spans="2:37" x14ac:dyDescent="0.25">
      <c r="B134" s="112"/>
      <c r="C134" s="112"/>
      <c r="D134" s="112"/>
      <c r="E134" s="112"/>
      <c r="F134" s="112"/>
      <c r="G134" s="112"/>
      <c r="H134" s="112"/>
      <c r="I134" s="112"/>
      <c r="J134" s="112"/>
      <c r="K134" s="112"/>
      <c r="L134" s="112"/>
      <c r="M134" s="112"/>
      <c r="N134" s="112"/>
      <c r="O134" s="112"/>
      <c r="P134" s="112"/>
      <c r="Q134" s="112"/>
      <c r="R134" s="112"/>
      <c r="S134" s="112"/>
      <c r="T134" s="112"/>
      <c r="U134" s="112"/>
      <c r="V134" s="112"/>
      <c r="W134" s="112"/>
      <c r="X134" s="112"/>
      <c r="Y134" s="112"/>
      <c r="Z134" s="112"/>
      <c r="AA134" s="112"/>
      <c r="AB134" s="112"/>
      <c r="AC134" s="112"/>
      <c r="AD134" s="37"/>
      <c r="AE134" s="112"/>
      <c r="AF134" s="112"/>
      <c r="AG134" s="112"/>
      <c r="AH134" s="112"/>
      <c r="AI134" s="112"/>
      <c r="AJ134" s="112"/>
      <c r="AK134" s="112"/>
    </row>
    <row r="135" spans="2:37" x14ac:dyDescent="0.25">
      <c r="B135" s="112"/>
      <c r="C135" s="112"/>
      <c r="D135" s="112"/>
      <c r="E135" s="112"/>
      <c r="F135" s="112"/>
      <c r="G135" s="112"/>
      <c r="H135" s="112"/>
      <c r="I135" s="112"/>
      <c r="J135" s="112"/>
      <c r="K135" s="112"/>
      <c r="L135" s="112"/>
      <c r="M135" s="112"/>
      <c r="N135" s="112"/>
      <c r="O135" s="112"/>
      <c r="P135" s="112"/>
      <c r="Q135" s="112"/>
      <c r="R135" s="112"/>
      <c r="S135" s="112"/>
      <c r="T135" s="112"/>
      <c r="U135" s="112"/>
      <c r="V135" s="112"/>
      <c r="W135" s="112"/>
      <c r="X135" s="112"/>
      <c r="Y135" s="112"/>
      <c r="Z135" s="112"/>
      <c r="AA135" s="112"/>
      <c r="AB135" s="112"/>
      <c r="AC135" s="112"/>
      <c r="AD135" s="37"/>
      <c r="AE135" s="112"/>
      <c r="AF135" s="112"/>
      <c r="AG135" s="112"/>
      <c r="AH135" s="112"/>
      <c r="AI135" s="112"/>
      <c r="AJ135" s="112"/>
      <c r="AK135" s="112"/>
    </row>
    <row r="136" spans="2:37" x14ac:dyDescent="0.25">
      <c r="B136" s="112"/>
      <c r="C136" s="112"/>
      <c r="D136" s="112"/>
      <c r="E136" s="112"/>
      <c r="F136" s="112"/>
      <c r="G136" s="112"/>
      <c r="H136" s="112"/>
      <c r="I136" s="112"/>
      <c r="J136" s="112"/>
      <c r="K136" s="112"/>
      <c r="L136" s="112"/>
      <c r="M136" s="112"/>
      <c r="N136" s="112"/>
      <c r="O136" s="112"/>
      <c r="P136" s="112"/>
      <c r="Q136" s="112"/>
      <c r="R136" s="112"/>
      <c r="S136" s="112"/>
      <c r="T136" s="112"/>
      <c r="U136" s="112"/>
      <c r="V136" s="112"/>
      <c r="W136" s="112"/>
      <c r="X136" s="112"/>
      <c r="Y136" s="112"/>
      <c r="Z136" s="112"/>
      <c r="AA136" s="112"/>
      <c r="AB136" s="112"/>
      <c r="AC136" s="112"/>
      <c r="AD136" s="37"/>
      <c r="AE136" s="112"/>
      <c r="AF136" s="112"/>
      <c r="AG136" s="112"/>
      <c r="AH136" s="112"/>
      <c r="AI136" s="112"/>
      <c r="AJ136" s="112"/>
      <c r="AK136" s="112"/>
    </row>
    <row r="137" spans="2:37" x14ac:dyDescent="0.25">
      <c r="B137" s="112"/>
      <c r="C137" s="112"/>
      <c r="D137" s="112"/>
      <c r="E137" s="112"/>
      <c r="F137" s="112"/>
      <c r="G137" s="112"/>
      <c r="H137" s="112"/>
      <c r="I137" s="112"/>
      <c r="J137" s="112"/>
      <c r="K137" s="112"/>
      <c r="L137" s="112"/>
      <c r="M137" s="112"/>
      <c r="N137" s="112"/>
      <c r="O137" s="112"/>
      <c r="P137" s="112"/>
      <c r="Q137" s="112"/>
      <c r="R137" s="112"/>
      <c r="S137" s="112"/>
      <c r="T137" s="112"/>
      <c r="U137" s="112"/>
      <c r="V137" s="112"/>
      <c r="W137" s="112"/>
      <c r="X137" s="112"/>
      <c r="Y137" s="112"/>
      <c r="Z137" s="112"/>
      <c r="AA137" s="112"/>
      <c r="AB137" s="112"/>
      <c r="AC137" s="112"/>
      <c r="AD137" s="37"/>
      <c r="AE137" s="112"/>
      <c r="AF137" s="112"/>
      <c r="AG137" s="112"/>
      <c r="AH137" s="112"/>
      <c r="AI137" s="112"/>
      <c r="AJ137" s="112"/>
      <c r="AK137" s="112"/>
    </row>
    <row r="138" spans="2:37" x14ac:dyDescent="0.25">
      <c r="B138" s="112"/>
      <c r="C138" s="112"/>
      <c r="D138" s="112"/>
      <c r="E138" s="112"/>
      <c r="F138" s="112"/>
      <c r="G138" s="112"/>
      <c r="H138" s="112"/>
      <c r="I138" s="112"/>
      <c r="J138" s="112"/>
      <c r="K138" s="112"/>
      <c r="L138" s="112"/>
      <c r="M138" s="112"/>
      <c r="N138" s="112"/>
      <c r="O138" s="112"/>
      <c r="P138" s="112"/>
      <c r="Q138" s="112"/>
      <c r="R138" s="112"/>
      <c r="S138" s="112"/>
      <c r="T138" s="112"/>
      <c r="U138" s="112"/>
      <c r="V138" s="112"/>
      <c r="W138" s="112"/>
      <c r="X138" s="112"/>
      <c r="Y138" s="112"/>
      <c r="Z138" s="112"/>
      <c r="AA138" s="112"/>
      <c r="AB138" s="112"/>
      <c r="AC138" s="112"/>
      <c r="AD138" s="37"/>
      <c r="AE138" s="112"/>
      <c r="AF138" s="112"/>
      <c r="AG138" s="112"/>
      <c r="AH138" s="112"/>
      <c r="AI138" s="112"/>
      <c r="AJ138" s="112"/>
      <c r="AK138" s="112"/>
    </row>
    <row r="139" spans="2:37" x14ac:dyDescent="0.25">
      <c r="B139" s="112"/>
      <c r="C139" s="112"/>
      <c r="D139" s="112"/>
      <c r="E139" s="112"/>
      <c r="F139" s="112"/>
      <c r="G139" s="112"/>
      <c r="H139" s="112"/>
      <c r="I139" s="112"/>
      <c r="J139" s="112"/>
      <c r="K139" s="112"/>
      <c r="L139" s="112"/>
      <c r="M139" s="112"/>
      <c r="N139" s="112"/>
      <c r="O139" s="112"/>
      <c r="P139" s="112"/>
      <c r="Q139" s="112"/>
      <c r="R139" s="112"/>
      <c r="S139" s="112"/>
      <c r="T139" s="112"/>
      <c r="U139" s="112"/>
      <c r="V139" s="112"/>
      <c r="W139" s="112"/>
      <c r="X139" s="112"/>
      <c r="Y139" s="112"/>
      <c r="Z139" s="112"/>
      <c r="AA139" s="112"/>
      <c r="AB139" s="112"/>
      <c r="AC139" s="112"/>
      <c r="AD139" s="37"/>
      <c r="AE139" s="112"/>
      <c r="AF139" s="112"/>
      <c r="AG139" s="112"/>
      <c r="AH139" s="112"/>
      <c r="AI139" s="112"/>
      <c r="AJ139" s="112"/>
      <c r="AK139" s="112"/>
    </row>
    <row r="140" spans="2:37" x14ac:dyDescent="0.25">
      <c r="B140" s="112"/>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c r="AB140" s="112"/>
      <c r="AC140" s="112"/>
      <c r="AD140" s="37"/>
      <c r="AE140" s="112"/>
      <c r="AF140" s="112"/>
      <c r="AG140" s="112"/>
      <c r="AH140" s="112"/>
      <c r="AI140" s="112"/>
      <c r="AJ140" s="112"/>
      <c r="AK140" s="112"/>
    </row>
    <row r="141" spans="2:37" x14ac:dyDescent="0.25">
      <c r="B141" s="112"/>
      <c r="C141" s="112"/>
      <c r="D141" s="112"/>
      <c r="E141" s="112"/>
      <c r="F141" s="112"/>
      <c r="G141" s="112"/>
      <c r="H141" s="112"/>
      <c r="I141" s="112"/>
      <c r="J141" s="112"/>
      <c r="K141" s="112"/>
      <c r="L141" s="112"/>
      <c r="M141" s="112"/>
      <c r="N141" s="112"/>
      <c r="O141" s="112"/>
      <c r="P141" s="112"/>
      <c r="Q141" s="112"/>
      <c r="R141" s="112"/>
      <c r="S141" s="112"/>
      <c r="T141" s="112"/>
      <c r="U141" s="112"/>
      <c r="V141" s="112"/>
      <c r="W141" s="112"/>
      <c r="X141" s="112"/>
      <c r="Y141" s="112"/>
      <c r="Z141" s="112"/>
      <c r="AA141" s="112"/>
      <c r="AB141" s="112"/>
      <c r="AC141" s="112"/>
      <c r="AD141" s="37"/>
      <c r="AE141" s="112"/>
      <c r="AF141" s="112"/>
      <c r="AG141" s="112"/>
      <c r="AH141" s="112"/>
      <c r="AI141" s="112"/>
      <c r="AJ141" s="112"/>
      <c r="AK141" s="112"/>
    </row>
    <row r="142" spans="2:37" x14ac:dyDescent="0.25">
      <c r="B142" s="112"/>
      <c r="C142" s="112"/>
      <c r="D142" s="112"/>
      <c r="E142" s="112"/>
      <c r="F142" s="112"/>
      <c r="G142" s="112"/>
      <c r="H142" s="112"/>
      <c r="I142" s="112"/>
      <c r="J142" s="112"/>
      <c r="K142" s="112"/>
      <c r="L142" s="112"/>
      <c r="M142" s="112"/>
      <c r="N142" s="112"/>
      <c r="O142" s="112"/>
      <c r="P142" s="112"/>
      <c r="Q142" s="112"/>
      <c r="R142" s="112"/>
      <c r="S142" s="112"/>
      <c r="T142" s="112"/>
      <c r="U142" s="112"/>
      <c r="V142" s="112"/>
      <c r="W142" s="112"/>
      <c r="X142" s="112"/>
      <c r="Y142" s="112"/>
      <c r="Z142" s="112"/>
      <c r="AA142" s="112"/>
      <c r="AB142" s="112"/>
      <c r="AC142" s="112"/>
      <c r="AD142" s="37"/>
      <c r="AE142" s="112"/>
      <c r="AF142" s="112"/>
      <c r="AG142" s="112"/>
      <c r="AH142" s="112"/>
      <c r="AI142" s="112"/>
      <c r="AJ142" s="112"/>
      <c r="AK142" s="112"/>
    </row>
    <row r="143" spans="2:37" x14ac:dyDescent="0.25">
      <c r="B143" s="112"/>
      <c r="C143" s="112"/>
      <c r="D143" s="112"/>
      <c r="E143" s="112"/>
      <c r="F143" s="112"/>
      <c r="G143" s="112"/>
      <c r="H143" s="112"/>
      <c r="I143" s="112"/>
      <c r="J143" s="112"/>
      <c r="K143" s="112"/>
      <c r="L143" s="112"/>
      <c r="M143" s="112"/>
      <c r="N143" s="112"/>
      <c r="O143" s="112"/>
      <c r="P143" s="112"/>
      <c r="Q143" s="112"/>
      <c r="R143" s="112"/>
      <c r="S143" s="112"/>
      <c r="T143" s="112"/>
      <c r="U143" s="112"/>
      <c r="V143" s="112"/>
      <c r="W143" s="112"/>
      <c r="X143" s="112"/>
      <c r="Y143" s="112"/>
      <c r="Z143" s="112"/>
      <c r="AA143" s="112"/>
      <c r="AB143" s="112"/>
      <c r="AC143" s="112"/>
      <c r="AD143" s="37"/>
      <c r="AE143" s="112"/>
      <c r="AF143" s="112"/>
      <c r="AG143" s="112"/>
      <c r="AH143" s="112"/>
      <c r="AI143" s="112"/>
      <c r="AJ143" s="112"/>
      <c r="AK143" s="112"/>
    </row>
    <row r="144" spans="2:37" x14ac:dyDescent="0.25">
      <c r="B144" s="112"/>
      <c r="C144" s="112"/>
      <c r="D144" s="112"/>
      <c r="E144" s="112"/>
      <c r="F144" s="112"/>
      <c r="G144" s="112"/>
      <c r="H144" s="112"/>
      <c r="I144" s="112"/>
      <c r="J144" s="112"/>
      <c r="K144" s="112"/>
      <c r="L144" s="112"/>
      <c r="M144" s="112"/>
      <c r="N144" s="112"/>
      <c r="O144" s="112"/>
      <c r="P144" s="112"/>
      <c r="Q144" s="112"/>
      <c r="R144" s="112"/>
      <c r="S144" s="112"/>
      <c r="T144" s="112"/>
      <c r="U144" s="112"/>
      <c r="V144" s="112"/>
      <c r="W144" s="112"/>
      <c r="X144" s="112"/>
      <c r="Y144" s="112"/>
      <c r="Z144" s="112"/>
      <c r="AA144" s="112"/>
      <c r="AB144" s="112"/>
      <c r="AC144" s="112"/>
      <c r="AD144" s="37"/>
      <c r="AE144" s="112"/>
      <c r="AF144" s="112"/>
      <c r="AG144" s="112"/>
      <c r="AH144" s="112"/>
      <c r="AI144" s="112"/>
      <c r="AJ144" s="112"/>
      <c r="AK144" s="112"/>
    </row>
    <row r="145" spans="2:37" x14ac:dyDescent="0.25">
      <c r="B145" s="112"/>
      <c r="C145" s="112"/>
      <c r="D145" s="112"/>
      <c r="E145" s="112"/>
      <c r="F145" s="112"/>
      <c r="G145" s="112"/>
      <c r="H145" s="112"/>
      <c r="I145" s="112"/>
      <c r="J145" s="112"/>
      <c r="K145" s="112"/>
      <c r="L145" s="112"/>
      <c r="M145" s="112"/>
      <c r="N145" s="112"/>
      <c r="O145" s="112"/>
      <c r="P145" s="112"/>
      <c r="Q145" s="112"/>
      <c r="R145" s="112"/>
      <c r="S145" s="112"/>
      <c r="T145" s="112"/>
      <c r="U145" s="112"/>
      <c r="V145" s="112"/>
      <c r="W145" s="112"/>
      <c r="X145" s="112"/>
      <c r="Y145" s="112"/>
      <c r="Z145" s="112"/>
      <c r="AA145" s="112"/>
      <c r="AB145" s="112"/>
      <c r="AC145" s="112"/>
      <c r="AD145" s="37"/>
      <c r="AE145" s="112"/>
      <c r="AF145" s="112"/>
      <c r="AG145" s="112"/>
      <c r="AH145" s="112"/>
      <c r="AI145" s="112"/>
      <c r="AJ145" s="112"/>
      <c r="AK145" s="112"/>
    </row>
    <row r="146" spans="2:37" x14ac:dyDescent="0.25">
      <c r="B146" s="112"/>
      <c r="C146" s="112"/>
      <c r="D146" s="112"/>
      <c r="E146" s="112"/>
      <c r="F146" s="112"/>
      <c r="G146" s="112"/>
      <c r="H146" s="112"/>
      <c r="I146" s="112"/>
      <c r="J146" s="112"/>
      <c r="K146" s="112"/>
      <c r="L146" s="112"/>
      <c r="M146" s="112"/>
      <c r="N146" s="112"/>
      <c r="O146" s="112"/>
      <c r="P146" s="112"/>
      <c r="Q146" s="112"/>
      <c r="R146" s="112"/>
      <c r="S146" s="112"/>
      <c r="T146" s="112"/>
      <c r="U146" s="112"/>
      <c r="V146" s="112"/>
      <c r="W146" s="112"/>
      <c r="X146" s="112"/>
      <c r="Y146" s="112"/>
      <c r="Z146" s="112"/>
      <c r="AA146" s="112"/>
      <c r="AB146" s="112"/>
      <c r="AC146" s="112"/>
      <c r="AD146" s="37"/>
      <c r="AE146" s="112"/>
      <c r="AF146" s="112"/>
      <c r="AG146" s="112"/>
      <c r="AH146" s="112"/>
      <c r="AI146" s="112"/>
      <c r="AJ146" s="112"/>
      <c r="AK146" s="112"/>
    </row>
    <row r="147" spans="2:37" x14ac:dyDescent="0.25">
      <c r="B147" s="112"/>
      <c r="C147" s="112"/>
      <c r="D147" s="112"/>
      <c r="E147" s="112"/>
      <c r="F147" s="112"/>
      <c r="G147" s="112"/>
      <c r="H147" s="112"/>
      <c r="I147" s="112"/>
      <c r="J147" s="112"/>
      <c r="K147" s="112"/>
      <c r="L147" s="112"/>
      <c r="M147" s="112"/>
      <c r="N147" s="112"/>
      <c r="O147" s="112"/>
      <c r="P147" s="112"/>
      <c r="Q147" s="112"/>
      <c r="R147" s="112"/>
      <c r="S147" s="112"/>
      <c r="T147" s="112"/>
      <c r="U147" s="112"/>
      <c r="V147" s="112"/>
      <c r="W147" s="112"/>
      <c r="X147" s="112"/>
      <c r="Y147" s="112"/>
      <c r="Z147" s="112"/>
      <c r="AA147" s="112"/>
      <c r="AB147" s="112"/>
      <c r="AC147" s="112"/>
      <c r="AD147" s="37"/>
      <c r="AE147" s="112"/>
      <c r="AF147" s="112"/>
      <c r="AG147" s="112"/>
      <c r="AH147" s="112"/>
      <c r="AI147" s="112"/>
      <c r="AJ147" s="112"/>
      <c r="AK147" s="112"/>
    </row>
    <row r="148" spans="2:37" x14ac:dyDescent="0.25">
      <c r="B148" s="112"/>
      <c r="C148" s="112"/>
      <c r="D148" s="112"/>
      <c r="E148" s="112"/>
      <c r="F148" s="112"/>
      <c r="G148" s="112"/>
      <c r="H148" s="112"/>
      <c r="I148" s="112"/>
      <c r="J148" s="112"/>
      <c r="K148" s="112"/>
      <c r="L148" s="112"/>
      <c r="M148" s="112"/>
      <c r="N148" s="112"/>
      <c r="O148" s="112"/>
      <c r="P148" s="112"/>
      <c r="Q148" s="112"/>
      <c r="R148" s="112"/>
      <c r="S148" s="112"/>
      <c r="T148" s="112"/>
      <c r="U148" s="112"/>
      <c r="V148" s="112"/>
      <c r="W148" s="112"/>
      <c r="X148" s="112"/>
      <c r="Y148" s="112"/>
      <c r="Z148" s="112"/>
      <c r="AA148" s="112"/>
      <c r="AB148" s="112"/>
      <c r="AC148" s="112"/>
      <c r="AD148" s="37"/>
      <c r="AE148" s="112"/>
      <c r="AF148" s="112"/>
      <c r="AG148" s="112"/>
      <c r="AH148" s="112"/>
      <c r="AI148" s="112"/>
      <c r="AJ148" s="112"/>
      <c r="AK148" s="112"/>
    </row>
    <row r="149" spans="2:37" x14ac:dyDescent="0.25">
      <c r="B149" s="112"/>
      <c r="C149" s="112"/>
      <c r="D149" s="112"/>
      <c r="E149" s="112"/>
      <c r="F149" s="112"/>
      <c r="G149" s="112"/>
      <c r="H149" s="112"/>
      <c r="I149" s="112"/>
      <c r="J149" s="112"/>
      <c r="K149" s="112"/>
      <c r="L149" s="112"/>
      <c r="M149" s="112"/>
      <c r="N149" s="112"/>
      <c r="O149" s="112"/>
      <c r="P149" s="112"/>
      <c r="Q149" s="112"/>
      <c r="R149" s="112"/>
      <c r="S149" s="112"/>
      <c r="T149" s="112"/>
      <c r="U149" s="112"/>
      <c r="V149" s="112"/>
      <c r="W149" s="112"/>
      <c r="X149" s="112"/>
      <c r="Y149" s="112"/>
      <c r="Z149" s="112"/>
      <c r="AA149" s="112"/>
      <c r="AB149" s="112"/>
      <c r="AC149" s="112"/>
      <c r="AD149" s="37"/>
      <c r="AE149" s="112"/>
      <c r="AF149" s="112"/>
      <c r="AG149" s="112"/>
      <c r="AH149" s="112"/>
      <c r="AI149" s="112"/>
      <c r="AJ149" s="112"/>
      <c r="AK149" s="112"/>
    </row>
    <row r="150" spans="2:37" x14ac:dyDescent="0.25">
      <c r="B150" s="112"/>
      <c r="C150" s="112"/>
      <c r="D150" s="112"/>
      <c r="E150" s="112"/>
      <c r="F150" s="112"/>
      <c r="G150" s="112"/>
      <c r="H150" s="112"/>
      <c r="I150" s="112"/>
      <c r="J150" s="112"/>
      <c r="K150" s="112"/>
      <c r="L150" s="112"/>
      <c r="M150" s="112"/>
      <c r="N150" s="112"/>
      <c r="O150" s="112"/>
      <c r="P150" s="112"/>
      <c r="Q150" s="112"/>
      <c r="R150" s="112"/>
      <c r="S150" s="112"/>
      <c r="T150" s="112"/>
      <c r="U150" s="112"/>
      <c r="V150" s="112"/>
      <c r="W150" s="112"/>
      <c r="X150" s="112"/>
      <c r="Y150" s="112"/>
      <c r="Z150" s="112"/>
      <c r="AA150" s="112"/>
      <c r="AB150" s="112"/>
      <c r="AC150" s="112"/>
      <c r="AD150" s="37"/>
      <c r="AE150" s="112"/>
      <c r="AF150" s="112"/>
      <c r="AG150" s="112"/>
      <c r="AH150" s="112"/>
      <c r="AI150" s="112"/>
      <c r="AJ150" s="112"/>
      <c r="AK150" s="112"/>
    </row>
    <row r="151" spans="2:37" x14ac:dyDescent="0.25">
      <c r="B151" s="112"/>
      <c r="C151" s="112"/>
      <c r="D151" s="112"/>
      <c r="E151" s="112"/>
      <c r="F151" s="112"/>
      <c r="G151" s="112"/>
      <c r="H151" s="112"/>
      <c r="I151" s="112"/>
      <c r="J151" s="112"/>
      <c r="K151" s="112"/>
      <c r="L151" s="112"/>
      <c r="M151" s="112"/>
      <c r="N151" s="112"/>
      <c r="O151" s="112"/>
      <c r="P151" s="112"/>
      <c r="Q151" s="112"/>
      <c r="R151" s="112"/>
      <c r="S151" s="112"/>
      <c r="T151" s="112"/>
      <c r="U151" s="112"/>
      <c r="V151" s="112"/>
      <c r="W151" s="112"/>
      <c r="X151" s="112"/>
      <c r="Y151" s="112"/>
      <c r="Z151" s="112"/>
      <c r="AA151" s="112"/>
      <c r="AB151" s="112"/>
      <c r="AC151" s="112"/>
      <c r="AD151" s="37"/>
      <c r="AE151" s="112"/>
      <c r="AF151" s="112"/>
      <c r="AG151" s="112"/>
      <c r="AH151" s="112"/>
      <c r="AI151" s="112"/>
      <c r="AJ151" s="112"/>
      <c r="AK151" s="112"/>
    </row>
    <row r="152" spans="2:37" x14ac:dyDescent="0.25">
      <c r="B152" s="112"/>
      <c r="C152" s="112"/>
      <c r="D152" s="112"/>
      <c r="E152" s="112"/>
      <c r="F152" s="112"/>
      <c r="G152" s="112"/>
      <c r="H152" s="112"/>
      <c r="I152" s="112"/>
      <c r="J152" s="112"/>
      <c r="K152" s="112"/>
      <c r="L152" s="112"/>
      <c r="M152" s="112"/>
      <c r="N152" s="112"/>
      <c r="O152" s="112"/>
      <c r="P152" s="112"/>
      <c r="Q152" s="112"/>
      <c r="R152" s="112"/>
      <c r="S152" s="112"/>
      <c r="T152" s="112"/>
      <c r="U152" s="112"/>
      <c r="V152" s="112"/>
      <c r="W152" s="112"/>
      <c r="X152" s="112"/>
      <c r="Y152" s="112"/>
      <c r="Z152" s="112"/>
      <c r="AA152" s="112"/>
      <c r="AB152" s="112"/>
      <c r="AC152" s="112"/>
      <c r="AD152" s="37"/>
      <c r="AE152" s="112"/>
      <c r="AF152" s="112"/>
      <c r="AG152" s="112"/>
      <c r="AH152" s="112"/>
      <c r="AI152" s="112"/>
      <c r="AJ152" s="112"/>
      <c r="AK152" s="112"/>
    </row>
    <row r="153" spans="2:37" x14ac:dyDescent="0.25">
      <c r="B153" s="112"/>
      <c r="C153" s="112"/>
      <c r="D153" s="112"/>
      <c r="E153" s="112"/>
      <c r="F153" s="112"/>
      <c r="G153" s="112"/>
      <c r="H153" s="112"/>
      <c r="I153" s="112"/>
      <c r="J153" s="112"/>
      <c r="K153" s="112"/>
      <c r="L153" s="112"/>
      <c r="M153" s="112"/>
      <c r="N153" s="112"/>
      <c r="O153" s="112"/>
      <c r="P153" s="112"/>
      <c r="Q153" s="112"/>
      <c r="R153" s="112"/>
      <c r="S153" s="112"/>
      <c r="T153" s="112"/>
      <c r="U153" s="112"/>
      <c r="V153" s="112"/>
      <c r="W153" s="112"/>
      <c r="X153" s="112"/>
      <c r="Y153" s="112"/>
      <c r="Z153" s="112"/>
      <c r="AA153" s="112"/>
      <c r="AB153" s="112"/>
      <c r="AC153" s="112"/>
      <c r="AD153" s="37"/>
      <c r="AE153" s="112"/>
      <c r="AF153" s="112"/>
      <c r="AG153" s="112"/>
      <c r="AH153" s="112"/>
      <c r="AI153" s="112"/>
      <c r="AJ153" s="112"/>
      <c r="AK153" s="112"/>
    </row>
    <row r="154" spans="2:37" x14ac:dyDescent="0.25">
      <c r="B154" s="112"/>
      <c r="C154" s="112"/>
      <c r="D154" s="112"/>
      <c r="E154" s="112"/>
      <c r="F154" s="112"/>
      <c r="G154" s="112"/>
      <c r="H154" s="112"/>
      <c r="I154" s="112"/>
      <c r="J154" s="112"/>
      <c r="K154" s="112"/>
      <c r="L154" s="112"/>
      <c r="M154" s="112"/>
      <c r="N154" s="112"/>
      <c r="O154" s="112"/>
      <c r="P154" s="112"/>
      <c r="Q154" s="112"/>
      <c r="R154" s="112"/>
      <c r="S154" s="112"/>
      <c r="T154" s="112"/>
      <c r="U154" s="112"/>
      <c r="V154" s="112"/>
      <c r="W154" s="112"/>
      <c r="X154" s="112"/>
      <c r="Y154" s="112"/>
      <c r="Z154" s="112"/>
      <c r="AA154" s="112"/>
      <c r="AB154" s="112"/>
      <c r="AC154" s="112"/>
      <c r="AD154" s="37"/>
      <c r="AE154" s="112"/>
      <c r="AF154" s="112"/>
      <c r="AG154" s="112"/>
      <c r="AH154" s="112"/>
      <c r="AI154" s="112"/>
      <c r="AJ154" s="112"/>
      <c r="AK154" s="112"/>
    </row>
    <row r="155" spans="2:37" x14ac:dyDescent="0.25">
      <c r="B155" s="112"/>
      <c r="C155" s="112"/>
      <c r="D155" s="112"/>
      <c r="E155" s="112"/>
      <c r="F155" s="112"/>
      <c r="G155" s="112"/>
      <c r="H155" s="112"/>
      <c r="I155" s="112"/>
      <c r="J155" s="112"/>
      <c r="K155" s="112"/>
      <c r="L155" s="112"/>
      <c r="M155" s="112"/>
      <c r="N155" s="112"/>
      <c r="O155" s="112"/>
      <c r="P155" s="112"/>
      <c r="Q155" s="112"/>
      <c r="R155" s="112"/>
      <c r="S155" s="112"/>
      <c r="T155" s="112"/>
      <c r="U155" s="112"/>
      <c r="V155" s="112"/>
      <c r="W155" s="112"/>
      <c r="X155" s="112"/>
      <c r="Y155" s="112"/>
      <c r="Z155" s="112"/>
      <c r="AA155" s="112"/>
      <c r="AB155" s="112"/>
      <c r="AC155" s="112"/>
      <c r="AD155" s="37"/>
      <c r="AE155" s="112"/>
      <c r="AF155" s="112"/>
      <c r="AG155" s="112"/>
      <c r="AH155" s="112"/>
      <c r="AI155" s="112"/>
      <c r="AJ155" s="112"/>
      <c r="AK155" s="112"/>
    </row>
    <row r="156" spans="2:37" x14ac:dyDescent="0.25">
      <c r="B156" s="112"/>
      <c r="C156" s="112"/>
      <c r="D156" s="112"/>
      <c r="E156" s="112"/>
      <c r="F156" s="112"/>
      <c r="G156" s="112"/>
      <c r="H156" s="112"/>
      <c r="I156" s="112"/>
      <c r="J156" s="112"/>
      <c r="K156" s="112"/>
      <c r="L156" s="112"/>
      <c r="M156" s="112"/>
      <c r="N156" s="112"/>
      <c r="O156" s="112"/>
      <c r="P156" s="112"/>
      <c r="Q156" s="112"/>
      <c r="R156" s="112"/>
      <c r="S156" s="112"/>
      <c r="T156" s="112"/>
      <c r="U156" s="112"/>
      <c r="V156" s="112"/>
      <c r="W156" s="112"/>
      <c r="X156" s="112"/>
      <c r="Y156" s="112"/>
      <c r="Z156" s="112"/>
      <c r="AA156" s="112"/>
      <c r="AB156" s="112"/>
      <c r="AC156" s="112"/>
      <c r="AD156" s="37"/>
      <c r="AE156" s="112"/>
      <c r="AF156" s="112"/>
      <c r="AG156" s="112"/>
      <c r="AH156" s="112"/>
      <c r="AI156" s="112"/>
      <c r="AJ156" s="112"/>
      <c r="AK156" s="112"/>
    </row>
    <row r="157" spans="2:37" x14ac:dyDescent="0.25">
      <c r="B157" s="112"/>
      <c r="C157" s="112"/>
      <c r="D157" s="112"/>
      <c r="E157" s="112"/>
      <c r="F157" s="112"/>
      <c r="G157" s="112"/>
      <c r="H157" s="112"/>
      <c r="I157" s="112"/>
      <c r="J157" s="112"/>
      <c r="K157" s="112"/>
      <c r="L157" s="112"/>
      <c r="M157" s="112"/>
      <c r="N157" s="112"/>
      <c r="O157" s="112"/>
      <c r="P157" s="112"/>
      <c r="Q157" s="112"/>
      <c r="R157" s="112"/>
      <c r="S157" s="112"/>
      <c r="T157" s="112"/>
      <c r="U157" s="112"/>
      <c r="V157" s="112"/>
      <c r="W157" s="112"/>
      <c r="X157" s="112"/>
      <c r="Y157" s="112"/>
      <c r="Z157" s="112"/>
      <c r="AA157" s="112"/>
      <c r="AB157" s="112"/>
      <c r="AC157" s="112"/>
      <c r="AD157" s="37"/>
      <c r="AE157" s="112"/>
      <c r="AF157" s="112"/>
      <c r="AG157" s="112"/>
      <c r="AH157" s="112"/>
      <c r="AI157" s="112"/>
      <c r="AJ157" s="112"/>
      <c r="AK157" s="112"/>
    </row>
    <row r="158" spans="2:37" x14ac:dyDescent="0.25">
      <c r="B158" s="112"/>
      <c r="C158" s="112"/>
      <c r="D158" s="112"/>
      <c r="E158" s="112"/>
      <c r="F158" s="112"/>
      <c r="G158" s="112"/>
      <c r="H158" s="112"/>
      <c r="I158" s="112"/>
      <c r="J158" s="112"/>
      <c r="K158" s="112"/>
      <c r="L158" s="112"/>
      <c r="M158" s="112"/>
      <c r="N158" s="112"/>
      <c r="O158" s="112"/>
      <c r="P158" s="112"/>
      <c r="Q158" s="112"/>
      <c r="R158" s="112"/>
      <c r="S158" s="112"/>
      <c r="T158" s="112"/>
      <c r="U158" s="112"/>
      <c r="V158" s="112"/>
      <c r="W158" s="112"/>
      <c r="X158" s="112"/>
      <c r="Y158" s="112"/>
      <c r="Z158" s="112"/>
      <c r="AA158" s="112"/>
      <c r="AB158" s="112"/>
      <c r="AC158" s="112"/>
      <c r="AD158" s="37"/>
      <c r="AE158" s="112"/>
      <c r="AF158" s="112"/>
      <c r="AG158" s="112"/>
      <c r="AH158" s="112"/>
      <c r="AI158" s="112"/>
      <c r="AJ158" s="112"/>
      <c r="AK158" s="112"/>
    </row>
    <row r="159" spans="2:37" x14ac:dyDescent="0.25">
      <c r="B159" s="112"/>
      <c r="C159" s="112"/>
      <c r="D159" s="112"/>
      <c r="E159" s="112"/>
      <c r="F159" s="112"/>
      <c r="G159" s="112"/>
      <c r="H159" s="112"/>
      <c r="I159" s="112"/>
      <c r="J159" s="112"/>
      <c r="K159" s="112"/>
      <c r="L159" s="112"/>
      <c r="M159" s="112"/>
      <c r="N159" s="112"/>
      <c r="O159" s="112"/>
      <c r="P159" s="112"/>
      <c r="Q159" s="112"/>
      <c r="R159" s="112"/>
      <c r="S159" s="112"/>
      <c r="T159" s="112"/>
      <c r="U159" s="112"/>
      <c r="V159" s="112"/>
      <c r="W159" s="112"/>
      <c r="X159" s="112"/>
      <c r="Y159" s="112"/>
      <c r="Z159" s="112"/>
      <c r="AA159" s="112"/>
      <c r="AB159" s="112"/>
      <c r="AC159" s="112"/>
      <c r="AD159" s="37"/>
      <c r="AE159" s="112"/>
      <c r="AF159" s="112"/>
      <c r="AG159" s="112"/>
      <c r="AH159" s="112"/>
      <c r="AI159" s="112"/>
      <c r="AJ159" s="112"/>
      <c r="AK159" s="112"/>
    </row>
    <row r="160" spans="2:37" x14ac:dyDescent="0.25">
      <c r="B160" s="112"/>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2"/>
      <c r="Y160" s="112"/>
      <c r="Z160" s="112"/>
      <c r="AA160" s="112"/>
      <c r="AB160" s="112"/>
      <c r="AC160" s="112"/>
      <c r="AD160" s="37"/>
      <c r="AE160" s="112"/>
      <c r="AF160" s="112"/>
      <c r="AG160" s="112"/>
      <c r="AH160" s="112"/>
      <c r="AI160" s="112"/>
      <c r="AJ160" s="112"/>
      <c r="AK160" s="112"/>
    </row>
    <row r="161" spans="2:37" x14ac:dyDescent="0.25">
      <c r="B161" s="112"/>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2"/>
      <c r="Y161" s="112"/>
      <c r="Z161" s="112"/>
      <c r="AA161" s="112"/>
      <c r="AB161" s="112"/>
      <c r="AC161" s="112"/>
      <c r="AD161" s="37"/>
      <c r="AE161" s="112"/>
      <c r="AF161" s="112"/>
      <c r="AG161" s="112"/>
      <c r="AH161" s="112"/>
      <c r="AI161" s="112"/>
      <c r="AJ161" s="112"/>
      <c r="AK161" s="112"/>
    </row>
    <row r="162" spans="2:37" x14ac:dyDescent="0.25">
      <c r="B162" s="112"/>
      <c r="C162" s="112"/>
      <c r="D162" s="112"/>
      <c r="E162" s="112"/>
      <c r="F162" s="112"/>
      <c r="G162" s="112"/>
      <c r="H162" s="112"/>
      <c r="I162" s="112"/>
      <c r="J162" s="112"/>
      <c r="K162" s="112"/>
      <c r="L162" s="112"/>
      <c r="M162" s="112"/>
      <c r="N162" s="112"/>
      <c r="O162" s="112"/>
      <c r="P162" s="112"/>
      <c r="Q162" s="112"/>
      <c r="R162" s="112"/>
      <c r="S162" s="112"/>
      <c r="T162" s="112"/>
      <c r="U162" s="112"/>
      <c r="V162" s="112"/>
      <c r="W162" s="112"/>
      <c r="X162" s="112"/>
      <c r="Y162" s="112"/>
      <c r="Z162" s="112"/>
      <c r="AA162" s="112"/>
      <c r="AB162" s="112"/>
      <c r="AC162" s="112"/>
      <c r="AD162" s="37"/>
      <c r="AE162" s="112"/>
      <c r="AF162" s="112"/>
      <c r="AG162" s="112"/>
      <c r="AH162" s="112"/>
      <c r="AI162" s="112"/>
      <c r="AJ162" s="112"/>
      <c r="AK162" s="112"/>
    </row>
    <row r="163" spans="2:37" x14ac:dyDescent="0.25">
      <c r="B163" s="112"/>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2"/>
      <c r="Y163" s="112"/>
      <c r="Z163" s="112"/>
      <c r="AA163" s="112"/>
      <c r="AB163" s="112"/>
      <c r="AC163" s="112"/>
      <c r="AD163" s="37"/>
      <c r="AE163" s="112"/>
      <c r="AF163" s="112"/>
      <c r="AG163" s="112"/>
      <c r="AH163" s="112"/>
      <c r="AI163" s="112"/>
      <c r="AJ163" s="112"/>
      <c r="AK163" s="112"/>
    </row>
    <row r="164" spans="2:37" x14ac:dyDescent="0.25">
      <c r="B164" s="112"/>
      <c r="C164" s="112"/>
      <c r="D164" s="112"/>
      <c r="E164" s="112"/>
      <c r="F164" s="112"/>
      <c r="G164" s="112"/>
      <c r="H164" s="112"/>
      <c r="I164" s="112"/>
      <c r="J164" s="112"/>
      <c r="K164" s="112"/>
      <c r="L164" s="112"/>
      <c r="M164" s="112"/>
      <c r="N164" s="112"/>
      <c r="O164" s="112"/>
      <c r="P164" s="112"/>
      <c r="Q164" s="112"/>
      <c r="R164" s="112"/>
      <c r="S164" s="112"/>
      <c r="T164" s="112"/>
      <c r="U164" s="112"/>
      <c r="V164" s="112"/>
      <c r="W164" s="112"/>
      <c r="X164" s="112"/>
      <c r="Y164" s="112"/>
      <c r="Z164" s="112"/>
      <c r="AA164" s="112"/>
      <c r="AB164" s="112"/>
      <c r="AC164" s="112"/>
      <c r="AD164" s="37"/>
      <c r="AE164" s="112"/>
      <c r="AF164" s="112"/>
      <c r="AG164" s="112"/>
      <c r="AH164" s="112"/>
      <c r="AI164" s="112"/>
      <c r="AJ164" s="112"/>
      <c r="AK164" s="112"/>
    </row>
    <row r="165" spans="2:37" x14ac:dyDescent="0.25">
      <c r="B165" s="112"/>
      <c r="C165" s="112"/>
      <c r="D165" s="112"/>
      <c r="E165" s="112"/>
      <c r="F165" s="112"/>
      <c r="G165" s="112"/>
      <c r="H165" s="112"/>
      <c r="I165" s="112"/>
      <c r="J165" s="112"/>
      <c r="K165" s="112"/>
      <c r="L165" s="112"/>
      <c r="M165" s="112"/>
      <c r="N165" s="112"/>
      <c r="O165" s="112"/>
      <c r="P165" s="112"/>
      <c r="Q165" s="112"/>
      <c r="R165" s="112"/>
      <c r="S165" s="112"/>
      <c r="T165" s="112"/>
      <c r="U165" s="112"/>
      <c r="V165" s="112"/>
      <c r="W165" s="112"/>
      <c r="X165" s="112"/>
      <c r="Y165" s="112"/>
      <c r="Z165" s="112"/>
      <c r="AA165" s="112"/>
      <c r="AB165" s="112"/>
      <c r="AC165" s="112"/>
      <c r="AD165" s="37"/>
      <c r="AE165" s="112"/>
      <c r="AF165" s="112"/>
      <c r="AG165" s="112"/>
      <c r="AH165" s="112"/>
      <c r="AI165" s="112"/>
      <c r="AJ165" s="112"/>
      <c r="AK165" s="112"/>
    </row>
    <row r="166" spans="2:37" x14ac:dyDescent="0.25">
      <c r="B166" s="112"/>
      <c r="C166" s="112"/>
      <c r="D166" s="112"/>
      <c r="E166" s="112"/>
      <c r="F166" s="112"/>
      <c r="G166" s="112"/>
      <c r="H166" s="112"/>
      <c r="I166" s="112"/>
      <c r="J166" s="112"/>
      <c r="K166" s="112"/>
      <c r="L166" s="112"/>
      <c r="M166" s="112"/>
      <c r="N166" s="112"/>
      <c r="O166" s="112"/>
      <c r="P166" s="112"/>
      <c r="Q166" s="112"/>
      <c r="R166" s="112"/>
      <c r="S166" s="112"/>
      <c r="T166" s="112"/>
      <c r="U166" s="112"/>
      <c r="V166" s="112"/>
      <c r="W166" s="112"/>
      <c r="X166" s="112"/>
      <c r="Y166" s="112"/>
      <c r="Z166" s="112"/>
      <c r="AA166" s="112"/>
      <c r="AB166" s="112"/>
      <c r="AC166" s="112"/>
      <c r="AD166" s="37"/>
      <c r="AE166" s="112"/>
      <c r="AF166" s="112"/>
      <c r="AG166" s="112"/>
      <c r="AH166" s="112"/>
      <c r="AI166" s="112"/>
      <c r="AJ166" s="112"/>
      <c r="AK166" s="112"/>
    </row>
    <row r="167" spans="2:37" x14ac:dyDescent="0.25">
      <c r="B167" s="112"/>
      <c r="C167" s="112"/>
      <c r="D167" s="112"/>
      <c r="E167" s="112"/>
      <c r="F167" s="112"/>
      <c r="G167" s="112"/>
      <c r="H167" s="112"/>
      <c r="I167" s="112"/>
      <c r="J167" s="112"/>
      <c r="K167" s="112"/>
      <c r="L167" s="112"/>
      <c r="M167" s="112"/>
      <c r="N167" s="112"/>
      <c r="O167" s="112"/>
      <c r="P167" s="112"/>
      <c r="Q167" s="112"/>
      <c r="R167" s="112"/>
      <c r="S167" s="112"/>
      <c r="T167" s="112"/>
      <c r="U167" s="112"/>
      <c r="V167" s="112"/>
      <c r="W167" s="112"/>
      <c r="X167" s="112"/>
      <c r="Y167" s="112"/>
      <c r="Z167" s="112"/>
      <c r="AA167" s="112"/>
      <c r="AB167" s="112"/>
      <c r="AC167" s="112"/>
      <c r="AD167" s="37"/>
      <c r="AE167" s="112"/>
      <c r="AF167" s="112"/>
      <c r="AG167" s="112"/>
      <c r="AH167" s="112"/>
      <c r="AI167" s="112"/>
      <c r="AJ167" s="112"/>
      <c r="AK167" s="112"/>
    </row>
    <row r="168" spans="2:37" x14ac:dyDescent="0.25">
      <c r="B168" s="112"/>
      <c r="C168" s="112"/>
      <c r="D168" s="112"/>
      <c r="E168" s="112"/>
      <c r="F168" s="112"/>
      <c r="G168" s="112"/>
      <c r="H168" s="112"/>
      <c r="I168" s="112"/>
      <c r="J168" s="112"/>
      <c r="K168" s="112"/>
      <c r="L168" s="112"/>
      <c r="M168" s="112"/>
      <c r="N168" s="112"/>
      <c r="O168" s="112"/>
      <c r="P168" s="112"/>
      <c r="Q168" s="112"/>
      <c r="R168" s="112"/>
      <c r="S168" s="112"/>
      <c r="T168" s="112"/>
      <c r="U168" s="112"/>
      <c r="V168" s="112"/>
      <c r="W168" s="112"/>
      <c r="X168" s="112"/>
      <c r="Y168" s="112"/>
      <c r="Z168" s="112"/>
      <c r="AA168" s="112"/>
      <c r="AB168" s="112"/>
      <c r="AC168" s="112"/>
      <c r="AD168" s="37"/>
      <c r="AE168" s="112"/>
      <c r="AF168" s="112"/>
      <c r="AG168" s="112"/>
      <c r="AH168" s="112"/>
      <c r="AI168" s="112"/>
      <c r="AJ168" s="112"/>
      <c r="AK168" s="112"/>
    </row>
    <row r="169" spans="2:37" x14ac:dyDescent="0.25">
      <c r="B169" s="112"/>
      <c r="C169" s="112"/>
      <c r="D169" s="112"/>
      <c r="E169" s="112"/>
      <c r="F169" s="112"/>
      <c r="G169" s="112"/>
      <c r="H169" s="112"/>
      <c r="I169" s="112"/>
      <c r="J169" s="112"/>
      <c r="K169" s="112"/>
      <c r="L169" s="112"/>
      <c r="M169" s="112"/>
      <c r="N169" s="112"/>
      <c r="O169" s="112"/>
      <c r="P169" s="112"/>
      <c r="Q169" s="112"/>
      <c r="R169" s="112"/>
      <c r="S169" s="112"/>
      <c r="T169" s="112"/>
      <c r="U169" s="112"/>
      <c r="V169" s="112"/>
      <c r="W169" s="112"/>
      <c r="X169" s="112"/>
      <c r="Y169" s="112"/>
      <c r="Z169" s="112"/>
      <c r="AA169" s="112"/>
      <c r="AB169" s="112"/>
      <c r="AC169" s="112"/>
      <c r="AD169" s="37"/>
      <c r="AE169" s="112"/>
      <c r="AF169" s="112"/>
      <c r="AG169" s="112"/>
      <c r="AH169" s="112"/>
      <c r="AI169" s="112"/>
      <c r="AJ169" s="112"/>
      <c r="AK169" s="112"/>
    </row>
    <row r="170" spans="2:37" x14ac:dyDescent="0.25">
      <c r="B170" s="112"/>
      <c r="C170" s="112"/>
      <c r="D170" s="112"/>
      <c r="E170" s="112"/>
      <c r="F170" s="112"/>
      <c r="G170" s="112"/>
      <c r="H170" s="112"/>
      <c r="I170" s="112"/>
      <c r="J170" s="112"/>
      <c r="K170" s="112"/>
      <c r="L170" s="112"/>
      <c r="M170" s="112"/>
      <c r="N170" s="112"/>
      <c r="O170" s="112"/>
      <c r="P170" s="112"/>
      <c r="Q170" s="112"/>
      <c r="R170" s="112"/>
      <c r="S170" s="112"/>
      <c r="T170" s="112"/>
      <c r="U170" s="112"/>
      <c r="V170" s="112"/>
      <c r="W170" s="112"/>
      <c r="X170" s="112"/>
      <c r="Y170" s="112"/>
      <c r="Z170" s="112"/>
      <c r="AA170" s="112"/>
      <c r="AB170" s="112"/>
      <c r="AC170" s="112"/>
      <c r="AD170" s="37"/>
      <c r="AE170" s="112"/>
      <c r="AF170" s="112"/>
      <c r="AG170" s="112"/>
      <c r="AH170" s="112"/>
      <c r="AI170" s="112"/>
      <c r="AJ170" s="112"/>
      <c r="AK170" s="112"/>
    </row>
    <row r="171" spans="2:37" x14ac:dyDescent="0.25">
      <c r="B171" s="112"/>
      <c r="C171" s="112"/>
      <c r="D171" s="112"/>
      <c r="E171" s="112"/>
      <c r="F171" s="112"/>
      <c r="G171" s="112"/>
      <c r="H171" s="112"/>
      <c r="I171" s="112"/>
      <c r="J171" s="112"/>
      <c r="K171" s="112"/>
      <c r="L171" s="112"/>
      <c r="M171" s="112"/>
      <c r="N171" s="112"/>
      <c r="O171" s="112"/>
      <c r="P171" s="112"/>
      <c r="Q171" s="112"/>
      <c r="R171" s="112"/>
      <c r="S171" s="112"/>
      <c r="T171" s="112"/>
      <c r="U171" s="112"/>
      <c r="V171" s="112"/>
      <c r="W171" s="112"/>
      <c r="X171" s="112"/>
      <c r="Y171" s="112"/>
      <c r="Z171" s="112"/>
      <c r="AA171" s="112"/>
      <c r="AB171" s="112"/>
      <c r="AC171" s="112"/>
      <c r="AD171" s="37"/>
      <c r="AE171" s="112"/>
      <c r="AF171" s="112"/>
      <c r="AG171" s="112"/>
      <c r="AH171" s="112"/>
      <c r="AI171" s="112"/>
      <c r="AJ171" s="112"/>
      <c r="AK171" s="112"/>
    </row>
    <row r="172" spans="2:37" x14ac:dyDescent="0.25">
      <c r="B172" s="112"/>
      <c r="C172" s="112"/>
      <c r="D172" s="112"/>
      <c r="E172" s="112"/>
      <c r="F172" s="112"/>
      <c r="G172" s="112"/>
      <c r="H172" s="112"/>
      <c r="I172" s="112"/>
      <c r="J172" s="112"/>
      <c r="K172" s="112"/>
      <c r="L172" s="112"/>
      <c r="M172" s="112"/>
      <c r="N172" s="112"/>
      <c r="O172" s="112"/>
      <c r="P172" s="112"/>
      <c r="Q172" s="112"/>
      <c r="R172" s="112"/>
      <c r="S172" s="112"/>
      <c r="T172" s="112"/>
      <c r="U172" s="112"/>
      <c r="V172" s="112"/>
      <c r="W172" s="112"/>
      <c r="X172" s="112"/>
      <c r="Y172" s="112"/>
      <c r="Z172" s="112"/>
      <c r="AA172" s="112"/>
      <c r="AB172" s="112"/>
      <c r="AC172" s="112"/>
      <c r="AD172" s="37"/>
      <c r="AE172" s="112"/>
      <c r="AF172" s="112"/>
      <c r="AG172" s="112"/>
      <c r="AH172" s="112"/>
      <c r="AI172" s="112"/>
      <c r="AJ172" s="112"/>
      <c r="AK172" s="112"/>
    </row>
    <row r="173" spans="2:37" x14ac:dyDescent="0.25">
      <c r="B173" s="112"/>
      <c r="C173" s="112"/>
      <c r="D173" s="112"/>
      <c r="E173" s="112"/>
      <c r="F173" s="112"/>
      <c r="G173" s="112"/>
      <c r="H173" s="112"/>
      <c r="I173" s="112"/>
      <c r="J173" s="112"/>
      <c r="K173" s="112"/>
      <c r="L173" s="112"/>
      <c r="M173" s="112"/>
      <c r="N173" s="112"/>
      <c r="O173" s="112"/>
      <c r="P173" s="112"/>
      <c r="Q173" s="112"/>
      <c r="R173" s="112"/>
      <c r="S173" s="112"/>
      <c r="T173" s="112"/>
      <c r="U173" s="112"/>
      <c r="V173" s="112"/>
      <c r="W173" s="112"/>
      <c r="X173" s="112"/>
      <c r="Y173" s="112"/>
      <c r="Z173" s="112"/>
      <c r="AA173" s="112"/>
      <c r="AB173" s="112"/>
      <c r="AC173" s="112"/>
      <c r="AD173" s="37"/>
      <c r="AE173" s="112"/>
      <c r="AF173" s="112"/>
      <c r="AG173" s="112"/>
      <c r="AH173" s="112"/>
      <c r="AI173" s="112"/>
      <c r="AJ173" s="112"/>
      <c r="AK173" s="112"/>
    </row>
    <row r="174" spans="2:37" x14ac:dyDescent="0.25">
      <c r="B174" s="112"/>
      <c r="C174" s="112"/>
      <c r="D174" s="112"/>
      <c r="E174" s="112"/>
      <c r="F174" s="112"/>
      <c r="G174" s="112"/>
      <c r="H174" s="112"/>
      <c r="I174" s="112"/>
      <c r="J174" s="112"/>
      <c r="K174" s="112"/>
      <c r="L174" s="112"/>
      <c r="M174" s="112"/>
      <c r="N174" s="112"/>
      <c r="O174" s="112"/>
      <c r="P174" s="112"/>
      <c r="Q174" s="112"/>
      <c r="R174" s="112"/>
      <c r="S174" s="112"/>
      <c r="T174" s="112"/>
      <c r="U174" s="112"/>
      <c r="V174" s="112"/>
      <c r="W174" s="112"/>
      <c r="X174" s="112"/>
      <c r="Y174" s="112"/>
      <c r="Z174" s="112"/>
      <c r="AA174" s="112"/>
      <c r="AB174" s="112"/>
      <c r="AC174" s="112"/>
      <c r="AD174" s="37"/>
      <c r="AE174" s="112"/>
      <c r="AF174" s="112"/>
      <c r="AG174" s="112"/>
      <c r="AH174" s="112"/>
      <c r="AI174" s="112"/>
      <c r="AJ174" s="112"/>
      <c r="AK174" s="112"/>
    </row>
    <row r="175" spans="2:37" x14ac:dyDescent="0.25">
      <c r="B175" s="112"/>
      <c r="C175" s="112"/>
      <c r="D175" s="112"/>
      <c r="E175" s="112"/>
      <c r="F175" s="112"/>
      <c r="G175" s="112"/>
      <c r="H175" s="112"/>
      <c r="I175" s="112"/>
      <c r="J175" s="112"/>
      <c r="K175" s="112"/>
      <c r="L175" s="112"/>
      <c r="M175" s="112"/>
      <c r="N175" s="112"/>
      <c r="O175" s="112"/>
      <c r="P175" s="112"/>
      <c r="Q175" s="112"/>
      <c r="R175" s="112"/>
      <c r="S175" s="112"/>
      <c r="T175" s="112"/>
      <c r="U175" s="112"/>
      <c r="V175" s="112"/>
      <c r="W175" s="112"/>
      <c r="X175" s="112"/>
      <c r="Y175" s="112"/>
      <c r="Z175" s="112"/>
      <c r="AA175" s="112"/>
      <c r="AB175" s="112"/>
      <c r="AC175" s="112"/>
      <c r="AD175" s="37"/>
      <c r="AE175" s="112"/>
      <c r="AF175" s="112"/>
      <c r="AG175" s="112"/>
      <c r="AH175" s="112"/>
      <c r="AI175" s="112"/>
      <c r="AJ175" s="112"/>
      <c r="AK175" s="112"/>
    </row>
    <row r="176" spans="2:37" x14ac:dyDescent="0.25">
      <c r="B176" s="112"/>
      <c r="C176" s="112"/>
      <c r="D176" s="112"/>
      <c r="E176" s="112"/>
      <c r="F176" s="112"/>
      <c r="G176" s="112"/>
      <c r="H176" s="112"/>
      <c r="I176" s="112"/>
      <c r="J176" s="112"/>
      <c r="K176" s="112"/>
      <c r="L176" s="112"/>
      <c r="M176" s="112"/>
      <c r="N176" s="112"/>
      <c r="O176" s="112"/>
      <c r="P176" s="112"/>
      <c r="Q176" s="112"/>
      <c r="R176" s="112"/>
      <c r="S176" s="112"/>
      <c r="T176" s="112"/>
      <c r="U176" s="112"/>
      <c r="V176" s="112"/>
      <c r="W176" s="112"/>
      <c r="X176" s="112"/>
      <c r="Y176" s="112"/>
      <c r="Z176" s="112"/>
      <c r="AA176" s="112"/>
      <c r="AB176" s="112"/>
      <c r="AC176" s="112"/>
      <c r="AD176" s="37"/>
      <c r="AE176" s="112"/>
      <c r="AF176" s="112"/>
      <c r="AG176" s="112"/>
      <c r="AH176" s="112"/>
      <c r="AI176" s="112"/>
      <c r="AJ176" s="112"/>
      <c r="AK176" s="112"/>
    </row>
    <row r="177" spans="2:37" x14ac:dyDescent="0.25">
      <c r="B177" s="112"/>
      <c r="C177" s="112"/>
      <c r="D177" s="112"/>
      <c r="E177" s="112"/>
      <c r="F177" s="112"/>
      <c r="G177" s="112"/>
      <c r="H177" s="112"/>
      <c r="I177" s="112"/>
      <c r="J177" s="112"/>
      <c r="K177" s="112"/>
      <c r="L177" s="112"/>
      <c r="M177" s="112"/>
      <c r="N177" s="112"/>
      <c r="O177" s="112"/>
      <c r="P177" s="112"/>
      <c r="Q177" s="112"/>
      <c r="R177" s="112"/>
      <c r="S177" s="112"/>
      <c r="T177" s="112"/>
      <c r="U177" s="112"/>
      <c r="V177" s="112"/>
      <c r="W177" s="112"/>
      <c r="X177" s="112"/>
      <c r="Y177" s="112"/>
      <c r="Z177" s="112"/>
      <c r="AA177" s="112"/>
      <c r="AB177" s="112"/>
      <c r="AC177" s="112"/>
      <c r="AD177" s="37"/>
      <c r="AE177" s="112"/>
      <c r="AF177" s="112"/>
      <c r="AG177" s="112"/>
      <c r="AH177" s="112"/>
      <c r="AI177" s="112"/>
      <c r="AJ177" s="112"/>
      <c r="AK177" s="112"/>
    </row>
    <row r="178" spans="2:37" x14ac:dyDescent="0.25">
      <c r="B178" s="112"/>
      <c r="C178" s="112"/>
      <c r="D178" s="112"/>
      <c r="E178" s="112"/>
      <c r="F178" s="112"/>
      <c r="G178" s="112"/>
      <c r="H178" s="112"/>
      <c r="I178" s="112"/>
      <c r="J178" s="112"/>
      <c r="K178" s="112"/>
      <c r="L178" s="112"/>
      <c r="M178" s="112"/>
      <c r="N178" s="112"/>
      <c r="O178" s="112"/>
      <c r="P178" s="112"/>
      <c r="Q178" s="112"/>
      <c r="R178" s="112"/>
      <c r="S178" s="112"/>
      <c r="T178" s="112"/>
      <c r="U178" s="112"/>
      <c r="V178" s="112"/>
      <c r="W178" s="112"/>
      <c r="X178" s="112"/>
      <c r="Y178" s="112"/>
      <c r="Z178" s="112"/>
      <c r="AA178" s="112"/>
      <c r="AB178" s="112"/>
      <c r="AC178" s="112"/>
      <c r="AD178" s="37"/>
      <c r="AE178" s="112"/>
      <c r="AF178" s="112"/>
      <c r="AG178" s="112"/>
      <c r="AH178" s="112"/>
      <c r="AI178" s="112"/>
      <c r="AJ178" s="112"/>
      <c r="AK178" s="112"/>
    </row>
    <row r="179" spans="2:37" x14ac:dyDescent="0.25">
      <c r="B179" s="112"/>
      <c r="C179" s="112"/>
      <c r="D179" s="112"/>
      <c r="E179" s="112"/>
      <c r="F179" s="112"/>
      <c r="G179" s="112"/>
      <c r="H179" s="112"/>
      <c r="I179" s="112"/>
      <c r="J179" s="112"/>
      <c r="K179" s="112"/>
      <c r="L179" s="112"/>
      <c r="M179" s="112"/>
      <c r="N179" s="112"/>
      <c r="O179" s="112"/>
      <c r="P179" s="112"/>
      <c r="Q179" s="112"/>
      <c r="R179" s="112"/>
      <c r="S179" s="112"/>
      <c r="T179" s="112"/>
      <c r="U179" s="112"/>
      <c r="V179" s="112"/>
      <c r="W179" s="112"/>
      <c r="X179" s="112"/>
      <c r="Y179" s="112"/>
      <c r="Z179" s="112"/>
      <c r="AA179" s="112"/>
      <c r="AB179" s="112"/>
      <c r="AC179" s="112"/>
      <c r="AD179" s="37"/>
      <c r="AE179" s="112"/>
      <c r="AF179" s="112"/>
      <c r="AG179" s="112"/>
      <c r="AH179" s="112"/>
      <c r="AI179" s="112"/>
      <c r="AJ179" s="112"/>
      <c r="AK179" s="112"/>
    </row>
    <row r="180" spans="2:37" x14ac:dyDescent="0.25">
      <c r="B180" s="112"/>
      <c r="C180" s="112"/>
      <c r="D180" s="112"/>
      <c r="E180" s="112"/>
      <c r="F180" s="112"/>
      <c r="G180" s="112"/>
      <c r="H180" s="112"/>
      <c r="I180" s="112"/>
      <c r="J180" s="112"/>
      <c r="K180" s="112"/>
      <c r="L180" s="112"/>
      <c r="M180" s="112"/>
      <c r="N180" s="112"/>
      <c r="O180" s="112"/>
      <c r="P180" s="112"/>
      <c r="Q180" s="112"/>
      <c r="R180" s="112"/>
      <c r="S180" s="112"/>
      <c r="T180" s="112"/>
      <c r="U180" s="112"/>
      <c r="V180" s="112"/>
      <c r="W180" s="112"/>
      <c r="X180" s="112"/>
      <c r="Y180" s="112"/>
      <c r="Z180" s="112"/>
      <c r="AA180" s="112"/>
      <c r="AB180" s="112"/>
      <c r="AC180" s="112"/>
      <c r="AD180" s="37"/>
      <c r="AE180" s="112"/>
      <c r="AF180" s="112"/>
      <c r="AG180" s="112"/>
      <c r="AH180" s="112"/>
      <c r="AI180" s="112"/>
      <c r="AJ180" s="112"/>
      <c r="AK180" s="112"/>
    </row>
    <row r="181" spans="2:37" x14ac:dyDescent="0.25">
      <c r="B181" s="112"/>
      <c r="C181" s="112"/>
      <c r="D181" s="112"/>
      <c r="E181" s="112"/>
      <c r="F181" s="112"/>
      <c r="G181" s="112"/>
      <c r="H181" s="112"/>
      <c r="I181" s="112"/>
      <c r="J181" s="112"/>
      <c r="K181" s="112"/>
      <c r="L181" s="112"/>
      <c r="M181" s="112"/>
      <c r="N181" s="112"/>
      <c r="O181" s="112"/>
      <c r="P181" s="112"/>
      <c r="Q181" s="112"/>
      <c r="R181" s="112"/>
      <c r="S181" s="112"/>
      <c r="T181" s="112"/>
      <c r="U181" s="112"/>
      <c r="V181" s="112"/>
      <c r="W181" s="112"/>
      <c r="X181" s="112"/>
      <c r="Y181" s="112"/>
      <c r="Z181" s="112"/>
      <c r="AA181" s="112"/>
      <c r="AB181" s="112"/>
      <c r="AC181" s="112"/>
      <c r="AD181" s="37"/>
      <c r="AE181" s="112"/>
      <c r="AF181" s="112"/>
      <c r="AG181" s="112"/>
      <c r="AH181" s="112"/>
      <c r="AI181" s="112"/>
      <c r="AJ181" s="112"/>
      <c r="AK181" s="112"/>
    </row>
    <row r="182" spans="2:37" x14ac:dyDescent="0.25">
      <c r="B182" s="112"/>
      <c r="C182" s="112"/>
      <c r="D182" s="112"/>
      <c r="E182" s="112"/>
      <c r="F182" s="112"/>
      <c r="G182" s="112"/>
      <c r="H182" s="112"/>
      <c r="I182" s="112"/>
      <c r="J182" s="112"/>
      <c r="K182" s="112"/>
      <c r="L182" s="112"/>
      <c r="M182" s="112"/>
      <c r="N182" s="112"/>
      <c r="O182" s="112"/>
      <c r="P182" s="112"/>
      <c r="Q182" s="112"/>
      <c r="R182" s="112"/>
      <c r="S182" s="112"/>
      <c r="T182" s="112"/>
      <c r="U182" s="112"/>
      <c r="V182" s="112"/>
      <c r="W182" s="112"/>
      <c r="X182" s="112"/>
      <c r="Y182" s="112"/>
      <c r="Z182" s="112"/>
      <c r="AA182" s="112"/>
      <c r="AB182" s="112"/>
      <c r="AC182" s="112"/>
      <c r="AD182" s="37"/>
      <c r="AE182" s="112"/>
      <c r="AF182" s="112"/>
      <c r="AG182" s="112"/>
      <c r="AH182" s="112"/>
      <c r="AI182" s="112"/>
      <c r="AJ182" s="112"/>
      <c r="AK182" s="112"/>
    </row>
    <row r="183" spans="2:37" x14ac:dyDescent="0.25">
      <c r="B183" s="112"/>
      <c r="C183" s="112"/>
      <c r="D183" s="112"/>
      <c r="E183" s="112"/>
      <c r="F183" s="112"/>
      <c r="G183" s="112"/>
      <c r="H183" s="112"/>
      <c r="I183" s="112"/>
      <c r="J183" s="112"/>
      <c r="K183" s="112"/>
      <c r="L183" s="112"/>
      <c r="M183" s="112"/>
      <c r="N183" s="112"/>
      <c r="O183" s="112"/>
      <c r="P183" s="112"/>
      <c r="Q183" s="112"/>
      <c r="R183" s="112"/>
      <c r="S183" s="112"/>
      <c r="T183" s="112"/>
      <c r="U183" s="112"/>
      <c r="V183" s="112"/>
      <c r="W183" s="112"/>
      <c r="X183" s="112"/>
      <c r="Y183" s="112"/>
      <c r="Z183" s="112"/>
      <c r="AA183" s="112"/>
      <c r="AB183" s="112"/>
      <c r="AC183" s="112"/>
      <c r="AD183" s="37"/>
      <c r="AE183" s="112"/>
      <c r="AF183" s="112"/>
      <c r="AG183" s="112"/>
      <c r="AH183" s="112"/>
      <c r="AI183" s="112"/>
      <c r="AJ183" s="112"/>
      <c r="AK183" s="112"/>
    </row>
    <row r="184" spans="2:37" x14ac:dyDescent="0.25">
      <c r="B184" s="112"/>
      <c r="C184" s="112"/>
      <c r="D184" s="112"/>
      <c r="E184" s="112"/>
      <c r="F184" s="112"/>
      <c r="G184" s="112"/>
      <c r="H184" s="112"/>
      <c r="I184" s="112"/>
      <c r="J184" s="112"/>
      <c r="K184" s="112"/>
      <c r="L184" s="112"/>
      <c r="M184" s="112"/>
      <c r="N184" s="112"/>
      <c r="O184" s="112"/>
      <c r="P184" s="112"/>
      <c r="Q184" s="112"/>
      <c r="R184" s="112"/>
      <c r="S184" s="112"/>
      <c r="T184" s="112"/>
      <c r="U184" s="112"/>
      <c r="V184" s="112"/>
      <c r="W184" s="112"/>
      <c r="X184" s="112"/>
      <c r="Y184" s="112"/>
      <c r="Z184" s="112"/>
      <c r="AA184" s="112"/>
      <c r="AB184" s="112"/>
      <c r="AC184" s="112"/>
      <c r="AD184" s="37"/>
      <c r="AE184" s="112"/>
      <c r="AF184" s="112"/>
      <c r="AG184" s="112"/>
      <c r="AH184" s="112"/>
      <c r="AI184" s="112"/>
      <c r="AJ184" s="112"/>
      <c r="AK184" s="112"/>
    </row>
    <row r="185" spans="2:37" x14ac:dyDescent="0.25">
      <c r="B185" s="112"/>
      <c r="C185" s="112"/>
      <c r="D185" s="112"/>
      <c r="E185" s="112"/>
      <c r="F185" s="112"/>
      <c r="G185" s="112"/>
      <c r="H185" s="112"/>
      <c r="I185" s="112"/>
      <c r="J185" s="112"/>
      <c r="K185" s="112"/>
      <c r="L185" s="112"/>
      <c r="M185" s="112"/>
      <c r="N185" s="112"/>
      <c r="O185" s="112"/>
      <c r="P185" s="112"/>
      <c r="Q185" s="112"/>
      <c r="R185" s="112"/>
      <c r="S185" s="112"/>
      <c r="T185" s="112"/>
      <c r="U185" s="112"/>
      <c r="V185" s="112"/>
      <c r="W185" s="112"/>
      <c r="X185" s="112"/>
      <c r="Y185" s="112"/>
      <c r="Z185" s="112"/>
      <c r="AA185" s="112"/>
      <c r="AB185" s="112"/>
      <c r="AC185" s="112"/>
      <c r="AD185" s="37"/>
      <c r="AE185" s="112"/>
      <c r="AF185" s="112"/>
      <c r="AG185" s="112"/>
      <c r="AH185" s="112"/>
      <c r="AI185" s="112"/>
      <c r="AJ185" s="112"/>
      <c r="AK185" s="112"/>
    </row>
    <row r="186" spans="2:37" x14ac:dyDescent="0.25">
      <c r="B186" s="112"/>
      <c r="C186" s="112"/>
      <c r="D186" s="112"/>
      <c r="E186" s="112"/>
      <c r="F186" s="112"/>
      <c r="G186" s="112"/>
      <c r="H186" s="112"/>
      <c r="I186" s="112"/>
      <c r="J186" s="112"/>
      <c r="K186" s="112"/>
      <c r="L186" s="112"/>
      <c r="M186" s="112"/>
      <c r="N186" s="112"/>
      <c r="O186" s="112"/>
      <c r="P186" s="112"/>
      <c r="Q186" s="112"/>
      <c r="R186" s="112"/>
      <c r="S186" s="112"/>
      <c r="T186" s="112"/>
      <c r="U186" s="112"/>
      <c r="V186" s="112"/>
      <c r="W186" s="112"/>
      <c r="X186" s="112"/>
      <c r="Y186" s="112"/>
      <c r="Z186" s="112"/>
      <c r="AA186" s="112"/>
      <c r="AB186" s="112"/>
      <c r="AC186" s="112"/>
      <c r="AD186" s="37"/>
      <c r="AE186" s="112"/>
      <c r="AF186" s="112"/>
      <c r="AG186" s="112"/>
      <c r="AH186" s="112"/>
      <c r="AI186" s="112"/>
      <c r="AJ186" s="112"/>
      <c r="AK186" s="112"/>
    </row>
    <row r="187" spans="2:37" x14ac:dyDescent="0.25">
      <c r="B187" s="112"/>
      <c r="C187" s="112"/>
      <c r="D187" s="112"/>
      <c r="E187" s="112"/>
      <c r="F187" s="112"/>
      <c r="G187" s="112"/>
      <c r="H187" s="112"/>
      <c r="I187" s="112"/>
      <c r="J187" s="112"/>
      <c r="K187" s="112"/>
      <c r="L187" s="112"/>
      <c r="M187" s="112"/>
      <c r="N187" s="112"/>
      <c r="O187" s="112"/>
      <c r="P187" s="112"/>
      <c r="Q187" s="112"/>
      <c r="R187" s="112"/>
      <c r="S187" s="112"/>
      <c r="T187" s="112"/>
      <c r="U187" s="112"/>
      <c r="V187" s="112"/>
      <c r="W187" s="112"/>
      <c r="X187" s="112"/>
      <c r="Y187" s="112"/>
      <c r="Z187" s="112"/>
      <c r="AA187" s="112"/>
      <c r="AB187" s="112"/>
      <c r="AC187" s="112"/>
      <c r="AD187" s="37"/>
      <c r="AE187" s="112"/>
      <c r="AF187" s="112"/>
      <c r="AG187" s="112"/>
      <c r="AH187" s="112"/>
      <c r="AI187" s="112"/>
      <c r="AJ187" s="112"/>
      <c r="AK187" s="112"/>
    </row>
    <row r="188" spans="2:37" x14ac:dyDescent="0.25">
      <c r="B188" s="112"/>
      <c r="C188" s="112"/>
      <c r="D188" s="112"/>
      <c r="E188" s="112"/>
      <c r="F188" s="112"/>
      <c r="G188" s="112"/>
      <c r="H188" s="112"/>
      <c r="I188" s="112"/>
      <c r="J188" s="112"/>
      <c r="K188" s="112"/>
      <c r="L188" s="112"/>
      <c r="M188" s="112"/>
      <c r="N188" s="112"/>
      <c r="O188" s="112"/>
      <c r="P188" s="112"/>
      <c r="Q188" s="112"/>
      <c r="R188" s="112"/>
      <c r="S188" s="112"/>
      <c r="T188" s="112"/>
      <c r="U188" s="112"/>
      <c r="V188" s="112"/>
      <c r="W188" s="112"/>
      <c r="X188" s="112"/>
      <c r="Y188" s="112"/>
      <c r="Z188" s="112"/>
      <c r="AA188" s="112"/>
      <c r="AB188" s="112"/>
      <c r="AC188" s="112"/>
      <c r="AD188" s="37"/>
      <c r="AE188" s="112"/>
      <c r="AF188" s="112"/>
      <c r="AG188" s="112"/>
      <c r="AH188" s="112"/>
      <c r="AI188" s="112"/>
      <c r="AJ188" s="112"/>
      <c r="AK188" s="112"/>
    </row>
    <row r="189" spans="2:37" x14ac:dyDescent="0.25">
      <c r="B189" s="112"/>
      <c r="C189" s="112"/>
      <c r="D189" s="112"/>
      <c r="E189" s="112"/>
      <c r="F189" s="112"/>
      <c r="G189" s="112"/>
      <c r="H189" s="112"/>
      <c r="I189" s="112"/>
      <c r="J189" s="112"/>
      <c r="K189" s="112"/>
      <c r="L189" s="112"/>
      <c r="M189" s="112"/>
      <c r="N189" s="112"/>
      <c r="O189" s="112"/>
      <c r="P189" s="112"/>
      <c r="Q189" s="112"/>
      <c r="R189" s="112"/>
      <c r="S189" s="112"/>
      <c r="T189" s="112"/>
      <c r="U189" s="112"/>
      <c r="V189" s="112"/>
      <c r="W189" s="112"/>
      <c r="X189" s="112"/>
      <c r="Y189" s="112"/>
      <c r="Z189" s="112"/>
      <c r="AA189" s="112"/>
      <c r="AB189" s="112"/>
      <c r="AC189" s="112"/>
      <c r="AD189" s="37"/>
      <c r="AE189" s="112"/>
      <c r="AF189" s="112"/>
      <c r="AG189" s="112"/>
      <c r="AH189" s="112"/>
      <c r="AI189" s="112"/>
      <c r="AJ189" s="112"/>
      <c r="AK189" s="112"/>
    </row>
    <row r="190" spans="2:37" x14ac:dyDescent="0.25">
      <c r="B190" s="112"/>
      <c r="C190" s="112"/>
      <c r="D190" s="112"/>
      <c r="E190" s="112"/>
      <c r="F190" s="112"/>
      <c r="G190" s="112"/>
      <c r="H190" s="112"/>
      <c r="I190" s="112"/>
      <c r="J190" s="112"/>
      <c r="K190" s="112"/>
      <c r="L190" s="112"/>
      <c r="M190" s="112"/>
      <c r="N190" s="112"/>
      <c r="O190" s="112"/>
      <c r="P190" s="112"/>
      <c r="Q190" s="112"/>
      <c r="R190" s="112"/>
      <c r="S190" s="112"/>
      <c r="T190" s="112"/>
      <c r="U190" s="112"/>
      <c r="V190" s="112"/>
      <c r="W190" s="112"/>
      <c r="X190" s="112"/>
      <c r="Y190" s="112"/>
      <c r="Z190" s="112"/>
      <c r="AA190" s="112"/>
      <c r="AB190" s="112"/>
      <c r="AC190" s="112"/>
      <c r="AD190" s="37"/>
      <c r="AE190" s="112"/>
      <c r="AF190" s="112"/>
      <c r="AG190" s="112"/>
      <c r="AH190" s="112"/>
      <c r="AI190" s="112"/>
      <c r="AJ190" s="112"/>
      <c r="AK190" s="112"/>
    </row>
    <row r="191" spans="2:37" x14ac:dyDescent="0.25">
      <c r="B191" s="112"/>
      <c r="C191" s="112"/>
      <c r="D191" s="112"/>
      <c r="E191" s="112"/>
      <c r="F191" s="112"/>
      <c r="G191" s="112"/>
      <c r="H191" s="112"/>
      <c r="I191" s="112"/>
      <c r="J191" s="112"/>
      <c r="K191" s="112"/>
      <c r="L191" s="112"/>
      <c r="M191" s="112"/>
      <c r="N191" s="112"/>
      <c r="O191" s="112"/>
      <c r="P191" s="112"/>
      <c r="Q191" s="112"/>
      <c r="R191" s="112"/>
      <c r="S191" s="112"/>
      <c r="T191" s="112"/>
      <c r="U191" s="112"/>
      <c r="V191" s="112"/>
      <c r="W191" s="112"/>
      <c r="X191" s="112"/>
      <c r="Y191" s="112"/>
      <c r="Z191" s="112"/>
      <c r="AA191" s="112"/>
      <c r="AB191" s="112"/>
      <c r="AC191" s="112"/>
      <c r="AD191" s="37"/>
      <c r="AE191" s="112"/>
      <c r="AF191" s="112"/>
      <c r="AG191" s="112"/>
      <c r="AH191" s="112"/>
      <c r="AI191" s="112"/>
      <c r="AJ191" s="112"/>
      <c r="AK191" s="112"/>
    </row>
    <row r="192" spans="2:37" x14ac:dyDescent="0.25">
      <c r="B192" s="112"/>
      <c r="C192" s="112"/>
      <c r="D192" s="112"/>
      <c r="E192" s="112"/>
      <c r="F192" s="112"/>
      <c r="G192" s="112"/>
      <c r="H192" s="112"/>
      <c r="I192" s="112"/>
      <c r="J192" s="112"/>
      <c r="K192" s="112"/>
      <c r="L192" s="112"/>
      <c r="M192" s="112"/>
      <c r="N192" s="112"/>
      <c r="O192" s="112"/>
      <c r="P192" s="112"/>
      <c r="Q192" s="112"/>
      <c r="R192" s="112"/>
      <c r="S192" s="112"/>
      <c r="T192" s="112"/>
      <c r="U192" s="112"/>
      <c r="V192" s="112"/>
      <c r="W192" s="112"/>
      <c r="X192" s="112"/>
      <c r="Y192" s="112"/>
      <c r="Z192" s="112"/>
      <c r="AA192" s="112"/>
      <c r="AB192" s="112"/>
      <c r="AC192" s="112"/>
      <c r="AD192" s="37"/>
      <c r="AE192" s="112"/>
      <c r="AF192" s="112"/>
      <c r="AG192" s="112"/>
      <c r="AH192" s="112"/>
      <c r="AI192" s="112"/>
      <c r="AJ192" s="112"/>
      <c r="AK192" s="112"/>
    </row>
    <row r="193" spans="2:37" x14ac:dyDescent="0.25">
      <c r="B193" s="112"/>
      <c r="C193" s="112"/>
      <c r="D193" s="112"/>
      <c r="E193" s="112"/>
      <c r="F193" s="112"/>
      <c r="G193" s="112"/>
      <c r="H193" s="112"/>
      <c r="I193" s="112"/>
      <c r="J193" s="112"/>
      <c r="K193" s="112"/>
      <c r="L193" s="112"/>
      <c r="M193" s="112"/>
      <c r="N193" s="112"/>
      <c r="O193" s="112"/>
      <c r="P193" s="112"/>
      <c r="Q193" s="112"/>
      <c r="R193" s="112"/>
      <c r="S193" s="112"/>
      <c r="T193" s="112"/>
      <c r="U193" s="112"/>
      <c r="V193" s="112"/>
      <c r="W193" s="112"/>
      <c r="X193" s="112"/>
      <c r="Y193" s="112"/>
      <c r="Z193" s="112"/>
      <c r="AA193" s="112"/>
      <c r="AB193" s="112"/>
      <c r="AC193" s="112"/>
      <c r="AD193" s="37"/>
      <c r="AE193" s="112"/>
      <c r="AF193" s="112"/>
      <c r="AG193" s="112"/>
      <c r="AH193" s="112"/>
      <c r="AI193" s="112"/>
      <c r="AJ193" s="112"/>
      <c r="AK193" s="112"/>
    </row>
    <row r="194" spans="2:37" x14ac:dyDescent="0.25">
      <c r="B194" s="112"/>
      <c r="C194" s="112"/>
      <c r="D194" s="112"/>
      <c r="E194" s="112"/>
      <c r="F194" s="112"/>
      <c r="G194" s="112"/>
      <c r="H194" s="112"/>
      <c r="I194" s="112"/>
      <c r="J194" s="112"/>
      <c r="K194" s="112"/>
      <c r="L194" s="112"/>
      <c r="M194" s="112"/>
      <c r="N194" s="112"/>
      <c r="O194" s="112"/>
      <c r="P194" s="112"/>
      <c r="Q194" s="112"/>
      <c r="R194" s="112"/>
      <c r="S194" s="112"/>
      <c r="T194" s="112"/>
      <c r="U194" s="112"/>
      <c r="V194" s="112"/>
      <c r="W194" s="112"/>
      <c r="X194" s="112"/>
      <c r="Y194" s="112"/>
      <c r="Z194" s="112"/>
      <c r="AA194" s="112"/>
      <c r="AB194" s="112"/>
      <c r="AC194" s="112"/>
      <c r="AD194" s="37"/>
      <c r="AE194" s="112"/>
      <c r="AF194" s="112"/>
      <c r="AG194" s="112"/>
      <c r="AH194" s="112"/>
      <c r="AI194" s="112"/>
      <c r="AJ194" s="112"/>
      <c r="AK194" s="112"/>
    </row>
    <row r="195" spans="2:37" x14ac:dyDescent="0.25">
      <c r="B195" s="112"/>
      <c r="C195" s="112"/>
      <c r="D195" s="112"/>
      <c r="E195" s="112"/>
      <c r="F195" s="112"/>
      <c r="G195" s="112"/>
      <c r="H195" s="112"/>
      <c r="I195" s="112"/>
      <c r="J195" s="112"/>
      <c r="K195" s="112"/>
      <c r="L195" s="112"/>
      <c r="M195" s="112"/>
      <c r="N195" s="112"/>
      <c r="O195" s="112"/>
      <c r="P195" s="112"/>
      <c r="Q195" s="112"/>
      <c r="R195" s="112"/>
      <c r="S195" s="112"/>
      <c r="T195" s="112"/>
      <c r="U195" s="112"/>
      <c r="V195" s="112"/>
      <c r="W195" s="112"/>
      <c r="X195" s="112"/>
      <c r="Y195" s="112"/>
      <c r="Z195" s="112"/>
      <c r="AA195" s="112"/>
      <c r="AB195" s="112"/>
      <c r="AC195" s="112"/>
      <c r="AD195" s="37"/>
      <c r="AE195" s="112"/>
      <c r="AF195" s="112"/>
      <c r="AG195" s="112"/>
      <c r="AH195" s="112"/>
      <c r="AI195" s="112"/>
      <c r="AJ195" s="112"/>
      <c r="AK195" s="112"/>
    </row>
    <row r="196" spans="2:37" x14ac:dyDescent="0.25">
      <c r="B196" s="112"/>
      <c r="C196" s="112"/>
      <c r="D196" s="112"/>
      <c r="E196" s="112"/>
      <c r="F196" s="112"/>
      <c r="G196" s="112"/>
      <c r="H196" s="112"/>
      <c r="I196" s="112"/>
      <c r="J196" s="112"/>
      <c r="K196" s="112"/>
      <c r="L196" s="112"/>
      <c r="M196" s="112"/>
      <c r="N196" s="112"/>
      <c r="O196" s="112"/>
      <c r="P196" s="112"/>
      <c r="Q196" s="112"/>
      <c r="R196" s="112"/>
      <c r="S196" s="112"/>
      <c r="T196" s="112"/>
      <c r="U196" s="112"/>
      <c r="V196" s="112"/>
      <c r="W196" s="112"/>
      <c r="X196" s="112"/>
      <c r="Y196" s="112"/>
      <c r="Z196" s="112"/>
      <c r="AA196" s="112"/>
      <c r="AB196" s="112"/>
      <c r="AC196" s="112"/>
      <c r="AD196" s="37"/>
      <c r="AE196" s="112"/>
      <c r="AF196" s="112"/>
      <c r="AG196" s="112"/>
      <c r="AH196" s="112"/>
      <c r="AI196" s="112"/>
      <c r="AJ196" s="112"/>
      <c r="AK196" s="112"/>
    </row>
    <row r="197" spans="2:37" x14ac:dyDescent="0.25">
      <c r="B197" s="112"/>
      <c r="C197" s="112"/>
      <c r="D197" s="112"/>
      <c r="E197" s="112"/>
      <c r="F197" s="112"/>
      <c r="G197" s="112"/>
      <c r="H197" s="112"/>
      <c r="I197" s="112"/>
      <c r="J197" s="112"/>
      <c r="K197" s="112"/>
      <c r="L197" s="112"/>
      <c r="M197" s="112"/>
      <c r="N197" s="112"/>
      <c r="O197" s="112"/>
      <c r="P197" s="112"/>
      <c r="Q197" s="112"/>
      <c r="R197" s="112"/>
      <c r="S197" s="112"/>
      <c r="T197" s="112"/>
      <c r="U197" s="112"/>
      <c r="V197" s="112"/>
      <c r="W197" s="112"/>
      <c r="X197" s="112"/>
      <c r="Y197" s="112"/>
      <c r="Z197" s="112"/>
      <c r="AA197" s="112"/>
      <c r="AB197" s="112"/>
      <c r="AC197" s="112"/>
      <c r="AE197" s="112"/>
      <c r="AF197" s="112"/>
      <c r="AG197" s="112"/>
      <c r="AH197" s="112"/>
      <c r="AI197" s="112"/>
      <c r="AJ197" s="112"/>
      <c r="AK197" s="112"/>
    </row>
    <row r="198" spans="2:37" x14ac:dyDescent="0.25">
      <c r="B198" s="112"/>
      <c r="C198" s="112"/>
      <c r="D198" s="112"/>
      <c r="E198" s="112"/>
      <c r="F198" s="112"/>
      <c r="G198" s="112"/>
      <c r="H198" s="112"/>
      <c r="I198" s="112"/>
      <c r="J198" s="112"/>
      <c r="K198" s="112"/>
      <c r="L198" s="112"/>
      <c r="M198" s="112"/>
      <c r="N198" s="112"/>
      <c r="O198" s="112"/>
      <c r="P198" s="112"/>
      <c r="Q198" s="112"/>
      <c r="R198" s="112"/>
      <c r="S198" s="112"/>
      <c r="T198" s="112"/>
      <c r="U198" s="112"/>
      <c r="V198" s="112"/>
      <c r="W198" s="112"/>
      <c r="X198" s="112"/>
      <c r="Y198" s="112"/>
      <c r="Z198" s="112"/>
      <c r="AA198" s="112"/>
      <c r="AB198" s="112"/>
      <c r="AC198" s="112"/>
      <c r="AE198" s="112"/>
      <c r="AF198" s="112"/>
      <c r="AG198" s="112"/>
      <c r="AH198" s="112"/>
      <c r="AI198" s="112"/>
      <c r="AJ198" s="112"/>
      <c r="AK198" s="112"/>
    </row>
    <row r="199" spans="2:37" x14ac:dyDescent="0.25">
      <c r="B199" s="112"/>
      <c r="C199" s="112"/>
      <c r="D199" s="112"/>
      <c r="E199" s="112"/>
      <c r="F199" s="112"/>
      <c r="G199" s="112"/>
      <c r="H199" s="112"/>
      <c r="I199" s="112"/>
      <c r="J199" s="112"/>
      <c r="K199" s="112"/>
      <c r="L199" s="112"/>
      <c r="M199" s="112"/>
      <c r="N199" s="112"/>
      <c r="O199" s="112"/>
      <c r="P199" s="112"/>
      <c r="Q199" s="112"/>
      <c r="R199" s="112"/>
      <c r="S199" s="112"/>
      <c r="T199" s="112"/>
      <c r="U199" s="112"/>
      <c r="V199" s="112"/>
      <c r="W199" s="112"/>
      <c r="X199" s="112"/>
      <c r="Y199" s="112"/>
      <c r="Z199" s="112"/>
      <c r="AA199" s="112"/>
      <c r="AB199" s="112"/>
      <c r="AC199" s="112"/>
      <c r="AE199" s="112"/>
      <c r="AF199" s="112"/>
      <c r="AG199" s="112"/>
      <c r="AH199" s="112"/>
      <c r="AI199" s="112"/>
      <c r="AJ199" s="112"/>
      <c r="AK199" s="112"/>
    </row>
    <row r="200" spans="2:37" x14ac:dyDescent="0.25">
      <c r="B200" s="112"/>
      <c r="C200" s="112"/>
      <c r="D200" s="112"/>
      <c r="E200" s="112"/>
      <c r="F200" s="112"/>
      <c r="G200" s="112"/>
      <c r="H200" s="112"/>
      <c r="I200" s="112"/>
      <c r="J200" s="112"/>
      <c r="K200" s="112"/>
      <c r="L200" s="112"/>
      <c r="M200" s="112"/>
      <c r="N200" s="112"/>
      <c r="O200" s="112"/>
      <c r="P200" s="112"/>
      <c r="Q200" s="112"/>
      <c r="R200" s="112"/>
      <c r="S200" s="112"/>
      <c r="T200" s="112"/>
      <c r="U200" s="112"/>
      <c r="V200" s="112"/>
      <c r="W200" s="112"/>
      <c r="X200" s="112"/>
      <c r="Y200" s="112"/>
      <c r="Z200" s="112"/>
      <c r="AA200" s="112"/>
      <c r="AB200" s="112"/>
      <c r="AC200" s="112"/>
      <c r="AE200" s="112"/>
      <c r="AF200" s="112"/>
      <c r="AG200" s="112"/>
      <c r="AH200" s="112"/>
      <c r="AI200" s="112"/>
      <c r="AJ200" s="112"/>
      <c r="AK200" s="112"/>
    </row>
    <row r="201" spans="2:37" x14ac:dyDescent="0.25">
      <c r="B201" s="112"/>
      <c r="C201" s="112"/>
      <c r="D201" s="112"/>
      <c r="E201" s="112"/>
      <c r="F201" s="112"/>
      <c r="G201" s="112"/>
      <c r="H201" s="112"/>
      <c r="I201" s="112"/>
      <c r="J201" s="112"/>
      <c r="K201" s="112"/>
      <c r="L201" s="112"/>
      <c r="M201" s="112"/>
      <c r="N201" s="112"/>
      <c r="O201" s="112"/>
      <c r="P201" s="112"/>
      <c r="Q201" s="112"/>
      <c r="R201" s="112"/>
      <c r="S201" s="112"/>
      <c r="T201" s="112"/>
      <c r="U201" s="112"/>
      <c r="V201" s="112"/>
      <c r="W201" s="112"/>
      <c r="X201" s="112"/>
      <c r="Y201" s="112"/>
      <c r="Z201" s="112"/>
      <c r="AA201" s="112"/>
      <c r="AB201" s="112"/>
      <c r="AC201" s="112"/>
      <c r="AE201" s="112"/>
      <c r="AF201" s="112"/>
      <c r="AG201" s="112"/>
      <c r="AH201" s="112"/>
      <c r="AI201" s="112"/>
      <c r="AJ201" s="112"/>
      <c r="AK201" s="112"/>
    </row>
    <row r="202" spans="2:37" x14ac:dyDescent="0.25">
      <c r="B202" s="112"/>
      <c r="C202" s="112"/>
      <c r="D202" s="112"/>
      <c r="E202" s="112"/>
      <c r="F202" s="112"/>
      <c r="G202" s="112"/>
      <c r="H202" s="112"/>
      <c r="I202" s="112"/>
      <c r="J202" s="112"/>
      <c r="K202" s="112"/>
      <c r="L202" s="112"/>
      <c r="M202" s="112"/>
      <c r="N202" s="112"/>
      <c r="O202" s="112"/>
      <c r="P202" s="112"/>
      <c r="Q202" s="112"/>
      <c r="R202" s="112"/>
      <c r="S202" s="112"/>
      <c r="T202" s="112"/>
      <c r="U202" s="112"/>
      <c r="V202" s="112"/>
      <c r="W202" s="112"/>
      <c r="X202" s="112"/>
      <c r="Y202" s="112"/>
      <c r="Z202" s="112"/>
      <c r="AA202" s="112"/>
      <c r="AB202" s="112"/>
      <c r="AC202" s="112"/>
      <c r="AE202" s="112"/>
      <c r="AF202" s="112"/>
      <c r="AG202" s="112"/>
      <c r="AH202" s="112"/>
      <c r="AI202" s="112"/>
      <c r="AJ202" s="112"/>
      <c r="AK202" s="112"/>
    </row>
    <row r="203" spans="2:37" x14ac:dyDescent="0.25">
      <c r="B203" s="112"/>
      <c r="C203" s="112"/>
      <c r="D203" s="112"/>
      <c r="E203" s="112"/>
      <c r="F203" s="112"/>
      <c r="G203" s="112"/>
      <c r="H203" s="112"/>
      <c r="I203" s="112"/>
      <c r="J203" s="112"/>
      <c r="K203" s="112"/>
      <c r="L203" s="112"/>
      <c r="M203" s="112"/>
      <c r="N203" s="112"/>
      <c r="O203" s="112"/>
      <c r="P203" s="112"/>
      <c r="Q203" s="112"/>
      <c r="R203" s="112"/>
      <c r="S203" s="112"/>
      <c r="T203" s="112"/>
      <c r="U203" s="112"/>
      <c r="V203" s="112"/>
      <c r="W203" s="112"/>
      <c r="X203" s="112"/>
      <c r="Y203" s="112"/>
      <c r="Z203" s="112"/>
      <c r="AA203" s="112"/>
      <c r="AB203" s="112"/>
      <c r="AC203" s="112"/>
      <c r="AE203" s="112"/>
      <c r="AF203" s="112"/>
      <c r="AG203" s="112"/>
      <c r="AH203" s="112"/>
      <c r="AI203" s="112"/>
      <c r="AJ203" s="112"/>
      <c r="AK203" s="112"/>
    </row>
    <row r="204" spans="2:37" x14ac:dyDescent="0.25">
      <c r="B204" s="112"/>
      <c r="C204" s="112"/>
      <c r="D204" s="112"/>
      <c r="E204" s="112"/>
      <c r="F204" s="112"/>
      <c r="G204" s="112"/>
      <c r="H204" s="112"/>
      <c r="I204" s="112"/>
      <c r="J204" s="112"/>
      <c r="K204" s="112"/>
      <c r="L204" s="112"/>
      <c r="M204" s="112"/>
      <c r="N204" s="112"/>
      <c r="O204" s="112"/>
      <c r="P204" s="112"/>
      <c r="Q204" s="112"/>
      <c r="R204" s="112"/>
      <c r="S204" s="112"/>
      <c r="T204" s="112"/>
      <c r="U204" s="112"/>
      <c r="V204" s="112"/>
      <c r="W204" s="112"/>
      <c r="X204" s="112"/>
      <c r="Y204" s="112"/>
      <c r="Z204" s="112"/>
      <c r="AA204" s="112"/>
      <c r="AB204" s="112"/>
      <c r="AC204" s="112"/>
      <c r="AE204" s="112"/>
      <c r="AF204" s="112"/>
      <c r="AG204" s="112"/>
      <c r="AH204" s="112"/>
      <c r="AI204" s="112"/>
      <c r="AJ204" s="112"/>
      <c r="AK204" s="112"/>
    </row>
    <row r="205" spans="2:37" x14ac:dyDescent="0.25">
      <c r="B205" s="112"/>
      <c r="C205" s="112"/>
      <c r="D205" s="112"/>
      <c r="E205" s="112"/>
      <c r="F205" s="112"/>
      <c r="G205" s="112"/>
      <c r="H205" s="112"/>
      <c r="I205" s="112"/>
      <c r="J205" s="112"/>
      <c r="K205" s="112"/>
      <c r="L205" s="112"/>
      <c r="M205" s="112"/>
      <c r="N205" s="112"/>
      <c r="O205" s="112"/>
      <c r="P205" s="112"/>
      <c r="Q205" s="112"/>
      <c r="R205" s="112"/>
      <c r="S205" s="112"/>
      <c r="T205" s="112"/>
      <c r="U205" s="112"/>
      <c r="V205" s="112"/>
      <c r="W205" s="112"/>
      <c r="X205" s="112"/>
      <c r="Y205" s="112"/>
      <c r="Z205" s="112"/>
      <c r="AA205" s="112"/>
      <c r="AB205" s="112"/>
      <c r="AC205" s="112"/>
      <c r="AE205" s="112"/>
      <c r="AF205" s="112"/>
      <c r="AG205" s="112"/>
      <c r="AH205" s="112"/>
      <c r="AI205" s="112"/>
      <c r="AJ205" s="112"/>
      <c r="AK205" s="112"/>
    </row>
    <row r="206" spans="2:37" x14ac:dyDescent="0.25">
      <c r="B206" s="112"/>
      <c r="C206" s="112"/>
      <c r="D206" s="112"/>
      <c r="E206" s="112"/>
      <c r="F206" s="112"/>
      <c r="G206" s="112"/>
      <c r="H206" s="112"/>
      <c r="I206" s="112"/>
      <c r="J206" s="112"/>
      <c r="K206" s="112"/>
      <c r="L206" s="112"/>
      <c r="M206" s="112"/>
      <c r="N206" s="112"/>
      <c r="O206" s="112"/>
      <c r="P206" s="112"/>
      <c r="Q206" s="112"/>
      <c r="R206" s="112"/>
      <c r="S206" s="112"/>
      <c r="T206" s="112"/>
      <c r="U206" s="112"/>
      <c r="V206" s="112"/>
      <c r="W206" s="112"/>
      <c r="X206" s="112"/>
      <c r="Y206" s="112"/>
      <c r="Z206" s="112"/>
      <c r="AA206" s="112"/>
      <c r="AB206" s="112"/>
      <c r="AC206" s="112"/>
      <c r="AE206" s="112"/>
      <c r="AF206" s="112"/>
      <c r="AG206" s="112"/>
      <c r="AH206" s="112"/>
      <c r="AI206" s="112"/>
      <c r="AJ206" s="112"/>
      <c r="AK206" s="112"/>
    </row>
    <row r="207" spans="2:37" x14ac:dyDescent="0.25">
      <c r="B207" s="112"/>
      <c r="C207" s="112"/>
      <c r="D207" s="112"/>
      <c r="E207" s="112"/>
      <c r="F207" s="112"/>
      <c r="G207" s="112"/>
      <c r="H207" s="112"/>
      <c r="I207" s="112"/>
      <c r="J207" s="112"/>
      <c r="K207" s="112"/>
      <c r="L207" s="112"/>
      <c r="M207" s="112"/>
      <c r="N207" s="112"/>
      <c r="O207" s="112"/>
      <c r="P207" s="112"/>
      <c r="Q207" s="112"/>
      <c r="R207" s="112"/>
      <c r="S207" s="112"/>
      <c r="T207" s="112"/>
      <c r="U207" s="112"/>
      <c r="V207" s="112"/>
      <c r="W207" s="112"/>
      <c r="X207" s="112"/>
      <c r="Y207" s="112"/>
      <c r="Z207" s="112"/>
      <c r="AA207" s="112"/>
      <c r="AB207" s="112"/>
      <c r="AC207" s="112"/>
      <c r="AE207" s="112"/>
      <c r="AF207" s="112"/>
      <c r="AG207" s="112"/>
      <c r="AH207" s="112"/>
      <c r="AI207" s="112"/>
      <c r="AJ207" s="112"/>
      <c r="AK207" s="112"/>
    </row>
    <row r="208" spans="2:37" x14ac:dyDescent="0.25">
      <c r="B208" s="112"/>
      <c r="C208" s="112"/>
      <c r="D208" s="112"/>
      <c r="E208" s="112"/>
      <c r="F208" s="112"/>
      <c r="G208" s="112"/>
      <c r="H208" s="112"/>
      <c r="I208" s="112"/>
      <c r="J208" s="112"/>
      <c r="K208" s="112"/>
      <c r="L208" s="112"/>
      <c r="M208" s="112"/>
      <c r="N208" s="112"/>
      <c r="O208" s="112"/>
      <c r="P208" s="112"/>
      <c r="Q208" s="112"/>
      <c r="R208" s="112"/>
      <c r="S208" s="112"/>
      <c r="T208" s="112"/>
      <c r="U208" s="112"/>
      <c r="V208" s="112"/>
      <c r="W208" s="112"/>
      <c r="X208" s="112"/>
      <c r="Y208" s="112"/>
      <c r="Z208" s="112"/>
      <c r="AA208" s="112"/>
      <c r="AB208" s="112"/>
      <c r="AC208" s="112"/>
      <c r="AE208" s="112"/>
      <c r="AF208" s="112"/>
      <c r="AG208" s="112"/>
      <c r="AH208" s="112"/>
      <c r="AI208" s="112"/>
      <c r="AJ208" s="112"/>
      <c r="AK208" s="112"/>
    </row>
    <row r="209" spans="2:37" x14ac:dyDescent="0.25">
      <c r="B209" s="112"/>
      <c r="C209" s="112"/>
      <c r="D209" s="112"/>
      <c r="E209" s="112"/>
      <c r="F209" s="112"/>
      <c r="G209" s="112"/>
      <c r="H209" s="112"/>
      <c r="I209" s="112"/>
      <c r="J209" s="112"/>
      <c r="K209" s="112"/>
      <c r="L209" s="112"/>
      <c r="M209" s="112"/>
      <c r="N209" s="112"/>
      <c r="O209" s="112"/>
      <c r="P209" s="112"/>
      <c r="Q209" s="112"/>
      <c r="R209" s="112"/>
      <c r="S209" s="112"/>
      <c r="T209" s="112"/>
      <c r="U209" s="112"/>
      <c r="V209" s="112"/>
      <c r="W209" s="112"/>
      <c r="X209" s="112"/>
      <c r="Y209" s="112"/>
      <c r="Z209" s="112"/>
      <c r="AA209" s="112"/>
      <c r="AB209" s="112"/>
      <c r="AC209" s="112"/>
      <c r="AE209" s="112"/>
      <c r="AF209" s="112"/>
      <c r="AG209" s="112"/>
      <c r="AH209" s="112"/>
      <c r="AI209" s="112"/>
      <c r="AJ209" s="112"/>
      <c r="AK209" s="112"/>
    </row>
    <row r="210" spans="2:37" x14ac:dyDescent="0.25">
      <c r="B210" s="112"/>
      <c r="C210" s="112"/>
      <c r="D210" s="112"/>
      <c r="E210" s="112"/>
      <c r="F210" s="112"/>
      <c r="G210" s="112"/>
      <c r="H210" s="112"/>
      <c r="I210" s="112"/>
      <c r="J210" s="112"/>
      <c r="K210" s="112"/>
      <c r="L210" s="112"/>
      <c r="M210" s="112"/>
      <c r="N210" s="112"/>
      <c r="O210" s="112"/>
      <c r="P210" s="112"/>
      <c r="Q210" s="112"/>
      <c r="R210" s="112"/>
      <c r="S210" s="112"/>
      <c r="T210" s="112"/>
      <c r="U210" s="112"/>
      <c r="V210" s="112"/>
      <c r="W210" s="112"/>
      <c r="X210" s="112"/>
      <c r="Y210" s="112"/>
      <c r="Z210" s="112"/>
      <c r="AA210" s="112"/>
      <c r="AB210" s="112"/>
      <c r="AC210" s="112"/>
      <c r="AE210" s="112"/>
      <c r="AF210" s="112"/>
      <c r="AG210" s="112"/>
      <c r="AH210" s="112"/>
      <c r="AI210" s="112"/>
      <c r="AJ210" s="112"/>
      <c r="AK210" s="112"/>
    </row>
    <row r="211" spans="2:37" x14ac:dyDescent="0.25">
      <c r="B211" s="112"/>
      <c r="C211" s="112"/>
      <c r="D211" s="112"/>
      <c r="E211" s="112"/>
      <c r="F211" s="112"/>
      <c r="G211" s="112"/>
      <c r="H211" s="112"/>
      <c r="I211" s="112"/>
      <c r="J211" s="112"/>
      <c r="K211" s="112"/>
      <c r="L211" s="112"/>
      <c r="M211" s="112"/>
      <c r="N211" s="112"/>
      <c r="O211" s="112"/>
      <c r="P211" s="112"/>
      <c r="Q211" s="112"/>
      <c r="R211" s="112"/>
      <c r="S211" s="112"/>
      <c r="T211" s="112"/>
      <c r="U211" s="112"/>
      <c r="V211" s="112"/>
      <c r="W211" s="112"/>
      <c r="X211" s="112"/>
      <c r="Y211" s="112"/>
      <c r="Z211" s="112"/>
      <c r="AA211" s="112"/>
      <c r="AB211" s="112"/>
      <c r="AC211" s="112"/>
      <c r="AE211" s="112"/>
      <c r="AF211" s="112"/>
      <c r="AG211" s="112"/>
      <c r="AH211" s="112"/>
      <c r="AI211" s="112"/>
      <c r="AJ211" s="112"/>
      <c r="AK211" s="112"/>
    </row>
    <row r="212" spans="2:37" x14ac:dyDescent="0.25">
      <c r="B212" s="112"/>
      <c r="C212" s="112"/>
      <c r="D212" s="112"/>
      <c r="E212" s="112"/>
      <c r="F212" s="112"/>
      <c r="G212" s="112"/>
      <c r="H212" s="112"/>
      <c r="I212" s="112"/>
      <c r="J212" s="112"/>
      <c r="K212" s="112"/>
      <c r="L212" s="112"/>
      <c r="M212" s="112"/>
      <c r="N212" s="112"/>
      <c r="O212" s="112"/>
      <c r="P212" s="112"/>
      <c r="Q212" s="112"/>
      <c r="R212" s="112"/>
      <c r="S212" s="112"/>
      <c r="T212" s="112"/>
      <c r="U212" s="112"/>
      <c r="V212" s="112"/>
      <c r="W212" s="112"/>
      <c r="X212" s="112"/>
      <c r="Y212" s="112"/>
      <c r="Z212" s="112"/>
      <c r="AA212" s="112"/>
      <c r="AB212" s="112"/>
      <c r="AC212" s="112"/>
      <c r="AE212" s="112"/>
      <c r="AF212" s="112"/>
      <c r="AG212" s="112"/>
      <c r="AH212" s="112"/>
      <c r="AI212" s="112"/>
      <c r="AJ212" s="112"/>
      <c r="AK212" s="112"/>
    </row>
    <row r="213" spans="2:37" x14ac:dyDescent="0.25">
      <c r="B213" s="112"/>
      <c r="C213" s="112"/>
      <c r="D213" s="112"/>
      <c r="E213" s="112"/>
      <c r="F213" s="112"/>
      <c r="G213" s="112"/>
      <c r="H213" s="112"/>
      <c r="I213" s="112"/>
      <c r="J213" s="112"/>
      <c r="K213" s="112"/>
      <c r="L213" s="112"/>
      <c r="M213" s="112"/>
      <c r="N213" s="112"/>
      <c r="O213" s="112"/>
      <c r="P213" s="112"/>
      <c r="Q213" s="112"/>
      <c r="R213" s="112"/>
      <c r="S213" s="112"/>
      <c r="T213" s="112"/>
      <c r="U213" s="112"/>
      <c r="V213" s="112"/>
      <c r="W213" s="112"/>
      <c r="X213" s="112"/>
      <c r="Y213" s="112"/>
      <c r="Z213" s="112"/>
      <c r="AA213" s="112"/>
      <c r="AB213" s="112"/>
      <c r="AC213" s="112"/>
      <c r="AE213" s="112"/>
      <c r="AF213" s="112"/>
      <c r="AG213" s="112"/>
      <c r="AH213" s="112"/>
      <c r="AI213" s="112"/>
      <c r="AJ213" s="112"/>
      <c r="AK213" s="112"/>
    </row>
    <row r="214" spans="2:37" x14ac:dyDescent="0.25">
      <c r="B214" s="112"/>
      <c r="C214" s="112"/>
      <c r="D214" s="112"/>
      <c r="E214" s="112"/>
      <c r="F214" s="112"/>
      <c r="G214" s="112"/>
      <c r="H214" s="112"/>
      <c r="I214" s="112"/>
      <c r="J214" s="112"/>
      <c r="K214" s="112"/>
      <c r="L214" s="112"/>
      <c r="M214" s="112"/>
      <c r="N214" s="112"/>
      <c r="O214" s="112"/>
      <c r="P214" s="112"/>
      <c r="Q214" s="112"/>
      <c r="R214" s="112"/>
      <c r="S214" s="112"/>
      <c r="T214" s="112"/>
      <c r="U214" s="112"/>
      <c r="V214" s="112"/>
      <c r="W214" s="112"/>
      <c r="X214" s="112"/>
      <c r="Y214" s="112"/>
      <c r="Z214" s="112"/>
      <c r="AA214" s="112"/>
      <c r="AB214" s="112"/>
      <c r="AC214" s="112"/>
      <c r="AE214" s="112"/>
      <c r="AF214" s="112"/>
      <c r="AG214" s="112"/>
      <c r="AH214" s="112"/>
      <c r="AI214" s="112"/>
      <c r="AJ214" s="112"/>
      <c r="AK214" s="112"/>
    </row>
    <row r="215" spans="2:37" x14ac:dyDescent="0.25">
      <c r="B215" s="112"/>
      <c r="C215" s="112"/>
      <c r="D215" s="112"/>
      <c r="E215" s="112"/>
      <c r="F215" s="112"/>
      <c r="G215" s="112"/>
      <c r="H215" s="112"/>
      <c r="I215" s="112"/>
      <c r="J215" s="112"/>
      <c r="K215" s="112"/>
      <c r="L215" s="112"/>
      <c r="M215" s="112"/>
      <c r="N215" s="112"/>
      <c r="O215" s="112"/>
      <c r="P215" s="112"/>
      <c r="Q215" s="112"/>
      <c r="R215" s="112"/>
      <c r="S215" s="112"/>
      <c r="T215" s="112"/>
      <c r="U215" s="112"/>
      <c r="V215" s="112"/>
      <c r="W215" s="112"/>
      <c r="X215" s="112"/>
      <c r="Y215" s="112"/>
      <c r="Z215" s="112"/>
      <c r="AA215" s="112"/>
      <c r="AB215" s="112"/>
      <c r="AC215" s="112"/>
      <c r="AE215" s="112"/>
      <c r="AF215" s="112"/>
      <c r="AG215" s="112"/>
      <c r="AH215" s="112"/>
      <c r="AI215" s="112"/>
      <c r="AJ215" s="112"/>
      <c r="AK215" s="112"/>
    </row>
    <row r="216" spans="2:37" x14ac:dyDescent="0.25">
      <c r="B216" s="112"/>
      <c r="C216" s="112"/>
      <c r="D216" s="112"/>
      <c r="E216" s="112"/>
      <c r="F216" s="112"/>
      <c r="G216" s="112"/>
      <c r="H216" s="112"/>
      <c r="I216" s="112"/>
      <c r="J216" s="112"/>
      <c r="K216" s="112"/>
      <c r="L216" s="112"/>
      <c r="M216" s="112"/>
      <c r="N216" s="112"/>
      <c r="O216" s="112"/>
      <c r="P216" s="112"/>
      <c r="Q216" s="112"/>
      <c r="R216" s="112"/>
      <c r="S216" s="112"/>
      <c r="T216" s="112"/>
      <c r="U216" s="112"/>
      <c r="V216" s="112"/>
      <c r="W216" s="112"/>
      <c r="X216" s="112"/>
      <c r="Y216" s="112"/>
      <c r="Z216" s="112"/>
      <c r="AA216" s="112"/>
      <c r="AB216" s="112"/>
      <c r="AC216" s="112"/>
      <c r="AE216" s="112"/>
      <c r="AF216" s="112"/>
      <c r="AG216" s="112"/>
      <c r="AH216" s="112"/>
      <c r="AI216" s="112"/>
      <c r="AJ216" s="112"/>
      <c r="AK216" s="112"/>
    </row>
    <row r="217" spans="2:37" x14ac:dyDescent="0.25">
      <c r="B217" s="112"/>
      <c r="C217" s="112"/>
      <c r="D217" s="112"/>
      <c r="E217" s="112"/>
      <c r="F217" s="112"/>
      <c r="G217" s="112"/>
      <c r="H217" s="112"/>
      <c r="I217" s="112"/>
      <c r="J217" s="112"/>
      <c r="K217" s="112"/>
      <c r="L217" s="112"/>
      <c r="M217" s="112"/>
      <c r="N217" s="112"/>
      <c r="O217" s="112"/>
      <c r="P217" s="112"/>
      <c r="Q217" s="112"/>
      <c r="R217" s="112"/>
      <c r="S217" s="112"/>
      <c r="T217" s="112"/>
      <c r="U217" s="112"/>
      <c r="V217" s="112"/>
      <c r="W217" s="112"/>
      <c r="X217" s="112"/>
      <c r="Y217" s="112"/>
      <c r="Z217" s="112"/>
      <c r="AA217" s="112"/>
      <c r="AB217" s="112"/>
      <c r="AC217" s="112"/>
      <c r="AE217" s="112"/>
      <c r="AF217" s="112"/>
      <c r="AG217" s="112"/>
      <c r="AH217" s="112"/>
      <c r="AI217" s="112"/>
      <c r="AJ217" s="112"/>
      <c r="AK217" s="112"/>
    </row>
    <row r="218" spans="2:37" x14ac:dyDescent="0.25">
      <c r="B218" s="112"/>
      <c r="C218" s="112"/>
      <c r="D218" s="112"/>
      <c r="E218" s="112"/>
      <c r="F218" s="112"/>
      <c r="G218" s="112"/>
      <c r="H218" s="112"/>
      <c r="I218" s="112"/>
      <c r="J218" s="112"/>
      <c r="K218" s="112"/>
      <c r="L218" s="112"/>
      <c r="M218" s="112"/>
      <c r="N218" s="112"/>
      <c r="O218" s="112"/>
      <c r="P218" s="112"/>
      <c r="Q218" s="112"/>
      <c r="R218" s="112"/>
      <c r="S218" s="112"/>
      <c r="T218" s="112"/>
      <c r="U218" s="112"/>
      <c r="V218" s="112"/>
      <c r="W218" s="112"/>
      <c r="X218" s="112"/>
      <c r="Y218" s="112"/>
      <c r="Z218" s="112"/>
      <c r="AA218" s="112"/>
      <c r="AB218" s="112"/>
      <c r="AC218" s="112"/>
      <c r="AE218" s="112"/>
      <c r="AF218" s="112"/>
      <c r="AG218" s="112"/>
      <c r="AH218" s="112"/>
      <c r="AI218" s="112"/>
      <c r="AJ218" s="112"/>
      <c r="AK218" s="112"/>
    </row>
    <row r="219" spans="2:37" x14ac:dyDescent="0.25">
      <c r="B219" s="112"/>
      <c r="C219" s="112"/>
      <c r="D219" s="112"/>
      <c r="E219" s="112"/>
      <c r="F219" s="112"/>
      <c r="G219" s="112"/>
      <c r="H219" s="112"/>
      <c r="I219" s="112"/>
      <c r="J219" s="112"/>
      <c r="K219" s="112"/>
      <c r="L219" s="112"/>
      <c r="M219" s="112"/>
      <c r="N219" s="112"/>
      <c r="O219" s="112"/>
      <c r="P219" s="112"/>
      <c r="Q219" s="112"/>
      <c r="R219" s="112"/>
      <c r="S219" s="112"/>
      <c r="T219" s="112"/>
      <c r="U219" s="112"/>
      <c r="V219" s="112"/>
      <c r="W219" s="112"/>
      <c r="X219" s="112"/>
      <c r="Y219" s="112"/>
      <c r="Z219" s="112"/>
      <c r="AA219" s="112"/>
      <c r="AB219" s="112"/>
      <c r="AC219" s="112"/>
      <c r="AE219" s="112"/>
      <c r="AF219" s="112"/>
      <c r="AG219" s="112"/>
      <c r="AH219" s="112"/>
      <c r="AI219" s="112"/>
      <c r="AJ219" s="112"/>
      <c r="AK219" s="112"/>
    </row>
    <row r="220" spans="2:37" x14ac:dyDescent="0.25">
      <c r="B220" s="112"/>
      <c r="C220" s="112"/>
      <c r="D220" s="112"/>
      <c r="E220" s="112"/>
      <c r="F220" s="112"/>
      <c r="G220" s="112"/>
      <c r="H220" s="112"/>
      <c r="I220" s="112"/>
      <c r="J220" s="112"/>
      <c r="K220" s="112"/>
      <c r="L220" s="112"/>
      <c r="M220" s="112"/>
      <c r="N220" s="112"/>
      <c r="O220" s="112"/>
      <c r="P220" s="112"/>
      <c r="Q220" s="112"/>
      <c r="R220" s="112"/>
      <c r="S220" s="112"/>
      <c r="T220" s="112"/>
      <c r="U220" s="112"/>
      <c r="V220" s="112"/>
      <c r="W220" s="112"/>
      <c r="X220" s="112"/>
      <c r="Y220" s="112"/>
      <c r="Z220" s="112"/>
      <c r="AA220" s="112"/>
      <c r="AB220" s="112"/>
      <c r="AC220" s="112"/>
      <c r="AE220" s="112"/>
      <c r="AF220" s="112"/>
      <c r="AG220" s="112"/>
      <c r="AH220" s="112"/>
      <c r="AI220" s="112"/>
      <c r="AJ220" s="112"/>
      <c r="AK220" s="112"/>
    </row>
    <row r="221" spans="2:37" x14ac:dyDescent="0.25">
      <c r="B221" s="112"/>
      <c r="C221" s="112"/>
      <c r="D221" s="112"/>
      <c r="E221" s="112"/>
      <c r="F221" s="112"/>
      <c r="G221" s="112"/>
      <c r="H221" s="112"/>
      <c r="I221" s="112"/>
      <c r="J221" s="112"/>
      <c r="K221" s="112"/>
      <c r="L221" s="112"/>
      <c r="M221" s="112"/>
      <c r="N221" s="112"/>
      <c r="O221" s="112"/>
      <c r="P221" s="112"/>
      <c r="Q221" s="112"/>
      <c r="R221" s="112"/>
      <c r="S221" s="112"/>
      <c r="T221" s="112"/>
      <c r="U221" s="112"/>
      <c r="V221" s="112"/>
      <c r="W221" s="112"/>
      <c r="X221" s="112"/>
      <c r="Y221" s="112"/>
      <c r="Z221" s="112"/>
      <c r="AA221" s="112"/>
      <c r="AB221" s="112"/>
      <c r="AC221" s="112"/>
      <c r="AE221" s="112"/>
      <c r="AF221" s="112"/>
      <c r="AG221" s="112"/>
      <c r="AH221" s="112"/>
      <c r="AI221" s="112"/>
      <c r="AJ221" s="112"/>
      <c r="AK221" s="112"/>
    </row>
    <row r="222" spans="2:37" x14ac:dyDescent="0.25">
      <c r="B222" s="112"/>
      <c r="C222" s="112"/>
      <c r="D222" s="112"/>
      <c r="E222" s="112"/>
      <c r="F222" s="112"/>
      <c r="G222" s="112"/>
      <c r="H222" s="112"/>
      <c r="I222" s="112"/>
      <c r="J222" s="112"/>
      <c r="K222" s="112"/>
      <c r="L222" s="112"/>
      <c r="M222" s="112"/>
      <c r="N222" s="112"/>
      <c r="O222" s="112"/>
      <c r="P222" s="112"/>
      <c r="Q222" s="112"/>
      <c r="R222" s="112"/>
      <c r="S222" s="112"/>
      <c r="T222" s="112"/>
      <c r="U222" s="112"/>
      <c r="V222" s="112"/>
      <c r="W222" s="112"/>
      <c r="X222" s="112"/>
      <c r="Y222" s="112"/>
      <c r="Z222" s="112"/>
      <c r="AA222" s="112"/>
      <c r="AB222" s="112"/>
      <c r="AC222" s="112"/>
      <c r="AE222" s="112"/>
      <c r="AF222" s="112"/>
      <c r="AG222" s="112"/>
      <c r="AH222" s="112"/>
      <c r="AI222" s="112"/>
      <c r="AJ222" s="112"/>
      <c r="AK222" s="112"/>
    </row>
    <row r="223" spans="2:37" x14ac:dyDescent="0.25">
      <c r="B223" s="112"/>
      <c r="C223" s="112"/>
      <c r="D223" s="112"/>
      <c r="E223" s="112"/>
      <c r="F223" s="112"/>
      <c r="G223" s="112"/>
      <c r="H223" s="112"/>
      <c r="I223" s="112"/>
      <c r="J223" s="112"/>
      <c r="K223" s="112"/>
      <c r="L223" s="112"/>
      <c r="M223" s="112"/>
      <c r="N223" s="112"/>
      <c r="O223" s="112"/>
      <c r="P223" s="112"/>
      <c r="Q223" s="112"/>
      <c r="R223" s="112"/>
      <c r="S223" s="112"/>
      <c r="T223" s="112"/>
      <c r="U223" s="112"/>
      <c r="V223" s="112"/>
      <c r="W223" s="112"/>
      <c r="X223" s="112"/>
      <c r="Y223" s="112"/>
      <c r="Z223" s="112"/>
      <c r="AA223" s="112"/>
      <c r="AB223" s="112"/>
      <c r="AC223" s="112"/>
      <c r="AE223" s="112"/>
      <c r="AF223" s="112"/>
      <c r="AG223" s="112"/>
      <c r="AH223" s="112"/>
      <c r="AI223" s="112"/>
      <c r="AJ223" s="112"/>
      <c r="AK223" s="112"/>
    </row>
    <row r="224" spans="2:37" x14ac:dyDescent="0.25">
      <c r="B224" s="112"/>
      <c r="C224" s="112"/>
      <c r="D224" s="112"/>
      <c r="E224" s="112"/>
      <c r="F224" s="112"/>
      <c r="G224" s="112"/>
      <c r="H224" s="112"/>
      <c r="I224" s="112"/>
      <c r="J224" s="112"/>
      <c r="K224" s="112"/>
      <c r="L224" s="112"/>
      <c r="M224" s="112"/>
      <c r="N224" s="112"/>
      <c r="O224" s="112"/>
      <c r="P224" s="112"/>
      <c r="Q224" s="112"/>
      <c r="R224" s="112"/>
      <c r="S224" s="112"/>
      <c r="T224" s="112"/>
      <c r="U224" s="112"/>
      <c r="V224" s="112"/>
      <c r="W224" s="112"/>
      <c r="X224" s="112"/>
      <c r="Y224" s="112"/>
      <c r="Z224" s="112"/>
      <c r="AA224" s="112"/>
      <c r="AB224" s="112"/>
      <c r="AC224" s="112"/>
      <c r="AE224" s="112"/>
      <c r="AF224" s="112"/>
      <c r="AG224" s="112"/>
      <c r="AH224" s="112"/>
      <c r="AI224" s="112"/>
      <c r="AJ224" s="112"/>
      <c r="AK224" s="112"/>
    </row>
    <row r="225" spans="2:37" x14ac:dyDescent="0.25">
      <c r="B225" s="112"/>
      <c r="C225" s="112"/>
      <c r="D225" s="112"/>
      <c r="E225" s="112"/>
      <c r="F225" s="112"/>
      <c r="G225" s="112"/>
      <c r="H225" s="112"/>
      <c r="I225" s="112"/>
      <c r="J225" s="112"/>
      <c r="K225" s="112"/>
      <c r="L225" s="112"/>
      <c r="M225" s="112"/>
      <c r="N225" s="112"/>
      <c r="O225" s="112"/>
      <c r="P225" s="112"/>
      <c r="Q225" s="112"/>
      <c r="R225" s="112"/>
      <c r="S225" s="112"/>
      <c r="T225" s="112"/>
      <c r="U225" s="112"/>
      <c r="V225" s="112"/>
      <c r="W225" s="112"/>
      <c r="X225" s="112"/>
      <c r="Y225" s="112"/>
      <c r="Z225" s="112"/>
      <c r="AA225" s="112"/>
      <c r="AB225" s="112"/>
      <c r="AC225" s="112"/>
      <c r="AE225" s="112"/>
      <c r="AF225" s="112"/>
      <c r="AG225" s="112"/>
      <c r="AH225" s="112"/>
      <c r="AI225" s="112"/>
      <c r="AJ225" s="112"/>
      <c r="AK225" s="112"/>
    </row>
    <row r="226" spans="2:37" x14ac:dyDescent="0.25">
      <c r="B226" s="112"/>
      <c r="C226" s="112"/>
      <c r="D226" s="112"/>
      <c r="E226" s="112"/>
      <c r="F226" s="112"/>
      <c r="G226" s="112"/>
      <c r="H226" s="112"/>
      <c r="I226" s="112"/>
      <c r="J226" s="112"/>
      <c r="K226" s="112"/>
      <c r="L226" s="112"/>
      <c r="M226" s="112"/>
      <c r="N226" s="112"/>
      <c r="O226" s="112"/>
      <c r="P226" s="112"/>
      <c r="Q226" s="112"/>
      <c r="R226" s="112"/>
      <c r="S226" s="112"/>
      <c r="T226" s="112"/>
      <c r="U226" s="112"/>
      <c r="V226" s="112"/>
      <c r="W226" s="112"/>
      <c r="X226" s="112"/>
      <c r="Y226" s="112"/>
      <c r="Z226" s="112"/>
      <c r="AA226" s="112"/>
      <c r="AB226" s="112"/>
      <c r="AC226" s="112"/>
      <c r="AE226" s="112"/>
      <c r="AF226" s="112"/>
      <c r="AG226" s="112"/>
      <c r="AH226" s="112"/>
      <c r="AI226" s="112"/>
      <c r="AJ226" s="112"/>
      <c r="AK226" s="112"/>
    </row>
    <row r="227" spans="2:37" x14ac:dyDescent="0.25">
      <c r="B227" s="112"/>
      <c r="C227" s="112"/>
      <c r="D227" s="112"/>
      <c r="E227" s="112"/>
      <c r="F227" s="112"/>
      <c r="G227" s="112"/>
      <c r="H227" s="112"/>
      <c r="I227" s="112"/>
      <c r="J227" s="112"/>
      <c r="K227" s="112"/>
      <c r="L227" s="112"/>
      <c r="M227" s="112"/>
      <c r="N227" s="112"/>
      <c r="O227" s="112"/>
      <c r="P227" s="112"/>
      <c r="Q227" s="112"/>
      <c r="R227" s="112"/>
      <c r="S227" s="112"/>
      <c r="T227" s="112"/>
      <c r="U227" s="112"/>
      <c r="V227" s="112"/>
      <c r="W227" s="112"/>
      <c r="X227" s="112"/>
      <c r="Y227" s="112"/>
      <c r="Z227" s="112"/>
      <c r="AA227" s="112"/>
      <c r="AB227" s="112"/>
      <c r="AC227" s="112"/>
      <c r="AE227" s="112"/>
      <c r="AF227" s="112"/>
      <c r="AG227" s="112"/>
      <c r="AH227" s="112"/>
      <c r="AI227" s="112"/>
      <c r="AJ227" s="112"/>
      <c r="AK227" s="112"/>
    </row>
    <row r="228" spans="2:37" x14ac:dyDescent="0.25">
      <c r="B228" s="112"/>
      <c r="C228" s="112"/>
      <c r="D228" s="112"/>
      <c r="E228" s="112"/>
      <c r="F228" s="112"/>
      <c r="G228" s="112"/>
      <c r="H228" s="112"/>
      <c r="I228" s="112"/>
      <c r="J228" s="112"/>
      <c r="K228" s="112"/>
      <c r="L228" s="112"/>
      <c r="M228" s="112"/>
      <c r="N228" s="112"/>
      <c r="O228" s="112"/>
      <c r="P228" s="112"/>
      <c r="Q228" s="112"/>
      <c r="R228" s="112"/>
      <c r="S228" s="112"/>
      <c r="T228" s="112"/>
      <c r="U228" s="112"/>
      <c r="V228" s="112"/>
      <c r="W228" s="112"/>
      <c r="X228" s="112"/>
      <c r="Y228" s="112"/>
      <c r="Z228" s="112"/>
      <c r="AA228" s="112"/>
      <c r="AB228" s="112"/>
      <c r="AC228" s="112"/>
      <c r="AE228" s="112"/>
      <c r="AF228" s="112"/>
      <c r="AG228" s="112"/>
      <c r="AH228" s="112"/>
      <c r="AI228" s="112"/>
      <c r="AJ228" s="112"/>
      <c r="AK228" s="112"/>
    </row>
    <row r="229" spans="2:37" x14ac:dyDescent="0.25">
      <c r="B229" s="112"/>
      <c r="C229" s="112"/>
      <c r="D229" s="112"/>
      <c r="E229" s="112"/>
      <c r="F229" s="112"/>
      <c r="G229" s="112"/>
      <c r="H229" s="112"/>
      <c r="I229" s="112"/>
      <c r="J229" s="112"/>
      <c r="K229" s="112"/>
      <c r="L229" s="112"/>
      <c r="M229" s="112"/>
      <c r="N229" s="112"/>
      <c r="O229" s="112"/>
      <c r="P229" s="112"/>
      <c r="Q229" s="112"/>
      <c r="R229" s="112"/>
      <c r="S229" s="112"/>
      <c r="T229" s="112"/>
      <c r="U229" s="112"/>
      <c r="V229" s="112"/>
      <c r="W229" s="112"/>
      <c r="X229" s="112"/>
      <c r="Y229" s="112"/>
      <c r="Z229" s="112"/>
      <c r="AA229" s="112"/>
      <c r="AB229" s="112"/>
      <c r="AC229" s="112"/>
      <c r="AE229" s="112"/>
      <c r="AF229" s="112"/>
      <c r="AG229" s="112"/>
      <c r="AH229" s="112"/>
      <c r="AI229" s="112"/>
      <c r="AJ229" s="112"/>
      <c r="AK229" s="112"/>
    </row>
    <row r="230" spans="2:37" x14ac:dyDescent="0.25">
      <c r="B230" s="112"/>
      <c r="C230" s="112"/>
      <c r="D230" s="112"/>
      <c r="E230" s="112"/>
      <c r="F230" s="112"/>
      <c r="G230" s="112"/>
      <c r="H230" s="112"/>
      <c r="I230" s="112"/>
      <c r="J230" s="112"/>
      <c r="K230" s="112"/>
      <c r="L230" s="112"/>
      <c r="M230" s="112"/>
      <c r="N230" s="112"/>
      <c r="O230" s="112"/>
      <c r="P230" s="112"/>
      <c r="Q230" s="112"/>
      <c r="R230" s="112"/>
      <c r="S230" s="112"/>
      <c r="T230" s="112"/>
      <c r="U230" s="112"/>
      <c r="V230" s="112"/>
      <c r="W230" s="112"/>
      <c r="X230" s="112"/>
      <c r="Y230" s="112"/>
      <c r="Z230" s="112"/>
      <c r="AA230" s="112"/>
      <c r="AB230" s="112"/>
      <c r="AC230" s="112"/>
      <c r="AE230" s="112"/>
      <c r="AF230" s="112"/>
      <c r="AG230" s="112"/>
      <c r="AH230" s="112"/>
      <c r="AI230" s="112"/>
      <c r="AJ230" s="112"/>
      <c r="AK230" s="112"/>
    </row>
    <row r="231" spans="2:37" x14ac:dyDescent="0.25">
      <c r="B231" s="112"/>
      <c r="C231" s="112"/>
      <c r="D231" s="112"/>
      <c r="E231" s="112"/>
      <c r="F231" s="112"/>
      <c r="G231" s="112"/>
      <c r="H231" s="112"/>
      <c r="I231" s="112"/>
      <c r="J231" s="112"/>
      <c r="K231" s="112"/>
      <c r="L231" s="112"/>
      <c r="M231" s="112"/>
      <c r="N231" s="112"/>
      <c r="O231" s="112"/>
      <c r="P231" s="112"/>
      <c r="Q231" s="112"/>
      <c r="R231" s="112"/>
      <c r="S231" s="112"/>
      <c r="T231" s="112"/>
      <c r="U231" s="112"/>
      <c r="V231" s="112"/>
      <c r="W231" s="112"/>
      <c r="X231" s="112"/>
      <c r="Y231" s="112"/>
      <c r="Z231" s="112"/>
      <c r="AA231" s="112"/>
      <c r="AB231" s="112"/>
      <c r="AC231" s="112"/>
      <c r="AE231" s="112"/>
      <c r="AF231" s="112"/>
      <c r="AG231" s="112"/>
      <c r="AH231" s="112"/>
      <c r="AI231" s="112"/>
      <c r="AJ231" s="112"/>
      <c r="AK231" s="112"/>
    </row>
    <row r="232" spans="2:37" x14ac:dyDescent="0.25">
      <c r="B232" s="112"/>
      <c r="C232" s="112"/>
      <c r="D232" s="112"/>
      <c r="E232" s="112"/>
      <c r="F232" s="112"/>
      <c r="G232" s="112"/>
      <c r="H232" s="112"/>
      <c r="I232" s="112"/>
      <c r="J232" s="112"/>
      <c r="K232" s="112"/>
      <c r="L232" s="112"/>
      <c r="M232" s="112"/>
      <c r="N232" s="112"/>
      <c r="O232" s="112"/>
      <c r="P232" s="112"/>
      <c r="Q232" s="112"/>
      <c r="R232" s="112"/>
      <c r="S232" s="112"/>
      <c r="T232" s="112"/>
      <c r="U232" s="112"/>
      <c r="V232" s="112"/>
      <c r="W232" s="112"/>
      <c r="X232" s="112"/>
      <c r="Y232" s="112"/>
      <c r="Z232" s="112"/>
      <c r="AA232" s="112"/>
      <c r="AB232" s="112"/>
      <c r="AC232" s="112"/>
      <c r="AE232" s="112"/>
      <c r="AF232" s="112"/>
      <c r="AG232" s="112"/>
      <c r="AH232" s="112"/>
      <c r="AI232" s="112"/>
      <c r="AJ232" s="112"/>
      <c r="AK232" s="112"/>
    </row>
  </sheetData>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F4E26-E14A-4411-B4DB-7B6BA9F89853}">
  <dimension ref="A1:AC52"/>
  <sheetViews>
    <sheetView showGridLines="0" zoomScale="92" zoomScaleNormal="92" workbookViewId="0">
      <pane xSplit="1" ySplit="1" topLeftCell="N2" activePane="bottomRight" state="frozen"/>
      <selection activeCell="AE3" sqref="AE1:AE1048576"/>
      <selection pane="topRight" activeCell="AE3" sqref="AE1:AE1048576"/>
      <selection pane="bottomLeft" activeCell="AE3" sqref="AE1:AE1048576"/>
      <selection pane="bottomRight" activeCell="AC47" sqref="AC47"/>
    </sheetView>
  </sheetViews>
  <sheetFormatPr defaultColWidth="9.140625" defaultRowHeight="15" x14ac:dyDescent="0.25"/>
  <cols>
    <col min="1" max="1" width="29" customWidth="1"/>
    <col min="2" max="3" width="8.7109375" customWidth="1" collapsed="1"/>
    <col min="4" max="4" width="9" customWidth="1" collapsed="1"/>
    <col min="5" max="5" width="8.7109375" customWidth="1"/>
    <col min="6" max="6" width="8.7109375" customWidth="1" collapsed="1"/>
    <col min="7" max="15" width="8.7109375" customWidth="1"/>
    <col min="16" max="22" width="8.7109375" style="34" customWidth="1"/>
  </cols>
  <sheetData>
    <row r="1" spans="1:29" s="19" customFormat="1" ht="24.75" customHeight="1" thickBot="1" x14ac:dyDescent="0.3">
      <c r="A1" s="45" t="s">
        <v>9</v>
      </c>
      <c r="B1" s="18" t="s">
        <v>10</v>
      </c>
      <c r="C1" s="18" t="s">
        <v>11</v>
      </c>
      <c r="D1" s="18" t="s">
        <v>12</v>
      </c>
      <c r="E1" s="18" t="s">
        <v>13</v>
      </c>
      <c r="F1" s="18" t="s">
        <v>14</v>
      </c>
      <c r="G1" s="18" t="s">
        <v>15</v>
      </c>
      <c r="H1" s="18" t="s">
        <v>16</v>
      </c>
      <c r="I1" s="18" t="s">
        <v>17</v>
      </c>
      <c r="J1" s="18" t="s">
        <v>18</v>
      </c>
      <c r="K1" s="18" t="s">
        <v>19</v>
      </c>
      <c r="L1" s="18" t="s">
        <v>20</v>
      </c>
      <c r="M1" s="18" t="s">
        <v>21</v>
      </c>
      <c r="N1" s="18" t="s">
        <v>22</v>
      </c>
      <c r="O1" s="18" t="s">
        <v>23</v>
      </c>
      <c r="P1" s="18" t="s">
        <v>24</v>
      </c>
      <c r="Q1" s="18" t="s">
        <v>25</v>
      </c>
      <c r="R1" s="18" t="s">
        <v>26</v>
      </c>
      <c r="S1" s="18" t="s">
        <v>27</v>
      </c>
      <c r="T1" s="18" t="s">
        <v>28</v>
      </c>
      <c r="U1" s="18" t="s">
        <v>29</v>
      </c>
      <c r="V1" s="136" t="s">
        <v>30</v>
      </c>
      <c r="W1" s="136" t="s">
        <v>155</v>
      </c>
      <c r="X1" s="136" t="s">
        <v>161</v>
      </c>
      <c r="Y1" s="136" t="s">
        <v>164</v>
      </c>
      <c r="Z1" s="136" t="s">
        <v>165</v>
      </c>
      <c r="AA1" s="136" t="s">
        <v>166</v>
      </c>
      <c r="AB1" s="136" t="s">
        <v>195</v>
      </c>
      <c r="AC1" s="136" t="s">
        <v>196</v>
      </c>
    </row>
    <row r="2" spans="1:29" ht="16.5" thickTop="1" thickBot="1" x14ac:dyDescent="0.3">
      <c r="A2" s="55" t="s">
        <v>0</v>
      </c>
      <c r="B2" s="3">
        <v>517</v>
      </c>
      <c r="C2" s="3">
        <v>549</v>
      </c>
      <c r="D2" s="3">
        <v>592</v>
      </c>
      <c r="E2" s="3">
        <v>637</v>
      </c>
      <c r="F2" s="3">
        <v>660</v>
      </c>
      <c r="G2" s="3">
        <v>704</v>
      </c>
      <c r="H2" s="3">
        <v>748</v>
      </c>
      <c r="I2" s="3">
        <v>834</v>
      </c>
      <c r="J2" s="3">
        <v>860</v>
      </c>
      <c r="K2" s="3">
        <v>861</v>
      </c>
      <c r="L2" s="3">
        <v>876</v>
      </c>
      <c r="M2" s="3">
        <v>911</v>
      </c>
      <c r="N2" s="3">
        <v>939</v>
      </c>
      <c r="O2" s="3">
        <v>992</v>
      </c>
      <c r="P2" s="3">
        <v>1020</v>
      </c>
      <c r="Q2" s="3">
        <v>1077</v>
      </c>
      <c r="R2" s="3">
        <v>1102</v>
      </c>
      <c r="S2" s="3">
        <v>1134</v>
      </c>
      <c r="T2" s="3">
        <v>1169</v>
      </c>
      <c r="U2" s="3">
        <v>1236</v>
      </c>
      <c r="V2" s="3">
        <v>1244</v>
      </c>
      <c r="W2" s="3">
        <v>1274</v>
      </c>
      <c r="X2" s="3">
        <v>1323</v>
      </c>
      <c r="Y2" s="3">
        <v>1459</v>
      </c>
      <c r="Z2" s="3">
        <v>1492</v>
      </c>
      <c r="AA2" s="3">
        <v>1553</v>
      </c>
      <c r="AB2" s="3">
        <v>1617</v>
      </c>
      <c r="AC2" s="3">
        <v>1878</v>
      </c>
    </row>
    <row r="3" spans="1:29" ht="16.5" thickTop="1" thickBot="1" x14ac:dyDescent="0.3">
      <c r="A3" s="55" t="s">
        <v>31</v>
      </c>
      <c r="B3" s="3">
        <v>514</v>
      </c>
      <c r="C3" s="3">
        <v>546</v>
      </c>
      <c r="D3" s="3">
        <v>588</v>
      </c>
      <c r="E3" s="3">
        <v>631</v>
      </c>
      <c r="F3" s="3">
        <v>654</v>
      </c>
      <c r="G3" s="3">
        <v>698</v>
      </c>
      <c r="H3" s="3">
        <v>741</v>
      </c>
      <c r="I3" s="3">
        <v>826</v>
      </c>
      <c r="J3" s="3">
        <v>850</v>
      </c>
      <c r="K3" s="3">
        <v>851</v>
      </c>
      <c r="L3" s="3">
        <v>865</v>
      </c>
      <c r="M3" s="3">
        <v>900</v>
      </c>
      <c r="N3" s="3">
        <v>928</v>
      </c>
      <c r="O3" s="3">
        <v>981</v>
      </c>
      <c r="P3" s="3">
        <v>1009</v>
      </c>
      <c r="Q3" s="3">
        <v>1065</v>
      </c>
      <c r="R3" s="3">
        <v>1090</v>
      </c>
      <c r="S3" s="3">
        <v>1121</v>
      </c>
      <c r="T3" s="3">
        <v>1157</v>
      </c>
      <c r="U3" s="3">
        <v>1223</v>
      </c>
      <c r="V3" s="3">
        <v>1231</v>
      </c>
      <c r="W3" s="3">
        <v>1259</v>
      </c>
      <c r="X3" s="3">
        <v>1306</v>
      </c>
      <c r="Y3" s="3">
        <v>1438</v>
      </c>
      <c r="Z3" s="3">
        <v>1469</v>
      </c>
      <c r="AA3" s="3">
        <v>1529</v>
      </c>
      <c r="AB3" s="3">
        <v>1591</v>
      </c>
      <c r="AC3" s="3">
        <v>1743</v>
      </c>
    </row>
    <row r="4" spans="1:29" ht="16.5" thickTop="1" thickBot="1" x14ac:dyDescent="0.3">
      <c r="A4" s="56" t="s">
        <v>32</v>
      </c>
      <c r="B4" s="4"/>
      <c r="C4" s="4"/>
      <c r="D4" s="4"/>
      <c r="E4" s="4"/>
      <c r="F4" s="4"/>
      <c r="G4" s="4"/>
      <c r="H4" s="4"/>
      <c r="I4" s="4"/>
      <c r="J4" s="4"/>
      <c r="K4" s="4"/>
      <c r="L4" s="4"/>
      <c r="M4" s="4"/>
      <c r="N4" s="4"/>
      <c r="O4" s="4"/>
      <c r="P4" s="4"/>
      <c r="Q4" s="4"/>
      <c r="R4" s="4"/>
      <c r="S4" s="4"/>
      <c r="T4" s="4"/>
      <c r="U4" s="4"/>
      <c r="V4" s="4"/>
      <c r="W4" s="4"/>
      <c r="X4" s="4"/>
      <c r="Y4" s="4"/>
      <c r="Z4" s="4"/>
      <c r="AA4" s="4"/>
      <c r="AB4" s="4"/>
      <c r="AC4" s="4"/>
    </row>
    <row r="5" spans="1:29" x14ac:dyDescent="0.25">
      <c r="A5" s="57" t="s">
        <v>33</v>
      </c>
      <c r="B5" s="5">
        <v>409</v>
      </c>
      <c r="C5" s="5">
        <v>436</v>
      </c>
      <c r="D5" s="5">
        <v>469</v>
      </c>
      <c r="E5" s="5">
        <v>503</v>
      </c>
      <c r="F5" s="5">
        <v>520</v>
      </c>
      <c r="G5" s="5">
        <v>549</v>
      </c>
      <c r="H5" s="5">
        <v>578</v>
      </c>
      <c r="I5" s="5">
        <v>644</v>
      </c>
      <c r="J5" s="5">
        <v>663</v>
      </c>
      <c r="K5" s="5">
        <v>664</v>
      </c>
      <c r="L5" s="5">
        <v>677</v>
      </c>
      <c r="M5" s="5">
        <v>704</v>
      </c>
      <c r="N5" s="5">
        <v>715</v>
      </c>
      <c r="O5" s="5">
        <v>746</v>
      </c>
      <c r="P5" s="5">
        <v>781</v>
      </c>
      <c r="Q5" s="5">
        <v>834</v>
      </c>
      <c r="R5" s="5">
        <v>857</v>
      </c>
      <c r="S5" s="9">
        <v>879</v>
      </c>
      <c r="T5" s="9">
        <v>908</v>
      </c>
      <c r="U5" s="9">
        <v>967</v>
      </c>
      <c r="V5" s="9">
        <v>974</v>
      </c>
      <c r="W5" s="9">
        <v>994</v>
      </c>
      <c r="X5" s="9">
        <v>1031</v>
      </c>
      <c r="Y5" s="9">
        <v>1144</v>
      </c>
      <c r="Z5" s="9">
        <v>1164</v>
      </c>
      <c r="AA5" s="9">
        <v>1214</v>
      </c>
      <c r="AB5" s="9">
        <v>1267</v>
      </c>
      <c r="AC5" s="9">
        <v>1407</v>
      </c>
    </row>
    <row r="6" spans="1:29" ht="15.75" thickBot="1" x14ac:dyDescent="0.3">
      <c r="A6" s="64" t="s">
        <v>34</v>
      </c>
      <c r="B6" s="6">
        <v>105</v>
      </c>
      <c r="C6" s="6">
        <v>110</v>
      </c>
      <c r="D6" s="6">
        <v>119</v>
      </c>
      <c r="E6" s="6">
        <v>128</v>
      </c>
      <c r="F6" s="6">
        <v>134</v>
      </c>
      <c r="G6" s="6">
        <v>149</v>
      </c>
      <c r="H6" s="6">
        <v>163</v>
      </c>
      <c r="I6" s="6">
        <v>182</v>
      </c>
      <c r="J6" s="6">
        <v>187</v>
      </c>
      <c r="K6" s="6">
        <v>187</v>
      </c>
      <c r="L6" s="6">
        <v>188</v>
      </c>
      <c r="M6" s="6">
        <v>196</v>
      </c>
      <c r="N6" s="6">
        <v>213</v>
      </c>
      <c r="O6" s="6">
        <v>235</v>
      </c>
      <c r="P6" s="6">
        <v>228</v>
      </c>
      <c r="Q6" s="6">
        <v>231</v>
      </c>
      <c r="R6" s="6">
        <v>233</v>
      </c>
      <c r="S6" s="9">
        <v>242</v>
      </c>
      <c r="T6" s="9">
        <v>249</v>
      </c>
      <c r="U6" s="9">
        <v>256</v>
      </c>
      <c r="V6" s="9">
        <v>257</v>
      </c>
      <c r="W6" s="9">
        <v>265</v>
      </c>
      <c r="X6" s="9">
        <v>275</v>
      </c>
      <c r="Y6" s="9">
        <v>294</v>
      </c>
      <c r="Z6" s="9">
        <v>305</v>
      </c>
      <c r="AA6" s="9">
        <v>315</v>
      </c>
      <c r="AB6" s="9">
        <v>324</v>
      </c>
      <c r="AC6" s="9">
        <v>336</v>
      </c>
    </row>
    <row r="7" spans="1:29" ht="16.5" thickTop="1" thickBot="1" x14ac:dyDescent="0.3">
      <c r="A7" s="49" t="s">
        <v>35</v>
      </c>
      <c r="B7" s="7"/>
      <c r="C7" s="7"/>
      <c r="D7" s="7"/>
      <c r="E7" s="7"/>
      <c r="F7" s="7"/>
      <c r="G7" s="7"/>
      <c r="H7" s="7"/>
      <c r="I7" s="7"/>
      <c r="J7" s="7"/>
      <c r="K7" s="7"/>
      <c r="L7" s="7"/>
      <c r="M7" s="7"/>
      <c r="N7" s="7"/>
      <c r="O7" s="7"/>
      <c r="P7" s="7"/>
      <c r="Q7" s="7"/>
      <c r="R7" s="7"/>
      <c r="S7" s="7"/>
      <c r="T7" s="7"/>
      <c r="U7" s="7"/>
      <c r="V7" s="7"/>
      <c r="W7" s="7"/>
      <c r="X7" s="7"/>
      <c r="Y7" s="7"/>
      <c r="Z7" s="7"/>
      <c r="AA7" s="7"/>
      <c r="AB7" s="7"/>
      <c r="AC7" s="7"/>
    </row>
    <row r="8" spans="1:29" s="2" customFormat="1" ht="15.75" thickBot="1" x14ac:dyDescent="0.3">
      <c r="A8" s="58" t="s">
        <v>1</v>
      </c>
      <c r="B8" s="33">
        <v>480</v>
      </c>
      <c r="C8" s="33">
        <v>512</v>
      </c>
      <c r="D8" s="33">
        <v>554</v>
      </c>
      <c r="E8" s="33">
        <v>597</v>
      </c>
      <c r="F8" s="33">
        <v>619</v>
      </c>
      <c r="G8" s="33">
        <v>663</v>
      </c>
      <c r="H8" s="33">
        <v>704</v>
      </c>
      <c r="I8" s="33">
        <v>789</v>
      </c>
      <c r="J8" s="33">
        <v>813</v>
      </c>
      <c r="K8" s="33">
        <v>815</v>
      </c>
      <c r="L8" s="33">
        <v>830</v>
      </c>
      <c r="M8" s="33">
        <v>867</v>
      </c>
      <c r="N8" s="33">
        <v>896</v>
      </c>
      <c r="O8" s="33">
        <v>950</v>
      </c>
      <c r="P8" s="33">
        <v>978</v>
      </c>
      <c r="Q8" s="33">
        <v>1033</v>
      </c>
      <c r="R8" s="33">
        <v>1059</v>
      </c>
      <c r="S8" s="33">
        <v>1093</v>
      </c>
      <c r="T8" s="33">
        <v>1129</v>
      </c>
      <c r="U8" s="33">
        <v>1196</v>
      </c>
      <c r="V8" s="33">
        <v>1204</v>
      </c>
      <c r="W8" s="33">
        <v>1231</v>
      </c>
      <c r="X8" s="33">
        <v>1278</v>
      </c>
      <c r="Y8" s="33">
        <v>1410</v>
      </c>
      <c r="Z8" s="33">
        <v>1441</v>
      </c>
      <c r="AA8" s="33">
        <v>1500</v>
      </c>
      <c r="AB8" s="33">
        <v>1561</v>
      </c>
      <c r="AC8" s="33">
        <v>1711</v>
      </c>
    </row>
    <row r="9" spans="1:29" ht="15.75" thickBot="1" x14ac:dyDescent="0.3">
      <c r="A9" s="59" t="s">
        <v>33</v>
      </c>
      <c r="B9" s="8">
        <v>379</v>
      </c>
      <c r="C9" s="8">
        <v>406</v>
      </c>
      <c r="D9" s="8">
        <v>439</v>
      </c>
      <c r="E9" s="8">
        <v>473</v>
      </c>
      <c r="F9" s="8">
        <v>489</v>
      </c>
      <c r="G9" s="8">
        <v>518</v>
      </c>
      <c r="H9" s="8">
        <v>546</v>
      </c>
      <c r="I9" s="8">
        <v>612</v>
      </c>
      <c r="J9" s="8">
        <v>631</v>
      </c>
      <c r="K9" s="8">
        <v>633</v>
      </c>
      <c r="L9" s="8">
        <v>647</v>
      </c>
      <c r="M9" s="8">
        <v>676</v>
      </c>
      <c r="N9" s="8">
        <v>688</v>
      </c>
      <c r="O9" s="8">
        <v>720</v>
      </c>
      <c r="P9" s="8">
        <v>755</v>
      </c>
      <c r="Q9" s="8">
        <v>807</v>
      </c>
      <c r="R9" s="8">
        <v>831</v>
      </c>
      <c r="S9" s="8">
        <v>856</v>
      </c>
      <c r="T9" s="8">
        <v>885</v>
      </c>
      <c r="U9" s="8">
        <v>945</v>
      </c>
      <c r="V9" s="8">
        <v>952</v>
      </c>
      <c r="W9" s="8">
        <v>971</v>
      </c>
      <c r="X9" s="8">
        <v>1008</v>
      </c>
      <c r="Y9" s="8">
        <v>1121</v>
      </c>
      <c r="Z9" s="8">
        <v>1141</v>
      </c>
      <c r="AA9" s="8">
        <v>1190</v>
      </c>
      <c r="AB9" s="8">
        <v>1243</v>
      </c>
      <c r="AC9" s="8">
        <v>1381</v>
      </c>
    </row>
    <row r="10" spans="1:29" x14ac:dyDescent="0.25">
      <c r="A10" s="57" t="s">
        <v>36</v>
      </c>
      <c r="B10" s="5">
        <v>223</v>
      </c>
      <c r="C10" s="5">
        <v>237</v>
      </c>
      <c r="D10" s="5">
        <v>249</v>
      </c>
      <c r="E10" s="5">
        <v>261</v>
      </c>
      <c r="F10" s="5">
        <v>268</v>
      </c>
      <c r="G10" s="5">
        <v>280</v>
      </c>
      <c r="H10" s="5">
        <v>294</v>
      </c>
      <c r="I10" s="5">
        <v>315</v>
      </c>
      <c r="J10" s="5">
        <v>323</v>
      </c>
      <c r="K10" s="5">
        <v>324</v>
      </c>
      <c r="L10" s="5">
        <v>332</v>
      </c>
      <c r="M10" s="5">
        <v>343</v>
      </c>
      <c r="N10" s="5">
        <v>342</v>
      </c>
      <c r="O10" s="5">
        <v>366</v>
      </c>
      <c r="P10" s="5">
        <v>394</v>
      </c>
      <c r="Q10" s="5">
        <v>408</v>
      </c>
      <c r="R10" s="5">
        <v>415</v>
      </c>
      <c r="S10" s="9">
        <v>416</v>
      </c>
      <c r="T10" s="9">
        <v>419</v>
      </c>
      <c r="U10" s="9">
        <v>429</v>
      </c>
      <c r="V10" s="9">
        <v>431</v>
      </c>
      <c r="W10" s="9">
        <v>431</v>
      </c>
      <c r="X10" s="9">
        <v>448</v>
      </c>
      <c r="Y10" s="9">
        <v>486</v>
      </c>
      <c r="Z10" s="9">
        <v>493</v>
      </c>
      <c r="AA10" s="9">
        <v>506</v>
      </c>
      <c r="AB10" s="9">
        <v>525</v>
      </c>
      <c r="AC10" s="9">
        <v>569</v>
      </c>
    </row>
    <row r="11" spans="1:29" x14ac:dyDescent="0.25">
      <c r="A11" s="12" t="s">
        <v>3</v>
      </c>
      <c r="B11" s="9">
        <v>99</v>
      </c>
      <c r="C11" s="9">
        <v>108</v>
      </c>
      <c r="D11" s="9">
        <v>115</v>
      </c>
      <c r="E11" s="9">
        <v>120</v>
      </c>
      <c r="F11" s="9">
        <v>122</v>
      </c>
      <c r="G11" s="9">
        <v>131</v>
      </c>
      <c r="H11" s="9">
        <v>137</v>
      </c>
      <c r="I11" s="9">
        <v>154</v>
      </c>
      <c r="J11" s="9">
        <v>159</v>
      </c>
      <c r="K11" s="9">
        <v>160</v>
      </c>
      <c r="L11" s="9">
        <v>166</v>
      </c>
      <c r="M11" s="9">
        <v>172</v>
      </c>
      <c r="N11" s="9">
        <v>174</v>
      </c>
      <c r="O11" s="9">
        <v>173</v>
      </c>
      <c r="P11" s="9">
        <v>173</v>
      </c>
      <c r="Q11" s="9">
        <v>192</v>
      </c>
      <c r="R11" s="9">
        <v>199</v>
      </c>
      <c r="S11" s="9">
        <v>209</v>
      </c>
      <c r="T11" s="9">
        <v>223</v>
      </c>
      <c r="U11" s="9">
        <v>245</v>
      </c>
      <c r="V11" s="9">
        <v>250</v>
      </c>
      <c r="W11" s="9">
        <v>264</v>
      </c>
      <c r="X11" s="9">
        <v>274</v>
      </c>
      <c r="Y11" s="9">
        <v>302</v>
      </c>
      <c r="Z11" s="9">
        <v>304</v>
      </c>
      <c r="AA11" s="9">
        <v>320</v>
      </c>
      <c r="AB11" s="9">
        <v>334</v>
      </c>
      <c r="AC11" s="9">
        <v>372</v>
      </c>
    </row>
    <row r="12" spans="1:29" ht="15.75" thickBot="1" x14ac:dyDescent="0.3">
      <c r="A12" s="12" t="s">
        <v>37</v>
      </c>
      <c r="B12" s="9">
        <v>57</v>
      </c>
      <c r="C12" s="9">
        <v>61</v>
      </c>
      <c r="D12" s="9">
        <v>75</v>
      </c>
      <c r="E12" s="9">
        <v>92</v>
      </c>
      <c r="F12" s="9">
        <v>99</v>
      </c>
      <c r="G12" s="9">
        <v>107</v>
      </c>
      <c r="H12" s="9">
        <v>115</v>
      </c>
      <c r="I12" s="9">
        <v>143</v>
      </c>
      <c r="J12" s="9">
        <v>149</v>
      </c>
      <c r="K12" s="9">
        <v>149</v>
      </c>
      <c r="L12" s="9">
        <v>149</v>
      </c>
      <c r="M12" s="9">
        <v>161</v>
      </c>
      <c r="N12" s="9">
        <v>172</v>
      </c>
      <c r="O12" s="9">
        <v>181</v>
      </c>
      <c r="P12" s="9">
        <v>188</v>
      </c>
      <c r="Q12" s="9">
        <v>207</v>
      </c>
      <c r="R12" s="9">
        <v>217</v>
      </c>
      <c r="S12" s="9">
        <v>231</v>
      </c>
      <c r="T12" s="9">
        <v>243</v>
      </c>
      <c r="U12" s="9">
        <v>271</v>
      </c>
      <c r="V12" s="9">
        <v>271</v>
      </c>
      <c r="W12" s="9">
        <v>276</v>
      </c>
      <c r="X12" s="9">
        <v>286</v>
      </c>
      <c r="Y12" s="9">
        <v>333</v>
      </c>
      <c r="Z12" s="9">
        <v>344</v>
      </c>
      <c r="AA12" s="9">
        <v>364</v>
      </c>
      <c r="AB12" s="9">
        <v>384</v>
      </c>
      <c r="AC12" s="9">
        <v>440</v>
      </c>
    </row>
    <row r="13" spans="1:29" ht="15.75" thickBot="1" x14ac:dyDescent="0.3">
      <c r="A13" s="59" t="s">
        <v>38</v>
      </c>
      <c r="B13" s="8">
        <v>101</v>
      </c>
      <c r="C13" s="8">
        <v>106</v>
      </c>
      <c r="D13" s="8">
        <v>115</v>
      </c>
      <c r="E13" s="8">
        <v>124</v>
      </c>
      <c r="F13" s="8">
        <v>130</v>
      </c>
      <c r="G13" s="8">
        <v>145</v>
      </c>
      <c r="H13" s="8">
        <v>158</v>
      </c>
      <c r="I13" s="8">
        <v>177</v>
      </c>
      <c r="J13" s="8">
        <v>182</v>
      </c>
      <c r="K13" s="8">
        <v>182</v>
      </c>
      <c r="L13" s="8">
        <v>183</v>
      </c>
      <c r="M13" s="8">
        <v>191</v>
      </c>
      <c r="N13" s="8">
        <v>208</v>
      </c>
      <c r="O13" s="8">
        <v>230</v>
      </c>
      <c r="P13" s="8">
        <v>223</v>
      </c>
      <c r="Q13" s="8">
        <v>226</v>
      </c>
      <c r="R13" s="8">
        <v>228</v>
      </c>
      <c r="S13" s="8">
        <v>237</v>
      </c>
      <c r="T13" s="8">
        <v>244</v>
      </c>
      <c r="U13" s="8">
        <v>251</v>
      </c>
      <c r="V13" s="8">
        <v>252</v>
      </c>
      <c r="W13" s="8">
        <v>260</v>
      </c>
      <c r="X13" s="8">
        <v>270</v>
      </c>
      <c r="Y13" s="8">
        <v>289</v>
      </c>
      <c r="Z13" s="8">
        <v>300</v>
      </c>
      <c r="AA13" s="8">
        <v>310</v>
      </c>
      <c r="AB13" s="8">
        <v>318</v>
      </c>
      <c r="AC13" s="8">
        <v>330</v>
      </c>
    </row>
    <row r="14" spans="1:29" x14ac:dyDescent="0.25">
      <c r="A14" s="57" t="s">
        <v>36</v>
      </c>
      <c r="B14" s="5">
        <v>89</v>
      </c>
      <c r="C14" s="5">
        <v>93</v>
      </c>
      <c r="D14" s="5">
        <v>102</v>
      </c>
      <c r="E14" s="5">
        <v>108</v>
      </c>
      <c r="F14" s="5">
        <v>111</v>
      </c>
      <c r="G14" s="5">
        <v>118</v>
      </c>
      <c r="H14" s="5">
        <v>126</v>
      </c>
      <c r="I14" s="5">
        <v>140</v>
      </c>
      <c r="J14" s="5">
        <v>145</v>
      </c>
      <c r="K14" s="5">
        <v>145</v>
      </c>
      <c r="L14" s="5">
        <v>148</v>
      </c>
      <c r="M14" s="5">
        <v>154</v>
      </c>
      <c r="N14" s="5">
        <v>167</v>
      </c>
      <c r="O14" s="5">
        <v>187</v>
      </c>
      <c r="P14" s="5">
        <v>162</v>
      </c>
      <c r="Q14" s="5">
        <v>165</v>
      </c>
      <c r="R14" s="5">
        <v>169</v>
      </c>
      <c r="S14" s="9">
        <v>172</v>
      </c>
      <c r="T14" s="9">
        <v>175</v>
      </c>
      <c r="U14" s="9">
        <v>179</v>
      </c>
      <c r="V14" s="9">
        <v>177</v>
      </c>
      <c r="W14" s="9">
        <v>181</v>
      </c>
      <c r="X14" s="9">
        <v>183</v>
      </c>
      <c r="Y14" s="9">
        <v>193</v>
      </c>
      <c r="Z14" s="9">
        <v>200</v>
      </c>
      <c r="AA14" s="9">
        <v>202</v>
      </c>
      <c r="AB14" s="9">
        <v>208</v>
      </c>
      <c r="AC14" s="9">
        <v>224</v>
      </c>
    </row>
    <row r="15" spans="1:29" x14ac:dyDescent="0.25">
      <c r="A15" s="12" t="s">
        <v>3</v>
      </c>
      <c r="B15" s="9">
        <v>0</v>
      </c>
      <c r="C15" s="9">
        <v>0</v>
      </c>
      <c r="D15" s="9">
        <v>0</v>
      </c>
      <c r="E15" s="9">
        <v>1</v>
      </c>
      <c r="F15" s="9">
        <v>2</v>
      </c>
      <c r="G15" s="9">
        <v>4</v>
      </c>
      <c r="H15" s="9">
        <v>5</v>
      </c>
      <c r="I15" s="9">
        <v>8</v>
      </c>
      <c r="J15" s="9">
        <v>10</v>
      </c>
      <c r="K15" s="9">
        <v>10</v>
      </c>
      <c r="L15" s="9">
        <v>10</v>
      </c>
      <c r="M15" s="9">
        <v>10</v>
      </c>
      <c r="N15" s="9">
        <v>10</v>
      </c>
      <c r="O15" s="9">
        <v>10</v>
      </c>
      <c r="P15" s="9">
        <v>10</v>
      </c>
      <c r="Q15" s="9">
        <v>9</v>
      </c>
      <c r="R15" s="9">
        <v>6</v>
      </c>
      <c r="S15" s="9">
        <v>8</v>
      </c>
      <c r="T15" s="9">
        <v>9</v>
      </c>
      <c r="U15" s="9">
        <v>9</v>
      </c>
      <c r="V15" s="9">
        <v>10</v>
      </c>
      <c r="W15" s="9">
        <v>12</v>
      </c>
      <c r="X15" s="9">
        <v>14</v>
      </c>
      <c r="Y15" s="9">
        <v>16</v>
      </c>
      <c r="Z15" s="9">
        <v>16</v>
      </c>
      <c r="AA15" s="9">
        <v>19</v>
      </c>
      <c r="AB15" s="9">
        <v>20</v>
      </c>
      <c r="AC15" s="9">
        <v>23</v>
      </c>
    </row>
    <row r="16" spans="1:29" ht="15.75" thickBot="1" x14ac:dyDescent="0.3">
      <c r="A16" s="12" t="s">
        <v>37</v>
      </c>
      <c r="B16" s="9">
        <v>12</v>
      </c>
      <c r="C16" s="9">
        <v>13</v>
      </c>
      <c r="D16" s="9">
        <v>13</v>
      </c>
      <c r="E16" s="9">
        <v>15</v>
      </c>
      <c r="F16" s="9">
        <v>17</v>
      </c>
      <c r="G16" s="9">
        <v>23</v>
      </c>
      <c r="H16" s="9">
        <v>27</v>
      </c>
      <c r="I16" s="9">
        <v>29</v>
      </c>
      <c r="J16" s="9">
        <v>27</v>
      </c>
      <c r="K16" s="9">
        <v>27</v>
      </c>
      <c r="L16" s="9">
        <v>25</v>
      </c>
      <c r="M16" s="9">
        <v>27</v>
      </c>
      <c r="N16" s="9">
        <v>31</v>
      </c>
      <c r="O16" s="9">
        <v>33</v>
      </c>
      <c r="P16" s="9">
        <v>51</v>
      </c>
      <c r="Q16" s="9">
        <v>52</v>
      </c>
      <c r="R16" s="9">
        <v>53</v>
      </c>
      <c r="S16" s="9">
        <v>57</v>
      </c>
      <c r="T16" s="9">
        <v>60</v>
      </c>
      <c r="U16" s="9">
        <v>63</v>
      </c>
      <c r="V16" s="9">
        <v>65</v>
      </c>
      <c r="W16" s="9">
        <v>67</v>
      </c>
      <c r="X16" s="9">
        <v>73</v>
      </c>
      <c r="Y16" s="9">
        <v>80</v>
      </c>
      <c r="Z16" s="9">
        <v>84</v>
      </c>
      <c r="AA16" s="9">
        <v>89</v>
      </c>
      <c r="AB16" s="9">
        <v>90</v>
      </c>
      <c r="AC16" s="9">
        <v>83</v>
      </c>
    </row>
    <row r="17" spans="1:29" s="2" customFormat="1" ht="15.75" thickBot="1" x14ac:dyDescent="0.3">
      <c r="A17" s="58" t="s">
        <v>167</v>
      </c>
      <c r="B17" s="33">
        <v>34</v>
      </c>
      <c r="C17" s="33">
        <v>34</v>
      </c>
      <c r="D17" s="33">
        <v>34</v>
      </c>
      <c r="E17" s="33">
        <v>34</v>
      </c>
      <c r="F17" s="33">
        <v>35</v>
      </c>
      <c r="G17" s="33">
        <v>35</v>
      </c>
      <c r="H17" s="33">
        <v>37</v>
      </c>
      <c r="I17" s="33">
        <v>37</v>
      </c>
      <c r="J17" s="33">
        <v>37</v>
      </c>
      <c r="K17" s="33">
        <v>36</v>
      </c>
      <c r="L17" s="33">
        <v>35</v>
      </c>
      <c r="M17" s="33">
        <v>33</v>
      </c>
      <c r="N17" s="33">
        <v>32</v>
      </c>
      <c r="O17" s="33">
        <v>31</v>
      </c>
      <c r="P17" s="33">
        <v>31</v>
      </c>
      <c r="Q17" s="33">
        <v>32</v>
      </c>
      <c r="R17" s="33">
        <v>31</v>
      </c>
      <c r="S17" s="33">
        <v>28</v>
      </c>
      <c r="T17" s="33">
        <v>28</v>
      </c>
      <c r="U17" s="33">
        <v>27</v>
      </c>
      <c r="V17" s="33">
        <v>27</v>
      </c>
      <c r="W17" s="33">
        <v>28</v>
      </c>
      <c r="X17" s="33">
        <v>28</v>
      </c>
      <c r="Y17" s="33">
        <v>28</v>
      </c>
      <c r="Z17" s="33">
        <v>28</v>
      </c>
      <c r="AA17" s="33">
        <v>29</v>
      </c>
      <c r="AB17" s="33">
        <v>30</v>
      </c>
      <c r="AC17" s="33">
        <v>32</v>
      </c>
    </row>
    <row r="18" spans="1:29" x14ac:dyDescent="0.25">
      <c r="A18" s="57" t="s">
        <v>33</v>
      </c>
      <c r="B18" s="5">
        <v>30</v>
      </c>
      <c r="C18" s="5">
        <v>30</v>
      </c>
      <c r="D18" s="5">
        <v>30</v>
      </c>
      <c r="E18" s="5">
        <v>30</v>
      </c>
      <c r="F18" s="5">
        <v>31</v>
      </c>
      <c r="G18" s="5">
        <v>31</v>
      </c>
      <c r="H18" s="5">
        <v>32</v>
      </c>
      <c r="I18" s="5">
        <v>32</v>
      </c>
      <c r="J18" s="5">
        <v>32</v>
      </c>
      <c r="K18" s="5">
        <v>31</v>
      </c>
      <c r="L18" s="5">
        <v>30</v>
      </c>
      <c r="M18" s="5">
        <v>28</v>
      </c>
      <c r="N18" s="5">
        <v>27</v>
      </c>
      <c r="O18" s="5">
        <v>26</v>
      </c>
      <c r="P18" s="5">
        <v>26</v>
      </c>
      <c r="Q18" s="5">
        <v>27</v>
      </c>
      <c r="R18" s="5">
        <v>26</v>
      </c>
      <c r="S18" s="9">
        <v>23</v>
      </c>
      <c r="T18" s="9">
        <v>23</v>
      </c>
      <c r="U18" s="9">
        <v>22</v>
      </c>
      <c r="V18" s="9">
        <v>22</v>
      </c>
      <c r="W18" s="9">
        <v>23</v>
      </c>
      <c r="X18" s="9">
        <v>23</v>
      </c>
      <c r="Y18" s="9">
        <v>23</v>
      </c>
      <c r="Z18" s="9">
        <v>23</v>
      </c>
      <c r="AA18" s="9">
        <v>24</v>
      </c>
      <c r="AB18" s="9">
        <v>24</v>
      </c>
      <c r="AC18" s="9">
        <v>26</v>
      </c>
    </row>
    <row r="19" spans="1:29" ht="15.75" thickBot="1" x14ac:dyDescent="0.3">
      <c r="A19" s="12" t="s">
        <v>38</v>
      </c>
      <c r="B19" s="9">
        <v>4</v>
      </c>
      <c r="C19" s="9">
        <v>4</v>
      </c>
      <c r="D19" s="9">
        <v>4</v>
      </c>
      <c r="E19" s="9">
        <v>4</v>
      </c>
      <c r="F19" s="9">
        <v>4</v>
      </c>
      <c r="G19" s="9">
        <v>4</v>
      </c>
      <c r="H19" s="9">
        <v>5</v>
      </c>
      <c r="I19" s="9">
        <v>5</v>
      </c>
      <c r="J19" s="9">
        <v>5</v>
      </c>
      <c r="K19" s="9">
        <v>5</v>
      </c>
      <c r="L19" s="9">
        <v>5</v>
      </c>
      <c r="M19" s="9">
        <v>5</v>
      </c>
      <c r="N19" s="9">
        <v>5</v>
      </c>
      <c r="O19" s="9">
        <v>5</v>
      </c>
      <c r="P19" s="9">
        <v>5</v>
      </c>
      <c r="Q19" s="9">
        <v>5</v>
      </c>
      <c r="R19" s="9">
        <v>5</v>
      </c>
      <c r="S19" s="9">
        <v>5</v>
      </c>
      <c r="T19" s="9">
        <v>5</v>
      </c>
      <c r="U19" s="9">
        <v>5</v>
      </c>
      <c r="V19" s="9">
        <v>5</v>
      </c>
      <c r="W19" s="9">
        <v>5</v>
      </c>
      <c r="X19" s="9">
        <v>5</v>
      </c>
      <c r="Y19" s="9">
        <v>5</v>
      </c>
      <c r="Z19" s="9">
        <v>5</v>
      </c>
      <c r="AA19" s="9">
        <v>5</v>
      </c>
      <c r="AB19" s="9">
        <v>6</v>
      </c>
      <c r="AC19" s="9">
        <v>6</v>
      </c>
    </row>
    <row r="20" spans="1:29" ht="16.5" thickTop="1" thickBot="1" x14ac:dyDescent="0.3">
      <c r="A20" s="49" t="s">
        <v>39</v>
      </c>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row>
    <row r="21" spans="1:29" x14ac:dyDescent="0.25">
      <c r="A21" s="57" t="s">
        <v>36</v>
      </c>
      <c r="B21" s="5">
        <v>342</v>
      </c>
      <c r="C21" s="5">
        <v>360</v>
      </c>
      <c r="D21" s="5">
        <v>381</v>
      </c>
      <c r="E21" s="5">
        <v>399</v>
      </c>
      <c r="F21" s="5">
        <v>410</v>
      </c>
      <c r="G21" s="5">
        <v>429</v>
      </c>
      <c r="H21" s="5">
        <v>453</v>
      </c>
      <c r="I21" s="5">
        <v>488</v>
      </c>
      <c r="J21" s="5">
        <v>501</v>
      </c>
      <c r="K21" s="5">
        <v>501</v>
      </c>
      <c r="L21" s="5">
        <v>511</v>
      </c>
      <c r="M21" s="5">
        <v>527</v>
      </c>
      <c r="N21" s="5">
        <v>538</v>
      </c>
      <c r="O21" s="5">
        <v>581</v>
      </c>
      <c r="P21" s="9">
        <v>584</v>
      </c>
      <c r="Q21" s="9">
        <v>602</v>
      </c>
      <c r="R21" s="9">
        <v>614</v>
      </c>
      <c r="S21" s="9">
        <v>615</v>
      </c>
      <c r="T21" s="9">
        <v>621</v>
      </c>
      <c r="U21" s="9">
        <v>634</v>
      </c>
      <c r="V21" s="9">
        <v>634</v>
      </c>
      <c r="W21" s="9">
        <v>639</v>
      </c>
      <c r="X21" s="9">
        <v>658</v>
      </c>
      <c r="Y21" s="9">
        <v>706</v>
      </c>
      <c r="Z21" s="9">
        <v>720</v>
      </c>
      <c r="AA21" s="9">
        <v>736</v>
      </c>
      <c r="AB21" s="9">
        <v>762</v>
      </c>
      <c r="AC21" s="9">
        <v>823</v>
      </c>
    </row>
    <row r="22" spans="1:29" x14ac:dyDescent="0.25">
      <c r="A22" s="12" t="s">
        <v>3</v>
      </c>
      <c r="B22" s="9">
        <v>99</v>
      </c>
      <c r="C22" s="9">
        <v>108</v>
      </c>
      <c r="D22" s="9">
        <v>115</v>
      </c>
      <c r="E22" s="9">
        <v>121</v>
      </c>
      <c r="F22" s="9">
        <v>124</v>
      </c>
      <c r="G22" s="9">
        <v>135</v>
      </c>
      <c r="H22" s="9">
        <v>142</v>
      </c>
      <c r="I22" s="9">
        <v>162</v>
      </c>
      <c r="J22" s="9">
        <v>169</v>
      </c>
      <c r="K22" s="9">
        <v>170</v>
      </c>
      <c r="L22" s="9">
        <v>176</v>
      </c>
      <c r="M22" s="9">
        <v>182</v>
      </c>
      <c r="N22" s="9">
        <v>184</v>
      </c>
      <c r="O22" s="9">
        <v>183</v>
      </c>
      <c r="P22" s="34">
        <v>183</v>
      </c>
      <c r="Q22" s="34">
        <v>201</v>
      </c>
      <c r="R22" s="34">
        <v>205</v>
      </c>
      <c r="S22" s="34">
        <v>217</v>
      </c>
      <c r="T22" s="34">
        <v>232</v>
      </c>
      <c r="U22" s="34">
        <v>254</v>
      </c>
      <c r="V22" s="34">
        <v>260</v>
      </c>
      <c r="W22" s="34">
        <v>276</v>
      </c>
      <c r="X22" s="34">
        <v>288</v>
      </c>
      <c r="Y22" s="9">
        <v>318</v>
      </c>
      <c r="Z22" s="9">
        <v>320</v>
      </c>
      <c r="AA22" s="9">
        <v>339</v>
      </c>
      <c r="AB22" s="9">
        <v>354</v>
      </c>
      <c r="AC22" s="9">
        <v>395</v>
      </c>
    </row>
    <row r="23" spans="1:29" x14ac:dyDescent="0.25">
      <c r="A23" s="12" t="s">
        <v>37</v>
      </c>
      <c r="B23" s="9">
        <v>73</v>
      </c>
      <c r="C23" s="9">
        <v>78</v>
      </c>
      <c r="D23" s="9">
        <v>92</v>
      </c>
      <c r="E23" s="9">
        <v>111</v>
      </c>
      <c r="F23" s="9">
        <v>120</v>
      </c>
      <c r="G23" s="9">
        <v>134</v>
      </c>
      <c r="H23" s="9">
        <v>146</v>
      </c>
      <c r="I23" s="9">
        <v>176</v>
      </c>
      <c r="J23" s="9">
        <v>180</v>
      </c>
      <c r="K23" s="9">
        <v>180</v>
      </c>
      <c r="L23" s="9">
        <v>178</v>
      </c>
      <c r="M23" s="9">
        <v>191</v>
      </c>
      <c r="N23" s="9">
        <v>206</v>
      </c>
      <c r="O23" s="9">
        <v>217</v>
      </c>
      <c r="P23" s="9">
        <v>242</v>
      </c>
      <c r="Q23" s="9">
        <v>262</v>
      </c>
      <c r="R23" s="9">
        <v>271</v>
      </c>
      <c r="S23" s="9">
        <v>289</v>
      </c>
      <c r="T23" s="9">
        <v>304</v>
      </c>
      <c r="U23" s="9">
        <v>335</v>
      </c>
      <c r="V23" s="9">
        <v>337</v>
      </c>
      <c r="W23" s="9">
        <v>344</v>
      </c>
      <c r="X23" s="9">
        <v>360</v>
      </c>
      <c r="Y23" s="9">
        <v>414</v>
      </c>
      <c r="Z23" s="9">
        <v>429</v>
      </c>
      <c r="AA23" s="9">
        <v>454</v>
      </c>
      <c r="AB23" s="9">
        <v>475</v>
      </c>
      <c r="AC23" s="9">
        <v>525</v>
      </c>
    </row>
    <row r="24" spans="1:29" ht="15.75" thickBot="1" x14ac:dyDescent="0.3">
      <c r="A24" s="60" t="s">
        <v>40</v>
      </c>
      <c r="B24" s="10">
        <v>3</v>
      </c>
      <c r="C24" s="10">
        <v>3</v>
      </c>
      <c r="D24" s="10">
        <v>4</v>
      </c>
      <c r="E24" s="10">
        <v>6</v>
      </c>
      <c r="F24" s="10">
        <v>6</v>
      </c>
      <c r="G24" s="10">
        <v>6</v>
      </c>
      <c r="H24" s="10">
        <v>7</v>
      </c>
      <c r="I24" s="10">
        <v>8</v>
      </c>
      <c r="J24" s="10">
        <v>10</v>
      </c>
      <c r="K24" s="10">
        <v>10</v>
      </c>
      <c r="L24" s="10">
        <v>11</v>
      </c>
      <c r="M24" s="10">
        <v>11</v>
      </c>
      <c r="N24" s="10">
        <v>11</v>
      </c>
      <c r="O24" s="10">
        <v>11</v>
      </c>
      <c r="P24" s="10">
        <v>11</v>
      </c>
      <c r="Q24" s="10">
        <v>12</v>
      </c>
      <c r="R24" s="10">
        <v>12</v>
      </c>
      <c r="S24" s="10">
        <v>13</v>
      </c>
      <c r="T24" s="10">
        <v>12</v>
      </c>
      <c r="U24" s="10">
        <v>13</v>
      </c>
      <c r="V24" s="10">
        <v>13</v>
      </c>
      <c r="W24" s="10">
        <v>15</v>
      </c>
      <c r="X24" s="10">
        <v>17</v>
      </c>
      <c r="Y24" s="10">
        <v>21</v>
      </c>
      <c r="Z24" s="10">
        <v>23</v>
      </c>
      <c r="AA24" s="10">
        <v>24</v>
      </c>
      <c r="AB24" s="10">
        <v>26</v>
      </c>
      <c r="AC24" s="10">
        <v>135</v>
      </c>
    </row>
    <row r="25" spans="1:29" ht="16.5" thickTop="1" thickBot="1" x14ac:dyDescent="0.3">
      <c r="A25" s="113"/>
      <c r="B25" s="11"/>
      <c r="C25" s="11"/>
      <c r="D25" s="11"/>
      <c r="E25" s="9"/>
      <c r="F25" s="9"/>
      <c r="G25" s="9"/>
      <c r="H25" s="9"/>
      <c r="I25" s="9"/>
      <c r="J25" s="9"/>
      <c r="K25" s="9"/>
      <c r="L25" s="9"/>
      <c r="M25" s="9"/>
      <c r="N25" s="9"/>
      <c r="O25" s="9"/>
      <c r="P25" s="9"/>
      <c r="Q25" s="9"/>
      <c r="R25" s="9"/>
      <c r="S25" s="9"/>
      <c r="T25" s="9"/>
      <c r="U25" s="9"/>
      <c r="V25" s="9"/>
      <c r="W25" s="9"/>
      <c r="X25" s="9"/>
      <c r="Y25" s="9"/>
      <c r="Z25" s="9"/>
      <c r="AA25" s="9"/>
      <c r="AB25" s="9"/>
      <c r="AC25" s="9"/>
    </row>
    <row r="26" spans="1:29" ht="15.75" thickTop="1" x14ac:dyDescent="0.25">
      <c r="A26" s="12"/>
      <c r="B26" s="11"/>
      <c r="C26" s="11"/>
      <c r="D26" s="11"/>
      <c r="E26" s="11"/>
      <c r="F26" s="11"/>
      <c r="G26" s="11"/>
      <c r="H26" s="11"/>
      <c r="I26" s="11"/>
      <c r="J26" s="11"/>
      <c r="K26" s="11"/>
      <c r="L26" s="11"/>
      <c r="M26" s="11"/>
      <c r="N26" s="11"/>
      <c r="O26" s="11"/>
      <c r="P26" s="121"/>
      <c r="Q26" s="121"/>
      <c r="R26" s="121"/>
      <c r="S26" s="121"/>
      <c r="T26" s="121"/>
      <c r="U26" s="121"/>
      <c r="V26" s="121"/>
      <c r="W26" s="121"/>
      <c r="X26" s="121"/>
      <c r="Y26" s="121"/>
      <c r="Z26" s="121"/>
      <c r="AA26" s="121"/>
      <c r="AB26" s="121"/>
      <c r="AC26" s="121"/>
    </row>
    <row r="27" spans="1:29" s="19" customFormat="1" ht="24.75" customHeight="1" thickBot="1" x14ac:dyDescent="0.3">
      <c r="A27" s="45" t="s">
        <v>41</v>
      </c>
      <c r="B27" s="18" t="s">
        <v>10</v>
      </c>
      <c r="C27" s="18" t="s">
        <v>11</v>
      </c>
      <c r="D27" s="18" t="s">
        <v>12</v>
      </c>
      <c r="E27" s="18" t="s">
        <v>13</v>
      </c>
      <c r="F27" s="18" t="s">
        <v>14</v>
      </c>
      <c r="G27" s="18" t="s">
        <v>15</v>
      </c>
      <c r="H27" s="18" t="s">
        <v>16</v>
      </c>
      <c r="I27" s="18" t="s">
        <v>17</v>
      </c>
      <c r="J27" s="18" t="s">
        <v>18</v>
      </c>
      <c r="K27" s="18" t="s">
        <v>19</v>
      </c>
      <c r="L27" s="18" t="s">
        <v>20</v>
      </c>
      <c r="M27" s="18" t="s">
        <v>21</v>
      </c>
      <c r="N27" s="18" t="s">
        <v>22</v>
      </c>
      <c r="O27" s="18" t="s">
        <v>23</v>
      </c>
      <c r="P27" s="18" t="s">
        <v>24</v>
      </c>
      <c r="Q27" s="18" t="s">
        <v>25</v>
      </c>
      <c r="R27" s="18" t="s">
        <v>26</v>
      </c>
      <c r="S27" s="18" t="s">
        <v>27</v>
      </c>
      <c r="T27" s="18" t="str">
        <f t="shared" ref="T27:U27" si="0">T1</f>
        <v>3Q22</v>
      </c>
      <c r="U27" s="18" t="str">
        <f t="shared" si="0"/>
        <v>4Q22</v>
      </c>
      <c r="V27" s="18" t="s">
        <v>30</v>
      </c>
      <c r="W27" s="18" t="s">
        <v>155</v>
      </c>
      <c r="X27" s="18" t="s">
        <v>161</v>
      </c>
      <c r="Y27" s="18" t="s">
        <v>164</v>
      </c>
      <c r="Z27" s="18" t="str">
        <f>Z1</f>
        <v>1Q24</v>
      </c>
      <c r="AA27" s="18" t="str">
        <f>AA1</f>
        <v>2Q24</v>
      </c>
      <c r="AB27" s="18" t="s">
        <v>195</v>
      </c>
      <c r="AC27" s="18" t="s">
        <v>196</v>
      </c>
    </row>
    <row r="28" spans="1:29" ht="16.5" thickTop="1" thickBot="1" x14ac:dyDescent="0.3">
      <c r="A28" s="55" t="s">
        <v>0</v>
      </c>
      <c r="B28" s="3">
        <v>1684.8110000000001</v>
      </c>
      <c r="C28" s="3">
        <v>1771.5029999999999</v>
      </c>
      <c r="D28" s="3">
        <v>1974.5389999999998</v>
      </c>
      <c r="E28" s="3">
        <v>2019.4809999999998</v>
      </c>
      <c r="F28" s="3">
        <v>2167.587</v>
      </c>
      <c r="G28" s="3">
        <v>2305.8350000000005</v>
      </c>
      <c r="H28" s="3">
        <v>2519.7980000000002</v>
      </c>
      <c r="I28" s="3">
        <v>2671.8710000000001</v>
      </c>
      <c r="J28" s="3">
        <v>2820.0129999999999</v>
      </c>
      <c r="K28" s="3">
        <v>2697.1660000000002</v>
      </c>
      <c r="L28" s="3">
        <v>2817.982</v>
      </c>
      <c r="M28" s="3">
        <v>2591.5750000000003</v>
      </c>
      <c r="N28" s="3">
        <v>2380.7259999999997</v>
      </c>
      <c r="O28" s="3">
        <v>2380.8950000000004</v>
      </c>
      <c r="P28" s="3">
        <v>2763.2939999999999</v>
      </c>
      <c r="Q28" s="3">
        <v>3006.9969999999998</v>
      </c>
      <c r="R28" s="3">
        <v>3279.3509999999997</v>
      </c>
      <c r="S28" s="3">
        <v>3438</v>
      </c>
      <c r="T28" s="3">
        <v>3728.2539999999999</v>
      </c>
      <c r="U28" s="3">
        <v>3800.7519999999995</v>
      </c>
      <c r="V28" s="3">
        <v>4188.049</v>
      </c>
      <c r="W28" s="3">
        <v>4271.3540000000003</v>
      </c>
      <c r="X28" s="3">
        <v>4403.9439999999995</v>
      </c>
      <c r="Y28" s="3">
        <v>4455.7780000000002</v>
      </c>
      <c r="Z28" s="3">
        <v>4856.4080000000004</v>
      </c>
      <c r="AA28" s="3">
        <v>4948.8739999999998</v>
      </c>
      <c r="AB28" s="3">
        <v>5156.2490000000007</v>
      </c>
      <c r="AC28" s="3">
        <v>5214.302999999999</v>
      </c>
    </row>
    <row r="29" spans="1:29" ht="16.5" thickTop="1" thickBot="1" x14ac:dyDescent="0.3">
      <c r="A29" s="55" t="s">
        <v>31</v>
      </c>
      <c r="B29" s="3">
        <v>1684.8110000000001</v>
      </c>
      <c r="C29" s="3">
        <v>1771.5029999999999</v>
      </c>
      <c r="D29" s="3">
        <v>1974.5389999999998</v>
      </c>
      <c r="E29" s="3">
        <v>2019.4809999999998</v>
      </c>
      <c r="F29" s="3">
        <v>2167.587</v>
      </c>
      <c r="G29" s="3">
        <v>2305.8350000000005</v>
      </c>
      <c r="H29" s="3">
        <v>2519.7980000000002</v>
      </c>
      <c r="I29" s="3">
        <v>2669.81</v>
      </c>
      <c r="J29" s="3">
        <v>2816.8020000000001</v>
      </c>
      <c r="K29" s="3">
        <v>2694.1930000000002</v>
      </c>
      <c r="L29" s="3">
        <v>2496.442</v>
      </c>
      <c r="M29" s="3">
        <v>2208.9800000000005</v>
      </c>
      <c r="N29" s="3">
        <v>1943.3849999999998</v>
      </c>
      <c r="O29" s="3">
        <v>1941.7930000000001</v>
      </c>
      <c r="P29" s="3">
        <v>2332.3109999999997</v>
      </c>
      <c r="Q29" s="3">
        <v>2573.1179999999999</v>
      </c>
      <c r="R29" s="3">
        <v>2878.6949999999997</v>
      </c>
      <c r="S29" s="3">
        <v>3068.723</v>
      </c>
      <c r="T29" s="3">
        <v>3377.415</v>
      </c>
      <c r="U29" s="3">
        <v>3457.0390000000002</v>
      </c>
      <c r="V29" s="3">
        <v>3856.4939999999997</v>
      </c>
      <c r="W29" s="3">
        <v>3953.4989999999998</v>
      </c>
      <c r="X29" s="3">
        <v>4087.3609999999999</v>
      </c>
      <c r="Y29" s="3">
        <v>4140.1260000000002</v>
      </c>
      <c r="Z29" s="3">
        <v>4535.616</v>
      </c>
      <c r="AA29" s="3">
        <v>4624.2669999999998</v>
      </c>
      <c r="AB29" s="3">
        <v>4826.0120000000006</v>
      </c>
      <c r="AC29" s="3">
        <v>4839.2889999999989</v>
      </c>
    </row>
    <row r="30" spans="1:29" ht="16.5" thickTop="1" thickBot="1" x14ac:dyDescent="0.3">
      <c r="A30" s="56" t="s">
        <v>32</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row>
    <row r="31" spans="1:29" x14ac:dyDescent="0.25">
      <c r="A31" s="61" t="s">
        <v>33</v>
      </c>
      <c r="B31" s="14">
        <v>1344.2230000000002</v>
      </c>
      <c r="C31" s="14">
        <v>1414.0550000000003</v>
      </c>
      <c r="D31" s="14">
        <v>1572.4589999999998</v>
      </c>
      <c r="E31" s="14">
        <v>1607.3779999999999</v>
      </c>
      <c r="F31" s="14">
        <v>1721.7869999999998</v>
      </c>
      <c r="G31" s="14">
        <v>1820.41</v>
      </c>
      <c r="H31" s="14">
        <v>1978.6250000000002</v>
      </c>
      <c r="I31" s="14">
        <v>2084.0249999999996</v>
      </c>
      <c r="J31" s="14">
        <v>2217.654</v>
      </c>
      <c r="K31" s="14">
        <v>2131.9270000000001</v>
      </c>
      <c r="L31" s="14">
        <v>1958.5140000000004</v>
      </c>
      <c r="M31" s="14">
        <v>1719.0159999999998</v>
      </c>
      <c r="N31" s="14">
        <v>1469.7019999999995</v>
      </c>
      <c r="O31" s="14">
        <v>1465.037</v>
      </c>
      <c r="P31" s="14">
        <v>1785.1469999999999</v>
      </c>
      <c r="Q31" s="14">
        <v>1988.654</v>
      </c>
      <c r="R31" s="14">
        <v>2257.9839999999999</v>
      </c>
      <c r="S31" s="13">
        <v>2404.2359999999999</v>
      </c>
      <c r="T31" s="13">
        <v>2642.1529999999998</v>
      </c>
      <c r="U31" s="13">
        <v>2705.4430000000002</v>
      </c>
      <c r="V31" s="13">
        <v>3025.58</v>
      </c>
      <c r="W31" s="13">
        <v>3102.6610000000001</v>
      </c>
      <c r="X31" s="13">
        <v>3207.85</v>
      </c>
      <c r="Y31" s="13">
        <v>3266.6469999999999</v>
      </c>
      <c r="Z31" s="13">
        <v>3594.1419999999998</v>
      </c>
      <c r="AA31" s="13">
        <v>3657.5429999999997</v>
      </c>
      <c r="AB31" s="13">
        <v>3833.0630000000001</v>
      </c>
      <c r="AC31" s="13">
        <v>3893.9839999999995</v>
      </c>
    </row>
    <row r="32" spans="1:29" ht="15.75" thickBot="1" x14ac:dyDescent="0.3">
      <c r="A32" s="114" t="s">
        <v>34</v>
      </c>
      <c r="B32" s="13">
        <v>340.58799999999997</v>
      </c>
      <c r="C32" s="13">
        <v>357.44799999999998</v>
      </c>
      <c r="D32" s="13">
        <v>402.08</v>
      </c>
      <c r="E32" s="13">
        <v>412.10299999999995</v>
      </c>
      <c r="F32" s="13">
        <v>445.79999999999995</v>
      </c>
      <c r="G32" s="13">
        <v>485.42500000000001</v>
      </c>
      <c r="H32" s="13">
        <v>541.17300000000012</v>
      </c>
      <c r="I32" s="13">
        <v>585.78500000000008</v>
      </c>
      <c r="J32" s="13">
        <v>599.14800000000002</v>
      </c>
      <c r="K32" s="13">
        <v>562.26599999999996</v>
      </c>
      <c r="L32" s="13">
        <v>537.928</v>
      </c>
      <c r="M32" s="13">
        <v>489.96400000000006</v>
      </c>
      <c r="N32" s="13">
        <v>473.68299999999999</v>
      </c>
      <c r="O32" s="13">
        <v>476.75600000000003</v>
      </c>
      <c r="P32" s="13">
        <v>547.16399999999999</v>
      </c>
      <c r="Q32" s="13">
        <v>584.46400000000006</v>
      </c>
      <c r="R32" s="13">
        <v>620.71100000000001</v>
      </c>
      <c r="S32" s="13">
        <v>664.48699999999997</v>
      </c>
      <c r="T32" s="13">
        <v>735.26199999999994</v>
      </c>
      <c r="U32" s="13">
        <v>751.596</v>
      </c>
      <c r="V32" s="13">
        <v>830.91399999999999</v>
      </c>
      <c r="W32" s="13">
        <v>850.83799999999997</v>
      </c>
      <c r="X32" s="13">
        <v>879.51099999999997</v>
      </c>
      <c r="Y32" s="13">
        <v>873.47900000000004</v>
      </c>
      <c r="Z32" s="13">
        <v>941.47399999999993</v>
      </c>
      <c r="AA32" s="13">
        <v>966.72400000000005</v>
      </c>
      <c r="AB32" s="13">
        <v>992.94900000000007</v>
      </c>
      <c r="AC32" s="13">
        <v>945.30499999999984</v>
      </c>
    </row>
    <row r="33" spans="1:29" ht="16.5" thickTop="1" thickBot="1" x14ac:dyDescent="0.3">
      <c r="A33" s="49" t="s">
        <v>35</v>
      </c>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row>
    <row r="34" spans="1:29" s="2" customFormat="1" ht="15.75" thickBot="1" x14ac:dyDescent="0.3">
      <c r="A34" s="58" t="s">
        <v>1</v>
      </c>
      <c r="B34" s="33">
        <v>1624.0410000000002</v>
      </c>
      <c r="C34" s="33">
        <v>1711.7429999999999</v>
      </c>
      <c r="D34" s="33">
        <v>1914.4229999999998</v>
      </c>
      <c r="E34" s="33">
        <v>1960.0919999999999</v>
      </c>
      <c r="F34" s="33">
        <v>2107.1410000000001</v>
      </c>
      <c r="G34" s="33">
        <v>2246.1650000000004</v>
      </c>
      <c r="H34" s="33">
        <v>2459.518</v>
      </c>
      <c r="I34" s="33">
        <v>2608.4749999999999</v>
      </c>
      <c r="J34" s="33">
        <v>2756.7910000000002</v>
      </c>
      <c r="K34" s="33">
        <v>2636.779</v>
      </c>
      <c r="L34" s="33">
        <v>2445.848</v>
      </c>
      <c r="M34" s="33">
        <v>2165.0389999999998</v>
      </c>
      <c r="N34" s="33">
        <v>1901.87</v>
      </c>
      <c r="O34" s="33">
        <v>1901.009</v>
      </c>
      <c r="P34" s="33">
        <v>2291.0239999999999</v>
      </c>
      <c r="Q34" s="33">
        <v>2529.183</v>
      </c>
      <c r="R34" s="33">
        <v>2833.8339999999998</v>
      </c>
      <c r="S34" s="33">
        <v>3024.2939999999999</v>
      </c>
      <c r="T34" s="33">
        <v>3328.99</v>
      </c>
      <c r="U34" s="33">
        <v>3406.607</v>
      </c>
      <c r="V34" s="33">
        <v>3804.6229999999996</v>
      </c>
      <c r="W34" s="33">
        <v>3901.413</v>
      </c>
      <c r="X34" s="33">
        <v>4034.6229999999996</v>
      </c>
      <c r="Y34" s="33">
        <v>4088.8890000000001</v>
      </c>
      <c r="Z34" s="33">
        <v>4482.4430000000002</v>
      </c>
      <c r="AA34" s="33">
        <v>4571.259</v>
      </c>
      <c r="AB34" s="33">
        <v>4772.482</v>
      </c>
      <c r="AC34" s="33">
        <v>4786.3189999999995</v>
      </c>
    </row>
    <row r="35" spans="1:29" ht="15.75" thickBot="1" x14ac:dyDescent="0.3">
      <c r="A35" s="62" t="s">
        <v>33</v>
      </c>
      <c r="B35" s="15">
        <v>1289.3820000000001</v>
      </c>
      <c r="C35" s="15">
        <v>1360.2149999999999</v>
      </c>
      <c r="D35" s="15">
        <v>1518.2789999999998</v>
      </c>
      <c r="E35" s="15">
        <v>1553.8689999999999</v>
      </c>
      <c r="F35" s="15">
        <v>1667.508</v>
      </c>
      <c r="G35" s="15">
        <v>1766.8900000000003</v>
      </c>
      <c r="H35" s="15">
        <v>1925.066</v>
      </c>
      <c r="I35" s="15">
        <v>2029.8849999999998</v>
      </c>
      <c r="J35" s="15">
        <v>2164.8789999999999</v>
      </c>
      <c r="K35" s="15">
        <v>2081.5590000000002</v>
      </c>
      <c r="L35" s="15">
        <v>1914.7450000000001</v>
      </c>
      <c r="M35" s="15">
        <v>1681.4099999999996</v>
      </c>
      <c r="N35" s="15">
        <v>1434.1249999999998</v>
      </c>
      <c r="O35" s="15">
        <v>1430.2139999999999</v>
      </c>
      <c r="P35" s="15">
        <v>1750.1659999999999</v>
      </c>
      <c r="Q35" s="15">
        <v>1951.326</v>
      </c>
      <c r="R35" s="15">
        <v>2219.9549999999999</v>
      </c>
      <c r="S35" s="15">
        <v>2366.9809999999998</v>
      </c>
      <c r="T35" s="15">
        <v>2601.4119999999998</v>
      </c>
      <c r="U35" s="15">
        <v>2663.03</v>
      </c>
      <c r="V35" s="15">
        <v>2982.1769999999997</v>
      </c>
      <c r="W35" s="15">
        <v>3059.192</v>
      </c>
      <c r="X35" s="15">
        <v>3163.9889999999996</v>
      </c>
      <c r="Y35" s="15">
        <v>3224.0329999999999</v>
      </c>
      <c r="Z35" s="15">
        <v>3550.0129999999999</v>
      </c>
      <c r="AA35" s="15">
        <v>3613.3959999999997</v>
      </c>
      <c r="AB35" s="15">
        <v>3788.9259999999999</v>
      </c>
      <c r="AC35" s="15">
        <v>3850.5249999999996</v>
      </c>
    </row>
    <row r="36" spans="1:29" x14ac:dyDescent="0.25">
      <c r="A36" s="63" t="s">
        <v>36</v>
      </c>
      <c r="B36" s="14">
        <v>801.21400000000017</v>
      </c>
      <c r="C36" s="14">
        <v>810.02199999999993</v>
      </c>
      <c r="D36" s="14">
        <v>870.84199999999987</v>
      </c>
      <c r="E36" s="14">
        <v>892.92699999999991</v>
      </c>
      <c r="F36" s="14">
        <v>937.36400000000003</v>
      </c>
      <c r="G36" s="14">
        <v>951.3610000000001</v>
      </c>
      <c r="H36" s="14">
        <v>1031.172</v>
      </c>
      <c r="I36" s="14">
        <v>1120.4549999999999</v>
      </c>
      <c r="J36" s="14">
        <v>1129.0050000000001</v>
      </c>
      <c r="K36" s="14">
        <v>1084.922</v>
      </c>
      <c r="L36" s="14">
        <v>974.43500000000017</v>
      </c>
      <c r="M36" s="14">
        <v>888.35399999999993</v>
      </c>
      <c r="N36" s="14">
        <v>758.81499999999983</v>
      </c>
      <c r="O36" s="14">
        <v>693.024</v>
      </c>
      <c r="P36" s="14">
        <v>863.64300000000003</v>
      </c>
      <c r="Q36" s="14">
        <v>956.44500000000005</v>
      </c>
      <c r="R36" s="14">
        <v>1024.673</v>
      </c>
      <c r="S36" s="13">
        <v>1039.2429999999999</v>
      </c>
      <c r="T36" s="13">
        <v>1140.2370000000001</v>
      </c>
      <c r="U36" s="13">
        <v>1165.1759999999999</v>
      </c>
      <c r="V36" s="13">
        <v>1307.07</v>
      </c>
      <c r="W36" s="13">
        <v>1276.6379999999999</v>
      </c>
      <c r="X36" s="13">
        <v>1316.02</v>
      </c>
      <c r="Y36" s="13">
        <v>1353.329</v>
      </c>
      <c r="Z36" s="13">
        <v>1524.9659999999999</v>
      </c>
      <c r="AA36" s="13">
        <v>1514.953</v>
      </c>
      <c r="AB36" s="13">
        <v>1558.6569999999999</v>
      </c>
      <c r="AC36" s="13">
        <v>1560.0309999999999</v>
      </c>
    </row>
    <row r="37" spans="1:29" x14ac:dyDescent="0.25">
      <c r="A37" s="115" t="s">
        <v>3</v>
      </c>
      <c r="B37" s="13">
        <v>293.65499999999997</v>
      </c>
      <c r="C37" s="13">
        <v>346.90199999999999</v>
      </c>
      <c r="D37" s="13">
        <v>386.06900000000002</v>
      </c>
      <c r="E37" s="13">
        <v>376.18</v>
      </c>
      <c r="F37" s="13">
        <v>393.17399999999998</v>
      </c>
      <c r="G37" s="13">
        <v>448.43900000000002</v>
      </c>
      <c r="H37" s="13">
        <v>475.721</v>
      </c>
      <c r="I37" s="13">
        <v>467.303</v>
      </c>
      <c r="J37" s="13">
        <v>519.63800000000003</v>
      </c>
      <c r="K37" s="13">
        <v>502.16900000000004</v>
      </c>
      <c r="L37" s="13">
        <v>462.51099999999997</v>
      </c>
      <c r="M37" s="13">
        <v>367.98199999999997</v>
      </c>
      <c r="N37" s="13">
        <v>282.654</v>
      </c>
      <c r="O37" s="13">
        <v>333.21800000000002</v>
      </c>
      <c r="P37" s="13">
        <v>374.03</v>
      </c>
      <c r="Q37" s="13">
        <v>422.47399999999999</v>
      </c>
      <c r="R37" s="13">
        <v>547.86</v>
      </c>
      <c r="S37" s="13">
        <v>605.80899999999997</v>
      </c>
      <c r="T37" s="13">
        <v>652.33399999999995</v>
      </c>
      <c r="U37" s="13">
        <v>654.76599999999996</v>
      </c>
      <c r="V37" s="13">
        <v>743.20399999999995</v>
      </c>
      <c r="W37" s="13">
        <v>837.09799999999996</v>
      </c>
      <c r="X37" s="13">
        <v>860.05499999999995</v>
      </c>
      <c r="Y37" s="13">
        <v>850.82</v>
      </c>
      <c r="Z37" s="13">
        <v>903.12199999999996</v>
      </c>
      <c r="AA37" s="13">
        <v>952.67600000000004</v>
      </c>
      <c r="AB37" s="13">
        <v>975.76499999999999</v>
      </c>
      <c r="AC37" s="13">
        <v>948.95299999999997</v>
      </c>
    </row>
    <row r="38" spans="1:29" ht="15.75" thickBot="1" x14ac:dyDescent="0.3">
      <c r="A38" s="12" t="s">
        <v>37</v>
      </c>
      <c r="B38" s="13">
        <v>194.51299999999998</v>
      </c>
      <c r="C38" s="13">
        <v>203.291</v>
      </c>
      <c r="D38" s="13">
        <v>261.36799999999999</v>
      </c>
      <c r="E38" s="13">
        <v>284.762</v>
      </c>
      <c r="F38" s="13">
        <v>336.97</v>
      </c>
      <c r="G38" s="13">
        <v>367.09000000000003</v>
      </c>
      <c r="H38" s="13">
        <v>418.173</v>
      </c>
      <c r="I38" s="13">
        <v>442.12699999999995</v>
      </c>
      <c r="J38" s="13">
        <v>516.23599999999999</v>
      </c>
      <c r="K38" s="13">
        <v>494.46800000000007</v>
      </c>
      <c r="L38" s="13">
        <v>477.79900000000004</v>
      </c>
      <c r="M38" s="13">
        <v>425.07400000000001</v>
      </c>
      <c r="N38" s="13">
        <v>392.65600000000001</v>
      </c>
      <c r="O38" s="13">
        <v>403.97199999999998</v>
      </c>
      <c r="P38" s="13">
        <v>512.49299999999994</v>
      </c>
      <c r="Q38" s="13">
        <v>572.40700000000004</v>
      </c>
      <c r="R38" s="13">
        <v>647.42200000000003</v>
      </c>
      <c r="S38" s="13">
        <v>721.92900000000009</v>
      </c>
      <c r="T38" s="13">
        <v>808.84100000000001</v>
      </c>
      <c r="U38" s="13">
        <v>843.08800000000008</v>
      </c>
      <c r="V38" s="13">
        <v>931.90300000000002</v>
      </c>
      <c r="W38" s="13">
        <v>945.4559999999999</v>
      </c>
      <c r="X38" s="13">
        <v>987.91399999999999</v>
      </c>
      <c r="Y38" s="13">
        <v>1019.8839999999999</v>
      </c>
      <c r="Z38" s="13">
        <v>1121.925</v>
      </c>
      <c r="AA38" s="13">
        <v>1145.7669999999998</v>
      </c>
      <c r="AB38" s="13">
        <v>1254.5039999999999</v>
      </c>
      <c r="AC38" s="13">
        <v>1341.5409999999999</v>
      </c>
    </row>
    <row r="39" spans="1:29" ht="15.75" thickBot="1" x14ac:dyDescent="0.3">
      <c r="A39" s="62" t="s">
        <v>38</v>
      </c>
      <c r="B39" s="15">
        <v>334.65899999999999</v>
      </c>
      <c r="C39" s="15">
        <v>351.52799999999996</v>
      </c>
      <c r="D39" s="15">
        <v>396.14399999999995</v>
      </c>
      <c r="E39" s="15">
        <v>406.22300000000001</v>
      </c>
      <c r="F39" s="15">
        <v>439.63299999999998</v>
      </c>
      <c r="G39" s="15">
        <v>479.27499999999998</v>
      </c>
      <c r="H39" s="15">
        <v>534.452</v>
      </c>
      <c r="I39" s="15">
        <v>578.59</v>
      </c>
      <c r="J39" s="15">
        <v>591.91200000000003</v>
      </c>
      <c r="K39" s="15">
        <v>555.21999999999991</v>
      </c>
      <c r="L39" s="15">
        <v>531.10299999999995</v>
      </c>
      <c r="M39" s="15">
        <v>483.62900000000002</v>
      </c>
      <c r="N39" s="15">
        <v>467.745</v>
      </c>
      <c r="O39" s="15">
        <v>470.79500000000007</v>
      </c>
      <c r="P39" s="15">
        <v>540.85799999999995</v>
      </c>
      <c r="Q39" s="15">
        <v>577.85699999999997</v>
      </c>
      <c r="R39" s="15">
        <v>613.87900000000002</v>
      </c>
      <c r="S39" s="15">
        <v>657.3130000000001</v>
      </c>
      <c r="T39" s="15">
        <v>727.57799999999997</v>
      </c>
      <c r="U39" s="15">
        <v>743.577</v>
      </c>
      <c r="V39" s="15">
        <v>822.44600000000003</v>
      </c>
      <c r="W39" s="15">
        <v>842.221</v>
      </c>
      <c r="X39" s="15">
        <v>870.63400000000001</v>
      </c>
      <c r="Y39" s="15">
        <v>864.85599999999999</v>
      </c>
      <c r="Z39" s="15">
        <v>932.43</v>
      </c>
      <c r="AA39" s="15">
        <v>957.86300000000006</v>
      </c>
      <c r="AB39" s="15">
        <v>983.55600000000004</v>
      </c>
      <c r="AC39" s="15">
        <v>935.79399999999987</v>
      </c>
    </row>
    <row r="40" spans="1:29" s="2" customFormat="1" ht="15.75" thickBot="1" x14ac:dyDescent="0.3">
      <c r="A40" s="58" t="s">
        <v>167</v>
      </c>
      <c r="B40" s="33">
        <v>60.77</v>
      </c>
      <c r="C40" s="33">
        <v>59.76</v>
      </c>
      <c r="D40" s="33">
        <v>60.116</v>
      </c>
      <c r="E40" s="33">
        <v>59.389000000000003</v>
      </c>
      <c r="F40" s="33">
        <v>60.445999999999998</v>
      </c>
      <c r="G40" s="33">
        <v>59.669999999999995</v>
      </c>
      <c r="H40" s="33">
        <v>60.28</v>
      </c>
      <c r="I40" s="33">
        <v>61.335000000000001</v>
      </c>
      <c r="J40" s="33">
        <v>60.011000000000003</v>
      </c>
      <c r="K40" s="33">
        <v>57.414000000000001</v>
      </c>
      <c r="L40" s="33">
        <v>50.593999999999994</v>
      </c>
      <c r="M40" s="33">
        <v>43.941000000000003</v>
      </c>
      <c r="N40" s="33">
        <v>41.515000000000001</v>
      </c>
      <c r="O40" s="33">
        <v>40.783999999999999</v>
      </c>
      <c r="P40" s="33">
        <v>41.286999999999992</v>
      </c>
      <c r="Q40" s="33">
        <v>43.935000000000002</v>
      </c>
      <c r="R40" s="33">
        <v>44.860999999999997</v>
      </c>
      <c r="S40" s="33">
        <v>44.429000000000002</v>
      </c>
      <c r="T40" s="33">
        <v>48.424999999999997</v>
      </c>
      <c r="U40" s="33">
        <v>50.431999999999995</v>
      </c>
      <c r="V40" s="33">
        <v>51.870999999999995</v>
      </c>
      <c r="W40" s="33">
        <v>52.085999999999999</v>
      </c>
      <c r="X40" s="33">
        <v>52.738</v>
      </c>
      <c r="Y40" s="33">
        <v>51.236999999999995</v>
      </c>
      <c r="Z40" s="33">
        <v>53.173000000000002</v>
      </c>
      <c r="AA40" s="33">
        <v>53.007999999999996</v>
      </c>
      <c r="AB40" s="33">
        <v>53.53</v>
      </c>
      <c r="AC40" s="33">
        <v>52.97</v>
      </c>
    </row>
    <row r="41" spans="1:29" ht="16.5" thickTop="1" thickBot="1" x14ac:dyDescent="0.3">
      <c r="A41" s="49" t="s">
        <v>39</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row>
    <row r="42" spans="1:29" x14ac:dyDescent="0.25">
      <c r="A42" s="63" t="s">
        <v>36</v>
      </c>
      <c r="B42" s="14">
        <v>1143.3050000000003</v>
      </c>
      <c r="C42" s="14">
        <v>1166.316</v>
      </c>
      <c r="D42" s="14">
        <v>1270.6099999999999</v>
      </c>
      <c r="E42" s="14">
        <v>1299.982</v>
      </c>
      <c r="F42" s="14">
        <v>1363.2940000000001</v>
      </c>
      <c r="G42" s="14">
        <v>1391.5690000000002</v>
      </c>
      <c r="H42" s="14">
        <v>1502.817</v>
      </c>
      <c r="I42" s="14">
        <v>1627.6759999999999</v>
      </c>
      <c r="J42" s="14">
        <v>1646.4030000000002</v>
      </c>
      <c r="K42" s="14">
        <v>1571.9360000000001</v>
      </c>
      <c r="L42" s="14">
        <v>1436.8440000000001</v>
      </c>
      <c r="M42" s="14">
        <v>1316.5989999999999</v>
      </c>
      <c r="N42" s="14">
        <v>1165.9670000000001</v>
      </c>
      <c r="O42" s="14">
        <v>1083.2170000000001</v>
      </c>
      <c r="P42" s="14">
        <v>1284.6579999999999</v>
      </c>
      <c r="Q42" s="14">
        <v>1406.6319999999998</v>
      </c>
      <c r="R42" s="14">
        <v>1500.45</v>
      </c>
      <c r="S42" s="14">
        <v>1525.9739999999999</v>
      </c>
      <c r="T42" s="14">
        <v>1681.7190000000001</v>
      </c>
      <c r="U42" s="14">
        <v>1719.8330000000001</v>
      </c>
      <c r="V42" s="14">
        <v>1920.52</v>
      </c>
      <c r="W42" s="14">
        <v>1881.6669999999999</v>
      </c>
      <c r="X42" s="14">
        <v>1929.4760000000001</v>
      </c>
      <c r="Y42" s="14">
        <v>1951.886</v>
      </c>
      <c r="Z42" s="14">
        <v>2162.9969999999998</v>
      </c>
      <c r="AA42" s="14">
        <v>2136.665</v>
      </c>
      <c r="AB42" s="14">
        <v>2189.4459999999999</v>
      </c>
      <c r="AC42" s="14">
        <v>2190.3000000000002</v>
      </c>
    </row>
    <row r="43" spans="1:29" x14ac:dyDescent="0.25">
      <c r="A43" s="115" t="s">
        <v>3</v>
      </c>
      <c r="B43" s="13">
        <v>293.65499999999997</v>
      </c>
      <c r="C43" s="13">
        <v>346.90199999999999</v>
      </c>
      <c r="D43" s="13">
        <v>386.06900000000002</v>
      </c>
      <c r="E43" s="13">
        <v>378.11799999999999</v>
      </c>
      <c r="F43" s="13">
        <v>398.60199999999998</v>
      </c>
      <c r="G43" s="13">
        <v>460.214</v>
      </c>
      <c r="H43" s="13">
        <v>491.18200000000002</v>
      </c>
      <c r="I43" s="13">
        <v>490.32600000000002</v>
      </c>
      <c r="J43" s="13">
        <v>551.29399999999998</v>
      </c>
      <c r="K43" s="13">
        <v>532.23500000000001</v>
      </c>
      <c r="L43" s="13">
        <v>492.53</v>
      </c>
      <c r="M43" s="13">
        <v>395.327</v>
      </c>
      <c r="N43" s="13">
        <v>305.13900000000001</v>
      </c>
      <c r="O43" s="13">
        <v>360.21500000000003</v>
      </c>
      <c r="P43" s="13">
        <v>403.54999999999995</v>
      </c>
      <c r="Q43" s="13">
        <v>449.27600000000001</v>
      </c>
      <c r="R43" s="13">
        <v>566.28499999999997</v>
      </c>
      <c r="S43" s="13">
        <v>629.90200000000004</v>
      </c>
      <c r="T43" s="13">
        <v>679.01099999999997</v>
      </c>
      <c r="U43" s="13">
        <v>680.66600000000005</v>
      </c>
      <c r="V43" s="13">
        <v>774.01900000000001</v>
      </c>
      <c r="W43" s="13">
        <v>879.58900000000006</v>
      </c>
      <c r="X43" s="13">
        <v>908.88599999999997</v>
      </c>
      <c r="Y43" s="13">
        <v>900.18200000000002</v>
      </c>
      <c r="Z43" s="13">
        <v>957.92499999999995</v>
      </c>
      <c r="AA43" s="13">
        <v>1016.119</v>
      </c>
      <c r="AB43" s="13">
        <v>1042.817</v>
      </c>
      <c r="AC43" s="13">
        <v>1013.1319999999999</v>
      </c>
    </row>
    <row r="44" spans="1:29" x14ac:dyDescent="0.25">
      <c r="A44" s="12" t="s">
        <v>37</v>
      </c>
      <c r="B44" s="13">
        <v>247.85099999999997</v>
      </c>
      <c r="C44" s="13">
        <v>258.28500000000003</v>
      </c>
      <c r="D44" s="13">
        <v>317.86</v>
      </c>
      <c r="E44" s="13">
        <v>341.38099999999997</v>
      </c>
      <c r="F44" s="13">
        <v>405.69100000000003</v>
      </c>
      <c r="G44" s="13">
        <v>454.05200000000008</v>
      </c>
      <c r="H44" s="13">
        <v>525.79900000000009</v>
      </c>
      <c r="I44" s="13">
        <v>551.80799999999999</v>
      </c>
      <c r="J44" s="13">
        <v>619.1049999999999</v>
      </c>
      <c r="K44" s="13">
        <v>590.02200000000005</v>
      </c>
      <c r="L44" s="13">
        <v>567.06799999999998</v>
      </c>
      <c r="M44" s="13">
        <v>497.05400000000003</v>
      </c>
      <c r="N44" s="13">
        <v>472.279</v>
      </c>
      <c r="O44" s="13">
        <v>498.36099999999993</v>
      </c>
      <c r="P44" s="13">
        <v>644.10300000000007</v>
      </c>
      <c r="Q44" s="13">
        <v>717.21</v>
      </c>
      <c r="R44" s="13">
        <v>811.96000000000026</v>
      </c>
      <c r="S44" s="13">
        <v>912.84699999999998</v>
      </c>
      <c r="T44" s="13">
        <v>1016.6849999999998</v>
      </c>
      <c r="U44" s="13">
        <v>1056.54</v>
      </c>
      <c r="V44" s="13">
        <v>1161.9549999999999</v>
      </c>
      <c r="W44" s="13">
        <v>1192.2429999999999</v>
      </c>
      <c r="X44" s="13">
        <v>1248.999</v>
      </c>
      <c r="Y44" s="13">
        <v>1288.0580000000002</v>
      </c>
      <c r="Z44" s="13">
        <v>1414.694</v>
      </c>
      <c r="AA44" s="13">
        <v>1471.4830000000002</v>
      </c>
      <c r="AB44" s="13">
        <v>1593.2539999999999</v>
      </c>
      <c r="AC44" s="13">
        <v>1635.3030000000001</v>
      </c>
    </row>
    <row r="45" spans="1:29" ht="15.75" thickBot="1" x14ac:dyDescent="0.3">
      <c r="A45" s="60" t="s">
        <v>40</v>
      </c>
      <c r="B45" s="10">
        <v>0</v>
      </c>
      <c r="C45" s="10">
        <v>0</v>
      </c>
      <c r="D45" s="10">
        <v>0</v>
      </c>
      <c r="E45" s="10">
        <v>0</v>
      </c>
      <c r="F45" s="10">
        <v>0</v>
      </c>
      <c r="G45" s="10">
        <v>0</v>
      </c>
      <c r="H45" s="10">
        <v>0</v>
      </c>
      <c r="I45" s="10">
        <v>2.0609999999999999</v>
      </c>
      <c r="J45" s="10">
        <v>3.2110000000000003</v>
      </c>
      <c r="K45" s="10">
        <v>2.9730000000000003</v>
      </c>
      <c r="L45" s="10">
        <v>3.1819999999999999</v>
      </c>
      <c r="M45" s="10">
        <v>3.7319999999999998</v>
      </c>
      <c r="N45" s="10">
        <v>3.4510000000000001</v>
      </c>
      <c r="O45" s="10">
        <v>3.9189999999999996</v>
      </c>
      <c r="P45" s="10">
        <v>3.1590000000000003</v>
      </c>
      <c r="Q45" s="10">
        <v>4.1829999999999998</v>
      </c>
      <c r="R45" s="10">
        <v>3.661</v>
      </c>
      <c r="S45" s="10">
        <v>3.5430000000000001</v>
      </c>
      <c r="T45" s="10">
        <v>3.2650000000000001</v>
      </c>
      <c r="U45" s="10">
        <v>3.8410000000000002</v>
      </c>
      <c r="V45" s="10">
        <v>4.0179999999999998</v>
      </c>
      <c r="W45" s="10">
        <v>4.367</v>
      </c>
      <c r="X45" s="10">
        <v>4.6630000000000003</v>
      </c>
      <c r="Y45" s="10">
        <v>4.9249999999999998</v>
      </c>
      <c r="Z45" s="10">
        <v>4.944</v>
      </c>
      <c r="AA45" s="10">
        <v>4.7329999999999997</v>
      </c>
      <c r="AB45" s="10">
        <v>5.56</v>
      </c>
      <c r="AC45" s="10">
        <v>5.4790000000000001</v>
      </c>
    </row>
    <row r="46" spans="1:29" s="19" customFormat="1" ht="15.75" thickTop="1" x14ac:dyDescent="0.25">
      <c r="A46" s="208" t="s">
        <v>168</v>
      </c>
      <c r="B46" s="110">
        <v>0</v>
      </c>
      <c r="C46" s="110">
        <v>0</v>
      </c>
      <c r="D46" s="110">
        <v>0</v>
      </c>
      <c r="E46" s="110">
        <v>0</v>
      </c>
      <c r="F46" s="110">
        <v>0</v>
      </c>
      <c r="G46" s="110">
        <v>0</v>
      </c>
      <c r="H46" s="110">
        <v>0</v>
      </c>
      <c r="I46" s="110">
        <v>0</v>
      </c>
      <c r="J46" s="110">
        <v>0</v>
      </c>
      <c r="K46" s="110">
        <v>0</v>
      </c>
      <c r="L46" s="110">
        <v>318.35800000000006</v>
      </c>
      <c r="M46" s="110">
        <v>378.863</v>
      </c>
      <c r="N46" s="110">
        <v>433.89000000000004</v>
      </c>
      <c r="O46" s="110">
        <v>435.18299999999999</v>
      </c>
      <c r="P46" s="110">
        <v>427.82400000000001</v>
      </c>
      <c r="Q46" s="110">
        <v>429.69600000000003</v>
      </c>
      <c r="R46" s="110">
        <v>396.99500000000006</v>
      </c>
      <c r="S46" s="110">
        <v>365.262</v>
      </c>
      <c r="T46" s="110">
        <v>347.57400000000001</v>
      </c>
      <c r="U46" s="110">
        <v>339.87200000000001</v>
      </c>
      <c r="V46" s="110">
        <v>327.53699999999998</v>
      </c>
      <c r="W46" s="110">
        <v>313.48800000000006</v>
      </c>
      <c r="X46" s="110">
        <v>311.92</v>
      </c>
      <c r="Y46" s="110">
        <v>310.72699999999998</v>
      </c>
      <c r="Z46" s="110">
        <v>315.84800000000001</v>
      </c>
      <c r="AA46" s="110">
        <v>319.87400000000002</v>
      </c>
      <c r="AB46" s="110">
        <v>324.67700000000002</v>
      </c>
      <c r="AC46" s="110">
        <v>369.53500000000003</v>
      </c>
    </row>
    <row r="47" spans="1:29" ht="15.75" thickBot="1" x14ac:dyDescent="0.3">
      <c r="A47" s="201" t="s">
        <v>42</v>
      </c>
      <c r="B47" s="137"/>
      <c r="C47" s="137"/>
      <c r="D47" s="137"/>
      <c r="E47" s="137"/>
      <c r="F47" s="137"/>
      <c r="G47" s="137"/>
      <c r="H47" s="137"/>
      <c r="I47" s="137"/>
      <c r="J47" s="137"/>
      <c r="K47" s="137"/>
      <c r="L47" s="137"/>
      <c r="M47" s="137"/>
      <c r="N47" s="137"/>
      <c r="O47" s="137"/>
      <c r="P47" s="137"/>
      <c r="Q47" s="137"/>
      <c r="R47" s="137"/>
      <c r="S47" s="137"/>
      <c r="T47" s="137"/>
      <c r="U47" s="137"/>
      <c r="V47" s="137"/>
    </row>
    <row r="48" spans="1:29" ht="16.5" thickTop="1" thickBot="1" x14ac:dyDescent="0.3">
      <c r="A48" s="201" t="s">
        <v>43</v>
      </c>
      <c r="B48" s="9"/>
      <c r="C48" s="9"/>
      <c r="D48" s="9"/>
      <c r="E48" s="9"/>
      <c r="F48" s="9"/>
      <c r="G48" s="9"/>
      <c r="H48" s="9"/>
      <c r="I48" s="9"/>
      <c r="J48" s="9"/>
      <c r="K48" s="9"/>
      <c r="L48" s="9"/>
      <c r="M48" s="9"/>
      <c r="N48" s="9"/>
      <c r="O48" s="9"/>
      <c r="P48" s="9"/>
      <c r="Q48" s="9"/>
      <c r="R48" s="9"/>
      <c r="S48" s="9"/>
      <c r="T48" s="9"/>
      <c r="U48" s="9"/>
      <c r="V48" s="9"/>
    </row>
    <row r="49" spans="1:22" ht="16.5" thickTop="1" thickBot="1" x14ac:dyDescent="0.3">
      <c r="A49" s="201" t="s">
        <v>180</v>
      </c>
      <c r="B49" s="11"/>
      <c r="C49" s="11"/>
      <c r="D49" s="11"/>
      <c r="E49" s="9"/>
      <c r="F49" s="1"/>
      <c r="G49" s="1"/>
      <c r="H49" s="1"/>
      <c r="I49" s="1"/>
      <c r="J49" s="1"/>
      <c r="K49" s="1"/>
      <c r="L49" s="1"/>
      <c r="M49" s="1"/>
      <c r="N49" s="16"/>
      <c r="O49" s="16"/>
      <c r="P49" s="16"/>
      <c r="Q49" s="16"/>
      <c r="R49" s="16"/>
      <c r="S49" s="16"/>
      <c r="T49" s="16"/>
      <c r="U49" s="16"/>
      <c r="V49" s="16"/>
    </row>
    <row r="50" spans="1:22" ht="16.5" thickTop="1" thickBot="1" x14ac:dyDescent="0.3">
      <c r="A50" s="201" t="s">
        <v>170</v>
      </c>
      <c r="B50" s="11"/>
      <c r="C50" s="11"/>
      <c r="D50" s="11"/>
      <c r="E50" s="9"/>
      <c r="F50" s="1"/>
      <c r="G50" s="1"/>
      <c r="H50" s="1"/>
      <c r="I50" s="1"/>
      <c r="J50" s="1"/>
      <c r="K50" s="1"/>
      <c r="L50" s="1"/>
      <c r="M50" s="1"/>
      <c r="N50" s="16"/>
      <c r="O50" s="16"/>
      <c r="P50" s="16"/>
      <c r="Q50" s="16"/>
      <c r="R50" s="16"/>
      <c r="S50" s="16"/>
      <c r="T50" s="16"/>
      <c r="U50" s="16"/>
      <c r="V50" s="16"/>
    </row>
    <row r="51" spans="1:22" ht="16.5" thickTop="1" thickBot="1" x14ac:dyDescent="0.3">
      <c r="A51" s="201" t="s">
        <v>169</v>
      </c>
      <c r="B51" s="11"/>
      <c r="C51" s="11"/>
      <c r="D51" s="11"/>
      <c r="E51" s="9"/>
      <c r="F51" s="1"/>
      <c r="G51" s="1"/>
      <c r="H51" s="1"/>
      <c r="I51" s="1"/>
      <c r="J51" s="1"/>
      <c r="K51" s="1"/>
      <c r="L51" s="1"/>
      <c r="M51" s="1"/>
      <c r="N51" s="16"/>
      <c r="O51" s="16"/>
      <c r="P51" s="16"/>
      <c r="Q51" s="16"/>
      <c r="R51" s="16"/>
      <c r="S51" s="16"/>
      <c r="T51" s="16"/>
      <c r="U51" s="16"/>
      <c r="V51" s="16"/>
    </row>
    <row r="52" spans="1:22" ht="15.75" thickTop="1" x14ac:dyDescent="0.25"/>
  </sheetData>
  <pageMargins left="0.511811024" right="0.511811024" top="0.78740157499999996" bottom="0.78740157499999996" header="0.31496062000000002" footer="0.31496062000000002"/>
  <pageSetup orientation="portrait" verticalDpi="599"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BA50B-F96F-4972-B44A-1B6C60C21C84}">
  <sheetPr codeName="Sheet8"/>
  <dimension ref="A1:AL64"/>
  <sheetViews>
    <sheetView showGridLines="0" zoomScaleNormal="100" workbookViewId="0">
      <pane xSplit="1" ySplit="1" topLeftCell="T2" activePane="bottomRight" state="frozen"/>
      <selection activeCell="AE3" sqref="AE1:AE1048576"/>
      <selection pane="topRight" activeCell="AE3" sqref="AE1:AE1048576"/>
      <selection pane="bottomLeft" activeCell="AE3" sqref="AE1:AE1048576"/>
      <selection pane="bottomRight" activeCell="AK20" sqref="AK20"/>
    </sheetView>
  </sheetViews>
  <sheetFormatPr defaultColWidth="8.85546875" defaultRowHeight="15" x14ac:dyDescent="0.25"/>
  <cols>
    <col min="1" max="1" width="32" customWidth="1"/>
    <col min="2" max="5" width="8.7109375" customWidth="1"/>
    <col min="10" max="29" width="8.7109375" customWidth="1"/>
    <col min="30" max="30" width="4.42578125" customWidth="1"/>
  </cols>
  <sheetData>
    <row r="1" spans="1:38" s="19" customFormat="1" ht="26.1" customHeight="1" thickBot="1" x14ac:dyDescent="0.3">
      <c r="A1" s="91" t="s">
        <v>153</v>
      </c>
      <c r="B1" s="18" t="s">
        <v>10</v>
      </c>
      <c r="C1" s="18" t="s">
        <v>11</v>
      </c>
      <c r="D1" s="18" t="s">
        <v>12</v>
      </c>
      <c r="E1" s="18" t="s">
        <v>13</v>
      </c>
      <c r="F1" s="18" t="s">
        <v>14</v>
      </c>
      <c r="G1" s="18" t="s">
        <v>15</v>
      </c>
      <c r="H1" s="18" t="s">
        <v>16</v>
      </c>
      <c r="I1" s="18" t="s">
        <v>17</v>
      </c>
      <c r="J1" s="18" t="s">
        <v>18</v>
      </c>
      <c r="K1" s="18" t="s">
        <v>19</v>
      </c>
      <c r="L1" s="18" t="s">
        <v>20</v>
      </c>
      <c r="M1" s="18" t="s">
        <v>21</v>
      </c>
      <c r="N1" s="18" t="s">
        <v>22</v>
      </c>
      <c r="O1" s="18" t="s">
        <v>23</v>
      </c>
      <c r="P1" s="18" t="s">
        <v>24</v>
      </c>
      <c r="Q1" s="18" t="s">
        <v>25</v>
      </c>
      <c r="R1" s="18" t="s">
        <v>26</v>
      </c>
      <c r="S1" s="18" t="s">
        <v>27</v>
      </c>
      <c r="T1" s="18" t="s">
        <v>28</v>
      </c>
      <c r="U1" s="18" t="s">
        <v>29</v>
      </c>
      <c r="V1" s="18" t="s">
        <v>30</v>
      </c>
      <c r="W1" s="18" t="s">
        <v>155</v>
      </c>
      <c r="X1" s="18" t="s">
        <v>161</v>
      </c>
      <c r="Y1" s="18" t="s">
        <v>164</v>
      </c>
      <c r="Z1" s="18" t="s">
        <v>165</v>
      </c>
      <c r="AA1" s="18" t="s">
        <v>166</v>
      </c>
      <c r="AB1" s="18" t="s">
        <v>195</v>
      </c>
      <c r="AC1" s="18" t="s">
        <v>196</v>
      </c>
      <c r="AE1" s="18">
        <v>2018</v>
      </c>
      <c r="AF1" s="18">
        <v>2019</v>
      </c>
      <c r="AG1" s="18">
        <v>2020</v>
      </c>
      <c r="AH1" s="18">
        <v>2021</v>
      </c>
      <c r="AI1" s="18">
        <v>2022</v>
      </c>
      <c r="AJ1" s="18">
        <v>2023</v>
      </c>
      <c r="AK1" s="18">
        <v>2024</v>
      </c>
    </row>
    <row r="2" spans="1:38" ht="15.75" thickTop="1" x14ac:dyDescent="0.25">
      <c r="A2" s="66" t="s">
        <v>1</v>
      </c>
      <c r="B2" s="36">
        <v>266.76400000000001</v>
      </c>
      <c r="C2" s="36">
        <v>303.64400000000001</v>
      </c>
      <c r="D2" s="36">
        <v>338.28999999999996</v>
      </c>
      <c r="E2" s="36">
        <v>363.93200000000002</v>
      </c>
      <c r="F2" s="36">
        <v>395.12200000000001</v>
      </c>
      <c r="G2" s="36">
        <v>421.16399999999999</v>
      </c>
      <c r="H2" s="36">
        <v>436.27499999999998</v>
      </c>
      <c r="I2" s="36">
        <v>483.47300000000001</v>
      </c>
      <c r="J2" s="36">
        <v>546.27700000000004</v>
      </c>
      <c r="K2" s="36">
        <v>54.887999999999998</v>
      </c>
      <c r="L2" s="36">
        <v>166.321</v>
      </c>
      <c r="M2" s="36">
        <v>322.50100000000003</v>
      </c>
      <c r="N2" s="36">
        <v>318.32400000000001</v>
      </c>
      <c r="O2" s="36">
        <v>296.14499999999998</v>
      </c>
      <c r="P2" s="36">
        <v>390.15051062812938</v>
      </c>
      <c r="Q2" s="36">
        <v>479.86404607394616</v>
      </c>
      <c r="R2" s="36">
        <v>550.17410727601236</v>
      </c>
      <c r="S2" s="36">
        <v>621.1563086066061</v>
      </c>
      <c r="T2" s="36">
        <v>694.78376930445484</v>
      </c>
      <c r="U2" s="36">
        <v>768.94407313881379</v>
      </c>
      <c r="V2" s="36">
        <v>895.52993037915758</v>
      </c>
      <c r="W2" s="36">
        <v>948.39556189741438</v>
      </c>
      <c r="X2" s="36">
        <v>994.45957929378176</v>
      </c>
      <c r="Y2" s="36">
        <v>1024.5019474715982</v>
      </c>
      <c r="Z2" s="36">
        <v>1158.4780950255501</v>
      </c>
      <c r="AA2" s="36">
        <v>1243.0075702904321</v>
      </c>
      <c r="AB2" s="36">
        <v>1308.7567886804372</v>
      </c>
      <c r="AC2" s="36">
        <v>1385.4121484263405</v>
      </c>
      <c r="AD2" s="126"/>
      <c r="AE2" s="36">
        <v>1272.596</v>
      </c>
      <c r="AF2" s="36">
        <v>1736.0340000000001</v>
      </c>
      <c r="AG2" s="36">
        <v>1089.9870000000001</v>
      </c>
      <c r="AH2" s="36">
        <v>1484.4835567020755</v>
      </c>
      <c r="AI2" s="36">
        <v>2635.058258325887</v>
      </c>
      <c r="AJ2" s="36">
        <v>3862.887019041952</v>
      </c>
      <c r="AK2" s="36">
        <v>5095.65460242276</v>
      </c>
    </row>
    <row r="3" spans="1:38" x14ac:dyDescent="0.25">
      <c r="A3" s="209" t="s">
        <v>2</v>
      </c>
      <c r="B3" s="47">
        <v>176.672</v>
      </c>
      <c r="C3" s="47">
        <v>186.488</v>
      </c>
      <c r="D3" s="47">
        <v>194.024</v>
      </c>
      <c r="E3" s="47">
        <v>201.98099999999999</v>
      </c>
      <c r="F3" s="47">
        <v>223.43799999999999</v>
      </c>
      <c r="G3" s="47">
        <v>232.036</v>
      </c>
      <c r="H3" s="47">
        <v>235.398</v>
      </c>
      <c r="I3" s="47">
        <v>252.376</v>
      </c>
      <c r="J3" s="47">
        <v>297.07900000000001</v>
      </c>
      <c r="K3" s="47">
        <v>20.076000000000001</v>
      </c>
      <c r="L3" s="47">
        <v>118.714</v>
      </c>
      <c r="M3" s="47">
        <v>164.83600000000001</v>
      </c>
      <c r="N3" s="47">
        <v>174.59100000000001</v>
      </c>
      <c r="O3" s="47">
        <v>149.733</v>
      </c>
      <c r="P3" s="47">
        <v>190.81556970999981</v>
      </c>
      <c r="Q3" s="47">
        <v>212.37291811000011</v>
      </c>
      <c r="R3" s="47">
        <v>260.65373720999997</v>
      </c>
      <c r="S3" s="47">
        <v>294.44391158060586</v>
      </c>
      <c r="T3" s="47">
        <v>322.59659738939422</v>
      </c>
      <c r="U3" s="47">
        <v>346.60615188000031</v>
      </c>
      <c r="V3" s="47">
        <v>383.52402185999995</v>
      </c>
      <c r="W3" s="47">
        <v>405.72269956999946</v>
      </c>
      <c r="X3" s="47">
        <v>413.00895054000023</v>
      </c>
      <c r="Y3" s="47">
        <v>425.11002856000005</v>
      </c>
      <c r="Z3" s="47">
        <v>464.79433999000003</v>
      </c>
      <c r="AA3" s="47">
        <v>482.02161661000002</v>
      </c>
      <c r="AB3" s="47">
        <v>503.70270731000016</v>
      </c>
      <c r="AC3" s="47">
        <v>524.03406986999948</v>
      </c>
      <c r="AD3" s="123"/>
      <c r="AE3" s="47">
        <v>759.16499999999996</v>
      </c>
      <c r="AF3" s="47">
        <v>943.24799999999993</v>
      </c>
      <c r="AG3" s="47">
        <v>600.70500000000004</v>
      </c>
      <c r="AH3" s="47">
        <v>727.51248781999993</v>
      </c>
      <c r="AI3" s="47">
        <v>1224.3003980600004</v>
      </c>
      <c r="AJ3" s="47">
        <v>1627.3657005299997</v>
      </c>
      <c r="AK3" s="47">
        <v>1974.5527337799997</v>
      </c>
      <c r="AL3" s="47"/>
    </row>
    <row r="4" spans="1:38" x14ac:dyDescent="0.25">
      <c r="A4" s="209" t="s">
        <v>3</v>
      </c>
      <c r="B4" s="47">
        <v>59.332999999999998</v>
      </c>
      <c r="C4" s="47">
        <v>67.144000000000005</v>
      </c>
      <c r="D4" s="47">
        <v>83.058000000000007</v>
      </c>
      <c r="E4" s="47">
        <v>86.695999999999998</v>
      </c>
      <c r="F4" s="47">
        <v>95.129000000000005</v>
      </c>
      <c r="G4" s="47">
        <v>99.265000000000001</v>
      </c>
      <c r="H4" s="47">
        <v>103.131</v>
      </c>
      <c r="I4" s="47">
        <v>123.071</v>
      </c>
      <c r="J4" s="47">
        <v>133.72800000000001</v>
      </c>
      <c r="K4" s="47">
        <v>21.381</v>
      </c>
      <c r="L4" s="47">
        <v>36.780999999999999</v>
      </c>
      <c r="M4" s="47">
        <v>99.802999999999997</v>
      </c>
      <c r="N4" s="47">
        <v>66.813999999999993</v>
      </c>
      <c r="O4" s="47">
        <v>77.007000000000005</v>
      </c>
      <c r="P4" s="47">
        <v>93.897495714800016</v>
      </c>
      <c r="Q4" s="47">
        <v>111.52367937089994</v>
      </c>
      <c r="R4" s="47">
        <v>125.651634247953</v>
      </c>
      <c r="S4" s="47">
        <v>144.08665789183084</v>
      </c>
      <c r="T4" s="47">
        <v>167.85152743891433</v>
      </c>
      <c r="U4" s="47">
        <v>197.55412007861975</v>
      </c>
      <c r="V4" s="47">
        <v>226.88580394888902</v>
      </c>
      <c r="W4" s="47">
        <v>240.08372015695289</v>
      </c>
      <c r="X4" s="47">
        <v>268.05260307747011</v>
      </c>
      <c r="Y4" s="47">
        <v>266.80046019229985</v>
      </c>
      <c r="Z4" s="47">
        <v>326.09167192167905</v>
      </c>
      <c r="AA4" s="47">
        <v>346.11706933971396</v>
      </c>
      <c r="AB4" s="47">
        <v>345.52489764989139</v>
      </c>
      <c r="AC4" s="47">
        <v>344.50608676903528</v>
      </c>
      <c r="AD4" s="123"/>
      <c r="AE4" s="47">
        <v>296.23099999999999</v>
      </c>
      <c r="AF4" s="47">
        <v>420.596</v>
      </c>
      <c r="AG4" s="47">
        <v>291.69299999999998</v>
      </c>
      <c r="AH4" s="47">
        <v>349.24217508569996</v>
      </c>
      <c r="AI4" s="47">
        <v>635.1439396573179</v>
      </c>
      <c r="AJ4" s="47">
        <v>1001.8225873756119</v>
      </c>
      <c r="AK4" s="47">
        <v>1362.2397256803197</v>
      </c>
      <c r="AL4" s="47"/>
    </row>
    <row r="5" spans="1:38" ht="15.75" thickBot="1" x14ac:dyDescent="0.3">
      <c r="A5" s="209" t="s">
        <v>182</v>
      </c>
      <c r="B5" s="47">
        <v>30.759</v>
      </c>
      <c r="C5" s="47">
        <v>50.012</v>
      </c>
      <c r="D5" s="47">
        <v>61.207999999999998</v>
      </c>
      <c r="E5" s="47">
        <v>75.254999999999995</v>
      </c>
      <c r="F5" s="47">
        <v>76.555000000000007</v>
      </c>
      <c r="G5" s="47">
        <v>89.863</v>
      </c>
      <c r="H5" s="47">
        <v>97.745999999999995</v>
      </c>
      <c r="I5" s="47">
        <v>108.026</v>
      </c>
      <c r="J5" s="47">
        <v>115.47</v>
      </c>
      <c r="K5" s="47">
        <v>13.430999999999999</v>
      </c>
      <c r="L5" s="47">
        <v>10.826000000000001</v>
      </c>
      <c r="M5" s="47">
        <v>57.862000000000002</v>
      </c>
      <c r="N5" s="47">
        <v>76.918999999999997</v>
      </c>
      <c r="O5" s="47">
        <v>69.405000000000001</v>
      </c>
      <c r="P5" s="47">
        <v>105.43744520332953</v>
      </c>
      <c r="Q5" s="47">
        <v>155.96744859304616</v>
      </c>
      <c r="R5" s="47">
        <v>163.86873581805941</v>
      </c>
      <c r="S5" s="47">
        <v>182.62573913416941</v>
      </c>
      <c r="T5" s="47">
        <v>204.33564447614623</v>
      </c>
      <c r="U5" s="47">
        <v>224.78380118019368</v>
      </c>
      <c r="V5" s="47">
        <v>285.12010457026861</v>
      </c>
      <c r="W5" s="47">
        <v>302.58914217046208</v>
      </c>
      <c r="X5" s="47">
        <v>313.39802567631148</v>
      </c>
      <c r="Y5" s="47">
        <v>332.59145871929832</v>
      </c>
      <c r="Z5" s="47">
        <v>367.59208311387107</v>
      </c>
      <c r="AA5" s="47">
        <v>414.86888434071801</v>
      </c>
      <c r="AB5" s="47">
        <v>459.52918372054569</v>
      </c>
      <c r="AC5" s="47">
        <v>516.87199178730589</v>
      </c>
      <c r="AD5" s="123"/>
      <c r="AE5" s="47">
        <v>217.2</v>
      </c>
      <c r="AF5" s="47">
        <v>372.19</v>
      </c>
      <c r="AG5" s="47">
        <v>197.589</v>
      </c>
      <c r="AH5" s="47">
        <v>407.7288937963757</v>
      </c>
      <c r="AI5" s="47">
        <v>775.61392060856872</v>
      </c>
      <c r="AJ5" s="47">
        <v>1233.6987311363405</v>
      </c>
      <c r="AK5" s="47">
        <v>1758.8621429624407</v>
      </c>
      <c r="AL5" s="47"/>
    </row>
    <row r="6" spans="1:38" ht="16.5" thickTop="1" thickBot="1" x14ac:dyDescent="0.3">
      <c r="A6" s="66" t="s">
        <v>176</v>
      </c>
      <c r="B6" s="36">
        <v>28.38</v>
      </c>
      <c r="C6" s="36">
        <v>39.314999999999998</v>
      </c>
      <c r="D6" s="36">
        <v>40.174999999999997</v>
      </c>
      <c r="E6" s="36">
        <v>39.329000000000001</v>
      </c>
      <c r="F6" s="36">
        <v>38.514000000000003</v>
      </c>
      <c r="G6" s="36">
        <v>41.387999999999998</v>
      </c>
      <c r="H6" s="36">
        <v>40.223999999999997</v>
      </c>
      <c r="I6" s="36">
        <v>39.180999999999997</v>
      </c>
      <c r="J6" s="36">
        <v>39.042000000000002</v>
      </c>
      <c r="K6" s="36">
        <v>5.3639999999999999</v>
      </c>
      <c r="L6" s="36">
        <v>9.9489999999999998</v>
      </c>
      <c r="M6" s="36">
        <v>12.005000000000001</v>
      </c>
      <c r="N6" s="36">
        <v>13.36</v>
      </c>
      <c r="O6" s="36">
        <v>10.395</v>
      </c>
      <c r="P6" s="36">
        <v>15.928733059300011</v>
      </c>
      <c r="Q6" s="36">
        <v>23.460329020999993</v>
      </c>
      <c r="R6" s="36">
        <v>23.657243312400006</v>
      </c>
      <c r="S6" s="36">
        <v>24.744175357800003</v>
      </c>
      <c r="T6" s="36">
        <v>28.098431102400006</v>
      </c>
      <c r="U6" s="36">
        <v>29.778877193699998</v>
      </c>
      <c r="V6" s="36">
        <v>32.382056706200004</v>
      </c>
      <c r="W6" s="36">
        <v>34.134252815899998</v>
      </c>
      <c r="X6" s="36">
        <v>35.736810864799992</v>
      </c>
      <c r="Y6" s="36">
        <v>36.439579874100033</v>
      </c>
      <c r="Z6" s="36">
        <v>37.628418072500004</v>
      </c>
      <c r="AA6" s="36">
        <v>40.993311010600003</v>
      </c>
      <c r="AB6" s="36">
        <v>42.009517255243992</v>
      </c>
      <c r="AC6" s="36">
        <v>44.591954305256024</v>
      </c>
      <c r="AD6" s="126"/>
      <c r="AE6" s="36">
        <v>147.19899999999998</v>
      </c>
      <c r="AF6" s="36">
        <v>159.30700000000002</v>
      </c>
      <c r="AG6" s="36">
        <v>66.36</v>
      </c>
      <c r="AH6" s="36">
        <v>63.144062080300003</v>
      </c>
      <c r="AI6" s="36">
        <v>106.27872696630001</v>
      </c>
      <c r="AJ6" s="36">
        <v>138.69270026100003</v>
      </c>
      <c r="AK6" s="36">
        <v>165.22320064360002</v>
      </c>
    </row>
    <row r="7" spans="1:38" ht="15.75" thickTop="1" x14ac:dyDescent="0.25">
      <c r="A7" s="66" t="s">
        <v>172</v>
      </c>
      <c r="B7" s="36">
        <v>5.923</v>
      </c>
      <c r="C7" s="36">
        <v>9.4670000000000005</v>
      </c>
      <c r="D7" s="36">
        <v>7.3259999999999996</v>
      </c>
      <c r="E7" s="36">
        <v>9.8640000000000008</v>
      </c>
      <c r="F7" s="36">
        <v>9.5069999999999997</v>
      </c>
      <c r="G7" s="36">
        <v>11.246</v>
      </c>
      <c r="H7" s="36">
        <v>11.951000000000001</v>
      </c>
      <c r="I7" s="36">
        <v>55.902000000000001</v>
      </c>
      <c r="J7" s="36">
        <v>17.387</v>
      </c>
      <c r="K7" s="36">
        <v>7.1070000000000002</v>
      </c>
      <c r="L7" s="36">
        <v>24.062999999999999</v>
      </c>
      <c r="M7" s="36">
        <v>51.34</v>
      </c>
      <c r="N7" s="36">
        <v>40.055999999999997</v>
      </c>
      <c r="O7" s="36">
        <v>36.698999999999998</v>
      </c>
      <c r="P7" s="36">
        <v>39.330071320139027</v>
      </c>
      <c r="Q7" s="36">
        <v>43.119006929999841</v>
      </c>
      <c r="R7" s="36">
        <v>48.157085903599935</v>
      </c>
      <c r="S7" s="36">
        <v>43.192359160000521</v>
      </c>
      <c r="T7" s="36">
        <v>43.413063040606062</v>
      </c>
      <c r="U7" s="36">
        <v>54.340736247139631</v>
      </c>
      <c r="V7" s="36">
        <v>54.031152030000314</v>
      </c>
      <c r="W7" s="36">
        <v>59.905179160000301</v>
      </c>
      <c r="X7" s="36">
        <v>58.993163890000162</v>
      </c>
      <c r="Y7" s="36">
        <v>70.233550240000426</v>
      </c>
      <c r="Z7" s="36">
        <v>63.78189498000004</v>
      </c>
      <c r="AA7" s="36">
        <v>73.682261680000352</v>
      </c>
      <c r="AB7" s="36">
        <v>71.367587699999802</v>
      </c>
      <c r="AC7" s="36">
        <v>110.59455026222292</v>
      </c>
      <c r="AD7" s="127"/>
      <c r="AE7" s="36">
        <v>32.58</v>
      </c>
      <c r="AF7" s="36">
        <v>88.605999999999995</v>
      </c>
      <c r="AG7" s="36">
        <v>99.897000000000006</v>
      </c>
      <c r="AH7" s="36">
        <v>159.20407825013888</v>
      </c>
      <c r="AI7" s="36">
        <v>189.10324435134615</v>
      </c>
      <c r="AJ7" s="36">
        <v>243.1630453200012</v>
      </c>
      <c r="AK7" s="36">
        <v>319.42629462222311</v>
      </c>
    </row>
    <row r="8" spans="1:38" ht="15.75" thickBot="1" x14ac:dyDescent="0.3">
      <c r="A8" s="210" t="s">
        <v>173</v>
      </c>
      <c r="B8" s="47">
        <v>-80.629000000000005</v>
      </c>
      <c r="C8" s="47">
        <v>-94.474999999999994</v>
      </c>
      <c r="D8" s="47">
        <v>-83.221000000000004</v>
      </c>
      <c r="E8" s="47">
        <v>-34.051000000000002</v>
      </c>
      <c r="F8" s="47">
        <v>0</v>
      </c>
      <c r="G8" s="47">
        <v>0</v>
      </c>
      <c r="H8" s="47">
        <v>0</v>
      </c>
      <c r="I8" s="47">
        <v>0</v>
      </c>
      <c r="J8" s="47">
        <v>0</v>
      </c>
      <c r="K8" s="47">
        <v>0</v>
      </c>
      <c r="L8" s="47">
        <v>0</v>
      </c>
      <c r="M8" s="47">
        <v>0</v>
      </c>
      <c r="N8" s="47">
        <v>0</v>
      </c>
      <c r="O8" s="47">
        <v>0</v>
      </c>
      <c r="P8" s="47">
        <v>0</v>
      </c>
      <c r="Q8" s="47">
        <v>0</v>
      </c>
      <c r="R8" s="47">
        <v>0</v>
      </c>
      <c r="S8" s="47">
        <v>0</v>
      </c>
      <c r="T8" s="47" t="s">
        <v>5</v>
      </c>
      <c r="U8" s="47">
        <v>0</v>
      </c>
      <c r="V8" s="47">
        <v>0</v>
      </c>
      <c r="W8" s="47">
        <v>0</v>
      </c>
      <c r="X8" s="47">
        <v>0</v>
      </c>
      <c r="Y8" s="47">
        <v>0</v>
      </c>
      <c r="Z8" s="47">
        <v>0</v>
      </c>
      <c r="AA8" s="47">
        <v>0</v>
      </c>
      <c r="AB8" s="47">
        <v>0</v>
      </c>
      <c r="AC8" s="47">
        <v>0</v>
      </c>
      <c r="AD8" s="128"/>
      <c r="AE8" s="47">
        <v>-292.37599999999998</v>
      </c>
      <c r="AF8" s="47">
        <v>0</v>
      </c>
      <c r="AG8" s="47">
        <v>0</v>
      </c>
      <c r="AH8" s="47">
        <v>0</v>
      </c>
      <c r="AI8" s="47">
        <v>0</v>
      </c>
      <c r="AJ8" s="47">
        <v>0</v>
      </c>
      <c r="AK8" s="47">
        <v>0</v>
      </c>
      <c r="AL8" s="47"/>
    </row>
    <row r="9" spans="1:38" s="2" customFormat="1" ht="16.5" thickTop="1" thickBot="1" x14ac:dyDescent="0.3">
      <c r="A9" s="67" t="s">
        <v>0</v>
      </c>
      <c r="B9" s="40">
        <v>220.43799999999999</v>
      </c>
      <c r="C9" s="40">
        <v>257.95100000000002</v>
      </c>
      <c r="D9" s="40">
        <v>302.57</v>
      </c>
      <c r="E9" s="40">
        <v>379.07400000000001</v>
      </c>
      <c r="F9" s="40">
        <v>443.14300000000003</v>
      </c>
      <c r="G9" s="40">
        <v>473.79799999999994</v>
      </c>
      <c r="H9" s="40">
        <v>488.45</v>
      </c>
      <c r="I9" s="40">
        <v>578.55600000000004</v>
      </c>
      <c r="J9" s="40">
        <v>602.70600000000013</v>
      </c>
      <c r="K9" s="40">
        <v>67.358999999999995</v>
      </c>
      <c r="L9" s="40">
        <v>200.333</v>
      </c>
      <c r="M9" s="40">
        <v>385.846</v>
      </c>
      <c r="N9" s="40">
        <v>371.74</v>
      </c>
      <c r="O9" s="40">
        <v>343.23899999999998</v>
      </c>
      <c r="P9" s="40">
        <v>445.40931500756841</v>
      </c>
      <c r="Q9" s="40">
        <v>546.443382024946</v>
      </c>
      <c r="R9" s="40">
        <v>621.9884364920124</v>
      </c>
      <c r="S9" s="40">
        <v>689.09284312440673</v>
      </c>
      <c r="T9" s="40">
        <v>766.29526344746091</v>
      </c>
      <c r="U9" s="40">
        <v>853.06368657965345</v>
      </c>
      <c r="V9" s="40">
        <v>981.94313911535789</v>
      </c>
      <c r="W9" s="40">
        <v>1042.4349938733146</v>
      </c>
      <c r="X9" s="40">
        <v>1089.1895540485821</v>
      </c>
      <c r="Y9" s="40">
        <v>1131.1750775856985</v>
      </c>
      <c r="Z9" s="40">
        <v>1259.8884080780501</v>
      </c>
      <c r="AA9" s="40">
        <v>1357.6831429810327</v>
      </c>
      <c r="AB9" s="40">
        <v>1422.133893635681</v>
      </c>
      <c r="AC9" s="40">
        <v>1540.5986529938195</v>
      </c>
      <c r="AD9" s="129"/>
      <c r="AE9" s="40">
        <v>1160.0330000000001</v>
      </c>
      <c r="AF9" s="40">
        <v>1983.9470000000001</v>
      </c>
      <c r="AG9" s="40">
        <v>1256.2440000000001</v>
      </c>
      <c r="AH9" s="40">
        <v>1706.8316970325145</v>
      </c>
      <c r="AI9" s="40">
        <v>2930.4402296435333</v>
      </c>
      <c r="AJ9" s="40">
        <v>4244.7427646229535</v>
      </c>
      <c r="AK9" s="40">
        <v>5580.3040976885832</v>
      </c>
      <c r="AL9"/>
    </row>
    <row r="10" spans="1:38" x14ac:dyDescent="0.25">
      <c r="B10" s="120"/>
      <c r="C10" s="120"/>
      <c r="D10" s="43"/>
      <c r="E10" s="43"/>
      <c r="F10" s="43"/>
      <c r="G10" s="43"/>
      <c r="H10" s="43"/>
      <c r="I10" s="43"/>
      <c r="J10" s="43"/>
      <c r="K10" s="43"/>
      <c r="L10" s="43"/>
      <c r="M10" s="43"/>
      <c r="N10" s="123"/>
      <c r="O10" s="123"/>
      <c r="P10" s="123"/>
      <c r="Q10" s="123"/>
      <c r="R10" s="123"/>
      <c r="S10" s="123"/>
      <c r="T10" s="123"/>
      <c r="U10" s="123"/>
      <c r="V10" s="123"/>
    </row>
    <row r="11" spans="1:38" s="19" customFormat="1" ht="24.75" customHeight="1" thickBot="1" x14ac:dyDescent="0.3">
      <c r="A11" s="91" t="s">
        <v>154</v>
      </c>
      <c r="B11" s="18" t="str">
        <f>B1</f>
        <v>1Q18</v>
      </c>
      <c r="C11" s="18" t="str">
        <f t="shared" ref="C11:AI11" si="0">C1</f>
        <v>2Q18</v>
      </c>
      <c r="D11" s="18" t="str">
        <f t="shared" si="0"/>
        <v>3Q18</v>
      </c>
      <c r="E11" s="18" t="str">
        <f t="shared" si="0"/>
        <v>4Q18</v>
      </c>
      <c r="F11" s="18" t="str">
        <f t="shared" si="0"/>
        <v>1Q19</v>
      </c>
      <c r="G11" s="18" t="str">
        <f t="shared" si="0"/>
        <v>2Q19</v>
      </c>
      <c r="H11" s="18" t="str">
        <f t="shared" si="0"/>
        <v>3Q19</v>
      </c>
      <c r="I11" s="18" t="str">
        <f t="shared" si="0"/>
        <v>4Q19</v>
      </c>
      <c r="J11" s="18" t="str">
        <f t="shared" si="0"/>
        <v>1Q20</v>
      </c>
      <c r="K11" s="18" t="str">
        <f t="shared" si="0"/>
        <v>2Q20</v>
      </c>
      <c r="L11" s="18" t="str">
        <f t="shared" si="0"/>
        <v>3Q20</v>
      </c>
      <c r="M11" s="18" t="str">
        <f t="shared" si="0"/>
        <v>4Q20</v>
      </c>
      <c r="N11" s="18" t="str">
        <f t="shared" si="0"/>
        <v>1Q21</v>
      </c>
      <c r="O11" s="18" t="str">
        <f t="shared" si="0"/>
        <v>2Q21</v>
      </c>
      <c r="P11" s="18" t="str">
        <f>P1</f>
        <v>3Q21</v>
      </c>
      <c r="Q11" s="18" t="str">
        <f t="shared" si="0"/>
        <v>4Q21</v>
      </c>
      <c r="R11" s="18" t="str">
        <f t="shared" si="0"/>
        <v>1Q22</v>
      </c>
      <c r="S11" s="18" t="str">
        <f t="shared" si="0"/>
        <v>2Q22</v>
      </c>
      <c r="T11" s="18" t="str">
        <f t="shared" si="0"/>
        <v>3Q22</v>
      </c>
      <c r="U11" s="18" t="str">
        <f t="shared" si="0"/>
        <v>4Q22</v>
      </c>
      <c r="V11" s="18" t="str">
        <f t="shared" si="0"/>
        <v>1Q23</v>
      </c>
      <c r="W11" s="18" t="s">
        <v>155</v>
      </c>
      <c r="X11" s="18" t="s">
        <v>161</v>
      </c>
      <c r="Y11" s="18" t="s">
        <v>164</v>
      </c>
      <c r="Z11" s="18" t="str">
        <f>Z1</f>
        <v>1Q24</v>
      </c>
      <c r="AA11" s="18" t="str">
        <f>AA1</f>
        <v>2Q24</v>
      </c>
      <c r="AB11" s="18" t="s">
        <v>195</v>
      </c>
      <c r="AC11" s="18" t="s">
        <v>196</v>
      </c>
      <c r="AE11" s="18">
        <f t="shared" si="0"/>
        <v>2018</v>
      </c>
      <c r="AF11" s="18">
        <f t="shared" si="0"/>
        <v>2019</v>
      </c>
      <c r="AG11" s="18">
        <f t="shared" si="0"/>
        <v>2020</v>
      </c>
      <c r="AH11" s="18">
        <f t="shared" si="0"/>
        <v>2021</v>
      </c>
      <c r="AI11" s="18">
        <f t="shared" si="0"/>
        <v>2022</v>
      </c>
      <c r="AJ11" s="18">
        <v>2023</v>
      </c>
      <c r="AK11" s="18">
        <v>2024</v>
      </c>
      <c r="AL11"/>
    </row>
    <row r="12" spans="1:38" ht="15.75" thickTop="1" x14ac:dyDescent="0.25">
      <c r="A12" s="65" t="s">
        <v>44</v>
      </c>
      <c r="B12" s="41">
        <v>250.69400000000005</v>
      </c>
      <c r="C12" s="41">
        <v>290.27499999999998</v>
      </c>
      <c r="D12" s="41">
        <v>335.75900000000001</v>
      </c>
      <c r="E12" s="41">
        <v>413.61336455999981</v>
      </c>
      <c r="F12" s="41">
        <v>481.1076142</v>
      </c>
      <c r="G12" s="41">
        <v>513.32299549000004</v>
      </c>
      <c r="H12" s="41">
        <v>528.64865829999997</v>
      </c>
      <c r="I12" s="41">
        <v>625.32754200913655</v>
      </c>
      <c r="J12" s="41">
        <v>652.70362092382584</v>
      </c>
      <c r="K12" s="41">
        <v>72.185030108076518</v>
      </c>
      <c r="L12" s="41">
        <v>221.4859132335564</v>
      </c>
      <c r="M12" s="41">
        <v>415.30981682092278</v>
      </c>
      <c r="N12" s="41">
        <v>403.99117051914499</v>
      </c>
      <c r="O12" s="41">
        <v>372.34282948085502</v>
      </c>
      <c r="P12" s="41">
        <v>478.69247017361158</v>
      </c>
      <c r="Q12" s="41">
        <v>586.0413447953938</v>
      </c>
      <c r="R12" s="41">
        <v>669.49</v>
      </c>
      <c r="S12" s="41">
        <v>741.57686432844207</v>
      </c>
      <c r="T12" s="41">
        <v>823.58645146603453</v>
      </c>
      <c r="U12" s="41">
        <v>917.1430505758168</v>
      </c>
      <c r="V12" s="41">
        <v>1050.7911695921246</v>
      </c>
      <c r="W12" s="41">
        <v>1114.0206607914101</v>
      </c>
      <c r="X12" s="41">
        <v>1164.7162391732611</v>
      </c>
      <c r="Y12" s="41">
        <v>1209.7937933307119</v>
      </c>
      <c r="Z12" s="41">
        <v>1343.5886072812341</v>
      </c>
      <c r="AA12" s="41">
        <v>1445.7560310112867</v>
      </c>
      <c r="AB12" s="41">
        <v>1515.0831674832109</v>
      </c>
      <c r="AC12" s="41">
        <v>1641.7106801096954</v>
      </c>
      <c r="AE12" s="41">
        <v>1290.3413645599996</v>
      </c>
      <c r="AF12" s="41">
        <v>2148.4068099991364</v>
      </c>
      <c r="AG12" s="41">
        <v>1361.6843810863816</v>
      </c>
      <c r="AH12" s="41">
        <v>1841.0678149690054</v>
      </c>
      <c r="AI12" s="41">
        <v>3151.7963663702935</v>
      </c>
      <c r="AJ12" s="41">
        <v>4539.3218628875075</v>
      </c>
      <c r="AK12" s="41">
        <v>5946.1384858854271</v>
      </c>
    </row>
    <row r="13" spans="1:38" x14ac:dyDescent="0.25">
      <c r="A13" s="12" t="s">
        <v>183</v>
      </c>
      <c r="B13" s="47">
        <v>218.03800000000001</v>
      </c>
      <c r="C13" s="47">
        <v>252.44</v>
      </c>
      <c r="D13" s="47">
        <v>300.10000000000002</v>
      </c>
      <c r="E13" s="47">
        <v>354.3623557799998</v>
      </c>
      <c r="F13" s="47">
        <v>417.34026987999999</v>
      </c>
      <c r="G13" s="47">
        <v>452.08232159000005</v>
      </c>
      <c r="H13" s="47">
        <v>465.95301149999995</v>
      </c>
      <c r="I13" s="47">
        <v>496.48127104977448</v>
      </c>
      <c r="J13" s="47">
        <v>564.16156730189823</v>
      </c>
      <c r="K13" s="47">
        <v>17.549886704987102</v>
      </c>
      <c r="L13" s="47">
        <v>178.18454061150635</v>
      </c>
      <c r="M13" s="47">
        <v>340.42658537813111</v>
      </c>
      <c r="N13" s="47">
        <v>329.60009711224899</v>
      </c>
      <c r="O13" s="47">
        <v>312.46390288775098</v>
      </c>
      <c r="P13" s="47">
        <v>399.52354258990442</v>
      </c>
      <c r="Q13" s="47">
        <v>491.33097928421125</v>
      </c>
      <c r="R13" s="47">
        <v>592.48699999999997</v>
      </c>
      <c r="S13" s="47">
        <v>656.33748956240095</v>
      </c>
      <c r="T13" s="47">
        <v>722.06624341089378</v>
      </c>
      <c r="U13" s="47">
        <v>799.83474718010939</v>
      </c>
      <c r="V13" s="47">
        <v>917.88440382174258</v>
      </c>
      <c r="W13" s="47">
        <v>980.03085553883739</v>
      </c>
      <c r="X13" s="47">
        <v>1054.2379999999998</v>
      </c>
      <c r="Y13" s="47">
        <v>1085.0080000000003</v>
      </c>
      <c r="Z13" s="47">
        <v>1207.6553591960082</v>
      </c>
      <c r="AA13" s="47">
        <v>1298.4545688268918</v>
      </c>
      <c r="AB13" s="47">
        <v>1363.2522305646098</v>
      </c>
      <c r="AC13" s="47">
        <v>1473.4399020613946</v>
      </c>
      <c r="AE13" s="47">
        <v>1124.9403557799997</v>
      </c>
      <c r="AF13" s="47">
        <v>1831.8568740197745</v>
      </c>
      <c r="AG13" s="47">
        <v>1100.3225799965228</v>
      </c>
      <c r="AH13" s="47">
        <v>1532.9185218741156</v>
      </c>
      <c r="AI13" s="47">
        <v>2770.7254801534041</v>
      </c>
      <c r="AJ13" s="47">
        <v>4037.1610572330287</v>
      </c>
      <c r="AK13" s="47">
        <v>5342.8020606489044</v>
      </c>
    </row>
    <row r="14" spans="1:38" x14ac:dyDescent="0.25">
      <c r="A14" s="12" t="s">
        <v>45</v>
      </c>
      <c r="B14" s="47">
        <v>20.103000000000002</v>
      </c>
      <c r="C14" s="47">
        <v>21.423999999999999</v>
      </c>
      <c r="D14" s="47">
        <v>19.934000000000001</v>
      </c>
      <c r="E14" s="47">
        <v>33.09228653000001</v>
      </c>
      <c r="F14" s="47">
        <v>42.435872670000009</v>
      </c>
      <c r="G14" s="47">
        <v>34.68688551999999</v>
      </c>
      <c r="H14" s="47">
        <v>34.031169980000001</v>
      </c>
      <c r="I14" s="47">
        <v>53.048351414352084</v>
      </c>
      <c r="J14" s="47">
        <v>52.046723387174957</v>
      </c>
      <c r="K14" s="47">
        <v>41.611666269571025</v>
      </c>
      <c r="L14" s="47">
        <v>31.47545725484602</v>
      </c>
      <c r="M14" s="47">
        <v>56.929023895466656</v>
      </c>
      <c r="N14" s="47">
        <v>47.914327828874988</v>
      </c>
      <c r="O14" s="47">
        <v>33.327672171125016</v>
      </c>
      <c r="P14" s="47">
        <v>46.601168526027976</v>
      </c>
      <c r="Q14" s="47">
        <v>58.453298473485674</v>
      </c>
      <c r="R14" s="47">
        <v>48.606999999999999</v>
      </c>
      <c r="S14" s="47">
        <v>54.215562806517696</v>
      </c>
      <c r="T14" s="47">
        <v>85.583436160344618</v>
      </c>
      <c r="U14" s="47">
        <v>76.837945781082766</v>
      </c>
      <c r="V14" s="47">
        <v>77.325861420672936</v>
      </c>
      <c r="W14" s="47">
        <v>75.475399202637561</v>
      </c>
      <c r="X14" s="47">
        <v>77.439000000000021</v>
      </c>
      <c r="Y14" s="47">
        <v>73.031999999999982</v>
      </c>
      <c r="Z14" s="47">
        <v>86.22950409701501</v>
      </c>
      <c r="AA14" s="47">
        <v>84.501339558889967</v>
      </c>
      <c r="AB14" s="47">
        <v>91.500707708940098</v>
      </c>
      <c r="AC14" s="47">
        <v>93.453025852044902</v>
      </c>
      <c r="AE14" s="47">
        <v>94.553286530000008</v>
      </c>
      <c r="AF14" s="47">
        <v>164.20227958435208</v>
      </c>
      <c r="AG14" s="47">
        <v>182.06287080705866</v>
      </c>
      <c r="AH14" s="47">
        <v>186.29646699951365</v>
      </c>
      <c r="AI14" s="47">
        <v>265.24394474794508</v>
      </c>
      <c r="AJ14" s="47">
        <v>303.27244838760504</v>
      </c>
      <c r="AK14" s="47">
        <v>355.68457721688998</v>
      </c>
      <c r="AL14" s="47"/>
    </row>
    <row r="15" spans="1:38" x14ac:dyDescent="0.25">
      <c r="A15" s="12" t="s">
        <v>46</v>
      </c>
      <c r="B15" s="47">
        <v>4.8719999999999999</v>
      </c>
      <c r="C15" s="47">
        <v>4.7919999999999998</v>
      </c>
      <c r="D15" s="47">
        <v>4.2839999999999998</v>
      </c>
      <c r="E15" s="47">
        <v>11.793744049999999</v>
      </c>
      <c r="F15" s="47">
        <v>9.1736777699999994</v>
      </c>
      <c r="G15" s="47">
        <v>12.804820009999998</v>
      </c>
      <c r="H15" s="47">
        <v>12.386091690000002</v>
      </c>
      <c r="I15" s="47">
        <v>16.920417413425007</v>
      </c>
      <c r="J15" s="47">
        <v>16.120165329863578</v>
      </c>
      <c r="K15" s="47">
        <v>4.0400469669804195</v>
      </c>
      <c r="L15" s="47">
        <v>5.2163862814990019</v>
      </c>
      <c r="M15" s="47">
        <v>5.3557731081620013</v>
      </c>
      <c r="N15" s="47">
        <v>9.088938242747</v>
      </c>
      <c r="O15" s="47">
        <v>8.9410617572530011</v>
      </c>
      <c r="P15" s="47">
        <v>11.574903840084858</v>
      </c>
      <c r="Q15" s="47">
        <v>7.7122446812707679</v>
      </c>
      <c r="R15" s="47">
        <v>10.228999999999999</v>
      </c>
      <c r="S15" s="47">
        <v>0.89656868247486798</v>
      </c>
      <c r="T15" s="47">
        <v>8.2793695319327085</v>
      </c>
      <c r="U15" s="47">
        <v>8.7883154211783996</v>
      </c>
      <c r="V15" s="47">
        <v>9.9533410421710009</v>
      </c>
      <c r="W15" s="47">
        <v>8.4868489260579949</v>
      </c>
      <c r="X15" s="47">
        <v>7.6089999999999982</v>
      </c>
      <c r="Y15" s="47">
        <v>6.9470000000000027</v>
      </c>
      <c r="Z15" s="47">
        <v>5.7781043355819994</v>
      </c>
      <c r="AA15" s="47">
        <v>4.4315448155179995</v>
      </c>
      <c r="AB15" s="47">
        <v>3.354190623300001</v>
      </c>
      <c r="AC15" s="47">
        <v>6.9847236349089972</v>
      </c>
      <c r="AE15" s="47">
        <v>25.741744050000001</v>
      </c>
      <c r="AF15" s="47">
        <v>51.285006883425005</v>
      </c>
      <c r="AG15" s="47">
        <v>30.732371686505001</v>
      </c>
      <c r="AH15" s="47">
        <v>37.317148521355627</v>
      </c>
      <c r="AI15" s="47">
        <v>28.193253635585975</v>
      </c>
      <c r="AJ15" s="47">
        <v>32.996445453836991</v>
      </c>
      <c r="AK15" s="47">
        <v>20.548563409308997</v>
      </c>
      <c r="AL15" s="47"/>
    </row>
    <row r="16" spans="1:38" ht="15.75" thickBot="1" x14ac:dyDescent="0.3">
      <c r="A16" s="12" t="s">
        <v>184</v>
      </c>
      <c r="B16" s="47">
        <v>7.681</v>
      </c>
      <c r="C16" s="47">
        <v>11.619</v>
      </c>
      <c r="D16" s="47">
        <v>11.441000000000001</v>
      </c>
      <c r="E16" s="47">
        <v>14.364978200000003</v>
      </c>
      <c r="F16" s="47">
        <v>12.15779388</v>
      </c>
      <c r="G16" s="47">
        <v>13.748968370000004</v>
      </c>
      <c r="H16" s="47">
        <v>16.278385129999993</v>
      </c>
      <c r="I16" s="47">
        <v>58.877502131585004</v>
      </c>
      <c r="J16" s="47">
        <v>20.375164904889026</v>
      </c>
      <c r="K16" s="47">
        <v>8.9834301665379712</v>
      </c>
      <c r="L16" s="47">
        <v>6.609529085705006</v>
      </c>
      <c r="M16" s="47">
        <v>12.598434439163007</v>
      </c>
      <c r="N16" s="47">
        <v>17.387807335274001</v>
      </c>
      <c r="O16" s="47">
        <v>17.610192664725997</v>
      </c>
      <c r="P16" s="47">
        <v>20.992855217594268</v>
      </c>
      <c r="Q16" s="47">
        <v>28.544822356426003</v>
      </c>
      <c r="R16" s="47">
        <v>18.167000000000002</v>
      </c>
      <c r="S16" s="47">
        <v>30.1272432770485</v>
      </c>
      <c r="T16" s="47">
        <v>7.6574023628633725</v>
      </c>
      <c r="U16" s="47">
        <v>31.682042193446293</v>
      </c>
      <c r="V16" s="47">
        <v>45.62756330753804</v>
      </c>
      <c r="W16" s="47">
        <v>50.027557123877173</v>
      </c>
      <c r="X16" s="47">
        <v>25.429999999999993</v>
      </c>
      <c r="Y16" s="47">
        <v>44.807000000000002</v>
      </c>
      <c r="Z16" s="47">
        <v>43.925639652628995</v>
      </c>
      <c r="AA16" s="47">
        <v>58.368577809986995</v>
      </c>
      <c r="AB16" s="47">
        <v>56.976038586361057</v>
      </c>
      <c r="AC16" s="47">
        <v>67.833028561346907</v>
      </c>
      <c r="AE16" s="47">
        <v>45.105978200000003</v>
      </c>
      <c r="AF16" s="47">
        <v>101.06264951158499</v>
      </c>
      <c r="AG16" s="47">
        <v>48.56655859629501</v>
      </c>
      <c r="AH16" s="47">
        <v>84.535677574020269</v>
      </c>
      <c r="AI16" s="47">
        <v>87.633687833358167</v>
      </c>
      <c r="AJ16" s="47">
        <v>165.89191181292864</v>
      </c>
      <c r="AK16" s="47">
        <v>227.10328461032395</v>
      </c>
      <c r="AL16" s="47"/>
    </row>
    <row r="17" spans="1:38" ht="16.5" thickTop="1" thickBot="1" x14ac:dyDescent="0.3">
      <c r="A17" s="44" t="s">
        <v>47</v>
      </c>
      <c r="B17" s="42">
        <v>-30.256000000000057</v>
      </c>
      <c r="C17" s="42">
        <v>-32.323999999999955</v>
      </c>
      <c r="D17" s="42">
        <v>-33.189000000000021</v>
      </c>
      <c r="E17" s="42">
        <v>-34.539364559999797</v>
      </c>
      <c r="F17" s="42">
        <v>-37.964614199999971</v>
      </c>
      <c r="G17" s="42">
        <v>-39.524995490000094</v>
      </c>
      <c r="H17" s="42">
        <v>-40.198658299999977</v>
      </c>
      <c r="I17" s="42">
        <v>-46.77154200913651</v>
      </c>
      <c r="J17" s="42">
        <v>-49.997620923825707</v>
      </c>
      <c r="K17" s="42">
        <v>-4.8260301080765231</v>
      </c>
      <c r="L17" s="42">
        <v>-21.152913233556404</v>
      </c>
      <c r="M17" s="42">
        <v>-29.463816820922773</v>
      </c>
      <c r="N17" s="42">
        <v>-32.251170519144978</v>
      </c>
      <c r="O17" s="42">
        <v>-29.10382948085504</v>
      </c>
      <c r="P17" s="42">
        <v>-33.283155166043009</v>
      </c>
      <c r="Q17" s="42">
        <v>-39.597962770447992</v>
      </c>
      <c r="R17" s="42">
        <v>-47.501965703922004</v>
      </c>
      <c r="S17" s="42">
        <v>-52.479433098706956</v>
      </c>
      <c r="T17" s="42">
        <v>-57.2953739279681</v>
      </c>
      <c r="U17" s="42">
        <v>-64.079363996162868</v>
      </c>
      <c r="V17" s="42">
        <v>-68.848030476767107</v>
      </c>
      <c r="W17" s="42">
        <v>-71.585666918094901</v>
      </c>
      <c r="X17" s="42">
        <v>-75.526685124679318</v>
      </c>
      <c r="Y17" s="42">
        <v>-78.618715745012992</v>
      </c>
      <c r="Z17" s="42">
        <v>-83.700199264181975</v>
      </c>
      <c r="AA17" s="42">
        <v>-88.072887969256072</v>
      </c>
      <c r="AB17" s="42">
        <v>-92.949273847530947</v>
      </c>
      <c r="AC17" s="42">
        <v>-101.112027115876</v>
      </c>
      <c r="AE17" s="42">
        <v>-130.30836455999983</v>
      </c>
      <c r="AF17" s="42">
        <v>-164.45980999913655</v>
      </c>
      <c r="AG17" s="42">
        <v>-105.44038108638141</v>
      </c>
      <c r="AH17" s="42">
        <v>-134.23611793649101</v>
      </c>
      <c r="AI17" s="42">
        <v>-221.35613672675993</v>
      </c>
      <c r="AJ17" s="42">
        <v>-294.57909826455432</v>
      </c>
      <c r="AK17" s="42">
        <v>-365.834388196845</v>
      </c>
    </row>
    <row r="18" spans="1:38" ht="23.25" thickBot="1" x14ac:dyDescent="0.3">
      <c r="A18" s="211" t="s">
        <v>48</v>
      </c>
      <c r="B18" s="138">
        <v>-0.12068896742642445</v>
      </c>
      <c r="C18" s="138">
        <v>-0.11135647231073967</v>
      </c>
      <c r="D18" s="138">
        <v>-9.8847685393392337E-2</v>
      </c>
      <c r="E18" s="138">
        <v>-8.3506403611359678E-2</v>
      </c>
      <c r="F18" s="138">
        <v>-7.8910857112766047E-2</v>
      </c>
      <c r="G18" s="138">
        <v>-7.6998295103204814E-2</v>
      </c>
      <c r="H18" s="138">
        <v>-7.6040405416460663E-2</v>
      </c>
      <c r="I18" s="138">
        <v>-7.4795269466082684E-2</v>
      </c>
      <c r="J18" s="138">
        <v>-7.6600802142111457E-2</v>
      </c>
      <c r="K18" s="138">
        <v>-6.6856384223306656E-2</v>
      </c>
      <c r="L18" s="138">
        <v>-9.5504553426161709E-2</v>
      </c>
      <c r="M18" s="138">
        <v>-7.0944185828449274E-2</v>
      </c>
      <c r="N18" s="138">
        <v>-7.9831374724603318E-2</v>
      </c>
      <c r="O18" s="138">
        <v>-7.8164065953501838E-2</v>
      </c>
      <c r="P18" s="138">
        <v>-6.9529305848433157E-2</v>
      </c>
      <c r="Q18" s="138">
        <v>-6.756854805913555E-2</v>
      </c>
      <c r="R18" s="138">
        <v>-7.0952464867170537E-2</v>
      </c>
      <c r="S18" s="138">
        <v>-7.0767354839516655E-2</v>
      </c>
      <c r="T18" s="138">
        <v>-6.956813559278302E-2</v>
      </c>
      <c r="U18" s="138">
        <v>-6.9868450680546992E-2</v>
      </c>
      <c r="V18" s="138">
        <v>-6.5520183714040142E-2</v>
      </c>
      <c r="W18" s="140">
        <v>-6.4258832387578707E-2</v>
      </c>
      <c r="X18" s="140">
        <v>-6.4845567172901852E-2</v>
      </c>
      <c r="Y18" s="140">
        <v>-6.4985219942785416E-2</v>
      </c>
      <c r="Z18" s="140">
        <v>-6.2296002519365075E-2</v>
      </c>
      <c r="AA18" s="140">
        <v>-6.091822277071899E-2</v>
      </c>
      <c r="AB18" s="140">
        <v>-6.1349288172697587E-2</v>
      </c>
      <c r="AC18" s="140">
        <v>-6.1589431280985471E-2</v>
      </c>
      <c r="AD18" s="139"/>
      <c r="AE18" s="138">
        <v>-0.10098751240485448</v>
      </c>
      <c r="AF18" s="138">
        <v>-7.6549659605297318E-2</v>
      </c>
      <c r="AG18" s="138">
        <v>-7.7433789026983446E-2</v>
      </c>
      <c r="AH18" s="140">
        <v>-7.2912098536006886E-2</v>
      </c>
      <c r="AI18" s="140">
        <v>-7.0231738029979562E-2</v>
      </c>
      <c r="AJ18" s="140">
        <v>-6.489495725627388E-2</v>
      </c>
      <c r="AK18" s="140">
        <v>-6.1524700284939525E-2</v>
      </c>
      <c r="AL18" s="140"/>
    </row>
    <row r="19" spans="1:38" s="2" customFormat="1" ht="16.5" thickTop="1" thickBot="1" x14ac:dyDescent="0.3">
      <c r="A19" s="49" t="s">
        <v>49</v>
      </c>
      <c r="B19" s="40">
        <v>220.43799999999999</v>
      </c>
      <c r="C19" s="40">
        <v>257.95100000000002</v>
      </c>
      <c r="D19" s="40">
        <v>302.57</v>
      </c>
      <c r="E19" s="40">
        <v>379.07400000000001</v>
      </c>
      <c r="F19" s="40">
        <v>443.14300000000003</v>
      </c>
      <c r="G19" s="40">
        <v>473.79799999999994</v>
      </c>
      <c r="H19" s="40">
        <v>488.45</v>
      </c>
      <c r="I19" s="40">
        <v>578.55600000000004</v>
      </c>
      <c r="J19" s="40">
        <v>602.70600000000013</v>
      </c>
      <c r="K19" s="40">
        <v>67.358999999999995</v>
      </c>
      <c r="L19" s="40">
        <v>200.333</v>
      </c>
      <c r="M19" s="40">
        <v>385.846</v>
      </c>
      <c r="N19" s="40">
        <v>371.74</v>
      </c>
      <c r="O19" s="40">
        <v>343.23899999999998</v>
      </c>
      <c r="P19" s="40">
        <v>445.40931500756858</v>
      </c>
      <c r="Q19" s="40">
        <v>546.44338202494578</v>
      </c>
      <c r="R19" s="40">
        <v>621.98803429607801</v>
      </c>
      <c r="S19" s="40">
        <v>689.09743122973498</v>
      </c>
      <c r="T19" s="40">
        <v>766.29107753806647</v>
      </c>
      <c r="U19" s="40">
        <v>853.0636865796539</v>
      </c>
      <c r="V19" s="40">
        <v>981.94313911535744</v>
      </c>
      <c r="W19" s="40">
        <v>1042.4349938733153</v>
      </c>
      <c r="X19" s="40">
        <v>1089.1895540485818</v>
      </c>
      <c r="Y19" s="40">
        <v>1131.175077585699</v>
      </c>
      <c r="Z19" s="40">
        <v>1259.8884080170521</v>
      </c>
      <c r="AA19" s="40">
        <v>1357.6831430420307</v>
      </c>
      <c r="AB19" s="40">
        <v>1422.1338936356799</v>
      </c>
      <c r="AC19" s="40">
        <v>1540.5986529938195</v>
      </c>
      <c r="AE19" s="40">
        <v>1160.0330000000001</v>
      </c>
      <c r="AF19" s="40">
        <v>1983.9470000000001</v>
      </c>
      <c r="AG19" s="40">
        <v>1256.2440000000001</v>
      </c>
      <c r="AH19" s="40">
        <v>1706.8316970325143</v>
      </c>
      <c r="AI19" s="40">
        <v>2930.4402296435337</v>
      </c>
      <c r="AJ19" s="40">
        <v>4244.7427646229535</v>
      </c>
      <c r="AK19" s="40">
        <v>5580.3040976885823</v>
      </c>
      <c r="AL19"/>
    </row>
    <row r="20" spans="1:38" x14ac:dyDescent="0.25">
      <c r="B20" s="46"/>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row>
    <row r="21" spans="1:38" ht="15.75" thickBot="1" x14ac:dyDescent="0.3">
      <c r="A21" s="201" t="s">
        <v>142</v>
      </c>
    </row>
    <row r="22" spans="1:38" ht="16.5" thickTop="1" thickBot="1" x14ac:dyDescent="0.3">
      <c r="A22" s="201" t="s">
        <v>181</v>
      </c>
      <c r="B22" s="46"/>
      <c r="C22" s="46"/>
      <c r="D22" s="46"/>
      <c r="E22" s="46"/>
      <c r="F22" s="46"/>
      <c r="G22" s="46"/>
      <c r="H22" s="46"/>
      <c r="I22" s="46"/>
      <c r="J22" s="46"/>
      <c r="K22" s="46"/>
      <c r="L22" s="46"/>
      <c r="M22" s="46"/>
      <c r="N22" s="123"/>
      <c r="O22" s="123"/>
      <c r="P22" s="123"/>
      <c r="AF22" s="122"/>
      <c r="AG22" s="122"/>
      <c r="AH22" s="122"/>
      <c r="AI22" s="122"/>
      <c r="AJ22" s="122"/>
      <c r="AK22" s="122"/>
    </row>
    <row r="23" spans="1:38" ht="16.5" thickTop="1" thickBot="1" x14ac:dyDescent="0.3">
      <c r="A23" s="201" t="s">
        <v>175</v>
      </c>
      <c r="B23" s="46"/>
      <c r="C23" s="46"/>
      <c r="D23" s="46"/>
      <c r="E23" s="46"/>
      <c r="F23" s="46"/>
      <c r="G23" s="46"/>
      <c r="H23" s="46"/>
      <c r="I23" s="46"/>
      <c r="J23" s="46"/>
      <c r="K23" s="46"/>
      <c r="L23" s="46"/>
      <c r="M23" s="46"/>
      <c r="N23" s="123"/>
      <c r="O23" s="123"/>
      <c r="P23" s="123"/>
      <c r="AF23" s="122"/>
      <c r="AG23" s="122"/>
      <c r="AH23" s="122"/>
      <c r="AI23" s="122"/>
      <c r="AJ23" s="122"/>
      <c r="AK23" s="122"/>
    </row>
    <row r="24" spans="1:38" ht="16.5" thickTop="1" thickBot="1" x14ac:dyDescent="0.3">
      <c r="A24" s="201" t="s">
        <v>185</v>
      </c>
      <c r="B24" s="46"/>
      <c r="C24" s="46"/>
      <c r="D24" s="46"/>
      <c r="E24" s="46"/>
      <c r="F24" s="46"/>
      <c r="G24" s="46"/>
      <c r="H24" s="46"/>
      <c r="I24" s="46"/>
      <c r="J24" s="46"/>
      <c r="K24" s="122"/>
      <c r="L24" s="122"/>
      <c r="M24" s="122"/>
      <c r="N24" s="122"/>
      <c r="O24" s="122"/>
      <c r="P24" s="122"/>
      <c r="AF24" s="122"/>
      <c r="AG24" s="122"/>
      <c r="AH24" s="122"/>
      <c r="AI24" s="122"/>
      <c r="AJ24" s="122"/>
      <c r="AK24" s="122"/>
    </row>
    <row r="25" spans="1:38" s="2" customFormat="1" ht="16.5" thickTop="1" thickBot="1" x14ac:dyDescent="0.3">
      <c r="A25" s="201" t="s">
        <v>171</v>
      </c>
      <c r="Q25"/>
      <c r="R25"/>
      <c r="S25"/>
      <c r="T25"/>
      <c r="U25"/>
      <c r="V25"/>
      <c r="W25"/>
      <c r="X25"/>
      <c r="Y25"/>
      <c r="Z25"/>
      <c r="AA25"/>
      <c r="AB25"/>
      <c r="AC25"/>
      <c r="AD25"/>
      <c r="AE25"/>
    </row>
    <row r="26" spans="1:38" ht="16.5" thickTop="1" thickBot="1" x14ac:dyDescent="0.3">
      <c r="A26" s="201" t="s">
        <v>174</v>
      </c>
    </row>
    <row r="27" spans="1:38" ht="15.75" thickTop="1" x14ac:dyDescent="0.25"/>
    <row r="28" spans="1:38" x14ac:dyDescent="0.25">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row>
    <row r="29" spans="1:38" x14ac:dyDescent="0.25">
      <c r="B29" s="46"/>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row>
    <row r="30" spans="1:38" x14ac:dyDescent="0.25">
      <c r="B30" s="46"/>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row>
    <row r="31" spans="1:38" x14ac:dyDescent="0.25">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row>
    <row r="32" spans="1:38" x14ac:dyDescent="0.25">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row>
    <row r="33" spans="2:29" x14ac:dyDescent="0.25">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row>
    <row r="34" spans="2:29" x14ac:dyDescent="0.25">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row>
    <row r="35" spans="2:29" x14ac:dyDescent="0.25">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row>
    <row r="36" spans="2:29" x14ac:dyDescent="0.25">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row>
    <row r="37" spans="2:29" x14ac:dyDescent="0.25">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row>
    <row r="38" spans="2:29" x14ac:dyDescent="0.25">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row>
    <row r="39" spans="2:29" x14ac:dyDescent="0.25">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row>
    <row r="40" spans="2:29" x14ac:dyDescent="0.25">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row>
    <row r="41" spans="2:29" x14ac:dyDescent="0.25">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row>
    <row r="42" spans="2:29" x14ac:dyDescent="0.25">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row>
    <row r="43" spans="2:29" x14ac:dyDescent="0.25">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row>
    <row r="44" spans="2:29" x14ac:dyDescent="0.25">
      <c r="B44" s="46"/>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row>
    <row r="45" spans="2:29" x14ac:dyDescent="0.25">
      <c r="B45" s="46"/>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row>
    <row r="46" spans="2:29" x14ac:dyDescent="0.25">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row>
    <row r="47" spans="2:29" x14ac:dyDescent="0.25">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row>
    <row r="48" spans="2:29" x14ac:dyDescent="0.25">
      <c r="B48" s="46"/>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row>
    <row r="49" spans="2:29" x14ac:dyDescent="0.25">
      <c r="B49" s="46"/>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row>
    <row r="50" spans="2:29" x14ac:dyDescent="0.25">
      <c r="B50" s="46"/>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row>
    <row r="51" spans="2:29" x14ac:dyDescent="0.25">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row>
    <row r="52" spans="2:29" x14ac:dyDescent="0.25">
      <c r="B52" s="46"/>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row>
    <row r="53" spans="2:29" x14ac:dyDescent="0.25">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row>
    <row r="54" spans="2:29" x14ac:dyDescent="0.25">
      <c r="B54" s="46"/>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row>
    <row r="55" spans="2:29" x14ac:dyDescent="0.25">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row>
    <row r="56" spans="2:29" x14ac:dyDescent="0.25">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row>
    <row r="57" spans="2:29" x14ac:dyDescent="0.25">
      <c r="B57" s="46"/>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row>
    <row r="58" spans="2:29" x14ac:dyDescent="0.25">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row>
    <row r="59" spans="2:29" x14ac:dyDescent="0.25">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row>
    <row r="60" spans="2:29" x14ac:dyDescent="0.25">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row>
    <row r="61" spans="2:29" x14ac:dyDescent="0.25">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row>
    <row r="62" spans="2:29" x14ac:dyDescent="0.25">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row>
    <row r="63" spans="2:29" x14ac:dyDescent="0.25">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row>
    <row r="64" spans="2:29" x14ac:dyDescent="0.25">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row>
  </sheetData>
  <pageMargins left="0.511811024" right="0.511811024" top="0.78740157499999996" bottom="0.78740157499999996" header="0.31496062000000002" footer="0.314960620000000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14AB2-2FFC-4AED-9B74-C5C09E628606}">
  <sheetPr codeName="Sheet5"/>
  <dimension ref="A1:AL65"/>
  <sheetViews>
    <sheetView showGridLines="0" zoomScaleNormal="100" workbookViewId="0">
      <pane xSplit="1" ySplit="1" topLeftCell="V2" activePane="bottomRight" state="frozen"/>
      <selection activeCell="AE3" sqref="AE1:AE1048576"/>
      <selection pane="topRight" activeCell="AE3" sqref="AE1:AE1048576"/>
      <selection pane="bottomLeft" activeCell="AE3" sqref="AE1:AE1048576"/>
      <selection pane="bottomRight" activeCell="AJ42" sqref="AJ42"/>
    </sheetView>
  </sheetViews>
  <sheetFormatPr defaultColWidth="9.140625" defaultRowHeight="11.25" x14ac:dyDescent="0.15"/>
  <cols>
    <col min="1" max="1" width="37.140625" style="51" customWidth="1"/>
    <col min="2" max="11" width="8.7109375" style="69" customWidth="1"/>
    <col min="12" max="12" width="8.85546875" style="69" customWidth="1"/>
    <col min="13" max="29" width="8.7109375" style="69" customWidth="1"/>
    <col min="30" max="30" width="9.140625" style="51"/>
    <col min="31" max="31" width="9.140625" style="69" customWidth="1"/>
    <col min="32" max="32" width="12" style="69" bestFit="1" customWidth="1"/>
    <col min="33" max="35" width="9.140625" style="69" customWidth="1"/>
    <col min="36" max="37" width="9.140625" style="69"/>
    <col min="38" max="16384" width="9.140625" style="51"/>
  </cols>
  <sheetData>
    <row r="1" spans="1:37" s="19" customFormat="1" ht="24.75" customHeight="1" thickBot="1" x14ac:dyDescent="0.3">
      <c r="A1" s="45" t="s">
        <v>152</v>
      </c>
      <c r="B1" s="18" t="s">
        <v>10</v>
      </c>
      <c r="C1" s="18" t="s">
        <v>11</v>
      </c>
      <c r="D1" s="18" t="s">
        <v>12</v>
      </c>
      <c r="E1" s="18" t="s">
        <v>13</v>
      </c>
      <c r="F1" s="18" t="s">
        <v>14</v>
      </c>
      <c r="G1" s="18" t="s">
        <v>15</v>
      </c>
      <c r="H1" s="18" t="s">
        <v>16</v>
      </c>
      <c r="I1" s="18" t="s">
        <v>17</v>
      </c>
      <c r="J1" s="18" t="s">
        <v>18</v>
      </c>
      <c r="K1" s="18" t="s">
        <v>19</v>
      </c>
      <c r="L1" s="18" t="s">
        <v>20</v>
      </c>
      <c r="M1" s="18" t="s">
        <v>21</v>
      </c>
      <c r="N1" s="18" t="s">
        <v>22</v>
      </c>
      <c r="O1" s="18" t="s">
        <v>23</v>
      </c>
      <c r="P1" s="18" t="s">
        <v>24</v>
      </c>
      <c r="Q1" s="18" t="s">
        <v>25</v>
      </c>
      <c r="R1" s="18" t="s">
        <v>26</v>
      </c>
      <c r="S1" s="18" t="s">
        <v>27</v>
      </c>
      <c r="T1" s="18" t="s">
        <v>28</v>
      </c>
      <c r="U1" s="18" t="s">
        <v>29</v>
      </c>
      <c r="V1" s="18" t="s">
        <v>30</v>
      </c>
      <c r="W1" s="18" t="s">
        <v>155</v>
      </c>
      <c r="X1" s="18" t="s">
        <v>161</v>
      </c>
      <c r="Y1" s="18" t="s">
        <v>164</v>
      </c>
      <c r="Z1" s="18" t="s">
        <v>165</v>
      </c>
      <c r="AA1" s="18" t="s">
        <v>166</v>
      </c>
      <c r="AB1" s="18" t="s">
        <v>195</v>
      </c>
      <c r="AC1" s="18" t="s">
        <v>196</v>
      </c>
      <c r="AD1" s="68"/>
      <c r="AE1" s="18">
        <v>2018</v>
      </c>
      <c r="AF1" s="18">
        <v>2019</v>
      </c>
      <c r="AG1" s="18">
        <v>2020</v>
      </c>
      <c r="AH1" s="18">
        <v>2021</v>
      </c>
      <c r="AI1" s="18">
        <v>2022</v>
      </c>
      <c r="AJ1" s="18">
        <v>2023</v>
      </c>
      <c r="AK1" s="18">
        <v>2024</v>
      </c>
    </row>
    <row r="2" spans="1:37" ht="6.75" customHeight="1" thickTop="1" x14ac:dyDescent="0.15">
      <c r="A2" s="50"/>
    </row>
    <row r="3" spans="1:37" s="53" customFormat="1" ht="15" customHeight="1" thickBot="1" x14ac:dyDescent="0.3">
      <c r="A3" s="94" t="s">
        <v>49</v>
      </c>
      <c r="B3" s="154">
        <v>220.43799999999999</v>
      </c>
      <c r="C3" s="154">
        <v>257.95100000000002</v>
      </c>
      <c r="D3" s="154">
        <v>302.57000000000005</v>
      </c>
      <c r="E3" s="154">
        <v>379.07400000000007</v>
      </c>
      <c r="F3" s="154">
        <v>443.14300000000003</v>
      </c>
      <c r="G3" s="154">
        <v>473.798</v>
      </c>
      <c r="H3" s="154">
        <v>488.45000000000005</v>
      </c>
      <c r="I3" s="154">
        <v>578.55600000000004</v>
      </c>
      <c r="J3" s="154">
        <v>602.70600000000002</v>
      </c>
      <c r="K3" s="154">
        <v>67.358999999999995</v>
      </c>
      <c r="L3" s="154">
        <v>200.333</v>
      </c>
      <c r="M3" s="154">
        <v>385.84599999999995</v>
      </c>
      <c r="N3" s="154">
        <v>371.73999999999995</v>
      </c>
      <c r="O3" s="154">
        <v>343.23900000000003</v>
      </c>
      <c r="P3" s="154">
        <v>445.42931500756828</v>
      </c>
      <c r="Q3" s="154">
        <v>546.443382024946</v>
      </c>
      <c r="R3" s="154">
        <v>621.9884364920124</v>
      </c>
      <c r="S3" s="154">
        <v>689.09702903380071</v>
      </c>
      <c r="T3" s="154">
        <v>766.29107753806647</v>
      </c>
      <c r="U3" s="154">
        <v>853.06368657965322</v>
      </c>
      <c r="V3" s="154">
        <v>981.94313911535801</v>
      </c>
      <c r="W3" s="183">
        <v>1042.4349938733149</v>
      </c>
      <c r="X3" s="183">
        <v>1089.1895540485818</v>
      </c>
      <c r="Y3" s="183">
        <v>1131.175077585699</v>
      </c>
      <c r="Z3" s="183">
        <v>1259.8884080780501</v>
      </c>
      <c r="AA3" s="183">
        <v>1357.6831429810329</v>
      </c>
      <c r="AB3" s="183">
        <v>1422.1338936356813</v>
      </c>
      <c r="AC3" s="183">
        <v>1540.5986529938193</v>
      </c>
      <c r="AD3" s="143"/>
      <c r="AE3" s="183">
        <v>1160.0330000000001</v>
      </c>
      <c r="AF3" s="183">
        <v>1983.9470000000001</v>
      </c>
      <c r="AG3" s="183">
        <v>1256.2439999999999</v>
      </c>
      <c r="AH3" s="183">
        <v>1706.8516970325143</v>
      </c>
      <c r="AI3" s="183">
        <v>2930.4402296435328</v>
      </c>
      <c r="AJ3" s="183">
        <v>4244.7427646229535</v>
      </c>
      <c r="AK3" s="183">
        <v>5580.3040976885841</v>
      </c>
    </row>
    <row r="4" spans="1:37" s="52" customFormat="1" ht="15" customHeight="1" thickTop="1" x14ac:dyDescent="0.25">
      <c r="A4" s="52" t="s">
        <v>50</v>
      </c>
      <c r="B4" s="145">
        <v>176.672</v>
      </c>
      <c r="C4" s="145">
        <v>186.488</v>
      </c>
      <c r="D4" s="145">
        <v>194.024</v>
      </c>
      <c r="E4" s="145">
        <v>201.98099999999999</v>
      </c>
      <c r="F4" s="145">
        <v>223.43799999999999</v>
      </c>
      <c r="G4" s="145">
        <v>232.036</v>
      </c>
      <c r="H4" s="145">
        <v>235.398</v>
      </c>
      <c r="I4" s="145">
        <v>252.376</v>
      </c>
      <c r="J4" s="145">
        <v>297.07900000000001</v>
      </c>
      <c r="K4" s="145">
        <v>20.076000000000001</v>
      </c>
      <c r="L4" s="145">
        <v>118.714</v>
      </c>
      <c r="M4" s="145">
        <v>164.83600000000001</v>
      </c>
      <c r="N4" s="145">
        <v>174.59100000000001</v>
      </c>
      <c r="O4" s="145">
        <v>149.733</v>
      </c>
      <c r="P4" s="145">
        <v>190.81556970999978</v>
      </c>
      <c r="Q4" s="145">
        <v>212.37291811000011</v>
      </c>
      <c r="R4" s="145">
        <v>260.65371080999995</v>
      </c>
      <c r="S4" s="145">
        <v>294.44812389000009</v>
      </c>
      <c r="T4" s="145">
        <v>322.59241147999995</v>
      </c>
      <c r="U4" s="145">
        <v>346.60615188000037</v>
      </c>
      <c r="V4" s="145">
        <v>383.52402185999995</v>
      </c>
      <c r="W4" s="184">
        <v>405.72269956999946</v>
      </c>
      <c r="X4" s="184">
        <v>413.00895054000023</v>
      </c>
      <c r="Y4" s="184">
        <v>425.11002856000005</v>
      </c>
      <c r="Z4" s="184">
        <v>464.79433999000003</v>
      </c>
      <c r="AA4" s="184">
        <v>482.02161661000002</v>
      </c>
      <c r="AB4" s="184">
        <v>503.70270731000016</v>
      </c>
      <c r="AC4" s="184">
        <v>524.03406986999937</v>
      </c>
      <c r="AD4" s="147"/>
      <c r="AE4" s="184">
        <v>759.16499999999996</v>
      </c>
      <c r="AF4" s="184">
        <v>943.24799999999993</v>
      </c>
      <c r="AG4" s="184">
        <v>600.70500000000004</v>
      </c>
      <c r="AH4" s="184">
        <v>727.51248781999993</v>
      </c>
      <c r="AI4" s="184">
        <v>1224.3003980600004</v>
      </c>
      <c r="AJ4" s="184">
        <v>1627.3657005299997</v>
      </c>
      <c r="AK4" s="184">
        <v>1974.5527337799997</v>
      </c>
    </row>
    <row r="5" spans="1:37" s="52" customFormat="1" ht="15" customHeight="1" x14ac:dyDescent="0.25">
      <c r="A5" s="52" t="s">
        <v>51</v>
      </c>
      <c r="B5" s="145">
        <v>28.38</v>
      </c>
      <c r="C5" s="145">
        <v>29.402000000000001</v>
      </c>
      <c r="D5" s="145">
        <v>29.692</v>
      </c>
      <c r="E5" s="145">
        <v>28.693000000000001</v>
      </c>
      <c r="F5" s="145">
        <v>29.021999999999998</v>
      </c>
      <c r="G5" s="145">
        <v>30.216000000000001</v>
      </c>
      <c r="H5" s="145">
        <v>29.596</v>
      </c>
      <c r="I5" s="145">
        <v>28.867000000000001</v>
      </c>
      <c r="J5" s="145">
        <v>29.108000000000001</v>
      </c>
      <c r="K5" s="145">
        <v>3.3940000000000001</v>
      </c>
      <c r="L5" s="145">
        <v>9.0960000000000001</v>
      </c>
      <c r="M5" s="145">
        <v>12.628</v>
      </c>
      <c r="N5" s="145">
        <v>12.151999999999999</v>
      </c>
      <c r="O5" s="145">
        <v>10.683</v>
      </c>
      <c r="P5" s="145">
        <v>14.395017770000013</v>
      </c>
      <c r="Q5" s="145">
        <v>20.150577019999993</v>
      </c>
      <c r="R5" s="145">
        <v>21.698510410000004</v>
      </c>
      <c r="S5" s="145">
        <v>23.106021380000001</v>
      </c>
      <c r="T5" s="145">
        <v>26.984153080000006</v>
      </c>
      <c r="U5" s="145">
        <v>27.813922869999992</v>
      </c>
      <c r="V5" s="145">
        <v>30.53442768</v>
      </c>
      <c r="W5" s="184">
        <v>32.270567410000005</v>
      </c>
      <c r="X5" s="184">
        <v>33.809888569999984</v>
      </c>
      <c r="Y5" s="184">
        <v>34.633949450000031</v>
      </c>
      <c r="Z5" s="184">
        <v>35.971210640000002</v>
      </c>
      <c r="AA5" s="184">
        <v>39.123969240000015</v>
      </c>
      <c r="AB5" s="184">
        <v>39.540538939999983</v>
      </c>
      <c r="AC5" s="184">
        <v>43.366755470000008</v>
      </c>
      <c r="AD5" s="147"/>
      <c r="AE5" s="184">
        <v>116.16699999999999</v>
      </c>
      <c r="AF5" s="184">
        <v>117.70100000000001</v>
      </c>
      <c r="AG5" s="184">
        <v>54.225999999999999</v>
      </c>
      <c r="AH5" s="184">
        <v>57.380594790000011</v>
      </c>
      <c r="AI5" s="184">
        <v>99.60260774000001</v>
      </c>
      <c r="AJ5" s="184">
        <v>131.24883311000002</v>
      </c>
      <c r="AK5" s="184">
        <v>158.00247429000001</v>
      </c>
    </row>
    <row r="6" spans="1:37" s="52" customFormat="1" ht="15" customHeight="1" x14ac:dyDescent="0.25">
      <c r="A6" s="90" t="s">
        <v>52</v>
      </c>
      <c r="B6" s="155">
        <v>5.923</v>
      </c>
      <c r="C6" s="155">
        <v>9.4670000000000005</v>
      </c>
      <c r="D6" s="155">
        <v>7.3259999999999996</v>
      </c>
      <c r="E6" s="155">
        <v>9.8640000000000008</v>
      </c>
      <c r="F6" s="155">
        <v>9.5069999999999997</v>
      </c>
      <c r="G6" s="155">
        <v>11.246</v>
      </c>
      <c r="H6" s="155">
        <v>11.951000000000001</v>
      </c>
      <c r="I6" s="155">
        <v>55.902000000000001</v>
      </c>
      <c r="J6" s="155">
        <v>17.387</v>
      </c>
      <c r="K6" s="155">
        <v>7.1070000000000002</v>
      </c>
      <c r="L6" s="155">
        <v>24.062999999999999</v>
      </c>
      <c r="M6" s="155">
        <v>51.34</v>
      </c>
      <c r="N6" s="155">
        <v>40.055999999999997</v>
      </c>
      <c r="O6" s="155">
        <v>36.698999999999998</v>
      </c>
      <c r="P6" s="155">
        <v>39.350663183400144</v>
      </c>
      <c r="Q6" s="155">
        <v>43.119006929999841</v>
      </c>
      <c r="R6" s="155">
        <v>48.15711230359998</v>
      </c>
      <c r="S6" s="155">
        <v>43.192332760000475</v>
      </c>
      <c r="T6" s="155">
        <v>43.413063040606055</v>
      </c>
      <c r="U6" s="155">
        <v>54.340736247139624</v>
      </c>
      <c r="V6" s="155">
        <v>54.031152030000314</v>
      </c>
      <c r="W6" s="185">
        <v>59.905179160000301</v>
      </c>
      <c r="X6" s="185">
        <v>58.993163890000162</v>
      </c>
      <c r="Y6" s="185">
        <v>70.233550240000426</v>
      </c>
      <c r="Z6" s="185">
        <v>63.78189498000004</v>
      </c>
      <c r="AA6" s="185">
        <v>73.682261680000352</v>
      </c>
      <c r="AB6" s="185">
        <v>71.367587699999802</v>
      </c>
      <c r="AC6" s="185">
        <v>109.71512972999892</v>
      </c>
      <c r="AD6" s="147"/>
      <c r="AE6" s="185">
        <v>32.58</v>
      </c>
      <c r="AF6" s="185">
        <v>88.605999999999995</v>
      </c>
      <c r="AG6" s="185">
        <v>99.897000000000006</v>
      </c>
      <c r="AH6" s="185">
        <v>159.22467011339998</v>
      </c>
      <c r="AI6" s="185">
        <v>189.10324435134615</v>
      </c>
      <c r="AJ6" s="185">
        <v>243.1630453200012</v>
      </c>
      <c r="AK6" s="185">
        <v>318.54687408999911</v>
      </c>
    </row>
    <row r="7" spans="1:37" s="52" customFormat="1" ht="15" customHeight="1" x14ac:dyDescent="0.25">
      <c r="A7" s="52" t="s">
        <v>36</v>
      </c>
      <c r="B7" s="145">
        <v>210.97499999999999</v>
      </c>
      <c r="C7" s="145">
        <v>225.357</v>
      </c>
      <c r="D7" s="145">
        <v>231.042</v>
      </c>
      <c r="E7" s="145">
        <v>240.53800000000001</v>
      </c>
      <c r="F7" s="145">
        <v>261.96699999999998</v>
      </c>
      <c r="G7" s="145">
        <v>273.49799999999999</v>
      </c>
      <c r="H7" s="145">
        <v>276.94499999999999</v>
      </c>
      <c r="I7" s="145">
        <v>337.14499999999998</v>
      </c>
      <c r="J7" s="145">
        <v>343.57400000000001</v>
      </c>
      <c r="K7" s="145">
        <v>30.576999999999998</v>
      </c>
      <c r="L7" s="145">
        <v>151.87299999999999</v>
      </c>
      <c r="M7" s="145">
        <v>228.804</v>
      </c>
      <c r="N7" s="145">
        <v>226.79899999999998</v>
      </c>
      <c r="O7" s="145">
        <v>197.11500000000001</v>
      </c>
      <c r="P7" s="145">
        <v>244.56125066339993</v>
      </c>
      <c r="Q7" s="145">
        <v>275.64250205999997</v>
      </c>
      <c r="R7" s="145">
        <v>330.50933352359993</v>
      </c>
      <c r="S7" s="145">
        <v>360.74647803000056</v>
      </c>
      <c r="T7" s="145">
        <v>392.98962760060601</v>
      </c>
      <c r="U7" s="145">
        <v>428.76081099713997</v>
      </c>
      <c r="V7" s="145">
        <v>468.0896015700003</v>
      </c>
      <c r="W7" s="184">
        <v>497.89844613999981</v>
      </c>
      <c r="X7" s="184">
        <v>505.8120030000004</v>
      </c>
      <c r="Y7" s="184">
        <v>529.97752825000055</v>
      </c>
      <c r="Z7" s="184">
        <v>564.54744561000007</v>
      </c>
      <c r="AA7" s="184">
        <v>594.82784753000044</v>
      </c>
      <c r="AB7" s="184">
        <v>614.61083395000003</v>
      </c>
      <c r="AC7" s="184">
        <v>677.11595506999834</v>
      </c>
      <c r="AD7" s="147"/>
      <c r="AE7" s="184">
        <v>907.91200000000003</v>
      </c>
      <c r="AF7" s="184">
        <v>1149.5549999999998</v>
      </c>
      <c r="AG7" s="184">
        <v>754.82799999999997</v>
      </c>
      <c r="AH7" s="184">
        <v>944.11775272339992</v>
      </c>
      <c r="AI7" s="184">
        <v>1513.0062501513464</v>
      </c>
      <c r="AJ7" s="184">
        <v>2001.7775789600009</v>
      </c>
      <c r="AK7" s="184">
        <v>2451.1020821599991</v>
      </c>
    </row>
    <row r="8" spans="1:37" s="52" customFormat="1" ht="15" customHeight="1" x14ac:dyDescent="0.25">
      <c r="A8" s="52" t="s">
        <v>3</v>
      </c>
      <c r="B8" s="145">
        <v>59.332999999999998</v>
      </c>
      <c r="C8" s="145">
        <v>67.144000000000005</v>
      </c>
      <c r="D8" s="145">
        <v>83.058000000000007</v>
      </c>
      <c r="E8" s="145">
        <v>86.695999999999998</v>
      </c>
      <c r="F8" s="145">
        <v>95.129000000000005</v>
      </c>
      <c r="G8" s="145">
        <v>99.265000000000001</v>
      </c>
      <c r="H8" s="145">
        <v>103.131</v>
      </c>
      <c r="I8" s="145">
        <v>123.071</v>
      </c>
      <c r="J8" s="145">
        <v>133.72800000000001</v>
      </c>
      <c r="K8" s="145">
        <v>21.381</v>
      </c>
      <c r="L8" s="145">
        <v>36.780999999999999</v>
      </c>
      <c r="M8" s="145">
        <v>99.802999999999997</v>
      </c>
      <c r="N8" s="145">
        <v>66.813999999999993</v>
      </c>
      <c r="O8" s="145">
        <v>77.007000000000005</v>
      </c>
      <c r="P8" s="145">
        <v>93.89749571480003</v>
      </c>
      <c r="Q8" s="145">
        <v>111.52367937089991</v>
      </c>
      <c r="R8" s="145">
        <v>125.651634247953</v>
      </c>
      <c r="S8" s="145">
        <v>144.08665789183084</v>
      </c>
      <c r="T8" s="145">
        <v>167.85152743891433</v>
      </c>
      <c r="U8" s="145">
        <v>197.55412007861975</v>
      </c>
      <c r="V8" s="145">
        <v>226.88580394888902</v>
      </c>
      <c r="W8" s="184">
        <v>240.08372015695289</v>
      </c>
      <c r="X8" s="184">
        <v>268.05260307747011</v>
      </c>
      <c r="Y8" s="184">
        <v>266.80046019229985</v>
      </c>
      <c r="Z8" s="184">
        <v>326.09167192167905</v>
      </c>
      <c r="AA8" s="184">
        <v>346.11706933971396</v>
      </c>
      <c r="AB8" s="184">
        <v>345.52489764989133</v>
      </c>
      <c r="AC8" s="184">
        <v>344.50608676903533</v>
      </c>
      <c r="AD8" s="147"/>
      <c r="AE8" s="184">
        <v>296.23099999999999</v>
      </c>
      <c r="AF8" s="184">
        <v>420.596</v>
      </c>
      <c r="AG8" s="184">
        <v>291.69299999999998</v>
      </c>
      <c r="AH8" s="184">
        <v>349.24217508569996</v>
      </c>
      <c r="AI8" s="184">
        <v>635.1439396573179</v>
      </c>
      <c r="AJ8" s="184">
        <v>1001.8225873756119</v>
      </c>
      <c r="AK8" s="184">
        <v>1362.2397256803197</v>
      </c>
    </row>
    <row r="9" spans="1:37" s="52" customFormat="1" ht="15" customHeight="1" x14ac:dyDescent="0.25">
      <c r="A9" s="52" t="s">
        <v>53</v>
      </c>
      <c r="B9" s="145">
        <v>30.759</v>
      </c>
      <c r="C9" s="145">
        <v>59.924999999999997</v>
      </c>
      <c r="D9" s="145">
        <v>71.691000000000003</v>
      </c>
      <c r="E9" s="145">
        <v>85.891000000000005</v>
      </c>
      <c r="F9" s="145">
        <v>86.046999999999997</v>
      </c>
      <c r="G9" s="145">
        <v>101.035</v>
      </c>
      <c r="H9" s="145">
        <v>108.374</v>
      </c>
      <c r="I9" s="145">
        <v>118.34</v>
      </c>
      <c r="J9" s="145">
        <v>125.404</v>
      </c>
      <c r="K9" s="145">
        <v>15.401</v>
      </c>
      <c r="L9" s="145">
        <v>11.679</v>
      </c>
      <c r="M9" s="145">
        <v>57.238999999999997</v>
      </c>
      <c r="N9" s="145">
        <v>78.126999999999995</v>
      </c>
      <c r="O9" s="145">
        <v>69.117000000000004</v>
      </c>
      <c r="P9" s="145">
        <v>106.97056862936829</v>
      </c>
      <c r="Q9" s="145">
        <v>159.27720059404618</v>
      </c>
      <c r="R9" s="145">
        <v>165.82746872045942</v>
      </c>
      <c r="S9" s="145">
        <v>184.26389311196937</v>
      </c>
      <c r="T9" s="145">
        <v>205.44992249854613</v>
      </c>
      <c r="U9" s="145">
        <v>226.74875550389356</v>
      </c>
      <c r="V9" s="145">
        <v>286.96773359646863</v>
      </c>
      <c r="W9" s="184">
        <v>304.45282757636198</v>
      </c>
      <c r="X9" s="184">
        <v>315.32494797111133</v>
      </c>
      <c r="Y9" s="184">
        <v>334.39708914339872</v>
      </c>
      <c r="Z9" s="184">
        <v>369.24929054637101</v>
      </c>
      <c r="AA9" s="184">
        <v>416.7382261113184</v>
      </c>
      <c r="AB9" s="184">
        <v>461.99816203578979</v>
      </c>
      <c r="AC9" s="184">
        <v>518.97661115478559</v>
      </c>
      <c r="AD9" s="147"/>
      <c r="AE9" s="184">
        <v>248.26600000000002</v>
      </c>
      <c r="AF9" s="184">
        <v>413.79600000000005</v>
      </c>
      <c r="AG9" s="184">
        <v>209.72300000000001</v>
      </c>
      <c r="AH9" s="184">
        <v>413.49176922341445</v>
      </c>
      <c r="AI9" s="184">
        <v>782.29003983486848</v>
      </c>
      <c r="AJ9" s="184">
        <v>1241.1425982873407</v>
      </c>
      <c r="AK9" s="184">
        <v>1766.9622898482648</v>
      </c>
    </row>
    <row r="10" spans="1:37" s="52" customFormat="1" ht="15" customHeight="1" x14ac:dyDescent="0.25">
      <c r="A10" s="52" t="s">
        <v>54</v>
      </c>
      <c r="B10" s="145">
        <v>-80.629000000000005</v>
      </c>
      <c r="C10" s="145">
        <v>-94.474999999999994</v>
      </c>
      <c r="D10" s="145">
        <v>-83.221000000000004</v>
      </c>
      <c r="E10" s="145">
        <v>-34.051000000000002</v>
      </c>
      <c r="F10" s="145">
        <v>0</v>
      </c>
      <c r="G10" s="145">
        <v>0</v>
      </c>
      <c r="H10" s="145">
        <v>0</v>
      </c>
      <c r="I10" s="145">
        <v>0</v>
      </c>
      <c r="J10" s="145">
        <v>0</v>
      </c>
      <c r="K10" s="145">
        <v>0</v>
      </c>
      <c r="L10" s="145">
        <v>0</v>
      </c>
      <c r="M10" s="145">
        <v>0</v>
      </c>
      <c r="N10" s="145">
        <v>0</v>
      </c>
      <c r="O10" s="145">
        <v>0</v>
      </c>
      <c r="P10" s="145">
        <v>0</v>
      </c>
      <c r="Q10" s="145">
        <v>0</v>
      </c>
      <c r="R10" s="145">
        <v>0</v>
      </c>
      <c r="S10" s="145">
        <v>0</v>
      </c>
      <c r="T10" s="145">
        <v>0</v>
      </c>
      <c r="U10" s="145">
        <v>0</v>
      </c>
      <c r="V10" s="145">
        <v>0</v>
      </c>
      <c r="W10" s="184">
        <v>0</v>
      </c>
      <c r="X10" s="184">
        <v>0</v>
      </c>
      <c r="Y10" s="184">
        <v>0</v>
      </c>
      <c r="Z10" s="184">
        <v>0</v>
      </c>
      <c r="AA10" s="184">
        <v>0</v>
      </c>
      <c r="AB10" s="184">
        <v>0</v>
      </c>
      <c r="AC10" s="184">
        <v>0</v>
      </c>
      <c r="AD10" s="147"/>
      <c r="AE10" s="184">
        <v>-292.37599999999998</v>
      </c>
      <c r="AF10" s="184">
        <v>0</v>
      </c>
      <c r="AG10" s="184">
        <v>0</v>
      </c>
      <c r="AH10" s="184">
        <v>0</v>
      </c>
      <c r="AI10" s="184">
        <v>0</v>
      </c>
      <c r="AJ10" s="184">
        <v>0</v>
      </c>
      <c r="AK10" s="184">
        <v>0</v>
      </c>
    </row>
    <row r="11" spans="1:37" s="52" customFormat="1" ht="15" customHeight="1" x14ac:dyDescent="0.25">
      <c r="B11" s="145"/>
      <c r="C11" s="145"/>
      <c r="D11" s="145"/>
      <c r="E11" s="145"/>
      <c r="F11" s="145"/>
      <c r="G11" s="145"/>
      <c r="H11" s="145"/>
      <c r="I11" s="145"/>
      <c r="J11" s="156"/>
      <c r="K11" s="145"/>
      <c r="L11" s="145"/>
      <c r="M11" s="145"/>
      <c r="N11" s="145"/>
      <c r="O11" s="145"/>
      <c r="P11" s="145"/>
      <c r="Q11" s="145"/>
      <c r="R11" s="145"/>
      <c r="S11" s="145"/>
      <c r="T11" s="145"/>
      <c r="U11" s="145"/>
      <c r="V11" s="145"/>
      <c r="W11" s="184"/>
      <c r="X11" s="184"/>
      <c r="Y11" s="184"/>
      <c r="Z11" s="184"/>
      <c r="AA11" s="184"/>
      <c r="AB11" s="184"/>
      <c r="AC11" s="184"/>
      <c r="AD11" s="147"/>
      <c r="AE11" s="184"/>
      <c r="AF11" s="184"/>
      <c r="AG11" s="184"/>
      <c r="AH11" s="184"/>
      <c r="AI11" s="184"/>
      <c r="AJ11" s="184"/>
      <c r="AK11" s="184"/>
    </row>
    <row r="12" spans="1:37" s="53" customFormat="1" ht="15" customHeight="1" x14ac:dyDescent="0.25">
      <c r="A12" s="53" t="s">
        <v>55</v>
      </c>
      <c r="B12" s="141">
        <v>-124.02</v>
      </c>
      <c r="C12" s="141">
        <v>-144.31200000000004</v>
      </c>
      <c r="D12" s="141">
        <v>-159.33200000000002</v>
      </c>
      <c r="E12" s="141">
        <v>-200.416</v>
      </c>
      <c r="F12" s="141">
        <v>-229.22800000000001</v>
      </c>
      <c r="G12" s="141">
        <v>-255.81800000000004</v>
      </c>
      <c r="H12" s="141">
        <v>-259.64400000000001</v>
      </c>
      <c r="I12" s="141">
        <v>-288.625</v>
      </c>
      <c r="J12" s="141">
        <v>-293.99099999999999</v>
      </c>
      <c r="K12" s="141">
        <v>-119.393</v>
      </c>
      <c r="L12" s="141">
        <v>-154.75199999999998</v>
      </c>
      <c r="M12" s="141">
        <v>-260.178</v>
      </c>
      <c r="N12" s="141">
        <v>-243.07099999999997</v>
      </c>
      <c r="O12" s="141">
        <v>-264.72500000000002</v>
      </c>
      <c r="P12" s="141">
        <v>-321.02858416859692</v>
      </c>
      <c r="Q12" s="141">
        <v>-361.62323780993904</v>
      </c>
      <c r="R12" s="141">
        <v>-385.34122957469509</v>
      </c>
      <c r="S12" s="141">
        <v>-416.1809482113631</v>
      </c>
      <c r="T12" s="141">
        <v>-437.93664196400073</v>
      </c>
      <c r="U12" s="141">
        <v>-467.90409762176336</v>
      </c>
      <c r="V12" s="141">
        <v>-488.46244672368925</v>
      </c>
      <c r="W12" s="186">
        <v>-518.66359245302158</v>
      </c>
      <c r="X12" s="186">
        <v>-542.07713350799827</v>
      </c>
      <c r="Y12" s="186">
        <v>-566.99540597814212</v>
      </c>
      <c r="Z12" s="186">
        <v>-624.45185510220904</v>
      </c>
      <c r="AA12" s="186">
        <v>-679.34133506513786</v>
      </c>
      <c r="AB12" s="186">
        <v>-715.79283765803632</v>
      </c>
      <c r="AC12" s="186">
        <v>-768.64837337573465</v>
      </c>
      <c r="AD12" s="143"/>
      <c r="AE12" s="186">
        <v>-628.08000000000015</v>
      </c>
      <c r="AF12" s="186">
        <v>-1033.3150000000001</v>
      </c>
      <c r="AG12" s="186">
        <v>-828.31399999999996</v>
      </c>
      <c r="AH12" s="186">
        <v>-1190.4478219785358</v>
      </c>
      <c r="AI12" s="186">
        <v>-1707.3629173718223</v>
      </c>
      <c r="AJ12" s="186">
        <v>-2116.1985786628516</v>
      </c>
      <c r="AK12" s="186">
        <v>-2788.2344012011176</v>
      </c>
    </row>
    <row r="13" spans="1:37" s="52" customFormat="1" ht="15" customHeight="1" x14ac:dyDescent="0.25">
      <c r="A13" s="52" t="s">
        <v>50</v>
      </c>
      <c r="B13" s="145">
        <v>-95.745999999999995</v>
      </c>
      <c r="C13" s="145">
        <v>-103.80200000000001</v>
      </c>
      <c r="D13" s="145">
        <v>-108.244</v>
      </c>
      <c r="E13" s="145">
        <v>-118.322</v>
      </c>
      <c r="F13" s="145">
        <v>-122.61799999999999</v>
      </c>
      <c r="G13" s="145">
        <v>-131.55700000000002</v>
      </c>
      <c r="H13" s="145">
        <v>-133.16400000000002</v>
      </c>
      <c r="I13" s="145">
        <v>-150.50800000000001</v>
      </c>
      <c r="J13" s="145">
        <v>-144.364</v>
      </c>
      <c r="K13" s="145">
        <v>-63.484000000000002</v>
      </c>
      <c r="L13" s="145">
        <v>-76.908999999999992</v>
      </c>
      <c r="M13" s="145">
        <v>-126.60899999999999</v>
      </c>
      <c r="N13" s="145">
        <v>-135.245</v>
      </c>
      <c r="O13" s="145">
        <v>-138.64600000000002</v>
      </c>
      <c r="P13" s="145">
        <v>-172.39535552999988</v>
      </c>
      <c r="Q13" s="145">
        <v>-163.36710210000012</v>
      </c>
      <c r="R13" s="145">
        <v>-192.54860514000012</v>
      </c>
      <c r="S13" s="145">
        <v>-211.60568874999996</v>
      </c>
      <c r="T13" s="145">
        <v>-214.41463615666646</v>
      </c>
      <c r="U13" s="145">
        <v>-210.72994815333334</v>
      </c>
      <c r="V13" s="145">
        <v>-213.30472880999997</v>
      </c>
      <c r="W13" s="184">
        <v>-220.25669324000017</v>
      </c>
      <c r="X13" s="184">
        <v>-224.86195549000001</v>
      </c>
      <c r="Y13" s="184">
        <v>-235.44373273000008</v>
      </c>
      <c r="Z13" s="184">
        <v>-252.84204533000008</v>
      </c>
      <c r="AA13" s="184">
        <v>-267.14519096000009</v>
      </c>
      <c r="AB13" s="184">
        <v>-270.49798844635342</v>
      </c>
      <c r="AC13" s="184">
        <v>-281.22055433364636</v>
      </c>
      <c r="AD13" s="147"/>
      <c r="AE13" s="184">
        <v>-426.11400000000003</v>
      </c>
      <c r="AF13" s="184">
        <v>-537.84700000000009</v>
      </c>
      <c r="AG13" s="184">
        <v>-411.36599999999999</v>
      </c>
      <c r="AH13" s="184">
        <v>-609.65345763000005</v>
      </c>
      <c r="AI13" s="184">
        <v>-829.29887819999988</v>
      </c>
      <c r="AJ13" s="184">
        <v>-893.86711027000024</v>
      </c>
      <c r="AK13" s="184">
        <v>-1071.7057790699998</v>
      </c>
    </row>
    <row r="14" spans="1:37" s="52" customFormat="1" ht="15" customHeight="1" x14ac:dyDescent="0.25">
      <c r="A14" s="52" t="s">
        <v>51</v>
      </c>
      <c r="B14" s="145">
        <v>-18.105999999999998</v>
      </c>
      <c r="C14" s="145">
        <v>-17.927</v>
      </c>
      <c r="D14" s="145">
        <v>-19.713999999999999</v>
      </c>
      <c r="E14" s="145">
        <v>-17.317999999999998</v>
      </c>
      <c r="F14" s="145">
        <v>-20.064999999999998</v>
      </c>
      <c r="G14" s="145">
        <v>-18.845999999999997</v>
      </c>
      <c r="H14" s="145">
        <v>-19.456999999999997</v>
      </c>
      <c r="I14" s="145">
        <v>-19.253999999999998</v>
      </c>
      <c r="J14" s="145">
        <v>-18.787999999999997</v>
      </c>
      <c r="K14" s="145">
        <v>-8.6259999999999994</v>
      </c>
      <c r="L14" s="145">
        <v>-18.107999999999997</v>
      </c>
      <c r="M14" s="145">
        <v>-15.927999999999999</v>
      </c>
      <c r="N14" s="145">
        <v>-11.802</v>
      </c>
      <c r="O14" s="145">
        <v>-11.628999999999998</v>
      </c>
      <c r="P14" s="145">
        <v>-14.59809462000001</v>
      </c>
      <c r="Q14" s="145">
        <v>-17.857664929999999</v>
      </c>
      <c r="R14" s="145">
        <v>-16.927791919999997</v>
      </c>
      <c r="S14" s="145">
        <v>-18.567637750000003</v>
      </c>
      <c r="T14" s="145">
        <v>-19.952341940000004</v>
      </c>
      <c r="U14" s="145">
        <v>-19.534962019999995</v>
      </c>
      <c r="V14" s="145">
        <v>-19.258196120000004</v>
      </c>
      <c r="W14" s="184">
        <v>-20.72780212999999</v>
      </c>
      <c r="X14" s="184">
        <v>-20.276572360000003</v>
      </c>
      <c r="Y14" s="184">
        <v>-19.64221240000002</v>
      </c>
      <c r="Z14" s="184">
        <v>-19.933100420000002</v>
      </c>
      <c r="AA14" s="184">
        <v>-21.040093549999995</v>
      </c>
      <c r="AB14" s="184">
        <v>-21.673489080000003</v>
      </c>
      <c r="AC14" s="184">
        <v>-22.51642116999998</v>
      </c>
      <c r="AD14" s="147"/>
      <c r="AE14" s="184">
        <v>-73.064999999999998</v>
      </c>
      <c r="AF14" s="184">
        <v>-77.621999999999986</v>
      </c>
      <c r="AG14" s="184">
        <v>-61.449999999999989</v>
      </c>
      <c r="AH14" s="184">
        <v>-55.886759550000008</v>
      </c>
      <c r="AI14" s="184">
        <v>-74.982733629999998</v>
      </c>
      <c r="AJ14" s="184">
        <v>-79.904783010000017</v>
      </c>
      <c r="AK14" s="184">
        <v>-85.16310421999998</v>
      </c>
    </row>
    <row r="15" spans="1:37" s="52" customFormat="1" ht="15" customHeight="1" x14ac:dyDescent="0.25">
      <c r="A15" s="90" t="s">
        <v>52</v>
      </c>
      <c r="B15" s="155">
        <v>-2.37</v>
      </c>
      <c r="C15" s="155">
        <v>-2.577</v>
      </c>
      <c r="D15" s="155">
        <v>-1.6689999999999998</v>
      </c>
      <c r="E15" s="155">
        <v>2.2069999999999999</v>
      </c>
      <c r="F15" s="155">
        <v>-1.8759999999999999</v>
      </c>
      <c r="G15" s="155">
        <v>-2.7290000000000001</v>
      </c>
      <c r="H15" s="155">
        <v>-3.0989999999999998</v>
      </c>
      <c r="I15" s="155">
        <v>-7.5359999999999996</v>
      </c>
      <c r="J15" s="155">
        <v>-4.8079999999999998</v>
      </c>
      <c r="K15" s="155">
        <v>-2.9459999999999997</v>
      </c>
      <c r="L15" s="155">
        <v>-8.2490000000000006</v>
      </c>
      <c r="M15" s="155">
        <v>-8.1929999999999996</v>
      </c>
      <c r="N15" s="155">
        <v>-2.0269999999999997</v>
      </c>
      <c r="O15" s="155">
        <v>-1.5679999999999998</v>
      </c>
      <c r="P15" s="155">
        <v>-1.8627487600667227</v>
      </c>
      <c r="Q15" s="155">
        <v>-29.844813599933183</v>
      </c>
      <c r="R15" s="155">
        <v>-8.8176004199999589</v>
      </c>
      <c r="S15" s="155">
        <v>-9.3265891600001183</v>
      </c>
      <c r="T15" s="155">
        <v>-7.5304757933332347</v>
      </c>
      <c r="U15" s="155">
        <v>-14.679673884269985</v>
      </c>
      <c r="V15" s="155">
        <v>-9.346026539999885</v>
      </c>
      <c r="W15" s="185">
        <v>-12.076518799999674</v>
      </c>
      <c r="X15" s="185">
        <v>-11.210554639999899</v>
      </c>
      <c r="Y15" s="185">
        <v>-11.034366900000428</v>
      </c>
      <c r="Z15" s="185">
        <v>-12.277489979999899</v>
      </c>
      <c r="AA15" s="185">
        <v>-16.03473493999984</v>
      </c>
      <c r="AB15" s="185">
        <v>-20.339054793646881</v>
      </c>
      <c r="AC15" s="185">
        <v>-30.201593956353221</v>
      </c>
      <c r="AD15" s="147"/>
      <c r="AE15" s="185">
        <v>-4.4089999999999998</v>
      </c>
      <c r="AF15" s="185">
        <v>-15.24</v>
      </c>
      <c r="AG15" s="185">
        <v>-24.195999999999998</v>
      </c>
      <c r="AH15" s="185">
        <v>-35.302562359999904</v>
      </c>
      <c r="AI15" s="185">
        <v>-40.354339257603293</v>
      </c>
      <c r="AJ15" s="185">
        <v>-43.667466879999886</v>
      </c>
      <c r="AK15" s="185">
        <v>-78.852873669999838</v>
      </c>
    </row>
    <row r="16" spans="1:37" s="52" customFormat="1" ht="15" customHeight="1" x14ac:dyDescent="0.25">
      <c r="A16" s="52" t="s">
        <v>36</v>
      </c>
      <c r="B16" s="145">
        <v>-116.22199999999999</v>
      </c>
      <c r="C16" s="145">
        <v>-124.30600000000001</v>
      </c>
      <c r="D16" s="145">
        <v>-129.62700000000001</v>
      </c>
      <c r="E16" s="145">
        <v>-133.43299999999999</v>
      </c>
      <c r="F16" s="145">
        <v>-144.559</v>
      </c>
      <c r="G16" s="145">
        <v>-153.13200000000003</v>
      </c>
      <c r="H16" s="145">
        <v>-155.72</v>
      </c>
      <c r="I16" s="145">
        <v>-177.298</v>
      </c>
      <c r="J16" s="145">
        <v>-167.95999999999998</v>
      </c>
      <c r="K16" s="145">
        <v>-75.055999999999997</v>
      </c>
      <c r="L16" s="145">
        <v>-103.26599999999999</v>
      </c>
      <c r="M16" s="145">
        <v>-150.73000000000002</v>
      </c>
      <c r="N16" s="145">
        <v>-149.07399999999998</v>
      </c>
      <c r="O16" s="145">
        <v>-151.84300000000002</v>
      </c>
      <c r="P16" s="145">
        <v>-188.85619891006661</v>
      </c>
      <c r="Q16" s="145">
        <v>-211.06958062993331</v>
      </c>
      <c r="R16" s="145">
        <v>-218.29399748000009</v>
      </c>
      <c r="S16" s="145">
        <v>-239.49991566000008</v>
      </c>
      <c r="T16" s="145">
        <v>-241.8974538899997</v>
      </c>
      <c r="U16" s="145">
        <v>-244.94458405760332</v>
      </c>
      <c r="V16" s="145">
        <v>-241.90895146999986</v>
      </c>
      <c r="W16" s="184">
        <v>-253.06101416999982</v>
      </c>
      <c r="X16" s="184">
        <v>-256.34908248999989</v>
      </c>
      <c r="Y16" s="184">
        <v>-266.12031203000049</v>
      </c>
      <c r="Z16" s="184">
        <v>-285.05263573000002</v>
      </c>
      <c r="AA16" s="184">
        <v>-304.22001944999994</v>
      </c>
      <c r="AB16" s="184">
        <v>-312.51053232000032</v>
      </c>
      <c r="AC16" s="184">
        <v>-333.9385694599996</v>
      </c>
      <c r="AD16" s="147"/>
      <c r="AE16" s="184">
        <v>-503.58800000000002</v>
      </c>
      <c r="AF16" s="184">
        <v>-630.70900000000006</v>
      </c>
      <c r="AG16" s="184">
        <v>-497.01199999999994</v>
      </c>
      <c r="AH16" s="184">
        <v>-700.84277953999992</v>
      </c>
      <c r="AI16" s="184">
        <v>-944.63595108760319</v>
      </c>
      <c r="AJ16" s="184">
        <v>-1017.4393601600002</v>
      </c>
      <c r="AK16" s="184">
        <v>-1235.7217569599995</v>
      </c>
    </row>
    <row r="17" spans="1:37" s="52" customFormat="1" ht="15" customHeight="1" x14ac:dyDescent="0.25">
      <c r="A17" s="52" t="s">
        <v>3</v>
      </c>
      <c r="B17" s="145">
        <v>-27.157</v>
      </c>
      <c r="C17" s="145">
        <v>-36.945000000000007</v>
      </c>
      <c r="D17" s="145">
        <v>-41.238</v>
      </c>
      <c r="E17" s="145">
        <v>-40.839999999999996</v>
      </c>
      <c r="F17" s="145">
        <v>-43.439</v>
      </c>
      <c r="G17" s="145">
        <v>-49.536000000000001</v>
      </c>
      <c r="H17" s="145">
        <v>-51.195999999999998</v>
      </c>
      <c r="I17" s="145">
        <v>-56.849000000000004</v>
      </c>
      <c r="J17" s="145">
        <v>-62.326999999999998</v>
      </c>
      <c r="K17" s="145">
        <v>-21.040999999999997</v>
      </c>
      <c r="L17" s="145">
        <v>-31.629000000000005</v>
      </c>
      <c r="M17" s="145">
        <v>-71.347999999999999</v>
      </c>
      <c r="N17" s="145">
        <v>-45.468000000000004</v>
      </c>
      <c r="O17" s="145">
        <v>-61.376999999999995</v>
      </c>
      <c r="P17" s="145">
        <v>-66.810622662543025</v>
      </c>
      <c r="Q17" s="145">
        <v>-69.378456486954008</v>
      </c>
      <c r="R17" s="145">
        <v>-80.753527379662017</v>
      </c>
      <c r="S17" s="145">
        <v>-87.188233543285975</v>
      </c>
      <c r="T17" s="145">
        <v>-100.21252133780195</v>
      </c>
      <c r="U17" s="145">
        <v>-115.89141253747914</v>
      </c>
      <c r="V17" s="145">
        <v>-119.92104095206496</v>
      </c>
      <c r="W17" s="184">
        <v>-134.28846719347302</v>
      </c>
      <c r="X17" s="184">
        <v>-147.13156541687715</v>
      </c>
      <c r="Y17" s="184">
        <v>-146.29762082762608</v>
      </c>
      <c r="Z17" s="184">
        <v>-163.82400066957001</v>
      </c>
      <c r="AA17" s="184">
        <v>-182.36988792243795</v>
      </c>
      <c r="AB17" s="184">
        <v>-182.12428728112809</v>
      </c>
      <c r="AC17" s="184">
        <v>-179.89243166283296</v>
      </c>
      <c r="AD17" s="147"/>
      <c r="AE17" s="184">
        <v>-146.18</v>
      </c>
      <c r="AF17" s="184">
        <v>-201.01999999999998</v>
      </c>
      <c r="AG17" s="184">
        <v>-186.345</v>
      </c>
      <c r="AH17" s="184">
        <v>-243.03407914949702</v>
      </c>
      <c r="AI17" s="184">
        <v>-384.04569479822908</v>
      </c>
      <c r="AJ17" s="184">
        <v>-547.63869439004122</v>
      </c>
      <c r="AK17" s="184">
        <v>-708.21060753596907</v>
      </c>
    </row>
    <row r="18" spans="1:37" s="52" customFormat="1" ht="15" customHeight="1" x14ac:dyDescent="0.25">
      <c r="A18" s="52" t="s">
        <v>53</v>
      </c>
      <c r="B18" s="145">
        <v>-16.87</v>
      </c>
      <c r="C18" s="145">
        <v>-31.437000000000001</v>
      </c>
      <c r="D18" s="145">
        <v>-29.762999999999998</v>
      </c>
      <c r="E18" s="145">
        <v>-41.09</v>
      </c>
      <c r="F18" s="145">
        <v>-41.230000000000004</v>
      </c>
      <c r="G18" s="145">
        <v>-53.150000000000006</v>
      </c>
      <c r="H18" s="145">
        <v>-52.728000000000002</v>
      </c>
      <c r="I18" s="145">
        <v>-54.478000000000002</v>
      </c>
      <c r="J18" s="145">
        <v>-63.704000000000008</v>
      </c>
      <c r="K18" s="145">
        <v>-23.295999999999999</v>
      </c>
      <c r="L18" s="145">
        <v>-19.857000000000003</v>
      </c>
      <c r="M18" s="145">
        <v>-38.099999999999994</v>
      </c>
      <c r="N18" s="145">
        <v>-48.528999999999996</v>
      </c>
      <c r="O18" s="145">
        <v>-51.504999999999995</v>
      </c>
      <c r="P18" s="145">
        <v>-65.361762595987273</v>
      </c>
      <c r="Q18" s="145">
        <v>-81.175200693051693</v>
      </c>
      <c r="R18" s="145">
        <v>-86.293704715033002</v>
      </c>
      <c r="S18" s="145">
        <v>-89.492799008077029</v>
      </c>
      <c r="T18" s="145">
        <v>-95.826666736199073</v>
      </c>
      <c r="U18" s="145">
        <v>-107.06810102668091</v>
      </c>
      <c r="V18" s="145">
        <v>-126.63245430162439</v>
      </c>
      <c r="W18" s="184">
        <v>-131.31411108954873</v>
      </c>
      <c r="X18" s="184">
        <v>-138.59648560112129</v>
      </c>
      <c r="Y18" s="184">
        <v>-154.57747312051561</v>
      </c>
      <c r="Z18" s="184">
        <v>-175.57521870263901</v>
      </c>
      <c r="AA18" s="184">
        <v>-192.75142769269996</v>
      </c>
      <c r="AB18" s="184">
        <v>-221.15801805690791</v>
      </c>
      <c r="AC18" s="184">
        <v>-254.81737225290215</v>
      </c>
      <c r="AD18" s="147"/>
      <c r="AE18" s="184">
        <v>-119.16</v>
      </c>
      <c r="AF18" s="184">
        <v>-201.58600000000001</v>
      </c>
      <c r="AG18" s="184">
        <v>-144.95699999999999</v>
      </c>
      <c r="AH18" s="184">
        <v>-246.57096328903896</v>
      </c>
      <c r="AI18" s="184">
        <v>-378.68127148599001</v>
      </c>
      <c r="AJ18" s="184">
        <v>-551.12052411281002</v>
      </c>
      <c r="AK18" s="184">
        <v>-844.30203670514902</v>
      </c>
    </row>
    <row r="19" spans="1:37" s="52" customFormat="1" ht="15" customHeight="1" x14ac:dyDescent="0.25">
      <c r="A19" s="52" t="s">
        <v>54</v>
      </c>
      <c r="B19" s="145">
        <v>36.228999999999999</v>
      </c>
      <c r="C19" s="145">
        <v>48.376000000000005</v>
      </c>
      <c r="D19" s="145">
        <v>41.295999999999999</v>
      </c>
      <c r="E19" s="145">
        <v>14.946999999999999</v>
      </c>
      <c r="F19" s="145">
        <v>0</v>
      </c>
      <c r="G19" s="145">
        <v>0</v>
      </c>
      <c r="H19" s="145">
        <v>0</v>
      </c>
      <c r="I19" s="145">
        <v>0</v>
      </c>
      <c r="J19" s="145">
        <v>0</v>
      </c>
      <c r="K19" s="145">
        <v>0</v>
      </c>
      <c r="L19" s="145">
        <v>0</v>
      </c>
      <c r="M19" s="145">
        <v>0</v>
      </c>
      <c r="N19" s="145">
        <v>0</v>
      </c>
      <c r="O19" s="145">
        <v>0</v>
      </c>
      <c r="P19" s="145">
        <v>0</v>
      </c>
      <c r="Q19" s="145">
        <v>0</v>
      </c>
      <c r="R19" s="145">
        <v>0</v>
      </c>
      <c r="S19" s="145">
        <v>0</v>
      </c>
      <c r="T19" s="145">
        <v>0</v>
      </c>
      <c r="U19" s="145">
        <v>0</v>
      </c>
      <c r="V19" s="145">
        <v>0</v>
      </c>
      <c r="W19" s="184">
        <v>0</v>
      </c>
      <c r="X19" s="184">
        <v>0</v>
      </c>
      <c r="Y19" s="184">
        <v>0</v>
      </c>
      <c r="Z19" s="184">
        <v>0</v>
      </c>
      <c r="AA19" s="184">
        <v>0</v>
      </c>
      <c r="AB19" s="184">
        <v>0</v>
      </c>
      <c r="AC19" s="184">
        <v>0</v>
      </c>
      <c r="AD19" s="147"/>
      <c r="AE19" s="184">
        <v>140.84800000000001</v>
      </c>
      <c r="AF19" s="184">
        <v>0</v>
      </c>
      <c r="AG19" s="184">
        <v>0</v>
      </c>
      <c r="AH19" s="184">
        <v>0</v>
      </c>
      <c r="AI19" s="184">
        <v>0</v>
      </c>
      <c r="AJ19" s="184">
        <v>0</v>
      </c>
      <c r="AK19" s="184">
        <v>0</v>
      </c>
    </row>
    <row r="20" spans="1:37" s="52" customFormat="1" ht="15" customHeight="1" x14ac:dyDescent="0.25">
      <c r="B20" s="145"/>
      <c r="C20" s="145"/>
      <c r="D20" s="145"/>
      <c r="E20" s="145"/>
      <c r="F20" s="145"/>
      <c r="G20" s="145"/>
      <c r="H20" s="145"/>
      <c r="I20" s="145"/>
      <c r="J20" s="145"/>
      <c r="K20" s="145"/>
      <c r="L20" s="145"/>
      <c r="M20" s="145"/>
      <c r="N20" s="145"/>
      <c r="O20" s="145"/>
      <c r="P20" s="145"/>
      <c r="Q20" s="145"/>
      <c r="R20" s="145"/>
      <c r="S20" s="145"/>
      <c r="T20" s="145"/>
      <c r="U20" s="145"/>
      <c r="V20" s="145"/>
      <c r="W20" s="184"/>
      <c r="X20" s="184"/>
      <c r="Y20" s="184"/>
      <c r="Z20" s="184"/>
      <c r="AA20" s="184"/>
      <c r="AB20" s="184"/>
      <c r="AC20" s="184"/>
      <c r="AD20" s="147"/>
      <c r="AE20" s="184"/>
      <c r="AF20" s="184"/>
      <c r="AG20" s="184"/>
      <c r="AH20" s="184"/>
      <c r="AI20" s="184"/>
      <c r="AJ20" s="184"/>
      <c r="AK20" s="184"/>
    </row>
    <row r="21" spans="1:37" s="53" customFormat="1" ht="15" customHeight="1" thickBot="1" x14ac:dyDescent="0.3">
      <c r="A21" s="94" t="s">
        <v>56</v>
      </c>
      <c r="B21" s="154">
        <v>96.418000000000006</v>
      </c>
      <c r="C21" s="154">
        <v>113.63900000000001</v>
      </c>
      <c r="D21" s="154">
        <v>143.238</v>
      </c>
      <c r="E21" s="154">
        <v>178.65799999999999</v>
      </c>
      <c r="F21" s="154">
        <v>213.91499999999996</v>
      </c>
      <c r="G21" s="154">
        <v>217.97999999999996</v>
      </c>
      <c r="H21" s="154">
        <v>228.80599999999998</v>
      </c>
      <c r="I21" s="154">
        <v>289.93099999999998</v>
      </c>
      <c r="J21" s="154">
        <v>308.71500000000003</v>
      </c>
      <c r="K21" s="154">
        <v>-52.033999999999992</v>
      </c>
      <c r="L21" s="154">
        <v>45.580999999999996</v>
      </c>
      <c r="M21" s="154">
        <v>125.66800000000003</v>
      </c>
      <c r="N21" s="154">
        <v>128.66899999999998</v>
      </c>
      <c r="O21" s="154">
        <v>78.51400000000001</v>
      </c>
      <c r="P21" s="154">
        <v>124.40073083897134</v>
      </c>
      <c r="Q21" s="154">
        <v>184.82014421500702</v>
      </c>
      <c r="R21" s="154">
        <v>236.64720691731725</v>
      </c>
      <c r="S21" s="154">
        <v>272.91608082243766</v>
      </c>
      <c r="T21" s="154">
        <v>328.35443557406575</v>
      </c>
      <c r="U21" s="154">
        <v>385.15958895788992</v>
      </c>
      <c r="V21" s="154">
        <v>493.48069239166864</v>
      </c>
      <c r="W21" s="183">
        <v>523.77140142029305</v>
      </c>
      <c r="X21" s="183">
        <v>547.11242054058346</v>
      </c>
      <c r="Y21" s="183">
        <v>564.17967160755688</v>
      </c>
      <c r="Z21" s="183">
        <v>635.4365529758411</v>
      </c>
      <c r="AA21" s="183">
        <v>678.34180791589483</v>
      </c>
      <c r="AB21" s="183">
        <v>706.34105597764483</v>
      </c>
      <c r="AC21" s="183">
        <v>771.95027961808455</v>
      </c>
      <c r="AD21" s="143"/>
      <c r="AE21" s="183">
        <v>531.95299999999997</v>
      </c>
      <c r="AF21" s="183">
        <v>950.63199999999983</v>
      </c>
      <c r="AG21" s="183">
        <v>427.93000000000006</v>
      </c>
      <c r="AH21" s="183">
        <v>516.40387505397837</v>
      </c>
      <c r="AI21" s="183">
        <v>1223.0773122717105</v>
      </c>
      <c r="AJ21" s="183">
        <v>2128.5441859601019</v>
      </c>
      <c r="AK21" s="183">
        <v>2792.069696487466</v>
      </c>
    </row>
    <row r="22" spans="1:37" s="52" customFormat="1" ht="15" customHeight="1" thickTop="1" x14ac:dyDescent="0.25">
      <c r="A22" s="52" t="s">
        <v>50</v>
      </c>
      <c r="B22" s="145">
        <v>80.926000000000002</v>
      </c>
      <c r="C22" s="145">
        <v>82.685999999999993</v>
      </c>
      <c r="D22" s="145">
        <v>85.78</v>
      </c>
      <c r="E22" s="145">
        <v>83.658999999999992</v>
      </c>
      <c r="F22" s="145">
        <v>100.82</v>
      </c>
      <c r="G22" s="145">
        <v>100.47899999999998</v>
      </c>
      <c r="H22" s="145">
        <v>102.23399999999998</v>
      </c>
      <c r="I22" s="145">
        <v>101.86799999999999</v>
      </c>
      <c r="J22" s="145">
        <v>152.715</v>
      </c>
      <c r="K22" s="145">
        <v>-43.408000000000001</v>
      </c>
      <c r="L22" s="145">
        <v>41.805000000000007</v>
      </c>
      <c r="M22" s="145">
        <v>38.227000000000018</v>
      </c>
      <c r="N22" s="145">
        <v>39.346000000000004</v>
      </c>
      <c r="O22" s="145">
        <v>11.086999999999989</v>
      </c>
      <c r="P22" s="145">
        <v>18.420214179999903</v>
      </c>
      <c r="Q22" s="145">
        <v>49.00581600999999</v>
      </c>
      <c r="R22" s="145">
        <v>68.10510566999983</v>
      </c>
      <c r="S22" s="145">
        <v>82.842435140000134</v>
      </c>
      <c r="T22" s="145">
        <v>108.17777532333349</v>
      </c>
      <c r="U22" s="145">
        <v>135.87620372666703</v>
      </c>
      <c r="V22" s="145">
        <v>170.21929304999998</v>
      </c>
      <c r="W22" s="184">
        <v>185.46600632999929</v>
      </c>
      <c r="X22" s="184">
        <v>188.14699505000021</v>
      </c>
      <c r="Y22" s="184">
        <v>189.66629582999997</v>
      </c>
      <c r="Z22" s="184">
        <v>211.95229465999995</v>
      </c>
      <c r="AA22" s="184">
        <v>214.87642564999993</v>
      </c>
      <c r="AB22" s="184">
        <v>233.20471886364675</v>
      </c>
      <c r="AC22" s="184">
        <v>242.81351553635301</v>
      </c>
      <c r="AD22" s="147"/>
      <c r="AE22" s="184">
        <v>333.05099999999999</v>
      </c>
      <c r="AF22" s="184">
        <v>405.40099999999995</v>
      </c>
      <c r="AG22" s="184">
        <v>189.33900000000006</v>
      </c>
      <c r="AH22" s="184">
        <v>117.85903018999988</v>
      </c>
      <c r="AI22" s="184">
        <v>395.00151986000049</v>
      </c>
      <c r="AJ22" s="184">
        <v>733.49859025999945</v>
      </c>
      <c r="AK22" s="184">
        <v>902.84695470999986</v>
      </c>
    </row>
    <row r="23" spans="1:37" s="52" customFormat="1" ht="15" customHeight="1" x14ac:dyDescent="0.25">
      <c r="A23" s="52" t="s">
        <v>51</v>
      </c>
      <c r="B23" s="145">
        <v>10.274000000000001</v>
      </c>
      <c r="C23" s="145">
        <v>11.475000000000001</v>
      </c>
      <c r="D23" s="145">
        <v>9.9780000000000015</v>
      </c>
      <c r="E23" s="145">
        <v>11.375000000000004</v>
      </c>
      <c r="F23" s="145">
        <v>8.9570000000000007</v>
      </c>
      <c r="G23" s="145">
        <v>11.370000000000005</v>
      </c>
      <c r="H23" s="145">
        <v>10.139000000000003</v>
      </c>
      <c r="I23" s="145">
        <v>9.6130000000000031</v>
      </c>
      <c r="J23" s="145">
        <v>10.320000000000004</v>
      </c>
      <c r="K23" s="145">
        <v>-5.2319999999999993</v>
      </c>
      <c r="L23" s="145">
        <v>-9.0119999999999969</v>
      </c>
      <c r="M23" s="145">
        <v>-3.2999999999999989</v>
      </c>
      <c r="N23" s="145">
        <v>0.34999999999999964</v>
      </c>
      <c r="O23" s="145">
        <v>-0.94599999999999795</v>
      </c>
      <c r="P23" s="145">
        <v>-0.20307684999999687</v>
      </c>
      <c r="Q23" s="145">
        <v>2.2929120899999944</v>
      </c>
      <c r="R23" s="145">
        <v>4.7707184900000073</v>
      </c>
      <c r="S23" s="145">
        <v>4.5383836299999984</v>
      </c>
      <c r="T23" s="145">
        <v>7.0318111400000021</v>
      </c>
      <c r="U23" s="145">
        <v>8.2789608499999972</v>
      </c>
      <c r="V23" s="145">
        <v>11.276231559999996</v>
      </c>
      <c r="W23" s="184">
        <v>11.542765280000015</v>
      </c>
      <c r="X23" s="184">
        <v>13.533316209999981</v>
      </c>
      <c r="Y23" s="184">
        <v>14.991737050000012</v>
      </c>
      <c r="Z23" s="184">
        <v>16.03811022</v>
      </c>
      <c r="AA23" s="184">
        <v>18.083875690000021</v>
      </c>
      <c r="AB23" s="184">
        <v>17.86704985999998</v>
      </c>
      <c r="AC23" s="184">
        <v>20.850334300000029</v>
      </c>
      <c r="AD23" s="147"/>
      <c r="AE23" s="184">
        <v>43.102000000000004</v>
      </c>
      <c r="AF23" s="184">
        <v>40.079000000000008</v>
      </c>
      <c r="AG23" s="184">
        <v>-7.2239999999999913</v>
      </c>
      <c r="AH23" s="184">
        <v>1.4938352400000028</v>
      </c>
      <c r="AI23" s="184">
        <v>24.619874110000012</v>
      </c>
      <c r="AJ23" s="184">
        <v>51.344050100000004</v>
      </c>
      <c r="AK23" s="184">
        <v>72.83937007000003</v>
      </c>
    </row>
    <row r="24" spans="1:37" s="52" customFormat="1" ht="15" customHeight="1" x14ac:dyDescent="0.25">
      <c r="A24" s="90" t="s">
        <v>52</v>
      </c>
      <c r="B24" s="155">
        <v>3.5529999999999999</v>
      </c>
      <c r="C24" s="155">
        <v>6.8900000000000006</v>
      </c>
      <c r="D24" s="155">
        <v>5.657</v>
      </c>
      <c r="E24" s="155">
        <v>12.071000000000002</v>
      </c>
      <c r="F24" s="155">
        <v>7.6310000000000002</v>
      </c>
      <c r="G24" s="155">
        <v>8.5169999999999995</v>
      </c>
      <c r="H24" s="155">
        <v>8.8520000000000003</v>
      </c>
      <c r="I24" s="155">
        <v>48.366</v>
      </c>
      <c r="J24" s="155">
        <v>12.579000000000001</v>
      </c>
      <c r="K24" s="155">
        <v>4.1610000000000005</v>
      </c>
      <c r="L24" s="155">
        <v>15.813999999999998</v>
      </c>
      <c r="M24" s="155">
        <v>43.147000000000006</v>
      </c>
      <c r="N24" s="155">
        <v>38.028999999999996</v>
      </c>
      <c r="O24" s="155">
        <v>35.131</v>
      </c>
      <c r="P24" s="155">
        <v>37.487914423333422</v>
      </c>
      <c r="Q24" s="155">
        <v>13.274193330066659</v>
      </c>
      <c r="R24" s="155">
        <v>39.339511883600025</v>
      </c>
      <c r="S24" s="155">
        <v>33.865743600000357</v>
      </c>
      <c r="T24" s="155">
        <v>35.882587247272824</v>
      </c>
      <c r="U24" s="155">
        <v>39.661062362869643</v>
      </c>
      <c r="V24" s="155">
        <v>44.685125490000431</v>
      </c>
      <c r="W24" s="185">
        <v>47.828660360000626</v>
      </c>
      <c r="X24" s="185">
        <v>47.782609250000263</v>
      </c>
      <c r="Y24" s="185">
        <v>59.199183339999998</v>
      </c>
      <c r="Z24" s="185">
        <v>51.504405000000141</v>
      </c>
      <c r="AA24" s="185">
        <v>57.647526740000515</v>
      </c>
      <c r="AB24" s="185">
        <v>51.028532906352922</v>
      </c>
      <c r="AC24" s="185">
        <v>79.5135357736457</v>
      </c>
      <c r="AD24" s="147"/>
      <c r="AE24" s="185">
        <v>28.171000000000003</v>
      </c>
      <c r="AF24" s="185">
        <v>73.366</v>
      </c>
      <c r="AG24" s="185">
        <v>75.701000000000008</v>
      </c>
      <c r="AH24" s="185">
        <v>123.92210775340007</v>
      </c>
      <c r="AI24" s="185">
        <v>148.74890509374285</v>
      </c>
      <c r="AJ24" s="185">
        <v>199.49557844000131</v>
      </c>
      <c r="AK24" s="185">
        <v>239.69400041999927</v>
      </c>
    </row>
    <row r="25" spans="1:37" s="52" customFormat="1" ht="15" customHeight="1" x14ac:dyDescent="0.25">
      <c r="A25" s="52" t="s">
        <v>36</v>
      </c>
      <c r="B25" s="145">
        <v>94.753</v>
      </c>
      <c r="C25" s="145">
        <v>101.051</v>
      </c>
      <c r="D25" s="145">
        <v>101.41500000000001</v>
      </c>
      <c r="E25" s="145">
        <v>107.10499999999999</v>
      </c>
      <c r="F25" s="145">
        <v>117.40799999999999</v>
      </c>
      <c r="G25" s="145">
        <v>120.36599999999999</v>
      </c>
      <c r="H25" s="145">
        <v>121.22499999999999</v>
      </c>
      <c r="I25" s="145">
        <v>159.84699999999998</v>
      </c>
      <c r="J25" s="145">
        <v>175.614</v>
      </c>
      <c r="K25" s="145">
        <v>-44.478999999999999</v>
      </c>
      <c r="L25" s="145">
        <v>48.607000000000006</v>
      </c>
      <c r="M25" s="145">
        <v>78.074000000000026</v>
      </c>
      <c r="N25" s="145">
        <v>77.724999999999994</v>
      </c>
      <c r="O25" s="145">
        <v>45.271999999999991</v>
      </c>
      <c r="P25" s="145">
        <v>55.705051753333322</v>
      </c>
      <c r="Q25" s="145">
        <v>64.572921430066643</v>
      </c>
      <c r="R25" s="145">
        <v>112.21533604359986</v>
      </c>
      <c r="S25" s="145">
        <v>121.24656237000049</v>
      </c>
      <c r="T25" s="145">
        <v>151.09217371060632</v>
      </c>
      <c r="U25" s="145">
        <v>183.81622693953668</v>
      </c>
      <c r="V25" s="145">
        <v>226.18065010000038</v>
      </c>
      <c r="W25" s="184">
        <v>244.83743196999995</v>
      </c>
      <c r="X25" s="184">
        <v>249.46292051000046</v>
      </c>
      <c r="Y25" s="184">
        <v>263.85721622</v>
      </c>
      <c r="Z25" s="184">
        <v>279.4948098800001</v>
      </c>
      <c r="AA25" s="184">
        <v>290.60782808000044</v>
      </c>
      <c r="AB25" s="184">
        <v>302.10030162999965</v>
      </c>
      <c r="AC25" s="184">
        <v>343.17738560999874</v>
      </c>
      <c r="AD25" s="147"/>
      <c r="AE25" s="184">
        <v>404.32399999999996</v>
      </c>
      <c r="AF25" s="184">
        <v>518.846</v>
      </c>
      <c r="AG25" s="184">
        <v>257.81600000000003</v>
      </c>
      <c r="AH25" s="184">
        <v>243.27497318339996</v>
      </c>
      <c r="AI25" s="184">
        <v>568.37029906374335</v>
      </c>
      <c r="AJ25" s="184">
        <v>984.33821880000073</v>
      </c>
      <c r="AK25" s="184">
        <v>1215.3803251999993</v>
      </c>
    </row>
    <row r="26" spans="1:37" s="52" customFormat="1" ht="15" customHeight="1" x14ac:dyDescent="0.25">
      <c r="A26" s="52" t="s">
        <v>3</v>
      </c>
      <c r="B26" s="145">
        <v>32.176000000000002</v>
      </c>
      <c r="C26" s="145">
        <v>30.198999999999998</v>
      </c>
      <c r="D26" s="145">
        <v>41.820000000000007</v>
      </c>
      <c r="E26" s="145">
        <v>45.856000000000002</v>
      </c>
      <c r="F26" s="145">
        <v>51.690000000000005</v>
      </c>
      <c r="G26" s="145">
        <v>49.728999999999999</v>
      </c>
      <c r="H26" s="145">
        <v>51.935000000000002</v>
      </c>
      <c r="I26" s="145">
        <v>66.221999999999994</v>
      </c>
      <c r="J26" s="145">
        <v>71.40100000000001</v>
      </c>
      <c r="K26" s="145">
        <v>0.34000000000000341</v>
      </c>
      <c r="L26" s="145">
        <v>5.1519999999999939</v>
      </c>
      <c r="M26" s="145">
        <v>28.454999999999998</v>
      </c>
      <c r="N26" s="145">
        <v>21.345999999999989</v>
      </c>
      <c r="O26" s="145">
        <v>15.63000000000001</v>
      </c>
      <c r="P26" s="145">
        <v>27.086873052257005</v>
      </c>
      <c r="Q26" s="145">
        <v>42.145222883945905</v>
      </c>
      <c r="R26" s="145">
        <v>44.898106868290981</v>
      </c>
      <c r="S26" s="145">
        <v>56.898424348544864</v>
      </c>
      <c r="T26" s="145">
        <v>67.639006101112386</v>
      </c>
      <c r="U26" s="145">
        <v>81.662707541140605</v>
      </c>
      <c r="V26" s="145">
        <v>106.96476299682406</v>
      </c>
      <c r="W26" s="184">
        <v>105.79525296347987</v>
      </c>
      <c r="X26" s="184">
        <v>120.92103766059296</v>
      </c>
      <c r="Y26" s="184">
        <v>120.50283936467378</v>
      </c>
      <c r="Z26" s="184">
        <v>162.26767125210904</v>
      </c>
      <c r="AA26" s="184">
        <v>163.74718141727601</v>
      </c>
      <c r="AB26" s="184">
        <v>163.40061036876324</v>
      </c>
      <c r="AC26" s="184">
        <v>164.61365510620237</v>
      </c>
      <c r="AD26" s="147"/>
      <c r="AE26" s="184">
        <v>150.05100000000002</v>
      </c>
      <c r="AF26" s="184">
        <v>219.57600000000002</v>
      </c>
      <c r="AG26" s="184">
        <v>105.348</v>
      </c>
      <c r="AH26" s="184">
        <v>106.20809593620294</v>
      </c>
      <c r="AI26" s="184">
        <v>251.09824485908882</v>
      </c>
      <c r="AJ26" s="184">
        <v>454.18389298557065</v>
      </c>
      <c r="AK26" s="184">
        <v>654.0291181443506</v>
      </c>
    </row>
    <row r="27" spans="1:37" s="52" customFormat="1" ht="15.75" customHeight="1" x14ac:dyDescent="0.25">
      <c r="A27" s="52" t="s">
        <v>53</v>
      </c>
      <c r="B27" s="145">
        <v>13.888999999999999</v>
      </c>
      <c r="C27" s="145">
        <v>28.487999999999996</v>
      </c>
      <c r="D27" s="145">
        <v>41.928000000000004</v>
      </c>
      <c r="E27" s="145">
        <v>44.801000000000002</v>
      </c>
      <c r="F27" s="145">
        <v>44.816999999999993</v>
      </c>
      <c r="G27" s="145">
        <v>47.884999999999991</v>
      </c>
      <c r="H27" s="145">
        <v>55.645999999999994</v>
      </c>
      <c r="I27" s="145">
        <v>63.862000000000002</v>
      </c>
      <c r="J27" s="145">
        <v>61.699999999999989</v>
      </c>
      <c r="K27" s="145">
        <v>-7.8949999999999996</v>
      </c>
      <c r="L27" s="145">
        <v>-8.1780000000000026</v>
      </c>
      <c r="M27" s="145">
        <v>19.139000000000003</v>
      </c>
      <c r="N27" s="145">
        <v>29.597999999999999</v>
      </c>
      <c r="O27" s="145">
        <v>17.612000000000009</v>
      </c>
      <c r="P27" s="145">
        <v>41.608806033381015</v>
      </c>
      <c r="Q27" s="145">
        <v>78.101999900994485</v>
      </c>
      <c r="R27" s="145">
        <v>79.53376400542642</v>
      </c>
      <c r="S27" s="145">
        <v>94.771094103892338</v>
      </c>
      <c r="T27" s="145">
        <v>109.62325576234706</v>
      </c>
      <c r="U27" s="145">
        <v>119.68065447721266</v>
      </c>
      <c r="V27" s="145">
        <v>160.33527929484424</v>
      </c>
      <c r="W27" s="184">
        <v>173.13871648681325</v>
      </c>
      <c r="X27" s="184">
        <v>176.72846236999004</v>
      </c>
      <c r="Y27" s="184">
        <v>179.81961602288311</v>
      </c>
      <c r="Z27" s="184">
        <v>193.67407184373201</v>
      </c>
      <c r="AA27" s="184">
        <v>223.98679841861843</v>
      </c>
      <c r="AB27" s="184">
        <v>240.84014397888188</v>
      </c>
      <c r="AC27" s="184">
        <v>264.15923890188344</v>
      </c>
      <c r="AD27" s="147"/>
      <c r="AE27" s="184">
        <v>129.10599999999999</v>
      </c>
      <c r="AF27" s="184">
        <v>212.20999999999998</v>
      </c>
      <c r="AG27" s="184">
        <v>64.765999999999991</v>
      </c>
      <c r="AH27" s="184">
        <v>166.92080593437549</v>
      </c>
      <c r="AI27" s="184">
        <v>403.60876834887847</v>
      </c>
      <c r="AJ27" s="184">
        <v>690.02207417453064</v>
      </c>
      <c r="AK27" s="184">
        <v>922.66025314311582</v>
      </c>
    </row>
    <row r="28" spans="1:37" s="52" customFormat="1" ht="15" customHeight="1" x14ac:dyDescent="0.25">
      <c r="A28" s="52" t="s">
        <v>54</v>
      </c>
      <c r="B28" s="145">
        <v>-44.400000000000006</v>
      </c>
      <c r="C28" s="145">
        <v>-46.09899999999999</v>
      </c>
      <c r="D28" s="145">
        <v>-41.925000000000004</v>
      </c>
      <c r="E28" s="145">
        <v>-19.104000000000003</v>
      </c>
      <c r="F28" s="145">
        <v>0</v>
      </c>
      <c r="G28" s="145">
        <v>0</v>
      </c>
      <c r="H28" s="145">
        <v>0</v>
      </c>
      <c r="I28" s="145">
        <v>0</v>
      </c>
      <c r="J28" s="145">
        <v>0</v>
      </c>
      <c r="K28" s="145">
        <v>0</v>
      </c>
      <c r="L28" s="145">
        <v>0</v>
      </c>
      <c r="M28" s="145">
        <v>0</v>
      </c>
      <c r="N28" s="145">
        <v>0</v>
      </c>
      <c r="O28" s="145">
        <v>0</v>
      </c>
      <c r="P28" s="145">
        <v>0</v>
      </c>
      <c r="Q28" s="145">
        <v>0</v>
      </c>
      <c r="R28" s="145">
        <v>0</v>
      </c>
      <c r="S28" s="145">
        <v>0</v>
      </c>
      <c r="T28" s="145">
        <v>0</v>
      </c>
      <c r="U28" s="145">
        <v>0</v>
      </c>
      <c r="V28" s="145">
        <v>0</v>
      </c>
      <c r="W28" s="184">
        <v>0</v>
      </c>
      <c r="X28" s="184">
        <v>0</v>
      </c>
      <c r="Y28" s="184">
        <v>0</v>
      </c>
      <c r="Z28" s="184">
        <v>0</v>
      </c>
      <c r="AA28" s="184">
        <v>0</v>
      </c>
      <c r="AB28" s="184">
        <v>0</v>
      </c>
      <c r="AC28" s="184">
        <v>0</v>
      </c>
      <c r="AD28" s="147"/>
      <c r="AE28" s="184">
        <v>-151.52800000000002</v>
      </c>
      <c r="AF28" s="184">
        <v>0</v>
      </c>
      <c r="AG28" s="184">
        <v>0</v>
      </c>
      <c r="AH28" s="184">
        <v>0</v>
      </c>
      <c r="AI28" s="184">
        <v>0</v>
      </c>
      <c r="AJ28" s="184">
        <v>0</v>
      </c>
      <c r="AK28" s="184">
        <v>0</v>
      </c>
    </row>
    <row r="29" spans="1:37" s="52" customFormat="1" ht="15" customHeight="1" x14ac:dyDescent="0.25">
      <c r="B29" s="73"/>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132"/>
      <c r="AE29" s="73"/>
      <c r="AF29" s="73"/>
      <c r="AG29" s="73"/>
      <c r="AH29" s="73"/>
      <c r="AI29" s="73"/>
      <c r="AJ29" s="73"/>
      <c r="AK29" s="73"/>
    </row>
    <row r="30" spans="1:37" s="97" customFormat="1" ht="15" customHeight="1" thickBot="1" x14ac:dyDescent="0.3">
      <c r="A30" s="98" t="s">
        <v>57</v>
      </c>
      <c r="B30" s="150">
        <v>0.43739282700804766</v>
      </c>
      <c r="C30" s="150">
        <v>0.44054490969215082</v>
      </c>
      <c r="D30" s="150">
        <v>0.47340450143768376</v>
      </c>
      <c r="E30" s="150">
        <v>0.47130111798751684</v>
      </c>
      <c r="F30" s="150">
        <v>0.48272228152086333</v>
      </c>
      <c r="G30" s="150">
        <v>0.46006948108687662</v>
      </c>
      <c r="H30" s="150">
        <v>0.46843279762514067</v>
      </c>
      <c r="I30" s="150">
        <v>0.50112867207323053</v>
      </c>
      <c r="J30" s="150">
        <v>0.51221491075250625</v>
      </c>
      <c r="K30" s="150">
        <v>-0.77248771507890546</v>
      </c>
      <c r="L30" s="150">
        <v>0.22752616892873365</v>
      </c>
      <c r="M30" s="150">
        <v>0.32569470721479565</v>
      </c>
      <c r="N30" s="150">
        <v>0.34612632485070211</v>
      </c>
      <c r="O30" s="150">
        <v>0.22874440258828396</v>
      </c>
      <c r="P30" s="150">
        <v>0.2792827652954491</v>
      </c>
      <c r="Q30" s="150">
        <v>0.33822377632266704</v>
      </c>
      <c r="R30" s="150">
        <v>0.38046882069383342</v>
      </c>
      <c r="S30" s="150">
        <v>0.39604884265006884</v>
      </c>
      <c r="T30" s="150">
        <v>0.4284983150645576</v>
      </c>
      <c r="U30" s="150">
        <v>0.45150156432303645</v>
      </c>
      <c r="V30" s="150">
        <v>0.50255526285997587</v>
      </c>
      <c r="W30" s="150">
        <v>0.50244994124203968</v>
      </c>
      <c r="X30" s="150">
        <v>0.50231148334735154</v>
      </c>
      <c r="Y30" s="150">
        <v>0.49875539409133957</v>
      </c>
      <c r="Z30" s="150">
        <v>0.50435939318244427</v>
      </c>
      <c r="AA30" s="150">
        <v>0.49963189969824306</v>
      </c>
      <c r="AB30" s="150">
        <v>0.49667690161851491</v>
      </c>
      <c r="AC30" s="150">
        <v>0.50107163090008333</v>
      </c>
      <c r="AD30" s="151"/>
      <c r="AE30" s="150">
        <v>0.45856712696966373</v>
      </c>
      <c r="AF30" s="150">
        <v>0.47916199374277629</v>
      </c>
      <c r="AG30" s="150">
        <v>0.34064242296878638</v>
      </c>
      <c r="AH30" s="150">
        <v>0.30254759446985585</v>
      </c>
      <c r="AI30" s="150">
        <v>0.41736982037695036</v>
      </c>
      <c r="AJ30" s="150">
        <v>0.50145422325707723</v>
      </c>
      <c r="AK30" s="150">
        <v>0.50034364572424794</v>
      </c>
    </row>
    <row r="31" spans="1:37" s="54" customFormat="1" ht="15" customHeight="1" thickTop="1" x14ac:dyDescent="0.25">
      <c r="A31" s="54" t="s">
        <v>50</v>
      </c>
      <c r="B31" s="148">
        <v>0.45805786995109582</v>
      </c>
      <c r="C31" s="148">
        <v>0.44338509716442875</v>
      </c>
      <c r="D31" s="148">
        <v>0.44211025440151736</v>
      </c>
      <c r="E31" s="148">
        <v>0.41419242403988493</v>
      </c>
      <c r="F31" s="148">
        <v>0.45122136789623968</v>
      </c>
      <c r="G31" s="148">
        <v>0.43303194331914008</v>
      </c>
      <c r="H31" s="148">
        <v>0.4343027553335202</v>
      </c>
      <c r="I31" s="148">
        <v>0.40363584492978727</v>
      </c>
      <c r="J31" s="148">
        <v>0.51405518397463301</v>
      </c>
      <c r="K31" s="148">
        <v>-2.1621837019326557</v>
      </c>
      <c r="L31" s="148">
        <v>0.35214886197078699</v>
      </c>
      <c r="M31" s="148">
        <v>0.23190929165958901</v>
      </c>
      <c r="N31" s="148">
        <v>0.22536098653424289</v>
      </c>
      <c r="O31" s="148">
        <v>7.404513367126811E-2</v>
      </c>
      <c r="P31" s="148">
        <v>9.653412563762391E-2</v>
      </c>
      <c r="Q31" s="148">
        <v>0.23075360288931504</v>
      </c>
      <c r="R31" s="148">
        <v>0.2612857705281017</v>
      </c>
      <c r="S31" s="148">
        <v>0.28134815072195335</v>
      </c>
      <c r="T31" s="148">
        <v>0.33533887181980498</v>
      </c>
      <c r="U31" s="148">
        <v>0.39201901925188326</v>
      </c>
      <c r="V31" s="148">
        <v>0.44382954742828634</v>
      </c>
      <c r="W31" s="148">
        <v>0.45712504261300463</v>
      </c>
      <c r="X31" s="148">
        <v>0.45555185863164011</v>
      </c>
      <c r="Y31" s="148">
        <v>0.44615813104307994</v>
      </c>
      <c r="Z31" s="148">
        <v>0.45601307164058852</v>
      </c>
      <c r="AA31" s="148">
        <v>0.4457817206647286</v>
      </c>
      <c r="AB31" s="148">
        <v>0.46298087240599761</v>
      </c>
      <c r="AC31" s="148">
        <v>0.46335444486765792</v>
      </c>
      <c r="AD31" s="152"/>
      <c r="AE31" s="148">
        <v>0.43870700045444666</v>
      </c>
      <c r="AF31" s="148">
        <v>0.42979258901158546</v>
      </c>
      <c r="AG31" s="148">
        <v>0.31519464629060862</v>
      </c>
      <c r="AH31" s="148">
        <v>0.16200275893980309</v>
      </c>
      <c r="AI31" s="148">
        <v>0.3226344780136568</v>
      </c>
      <c r="AJ31" s="148">
        <v>0.45072757157233556</v>
      </c>
      <c r="AK31" s="148">
        <v>0.45724124722748127</v>
      </c>
    </row>
    <row r="32" spans="1:37" s="54" customFormat="1" ht="15" customHeight="1" x14ac:dyDescent="0.25">
      <c r="A32" s="54" t="s">
        <v>51</v>
      </c>
      <c r="B32" s="148">
        <v>0.36201550387596904</v>
      </c>
      <c r="C32" s="148">
        <v>0.39027957281817566</v>
      </c>
      <c r="D32" s="148">
        <v>0.33605011450895872</v>
      </c>
      <c r="E32" s="148">
        <v>0.39643815564771906</v>
      </c>
      <c r="F32" s="148">
        <v>0.30862793742677974</v>
      </c>
      <c r="G32" s="148">
        <v>0.37629070691024635</v>
      </c>
      <c r="H32" s="148">
        <v>0.34258007838897159</v>
      </c>
      <c r="I32" s="148">
        <v>0.33301001143173875</v>
      </c>
      <c r="J32" s="148">
        <v>0.35454170674728608</v>
      </c>
      <c r="K32" s="148">
        <v>-1.5415439010017675</v>
      </c>
      <c r="L32" s="148">
        <v>-0.99076517150395749</v>
      </c>
      <c r="M32" s="148">
        <v>-0.2613240418118466</v>
      </c>
      <c r="N32" s="148">
        <v>2.8801843317972323E-2</v>
      </c>
      <c r="O32" s="148">
        <v>-8.8551904895628378E-2</v>
      </c>
      <c r="P32" s="148">
        <v>-1.4107440035483658E-2</v>
      </c>
      <c r="Q32" s="148">
        <v>0.1137889047903798</v>
      </c>
      <c r="R32" s="148">
        <v>0.21986387083056944</v>
      </c>
      <c r="S32" s="148">
        <v>0.1964156249733375</v>
      </c>
      <c r="T32" s="148">
        <v>0.26059039611703838</v>
      </c>
      <c r="U32" s="148">
        <v>0.29765527461534946</v>
      </c>
      <c r="V32" s="148">
        <v>0.36929565794304731</v>
      </c>
      <c r="W32" s="148">
        <v>0.35768708784535169</v>
      </c>
      <c r="X32" s="148">
        <v>0.40027686521298661</v>
      </c>
      <c r="Y32" s="148">
        <v>0.43286247419293378</v>
      </c>
      <c r="Z32" s="148">
        <v>0.4458596175844472</v>
      </c>
      <c r="AA32" s="148">
        <v>0.46221986268998544</v>
      </c>
      <c r="AB32" s="148">
        <v>0.45186662445628234</v>
      </c>
      <c r="AC32" s="148">
        <v>0.48079073645303594</v>
      </c>
      <c r="AD32" s="152"/>
      <c r="AE32" s="148">
        <v>0.3710348033434625</v>
      </c>
      <c r="AF32" s="148">
        <v>0.34051537370115809</v>
      </c>
      <c r="AG32" s="148">
        <v>-0.13322022645963175</v>
      </c>
      <c r="AH32" s="148">
        <v>2.6033805426156728E-2</v>
      </c>
      <c r="AI32" s="148">
        <v>0.24718101933904255</v>
      </c>
      <c r="AJ32" s="148">
        <v>0.3911962406322379</v>
      </c>
      <c r="AK32" s="148">
        <v>0.46100145201719817</v>
      </c>
    </row>
    <row r="33" spans="1:37" s="54" customFormat="1" ht="15" customHeight="1" x14ac:dyDescent="0.25">
      <c r="A33" s="93" t="s">
        <v>52</v>
      </c>
      <c r="B33" s="153">
        <v>0.59986493331082225</v>
      </c>
      <c r="C33" s="153">
        <v>0.7277912749551072</v>
      </c>
      <c r="D33" s="153">
        <v>0.77218127218127219</v>
      </c>
      <c r="E33" s="153">
        <v>1.2237429034874292</v>
      </c>
      <c r="F33" s="153">
        <v>0.80267171557799522</v>
      </c>
      <c r="G33" s="153">
        <v>0.75733594166814855</v>
      </c>
      <c r="H33" s="153">
        <v>0.74069115555183662</v>
      </c>
      <c r="I33" s="153">
        <v>0.86519265858108829</v>
      </c>
      <c r="J33" s="153">
        <v>0.72347155921090467</v>
      </c>
      <c r="K33" s="153">
        <v>0.58547910510764045</v>
      </c>
      <c r="L33" s="153">
        <v>0.65719153887711423</v>
      </c>
      <c r="M33" s="153">
        <v>0.84041682898324899</v>
      </c>
      <c r="N33" s="153">
        <v>0.94939584581585779</v>
      </c>
      <c r="O33" s="153">
        <v>0.95727404016458217</v>
      </c>
      <c r="P33" s="153">
        <v>0.95266283692894627</v>
      </c>
      <c r="Q33" s="153">
        <v>0.3078501634236665</v>
      </c>
      <c r="R33" s="153">
        <v>0.81689931147842521</v>
      </c>
      <c r="S33" s="153">
        <v>0.78406840834868541</v>
      </c>
      <c r="T33" s="153">
        <v>0.82653894321417354</v>
      </c>
      <c r="U33" s="153">
        <v>0.72985875978000414</v>
      </c>
      <c r="V33" s="153">
        <v>0.82702522176816473</v>
      </c>
      <c r="W33" s="153">
        <v>0.7984060982816763</v>
      </c>
      <c r="X33" s="153">
        <v>0.80996858109011882</v>
      </c>
      <c r="Y33" s="153">
        <v>0.84289037273078105</v>
      </c>
      <c r="Z33" s="153">
        <v>0.80750822809749179</v>
      </c>
      <c r="AA33" s="153">
        <v>0.78237998434903955</v>
      </c>
      <c r="AB33" s="153">
        <v>0.71500991627818555</v>
      </c>
      <c r="AC33" s="153">
        <v>0.72472717271831899</v>
      </c>
      <c r="AD33" s="152"/>
      <c r="AE33" s="153">
        <v>0.86467157765500324</v>
      </c>
      <c r="AF33" s="153">
        <v>0.82800261833284428</v>
      </c>
      <c r="AG33" s="153">
        <v>0.75779052423996718</v>
      </c>
      <c r="AH33" s="153">
        <v>0.77828459412189466</v>
      </c>
      <c r="AI33" s="153">
        <v>0.78660154987808362</v>
      </c>
      <c r="AJ33" s="153">
        <v>0.82041898339225949</v>
      </c>
      <c r="AK33" s="153">
        <v>0.75246068919916154</v>
      </c>
    </row>
    <row r="34" spans="1:37" s="54" customFormat="1" ht="15" customHeight="1" x14ac:dyDescent="0.25">
      <c r="A34" s="54" t="s">
        <v>36</v>
      </c>
      <c r="B34" s="148">
        <v>0.44911956392937552</v>
      </c>
      <c r="C34" s="148">
        <v>0.44840408773634721</v>
      </c>
      <c r="D34" s="148">
        <v>0.43894616563222272</v>
      </c>
      <c r="E34" s="148">
        <v>0.44527268040808515</v>
      </c>
      <c r="F34" s="148">
        <v>0.44817858737932637</v>
      </c>
      <c r="G34" s="148">
        <v>0.44009828225434916</v>
      </c>
      <c r="H34" s="148">
        <v>0.43772229142970626</v>
      </c>
      <c r="I34" s="148">
        <v>0.47411944415607526</v>
      </c>
      <c r="J34" s="148">
        <v>0.51113879397160433</v>
      </c>
      <c r="K34" s="148">
        <v>-1.4546554599862642</v>
      </c>
      <c r="L34" s="148">
        <v>0.32005030518920419</v>
      </c>
      <c r="M34" s="148">
        <v>0.34122655198335705</v>
      </c>
      <c r="N34" s="148">
        <v>0.3427043329115208</v>
      </c>
      <c r="O34" s="148">
        <v>0.22967303350835802</v>
      </c>
      <c r="P34" s="148">
        <v>0.22777546157548301</v>
      </c>
      <c r="Q34" s="148">
        <v>0.23426329737788715</v>
      </c>
      <c r="R34" s="148">
        <v>0.33952244206618498</v>
      </c>
      <c r="S34" s="148">
        <v>0.33609908829080054</v>
      </c>
      <c r="T34" s="148">
        <v>0.38446860451024617</v>
      </c>
      <c r="U34" s="148">
        <v>0.42871508361981059</v>
      </c>
      <c r="V34" s="148">
        <v>0.48319947578706524</v>
      </c>
      <c r="W34" s="148">
        <v>0.49174170730622485</v>
      </c>
      <c r="X34" s="148">
        <v>0.49319296305825361</v>
      </c>
      <c r="Y34" s="148">
        <v>0.49786491342616607</v>
      </c>
      <c r="Z34" s="148">
        <v>0.49507762731616423</v>
      </c>
      <c r="AA34" s="148">
        <v>0.48855787315059002</v>
      </c>
      <c r="AB34" s="148">
        <v>0.49153103873625531</v>
      </c>
      <c r="AC34" s="148">
        <v>0.50682218169637139</v>
      </c>
      <c r="AD34" s="152"/>
      <c r="AE34" s="148">
        <v>0.44533390901320824</v>
      </c>
      <c r="AF34" s="148">
        <v>0.45134508570707804</v>
      </c>
      <c r="AG34" s="148">
        <v>0.3415559571187079</v>
      </c>
      <c r="AH34" s="148">
        <v>0.25767439758615862</v>
      </c>
      <c r="AI34" s="148">
        <v>0.37565627967953807</v>
      </c>
      <c r="AJ34" s="148">
        <v>0.49173206311532452</v>
      </c>
      <c r="AK34" s="148">
        <v>0.49585055393897043</v>
      </c>
    </row>
    <row r="35" spans="1:37" s="54" customFormat="1" ht="15" customHeight="1" x14ac:dyDescent="0.25">
      <c r="A35" s="54" t="s">
        <v>3</v>
      </c>
      <c r="B35" s="148">
        <v>0.54229518143360356</v>
      </c>
      <c r="C35" s="148">
        <v>0.4497646848564279</v>
      </c>
      <c r="D35" s="148">
        <v>0.50350357581449112</v>
      </c>
      <c r="E35" s="148">
        <v>0.52892867029620749</v>
      </c>
      <c r="F35" s="148">
        <v>0.54336742738807309</v>
      </c>
      <c r="G35" s="148">
        <v>0.50097214526771772</v>
      </c>
      <c r="H35" s="148">
        <v>0.50358282184794101</v>
      </c>
      <c r="I35" s="148">
        <v>0.53807964508291961</v>
      </c>
      <c r="J35" s="148">
        <v>0.53392707585546784</v>
      </c>
      <c r="K35" s="148">
        <v>1.5901969037931032E-2</v>
      </c>
      <c r="L35" s="148">
        <v>0.14007231994779898</v>
      </c>
      <c r="M35" s="148">
        <v>0.28511166998988008</v>
      </c>
      <c r="N35" s="148">
        <v>0.31948394049151363</v>
      </c>
      <c r="O35" s="148">
        <v>0.20296856129962224</v>
      </c>
      <c r="P35" s="148">
        <v>0.28847279521201968</v>
      </c>
      <c r="Q35" s="148">
        <v>0.37790380591534661</v>
      </c>
      <c r="R35" s="148">
        <v>0.35732210835946543</v>
      </c>
      <c r="S35" s="148">
        <v>0.39489030546644932</v>
      </c>
      <c r="T35" s="148">
        <v>0.4029692617824287</v>
      </c>
      <c r="U35" s="148">
        <v>0.41336878982145076</v>
      </c>
      <c r="V35" s="148">
        <v>0.47144757906898488</v>
      </c>
      <c r="W35" s="148">
        <v>0.44065983688655369</v>
      </c>
      <c r="X35" s="148">
        <v>0.45110935791078838</v>
      </c>
      <c r="Y35" s="148">
        <v>0.45165903866065227</v>
      </c>
      <c r="Z35" s="148">
        <v>0.49761366273433261</v>
      </c>
      <c r="AA35" s="148">
        <v>0.47309767683418735</v>
      </c>
      <c r="AB35" s="148">
        <v>0.47290545914387777</v>
      </c>
      <c r="AC35" s="148">
        <v>0.47782509926033057</v>
      </c>
      <c r="AD35" s="152"/>
      <c r="AE35" s="148">
        <v>0.50653375237567988</v>
      </c>
      <c r="AF35" s="148">
        <v>0.52205917317330652</v>
      </c>
      <c r="AG35" s="148">
        <v>0.36116053522024871</v>
      </c>
      <c r="AH35" s="148">
        <v>0.30411016627685561</v>
      </c>
      <c r="AI35" s="148">
        <v>0.39534069237055935</v>
      </c>
      <c r="AJ35" s="148">
        <v>0.45335760913053175</v>
      </c>
      <c r="AK35" s="148">
        <v>0.48011308568887917</v>
      </c>
    </row>
    <row r="36" spans="1:37" s="54" customFormat="1" ht="15" customHeight="1" x14ac:dyDescent="0.25">
      <c r="A36" s="54" t="s">
        <v>53</v>
      </c>
      <c r="B36" s="148">
        <v>0.45154263792711075</v>
      </c>
      <c r="C36" s="148">
        <v>0.47539424280350434</v>
      </c>
      <c r="D36" s="148">
        <v>0.58484328576808808</v>
      </c>
      <c r="E36" s="148">
        <v>0.52160296189356281</v>
      </c>
      <c r="F36" s="148">
        <v>0.52084326007879411</v>
      </c>
      <c r="G36" s="148">
        <v>0.47394467263819462</v>
      </c>
      <c r="H36" s="148">
        <v>0.5134626386402642</v>
      </c>
      <c r="I36" s="148">
        <v>0.53964847050870368</v>
      </c>
      <c r="J36" s="148">
        <v>0.4920098242480303</v>
      </c>
      <c r="K36" s="148">
        <v>-0.51262905006168424</v>
      </c>
      <c r="L36" s="148">
        <v>-0.70023118417672769</v>
      </c>
      <c r="M36" s="148">
        <v>0.33436992260521681</v>
      </c>
      <c r="N36" s="148">
        <v>0.37884470157563965</v>
      </c>
      <c r="O36" s="148">
        <v>0.25481430038919523</v>
      </c>
      <c r="P36" s="148">
        <v>0.38897433720808983</v>
      </c>
      <c r="Q36" s="148">
        <v>0.49035266572806629</v>
      </c>
      <c r="R36" s="148">
        <v>0.47961754840206233</v>
      </c>
      <c r="S36" s="148">
        <v>0.51432265162390745</v>
      </c>
      <c r="T36" s="148">
        <v>0.53357652526309818</v>
      </c>
      <c r="U36" s="148">
        <v>0.52781173687701932</v>
      </c>
      <c r="V36" s="148">
        <v>0.55872232492976448</v>
      </c>
      <c r="W36" s="148">
        <v>0.56868815397481276</v>
      </c>
      <c r="X36" s="148">
        <v>0.56046457315575648</v>
      </c>
      <c r="Y36" s="148">
        <v>0.53774276709021074</v>
      </c>
      <c r="Z36" s="148">
        <v>0.52450763427915115</v>
      </c>
      <c r="AA36" s="148">
        <v>0.53747600864142342</v>
      </c>
      <c r="AB36" s="148">
        <v>0.52130108682169307</v>
      </c>
      <c r="AC36" s="148">
        <v>0.50900027713021068</v>
      </c>
      <c r="AD36" s="152"/>
      <c r="AE36" s="148">
        <v>0.52003093456212279</v>
      </c>
      <c r="AF36" s="148">
        <v>0.51283724347262893</v>
      </c>
      <c r="AG36" s="148">
        <v>0.30881686796393332</v>
      </c>
      <c r="AH36" s="148">
        <v>0.4036859216034025</v>
      </c>
      <c r="AI36" s="148">
        <v>0.5159323879849923</v>
      </c>
      <c r="AJ36" s="148">
        <v>0.55595712783260831</v>
      </c>
      <c r="AK36" s="148">
        <v>0.52217314339082355</v>
      </c>
    </row>
    <row r="37" spans="1:37" s="54" customFormat="1" ht="15" customHeight="1" x14ac:dyDescent="0.25">
      <c r="A37" s="54" t="s">
        <v>54</v>
      </c>
      <c r="B37" s="148">
        <v>0.55067035433900957</v>
      </c>
      <c r="C37" s="148">
        <v>0.48794919290817668</v>
      </c>
      <c r="D37" s="148">
        <v>0.50377909421900724</v>
      </c>
      <c r="E37" s="148">
        <v>0.56104079175354615</v>
      </c>
      <c r="F37" s="148" t="s">
        <v>5</v>
      </c>
      <c r="G37" s="148" t="s">
        <v>5</v>
      </c>
      <c r="H37" s="148" t="s">
        <v>5</v>
      </c>
      <c r="I37" s="148" t="s">
        <v>5</v>
      </c>
      <c r="J37" s="148" t="s">
        <v>5</v>
      </c>
      <c r="K37" s="148" t="s">
        <v>5</v>
      </c>
      <c r="L37" s="148" t="s">
        <v>5</v>
      </c>
      <c r="M37" s="148" t="s">
        <v>5</v>
      </c>
      <c r="N37" s="148" t="s">
        <v>5</v>
      </c>
      <c r="O37" s="148" t="s">
        <v>5</v>
      </c>
      <c r="P37" s="148" t="s">
        <v>5</v>
      </c>
      <c r="Q37" s="148" t="s">
        <v>5</v>
      </c>
      <c r="R37" s="148" t="s">
        <v>5</v>
      </c>
      <c r="S37" s="148" t="s">
        <v>5</v>
      </c>
      <c r="T37" s="148" t="s">
        <v>5</v>
      </c>
      <c r="U37" s="148" t="s">
        <v>5</v>
      </c>
      <c r="V37" s="148" t="s">
        <v>5</v>
      </c>
      <c r="W37" s="148" t="s">
        <v>5</v>
      </c>
      <c r="X37" s="148">
        <v>0</v>
      </c>
      <c r="Y37" s="148">
        <v>0</v>
      </c>
      <c r="Z37" s="148">
        <v>0</v>
      </c>
      <c r="AA37" s="148">
        <v>0</v>
      </c>
      <c r="AB37" s="148">
        <v>0</v>
      </c>
      <c r="AC37" s="148">
        <v>0</v>
      </c>
      <c r="AD37" s="152"/>
      <c r="AE37" s="148">
        <v>0.51826415300845496</v>
      </c>
      <c r="AF37" s="148" t="s">
        <v>5</v>
      </c>
      <c r="AG37" s="148" t="s">
        <v>5</v>
      </c>
      <c r="AH37" s="148" t="s">
        <v>5</v>
      </c>
      <c r="AI37" s="148" t="s">
        <v>5</v>
      </c>
      <c r="AJ37" s="148">
        <v>0</v>
      </c>
      <c r="AK37" s="148" t="s">
        <v>5</v>
      </c>
    </row>
    <row r="38" spans="1:37" s="52" customFormat="1" ht="15" customHeight="1" x14ac:dyDescent="0.25">
      <c r="B38" s="124"/>
      <c r="C38" s="124"/>
      <c r="D38" s="124"/>
      <c r="E38" s="124"/>
      <c r="F38" s="124"/>
      <c r="G38" s="124"/>
      <c r="H38" s="124"/>
      <c r="I38" s="124"/>
      <c r="J38" s="124"/>
      <c r="K38" s="124"/>
      <c r="L38" s="70"/>
      <c r="M38" s="70"/>
      <c r="N38" s="70"/>
      <c r="O38" s="70"/>
      <c r="P38" s="70"/>
      <c r="Q38" s="73"/>
      <c r="R38" s="73"/>
      <c r="S38" s="73"/>
      <c r="T38" s="73"/>
      <c r="U38" s="73"/>
      <c r="V38" s="73"/>
      <c r="W38" s="73"/>
      <c r="X38" s="73"/>
      <c r="Y38" s="73"/>
      <c r="Z38" s="73"/>
      <c r="AA38" s="73"/>
      <c r="AB38" s="73"/>
      <c r="AC38" s="73"/>
      <c r="AD38" s="132"/>
      <c r="AE38" s="73"/>
      <c r="AF38" s="73"/>
      <c r="AG38" s="73"/>
      <c r="AH38" s="73"/>
      <c r="AI38" s="73"/>
      <c r="AJ38" s="73"/>
      <c r="AK38" s="73"/>
    </row>
    <row r="39" spans="1:37" s="53" customFormat="1" ht="15" customHeight="1" x14ac:dyDescent="0.25">
      <c r="A39" s="53" t="s">
        <v>149</v>
      </c>
      <c r="B39" s="141">
        <v>-17.7</v>
      </c>
      <c r="C39" s="141">
        <v>-16.100000000000001</v>
      </c>
      <c r="D39" s="141">
        <v>-20.9</v>
      </c>
      <c r="E39" s="141">
        <v>-26.8</v>
      </c>
      <c r="F39" s="141">
        <v>-33.773000000000003</v>
      </c>
      <c r="G39" s="141">
        <v>-35.231999999999999</v>
      </c>
      <c r="H39" s="141">
        <v>-39.185999999999993</v>
      </c>
      <c r="I39" s="141">
        <v>-45.223999999999997</v>
      </c>
      <c r="J39" s="141">
        <v>-49.600999999999999</v>
      </c>
      <c r="K39" s="141">
        <v>-20.536000000000001</v>
      </c>
      <c r="L39" s="141">
        <v>-22.261999999999997</v>
      </c>
      <c r="M39" s="141">
        <v>-40.469000000000001</v>
      </c>
      <c r="N39" s="141">
        <v>-45.202999999999996</v>
      </c>
      <c r="O39" s="141">
        <v>-32.755000000000003</v>
      </c>
      <c r="P39" s="141">
        <v>-46.160156735297029</v>
      </c>
      <c r="Q39" s="142">
        <v>-62.005105966318979</v>
      </c>
      <c r="R39" s="142">
        <v>-76.686235111981006</v>
      </c>
      <c r="S39" s="142">
        <v>-75.503543237050977</v>
      </c>
      <c r="T39" s="142">
        <v>-66.32519389408003</v>
      </c>
      <c r="U39" s="142">
        <v>-73.830116472068013</v>
      </c>
      <c r="V39" s="142">
        <v>-81.16895406854043</v>
      </c>
      <c r="W39" s="142">
        <v>-79.110423002010904</v>
      </c>
      <c r="X39" s="142">
        <v>-86.913085261366575</v>
      </c>
      <c r="Y39" s="142">
        <v>-97.589703519244949</v>
      </c>
      <c r="Z39" s="142">
        <v>-102.23665604874698</v>
      </c>
      <c r="AA39" s="142">
        <v>-107.54338672378401</v>
      </c>
      <c r="AB39" s="142">
        <v>-114.99295492819806</v>
      </c>
      <c r="AC39" s="142">
        <v>-126.19188640811996</v>
      </c>
      <c r="AD39" s="143"/>
      <c r="AE39" s="141">
        <v>-81.5</v>
      </c>
      <c r="AF39" s="141">
        <v>-153.41499999999999</v>
      </c>
      <c r="AG39" s="141">
        <v>-132.86799999999999</v>
      </c>
      <c r="AH39" s="142">
        <v>-186.123262701616</v>
      </c>
      <c r="AI39" s="142">
        <v>-292.34508871518005</v>
      </c>
      <c r="AJ39" s="142">
        <v>-344.78216585116286</v>
      </c>
      <c r="AK39" s="142">
        <v>-450.96488410884899</v>
      </c>
    </row>
    <row r="40" spans="1:37" s="54" customFormat="1" ht="15" customHeight="1" x14ac:dyDescent="0.25">
      <c r="A40" s="52" t="s">
        <v>36</v>
      </c>
      <c r="B40" s="144">
        <v>-17.172000000000001</v>
      </c>
      <c r="C40" s="144">
        <v>-13.718</v>
      </c>
      <c r="D40" s="144">
        <v>-18.117999999999999</v>
      </c>
      <c r="E40" s="144">
        <v>-17.867999999999999</v>
      </c>
      <c r="F40" s="144">
        <v>-21.515000000000001</v>
      </c>
      <c r="G40" s="144">
        <v>-20.664999999999999</v>
      </c>
      <c r="H40" s="144">
        <v>-25.925999999999998</v>
      </c>
      <c r="I40" s="144">
        <v>-26.927</v>
      </c>
      <c r="J40" s="144">
        <v>-29.83</v>
      </c>
      <c r="K40" s="144">
        <v>-14.747999999999999</v>
      </c>
      <c r="L40" s="144">
        <v>-17.725999999999999</v>
      </c>
      <c r="M40" s="144">
        <v>-29.469000000000001</v>
      </c>
      <c r="N40" s="144">
        <v>-33.698</v>
      </c>
      <c r="O40" s="144">
        <v>-24.192</v>
      </c>
      <c r="P40" s="144">
        <v>-33.29762752000002</v>
      </c>
      <c r="Q40" s="145">
        <v>-45.501218179999981</v>
      </c>
      <c r="R40" s="145">
        <v>-54.965690040000005</v>
      </c>
      <c r="S40" s="145">
        <v>-50.701521049999975</v>
      </c>
      <c r="T40" s="145">
        <v>-40.647992570000035</v>
      </c>
      <c r="U40" s="145">
        <v>-50.544655220000003</v>
      </c>
      <c r="V40" s="145">
        <v>-48.926757670000001</v>
      </c>
      <c r="W40" s="145">
        <v>-42.518836070000006</v>
      </c>
      <c r="X40" s="145">
        <v>-46.306467609999984</v>
      </c>
      <c r="Y40" s="145">
        <v>-57.933981849999981</v>
      </c>
      <c r="Z40" s="145">
        <v>-56.319971319999986</v>
      </c>
      <c r="AA40" s="145">
        <v>-58.522075179999995</v>
      </c>
      <c r="AB40" s="145">
        <v>-60.462650900000078</v>
      </c>
      <c r="AC40" s="145">
        <v>-66.600108929999948</v>
      </c>
      <c r="AD40" s="146"/>
      <c r="AE40" s="144">
        <v>-66.875999999999991</v>
      </c>
      <c r="AF40" s="144">
        <v>-95.032999999999987</v>
      </c>
      <c r="AG40" s="144">
        <v>-91.772999999999996</v>
      </c>
      <c r="AH40" s="145">
        <v>-136.6888457</v>
      </c>
      <c r="AI40" s="145">
        <v>-196.85985888000002</v>
      </c>
      <c r="AJ40" s="145">
        <v>-195.68604319999997</v>
      </c>
      <c r="AK40" s="145">
        <v>-241.90480633000001</v>
      </c>
    </row>
    <row r="41" spans="1:37" s="54" customFormat="1" ht="15" customHeight="1" x14ac:dyDescent="0.25">
      <c r="A41" s="52" t="s">
        <v>3</v>
      </c>
      <c r="B41" s="144">
        <v>-3.899</v>
      </c>
      <c r="C41" s="144">
        <v>-6.556</v>
      </c>
      <c r="D41" s="144">
        <v>-6.0880000000000001</v>
      </c>
      <c r="E41" s="144">
        <v>-6.5369999999999999</v>
      </c>
      <c r="F41" s="144">
        <v>-6.774</v>
      </c>
      <c r="G41" s="144">
        <v>-8.4329999999999998</v>
      </c>
      <c r="H41" s="144">
        <v>-8.3439999999999994</v>
      </c>
      <c r="I41" s="144">
        <v>-11.164999999999999</v>
      </c>
      <c r="J41" s="144">
        <v>-11.965</v>
      </c>
      <c r="K41" s="144">
        <v>-4.3739999999999997</v>
      </c>
      <c r="L41" s="144">
        <v>-3.3570000000000002</v>
      </c>
      <c r="M41" s="144">
        <v>-8.5559999999999992</v>
      </c>
      <c r="N41" s="144">
        <v>-6.0529999999999999</v>
      </c>
      <c r="O41" s="144">
        <v>-4.5410000000000004</v>
      </c>
      <c r="P41" s="144">
        <v>-6.5812435226000012</v>
      </c>
      <c r="Q41" s="145">
        <v>-7.9386618390999999</v>
      </c>
      <c r="R41" s="145">
        <v>-12.499184381517999</v>
      </c>
      <c r="S41" s="145">
        <v>-13.083174446269997</v>
      </c>
      <c r="T41" s="145">
        <v>-13.810371053813999</v>
      </c>
      <c r="U41" s="145">
        <v>-10.257593554169009</v>
      </c>
      <c r="V41" s="145">
        <v>-19.549610010080997</v>
      </c>
      <c r="W41" s="145">
        <v>-23.386776965974995</v>
      </c>
      <c r="X41" s="145">
        <v>-24.493541584128003</v>
      </c>
      <c r="Y41" s="145">
        <v>-22.099109412763013</v>
      </c>
      <c r="Z41" s="145">
        <v>-25.089030807708006</v>
      </c>
      <c r="AA41" s="145">
        <v>-28.628786081189986</v>
      </c>
      <c r="AB41" s="145">
        <v>-29.621941929804997</v>
      </c>
      <c r="AC41" s="145">
        <v>-29.760581331787009</v>
      </c>
      <c r="AD41" s="146"/>
      <c r="AE41" s="144">
        <v>-23.08</v>
      </c>
      <c r="AF41" s="144">
        <v>-34.716000000000001</v>
      </c>
      <c r="AG41" s="144">
        <v>-28.251999999999995</v>
      </c>
      <c r="AH41" s="145">
        <v>-25.113905361700002</v>
      </c>
      <c r="AI41" s="145">
        <v>-49.650323435771</v>
      </c>
      <c r="AJ41" s="145">
        <v>-89.529037972947009</v>
      </c>
      <c r="AK41" s="145">
        <v>-113.10034015049</v>
      </c>
    </row>
    <row r="42" spans="1:37" s="54" customFormat="1" ht="15" customHeight="1" x14ac:dyDescent="0.25">
      <c r="A42" s="52" t="s">
        <v>53</v>
      </c>
      <c r="B42" s="144">
        <v>-1.5349999999999999</v>
      </c>
      <c r="C42" s="144">
        <v>-4.2889999999999997</v>
      </c>
      <c r="D42" s="144">
        <v>-2.8559999999999999</v>
      </c>
      <c r="E42" s="144">
        <v>-4.7809999999999997</v>
      </c>
      <c r="F42" s="144">
        <v>-5.484</v>
      </c>
      <c r="G42" s="144">
        <v>-6.1340000000000003</v>
      </c>
      <c r="H42" s="144">
        <v>-4.9160000000000004</v>
      </c>
      <c r="I42" s="144">
        <v>-7.1319999999999997</v>
      </c>
      <c r="J42" s="144">
        <v>-7.806</v>
      </c>
      <c r="K42" s="144">
        <v>-1.4139999999999999</v>
      </c>
      <c r="L42" s="144">
        <v>-1.179</v>
      </c>
      <c r="M42" s="144">
        <v>-2.444</v>
      </c>
      <c r="N42" s="144">
        <v>-5.452</v>
      </c>
      <c r="O42" s="144">
        <v>-4.0220000000000002</v>
      </c>
      <c r="P42" s="144">
        <v>-6.2812856926970015</v>
      </c>
      <c r="Q42" s="145">
        <v>-8.5652259472189982</v>
      </c>
      <c r="R42" s="145">
        <v>-9.2213606904629994</v>
      </c>
      <c r="S42" s="145">
        <v>-11.718847740780999</v>
      </c>
      <c r="T42" s="145">
        <v>-11.866830270265995</v>
      </c>
      <c r="U42" s="145">
        <v>-13.027867697899</v>
      </c>
      <c r="V42" s="145">
        <v>-12.692586388459432</v>
      </c>
      <c r="W42" s="145">
        <v>-13.20480996603591</v>
      </c>
      <c r="X42" s="145">
        <v>-16.11307606723858</v>
      </c>
      <c r="Y42" s="145">
        <v>-17.556612256481955</v>
      </c>
      <c r="Z42" s="145">
        <v>-20.827653921038987</v>
      </c>
      <c r="AA42" s="145">
        <v>-20.392525462594016</v>
      </c>
      <c r="AB42" s="145">
        <v>-24.908362098392978</v>
      </c>
      <c r="AC42" s="145">
        <v>-29.831196146333006</v>
      </c>
      <c r="AD42" s="146"/>
      <c r="AE42" s="144">
        <v>-13.460999999999999</v>
      </c>
      <c r="AF42" s="144">
        <v>-23.665999999999997</v>
      </c>
      <c r="AG42" s="144">
        <v>-12.843</v>
      </c>
      <c r="AH42" s="145">
        <v>-24.320511639915999</v>
      </c>
      <c r="AI42" s="145">
        <v>-45.834906399408993</v>
      </c>
      <c r="AJ42" s="145">
        <v>-59.567084678215878</v>
      </c>
      <c r="AK42" s="145">
        <v>-95.95973762835898</v>
      </c>
    </row>
    <row r="43" spans="1:37" s="52" customFormat="1" ht="15" customHeight="1" x14ac:dyDescent="0.25">
      <c r="A43" s="52" t="s">
        <v>54</v>
      </c>
      <c r="B43" s="145">
        <v>4.9060000000000024</v>
      </c>
      <c r="C43" s="145">
        <v>8.463000000000001</v>
      </c>
      <c r="D43" s="145">
        <v>6.161999999999999</v>
      </c>
      <c r="E43" s="145">
        <v>2.3859999999999957</v>
      </c>
      <c r="F43" s="145">
        <v>0</v>
      </c>
      <c r="G43" s="145">
        <v>0</v>
      </c>
      <c r="H43" s="145">
        <v>0</v>
      </c>
      <c r="I43" s="145">
        <v>0</v>
      </c>
      <c r="J43" s="145">
        <v>0</v>
      </c>
      <c r="K43" s="145">
        <v>0</v>
      </c>
      <c r="L43" s="145">
        <v>0</v>
      </c>
      <c r="M43" s="145">
        <v>0</v>
      </c>
      <c r="N43" s="145">
        <v>0</v>
      </c>
      <c r="O43" s="145">
        <v>0</v>
      </c>
      <c r="P43" s="145">
        <v>0</v>
      </c>
      <c r="Q43" s="145">
        <v>0</v>
      </c>
      <c r="R43" s="145">
        <v>0</v>
      </c>
      <c r="S43" s="145">
        <v>0</v>
      </c>
      <c r="T43" s="145">
        <v>0</v>
      </c>
      <c r="U43" s="145">
        <v>0</v>
      </c>
      <c r="V43" s="145">
        <v>0</v>
      </c>
      <c r="W43" s="145">
        <v>0</v>
      </c>
      <c r="X43" s="145">
        <v>0</v>
      </c>
      <c r="Y43" s="145">
        <v>0</v>
      </c>
      <c r="Z43" s="145">
        <v>0</v>
      </c>
      <c r="AA43" s="145">
        <v>0</v>
      </c>
      <c r="AB43" s="145">
        <v>0</v>
      </c>
      <c r="AC43" s="145">
        <v>0</v>
      </c>
      <c r="AD43" s="147"/>
      <c r="AE43" s="144">
        <v>21.916999999999998</v>
      </c>
      <c r="AF43" s="144">
        <v>0</v>
      </c>
      <c r="AG43" s="144">
        <v>0</v>
      </c>
      <c r="AH43" s="145">
        <v>0</v>
      </c>
      <c r="AI43" s="145">
        <v>0</v>
      </c>
      <c r="AJ43" s="145">
        <v>0</v>
      </c>
      <c r="AK43" s="145">
        <v>0</v>
      </c>
    </row>
    <row r="44" spans="1:37" s="52" customFormat="1" ht="15" customHeight="1" x14ac:dyDescent="0.25">
      <c r="B44" s="145"/>
      <c r="C44" s="145"/>
      <c r="D44" s="145"/>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7"/>
      <c r="AE44" s="145"/>
      <c r="AF44" s="145"/>
      <c r="AG44" s="145"/>
      <c r="AH44" s="145"/>
      <c r="AI44" s="145"/>
      <c r="AJ44" s="145">
        <v>0</v>
      </c>
      <c r="AK44" s="145">
        <v>0</v>
      </c>
    </row>
    <row r="45" spans="1:37" s="52" customFormat="1" ht="15" customHeight="1" x14ac:dyDescent="0.25">
      <c r="A45" s="52" t="s">
        <v>150</v>
      </c>
      <c r="B45" s="145">
        <v>-26.212</v>
      </c>
      <c r="C45" s="145">
        <v>-25.498000000000001</v>
      </c>
      <c r="D45" s="145">
        <v>-43.823999999999998</v>
      </c>
      <c r="E45" s="145">
        <v>-49.048999999999999</v>
      </c>
      <c r="F45" s="145">
        <v>-43.968000000000004</v>
      </c>
      <c r="G45" s="145">
        <v>-44.253999999999998</v>
      </c>
      <c r="H45" s="145">
        <v>-53.280999999999999</v>
      </c>
      <c r="I45" s="145">
        <v>-74.462999999999994</v>
      </c>
      <c r="J45" s="145">
        <v>-61.353000000000002</v>
      </c>
      <c r="K45" s="145">
        <v>-49.61</v>
      </c>
      <c r="L45" s="145">
        <v>-43.58</v>
      </c>
      <c r="M45" s="145">
        <v>-49.819000000000003</v>
      </c>
      <c r="N45" s="145">
        <v>-54.451000000000001</v>
      </c>
      <c r="O45" s="145">
        <v>-54.625</v>
      </c>
      <c r="P45" s="145">
        <v>-76.206171503331575</v>
      </c>
      <c r="Q45" s="145">
        <v>-86.323406568120191</v>
      </c>
      <c r="R45" s="145">
        <v>-83.057088847134963</v>
      </c>
      <c r="S45" s="145">
        <v>-81.349130924674995</v>
      </c>
      <c r="T45" s="145">
        <v>-82.895083493199024</v>
      </c>
      <c r="U45" s="145">
        <v>-85.922324506484472</v>
      </c>
      <c r="V45" s="145">
        <v>-94.806306969824647</v>
      </c>
      <c r="W45" s="145">
        <v>-103.98681103859329</v>
      </c>
      <c r="X45" s="145">
        <v>-123.5604516338949</v>
      </c>
      <c r="Y45" s="145">
        <v>-129.6587032844642</v>
      </c>
      <c r="Z45" s="145">
        <v>-126.67025993167503</v>
      </c>
      <c r="AA45" s="145">
        <v>-130.55974225369096</v>
      </c>
      <c r="AB45" s="145">
        <v>-143.74259905567789</v>
      </c>
      <c r="AC45" s="145">
        <v>-155.04070925808333</v>
      </c>
      <c r="AD45" s="147"/>
      <c r="AE45" s="144">
        <v>-144.583</v>
      </c>
      <c r="AF45" s="145">
        <v>-215.96600000000001</v>
      </c>
      <c r="AG45" s="145">
        <v>-204.36200000000002</v>
      </c>
      <c r="AH45" s="145">
        <v>-271.60557807145176</v>
      </c>
      <c r="AI45" s="145">
        <v>-333.22362777149345</v>
      </c>
      <c r="AJ45" s="145">
        <v>-452.01227292677703</v>
      </c>
      <c r="AK45" s="145">
        <v>-556.01331049912721</v>
      </c>
    </row>
    <row r="46" spans="1:37" s="52" customFormat="1" ht="15" customHeight="1" x14ac:dyDescent="0.25">
      <c r="A46" s="52" t="s">
        <v>151</v>
      </c>
      <c r="B46" s="145">
        <v>-0.19900000000000001</v>
      </c>
      <c r="C46" s="145">
        <v>3.383</v>
      </c>
      <c r="D46" s="145">
        <v>-10.638999999999999</v>
      </c>
      <c r="E46" s="145">
        <v>-28.096</v>
      </c>
      <c r="F46" s="145">
        <v>-4.1459999999999999</v>
      </c>
      <c r="G46" s="145">
        <v>-1.2330000000000001</v>
      </c>
      <c r="H46" s="145">
        <v>0.30299999999999999</v>
      </c>
      <c r="I46" s="145">
        <v>-23.102</v>
      </c>
      <c r="J46" s="145">
        <v>-1.2999999999999999E-2</v>
      </c>
      <c r="K46" s="145">
        <v>-0.871</v>
      </c>
      <c r="L46" s="145">
        <v>-1.0629999999999999</v>
      </c>
      <c r="M46" s="145">
        <v>-19.138000000000002</v>
      </c>
      <c r="N46" s="145">
        <v>2.242</v>
      </c>
      <c r="O46" s="145">
        <v>-1.857</v>
      </c>
      <c r="P46" s="145">
        <v>2.4223515633309911</v>
      </c>
      <c r="Q46" s="145">
        <v>0.74004354457099142</v>
      </c>
      <c r="R46" s="145">
        <v>-11.173276378668172</v>
      </c>
      <c r="S46" s="145">
        <v>2.8808718438843091</v>
      </c>
      <c r="T46" s="145">
        <v>-5.1854771080232833</v>
      </c>
      <c r="U46" s="145">
        <v>0.64057449365400032</v>
      </c>
      <c r="V46" s="145">
        <v>-15.643789593895006</v>
      </c>
      <c r="W46" s="145">
        <v>-2.7215981528214588</v>
      </c>
      <c r="X46" s="145">
        <f>168.709148637054+'P&amp;L ex IFRS-16'!W20</f>
        <v>-7.8900752429460113</v>
      </c>
      <c r="Y46" s="145">
        <v>-2.1259879159425168</v>
      </c>
      <c r="Z46" s="145">
        <v>-10.177942828409092</v>
      </c>
      <c r="AA46" s="145">
        <v>-2.2712430834076436</v>
      </c>
      <c r="AB46" s="145">
        <v>-6.7485668476515865</v>
      </c>
      <c r="AC46" s="145">
        <v>-4.655357934566922</v>
      </c>
      <c r="AD46" s="147"/>
      <c r="AE46" s="145">
        <v>-35.551000000000002</v>
      </c>
      <c r="AF46" s="145">
        <v>-28.178000000000001</v>
      </c>
      <c r="AG46" s="145">
        <v>-21.085000000000001</v>
      </c>
      <c r="AH46" s="145">
        <v>3.5473951079019828</v>
      </c>
      <c r="AI46" s="145">
        <v>-12.837307149153146</v>
      </c>
      <c r="AJ46" s="145">
        <v>-28.382227025605516</v>
      </c>
      <c r="AK46" s="145">
        <v>-23.853110694035244</v>
      </c>
    </row>
    <row r="47" spans="1:37" s="52" customFormat="1" ht="15" customHeight="1" x14ac:dyDescent="0.25">
      <c r="A47" s="52" t="s">
        <v>58</v>
      </c>
      <c r="B47" s="145">
        <v>5.0999999999999996</v>
      </c>
      <c r="C47" s="145">
        <v>2.488</v>
      </c>
      <c r="D47" s="145">
        <v>1.8979999999999999</v>
      </c>
      <c r="E47" s="145">
        <v>2.5920000000000001</v>
      </c>
      <c r="F47" s="145">
        <v>0</v>
      </c>
      <c r="G47" s="145">
        <v>0</v>
      </c>
      <c r="H47" s="145">
        <v>0</v>
      </c>
      <c r="I47" s="145">
        <v>-1.776</v>
      </c>
      <c r="J47" s="145">
        <v>-0.88200000000000001</v>
      </c>
      <c r="K47" s="145">
        <v>-3.1349999999999998</v>
      </c>
      <c r="L47" s="145">
        <v>-3.0419999999999998</v>
      </c>
      <c r="M47" s="145">
        <v>-8.7270000000000003</v>
      </c>
      <c r="N47" s="145">
        <v>-9.9870000000000001</v>
      </c>
      <c r="O47" s="145">
        <v>-2.956</v>
      </c>
      <c r="P47" s="145">
        <v>-0.77428418304913471</v>
      </c>
      <c r="Q47" s="145">
        <v>-1.2782803970664354</v>
      </c>
      <c r="R47" s="145">
        <v>0.64645574304662989</v>
      </c>
      <c r="S47" s="145">
        <v>2.4706503274342513</v>
      </c>
      <c r="T47" s="145">
        <v>-0.16510607048088122</v>
      </c>
      <c r="U47" s="145">
        <v>3.6180000000000003</v>
      </c>
      <c r="V47" s="145">
        <v>1.7929999999999999</v>
      </c>
      <c r="W47" s="204">
        <v>1.3790000034179986</v>
      </c>
      <c r="X47" s="204">
        <v>-1.5270520439549069</v>
      </c>
      <c r="Y47" s="204">
        <v>-2.7338758033355388</v>
      </c>
      <c r="Z47" s="204">
        <v>-1.0689849448690047</v>
      </c>
      <c r="AA47" s="204">
        <v>-0.54725996171430724</v>
      </c>
      <c r="AB47" s="204">
        <v>1.4452018772062933</v>
      </c>
      <c r="AC47" s="204">
        <v>1.015792231841997</v>
      </c>
      <c r="AD47" s="203"/>
      <c r="AE47" s="204">
        <v>12.077999999999999</v>
      </c>
      <c r="AF47" s="204">
        <v>-1.776</v>
      </c>
      <c r="AG47" s="204">
        <v>-15.786</v>
      </c>
      <c r="AH47" s="204">
        <v>-14.99556458011557</v>
      </c>
      <c r="AI47" s="204">
        <v>6.57</v>
      </c>
      <c r="AJ47" s="204">
        <v>-1.0889278438724475</v>
      </c>
      <c r="AK47" s="204">
        <v>0.84474920246497831</v>
      </c>
    </row>
    <row r="48" spans="1:37" s="52" customFormat="1" ht="15" customHeight="1" x14ac:dyDescent="0.25">
      <c r="B48" s="73"/>
      <c r="C48" s="73"/>
      <c r="D48" s="73"/>
      <c r="E48" s="73"/>
      <c r="F48" s="73"/>
      <c r="G48" s="73"/>
      <c r="H48" s="73"/>
      <c r="I48" s="73"/>
      <c r="J48" s="73"/>
      <c r="K48" s="73"/>
      <c r="L48" s="73"/>
      <c r="M48" s="73"/>
      <c r="N48" s="73"/>
      <c r="O48" s="73"/>
      <c r="P48" s="73"/>
      <c r="Q48" s="73"/>
      <c r="R48" s="73"/>
      <c r="S48" s="73"/>
      <c r="T48" s="145"/>
      <c r="U48" s="145"/>
      <c r="V48" s="145"/>
      <c r="W48" s="73"/>
      <c r="X48" s="73"/>
      <c r="Y48" s="73"/>
      <c r="Z48" s="73"/>
      <c r="AA48" s="73"/>
      <c r="AB48" s="73"/>
      <c r="AC48" s="73"/>
      <c r="AD48" s="132"/>
      <c r="AE48" s="73"/>
      <c r="AF48" s="73"/>
      <c r="AG48" s="73"/>
      <c r="AH48" s="73"/>
      <c r="AI48" s="73"/>
      <c r="AJ48" s="73"/>
      <c r="AK48" s="73"/>
    </row>
    <row r="49" spans="1:38" s="53" customFormat="1" ht="15" customHeight="1" thickBot="1" x14ac:dyDescent="0.3">
      <c r="A49" s="94" t="s">
        <v>156</v>
      </c>
      <c r="B49" s="183">
        <v>57.362000000000002</v>
      </c>
      <c r="C49" s="183">
        <v>77.959000000000003</v>
      </c>
      <c r="D49" s="183">
        <v>69.774000000000001</v>
      </c>
      <c r="E49" s="183">
        <v>77.32999999999997</v>
      </c>
      <c r="F49" s="183">
        <v>132.02799999999999</v>
      </c>
      <c r="G49" s="183">
        <v>137.26099999999997</v>
      </c>
      <c r="H49" s="183">
        <v>136.64199999999997</v>
      </c>
      <c r="I49" s="183">
        <v>145.36599999999999</v>
      </c>
      <c r="J49" s="183">
        <v>196.86600000000001</v>
      </c>
      <c r="K49" s="183">
        <v>-126.18599999999999</v>
      </c>
      <c r="L49" s="183">
        <v>-24.366</v>
      </c>
      <c r="M49" s="183">
        <v>7.5150000000000361</v>
      </c>
      <c r="N49" s="183">
        <v>21.269999999999982</v>
      </c>
      <c r="O49" s="183">
        <v>-13.678999999999991</v>
      </c>
      <c r="P49" s="183">
        <v>3.6824699806245871</v>
      </c>
      <c r="Q49" s="183">
        <v>35.953394828072405</v>
      </c>
      <c r="R49" s="183">
        <v>66.377062322579732</v>
      </c>
      <c r="S49" s="183">
        <v>121.41492883203027</v>
      </c>
      <c r="T49" s="183">
        <f>T21+T39+T45+T46+T47</f>
        <v>173.78357500828253</v>
      </c>
      <c r="U49" s="183">
        <v>229.66572247299143</v>
      </c>
      <c r="V49" s="183">
        <v>303.65464175940861</v>
      </c>
      <c r="W49" s="183">
        <v>339.33156923028537</v>
      </c>
      <c r="X49" s="183">
        <v>327.22175635842109</v>
      </c>
      <c r="Y49" s="183">
        <v>332.07140108456969</v>
      </c>
      <c r="Z49" s="183">
        <v>395.28270922214097</v>
      </c>
      <c r="AA49" s="183">
        <v>437.42017589329794</v>
      </c>
      <c r="AB49" s="183">
        <v>442.30213702332355</v>
      </c>
      <c r="AC49" s="183">
        <v>487.07811824915638</v>
      </c>
      <c r="AD49" s="187"/>
      <c r="AE49" s="183">
        <v>282.42499999999995</v>
      </c>
      <c r="AF49" s="183">
        <v>551.29699999999991</v>
      </c>
      <c r="AG49" s="183">
        <v>53.829000000000057</v>
      </c>
      <c r="AH49" s="183">
        <v>47.226864808697023</v>
      </c>
      <c r="AI49" s="183">
        <v>591.24128863588385</v>
      </c>
      <c r="AJ49" s="183">
        <v>1302.2785923126839</v>
      </c>
      <c r="AK49" s="183">
        <v>1762.0831403879192</v>
      </c>
    </row>
    <row r="50" spans="1:38" s="54" customFormat="1" ht="15" customHeight="1" thickTop="1" x14ac:dyDescent="0.25">
      <c r="A50" s="54" t="s">
        <v>59</v>
      </c>
      <c r="B50" s="148">
        <v>0.26021829267186242</v>
      </c>
      <c r="C50" s="148">
        <v>0.30222406581094857</v>
      </c>
      <c r="D50" s="148">
        <v>0.23060448821760252</v>
      </c>
      <c r="E50" s="148">
        <v>0.20399710874393906</v>
      </c>
      <c r="F50" s="148">
        <v>0.2979354294212026</v>
      </c>
      <c r="G50" s="148">
        <v>0.28970362897268448</v>
      </c>
      <c r="H50" s="148">
        <v>0.27974613573548973</v>
      </c>
      <c r="I50" s="148">
        <v>0.25125657671858898</v>
      </c>
      <c r="J50" s="148">
        <v>0.32663686772655326</v>
      </c>
      <c r="K50" s="148">
        <v>-1.8733354117489869</v>
      </c>
      <c r="L50" s="148">
        <v>-0.12162749022876911</v>
      </c>
      <c r="M50" s="148">
        <v>1.9476682406970754E-2</v>
      </c>
      <c r="N50" s="148">
        <v>5.7217410017754301E-2</v>
      </c>
      <c r="O50" s="148">
        <v>-3.9852697391613394E-2</v>
      </c>
      <c r="P50" s="148">
        <v>8.2672375987692202E-3</v>
      </c>
      <c r="Q50" s="148">
        <v>6.5795279091569403E-2</v>
      </c>
      <c r="R50" s="148">
        <v>0.10671751824992674</v>
      </c>
      <c r="S50" s="148">
        <v>0.17619424219876412</v>
      </c>
      <c r="T50" s="148">
        <f>T49/T3</f>
        <v>0.22678533014714583</v>
      </c>
      <c r="U50" s="148">
        <v>0.26922459141806038</v>
      </c>
      <c r="V50" s="148">
        <v>0.3092385186712277</v>
      </c>
      <c r="W50" s="148">
        <v>0.32551820614679372</v>
      </c>
      <c r="X50" s="148">
        <v>0.30042682207345683</v>
      </c>
      <c r="Y50" s="148">
        <v>0.29356322258559625</v>
      </c>
      <c r="Z50" s="148">
        <v>0.31374422265313295</v>
      </c>
      <c r="AA50" s="148">
        <v>0.32218134117277525</v>
      </c>
      <c r="AB50" s="148">
        <v>0.31101300587990305</v>
      </c>
      <c r="AC50" s="148">
        <v>0.31616158906969422</v>
      </c>
      <c r="AD50" s="149"/>
      <c r="AE50" s="148">
        <v>0.24346290148642316</v>
      </c>
      <c r="AF50" s="148">
        <v>0.2778788949503187</v>
      </c>
      <c r="AG50" s="148">
        <v>4.2849159876584532E-2</v>
      </c>
      <c r="AH50" s="148">
        <v>2.7668991331118199E-2</v>
      </c>
      <c r="AI50" s="148">
        <v>0.20175852169071681</v>
      </c>
      <c r="AJ50" s="148">
        <v>0.306791828652418</v>
      </c>
      <c r="AK50" s="148">
        <v>0.31576830035441816</v>
      </c>
    </row>
    <row r="51" spans="1:38" s="54" customFormat="1" ht="15" customHeight="1" x14ac:dyDescent="0.25">
      <c r="B51" s="125"/>
      <c r="C51" s="125"/>
      <c r="D51" s="125"/>
      <c r="E51" s="125"/>
      <c r="F51" s="125"/>
      <c r="G51" s="125"/>
      <c r="H51" s="125"/>
      <c r="I51" s="125"/>
      <c r="J51" s="125"/>
      <c r="K51" s="125"/>
      <c r="L51" s="125"/>
      <c r="M51" s="125"/>
      <c r="N51" s="125"/>
      <c r="O51" s="72"/>
      <c r="P51" s="72"/>
      <c r="Q51" s="72"/>
      <c r="R51" s="72"/>
      <c r="S51" s="72"/>
      <c r="T51" s="72"/>
      <c r="U51" s="72"/>
      <c r="V51" s="72"/>
      <c r="W51" s="72"/>
      <c r="X51" s="72"/>
      <c r="Y51" s="72"/>
      <c r="Z51" s="72"/>
      <c r="AA51" s="72"/>
      <c r="AB51" s="72"/>
      <c r="AC51" s="72"/>
      <c r="AE51" s="72"/>
      <c r="AF51" s="72"/>
      <c r="AG51" s="72"/>
      <c r="AH51" s="72"/>
      <c r="AI51" s="72"/>
      <c r="AJ51" s="142"/>
      <c r="AK51" s="142"/>
    </row>
    <row r="52" spans="1:38" s="54" customFormat="1" ht="15" customHeight="1" thickBot="1" x14ac:dyDescent="0.3">
      <c r="A52" s="201" t="s">
        <v>142</v>
      </c>
      <c r="B52" s="125"/>
      <c r="C52" s="125"/>
      <c r="D52" s="125"/>
      <c r="E52" s="125"/>
      <c r="F52" s="125"/>
      <c r="G52" s="125"/>
      <c r="H52" s="125"/>
      <c r="I52" s="125"/>
      <c r="J52" s="125"/>
      <c r="K52" s="125"/>
      <c r="L52" s="125"/>
      <c r="M52" s="125"/>
      <c r="N52" s="125"/>
      <c r="O52" s="72"/>
      <c r="P52" s="72"/>
      <c r="Q52" s="72"/>
      <c r="R52" s="72"/>
      <c r="S52" s="72"/>
      <c r="T52" s="72"/>
      <c r="U52" s="72"/>
      <c r="V52" s="72"/>
      <c r="W52" s="72"/>
      <c r="X52" s="72"/>
      <c r="Y52" s="72"/>
      <c r="Z52" s="72"/>
      <c r="AA52" s="72"/>
      <c r="AB52" s="72"/>
      <c r="AC52" s="72"/>
      <c r="AE52" s="72"/>
      <c r="AF52" s="72"/>
      <c r="AG52" s="72"/>
      <c r="AH52" s="72"/>
      <c r="AI52" s="72"/>
      <c r="AJ52" s="72"/>
      <c r="AK52" s="72"/>
    </row>
    <row r="53" spans="1:38" s="104" customFormat="1" ht="15" customHeight="1" thickTop="1" x14ac:dyDescent="0.25">
      <c r="A53" s="52" t="s">
        <v>158</v>
      </c>
      <c r="B53" s="105"/>
      <c r="C53" s="107"/>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E53" s="106"/>
      <c r="AF53" s="106"/>
      <c r="AG53" s="106"/>
      <c r="AH53" s="106"/>
      <c r="AI53" s="106"/>
      <c r="AJ53" s="106"/>
      <c r="AK53" s="106"/>
    </row>
    <row r="54" spans="1:38" s="52" customFormat="1" ht="15" customHeight="1" x14ac:dyDescent="0.25">
      <c r="A54" s="52" t="s">
        <v>157</v>
      </c>
      <c r="B54" s="73"/>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E54" s="71"/>
      <c r="AF54" s="71"/>
      <c r="AG54" s="71"/>
      <c r="AH54" s="71"/>
      <c r="AI54" s="71"/>
      <c r="AJ54" s="71"/>
      <c r="AK54" s="71"/>
    </row>
    <row r="60" spans="1:38" x14ac:dyDescent="0.15">
      <c r="B60" s="73"/>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row>
    <row r="61" spans="1:38" x14ac:dyDescent="0.15">
      <c r="B61" s="73"/>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row>
    <row r="62" spans="1:38" x14ac:dyDescent="0.15">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row>
    <row r="63" spans="1:38" x14ac:dyDescent="0.15">
      <c r="B63" s="73"/>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row>
    <row r="64" spans="1:38" x14ac:dyDescent="0.15">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row>
    <row r="65" spans="2:38" x14ac:dyDescent="0.15">
      <c r="B65" s="73"/>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c r="AK65" s="73"/>
      <c r="AL65" s="73"/>
    </row>
  </sheetData>
  <pageMargins left="0.511811024" right="0.511811024" top="0.78740157499999996" bottom="0.78740157499999996" header="0.31496062000000002" footer="0.3149606200000000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441F0-4F15-4CE1-BCD0-EF3FCA2023D0}">
  <dimension ref="A1:AN177"/>
  <sheetViews>
    <sheetView showGridLines="0" zoomScaleNormal="100" workbookViewId="0">
      <pane xSplit="1" ySplit="1" topLeftCell="X2" activePane="bottomRight" state="frozen"/>
      <selection activeCell="AE3" sqref="AE1:AE1048576"/>
      <selection pane="topRight" activeCell="AE3" sqref="AE1:AE1048576"/>
      <selection pane="bottomLeft" activeCell="AE3" sqref="AE1:AE1048576"/>
      <selection pane="bottomRight" activeCell="AN22" sqref="AN22"/>
    </sheetView>
  </sheetViews>
  <sheetFormatPr defaultColWidth="8.85546875" defaultRowHeight="15" x14ac:dyDescent="0.25"/>
  <cols>
    <col min="1" max="1" width="51" customWidth="1"/>
    <col min="2" max="29" width="8.7109375" style="28" customWidth="1"/>
    <col min="30" max="30" width="6.5703125" customWidth="1"/>
    <col min="31" max="37" width="8.7109375" customWidth="1"/>
  </cols>
  <sheetData>
    <row r="1" spans="1:40" s="19" customFormat="1" ht="24.75" customHeight="1" thickBot="1" x14ac:dyDescent="0.3">
      <c r="A1" s="17" t="s">
        <v>147</v>
      </c>
      <c r="B1" s="18" t="s">
        <v>10</v>
      </c>
      <c r="C1" s="18" t="s">
        <v>11</v>
      </c>
      <c r="D1" s="18" t="s">
        <v>12</v>
      </c>
      <c r="E1" s="18" t="s">
        <v>13</v>
      </c>
      <c r="F1" s="18" t="s">
        <v>14</v>
      </c>
      <c r="G1" s="18" t="s">
        <v>15</v>
      </c>
      <c r="H1" s="18" t="s">
        <v>16</v>
      </c>
      <c r="I1" s="18" t="s">
        <v>17</v>
      </c>
      <c r="J1" s="18" t="s">
        <v>18</v>
      </c>
      <c r="K1" s="18" t="s">
        <v>19</v>
      </c>
      <c r="L1" s="18" t="s">
        <v>20</v>
      </c>
      <c r="M1" s="18" t="s">
        <v>21</v>
      </c>
      <c r="N1" s="18" t="s">
        <v>22</v>
      </c>
      <c r="O1" s="18" t="s">
        <v>23</v>
      </c>
      <c r="P1" s="18" t="s">
        <v>24</v>
      </c>
      <c r="Q1" s="18" t="s">
        <v>25</v>
      </c>
      <c r="R1" s="18" t="s">
        <v>26</v>
      </c>
      <c r="S1" s="18" t="s">
        <v>27</v>
      </c>
      <c r="T1" s="18" t="s">
        <v>28</v>
      </c>
      <c r="U1" s="18" t="s">
        <v>29</v>
      </c>
      <c r="V1" s="18" t="s">
        <v>30</v>
      </c>
      <c r="W1" s="18" t="s">
        <v>155</v>
      </c>
      <c r="X1" s="18" t="s">
        <v>161</v>
      </c>
      <c r="Y1" s="18" t="s">
        <v>164</v>
      </c>
      <c r="Z1" s="18" t="s">
        <v>165</v>
      </c>
      <c r="AA1" s="18" t="s">
        <v>166</v>
      </c>
      <c r="AB1" s="18" t="s">
        <v>195</v>
      </c>
      <c r="AC1" s="18" t="s">
        <v>196</v>
      </c>
      <c r="AD1" s="74"/>
      <c r="AE1" s="18">
        <v>2018</v>
      </c>
      <c r="AF1" s="18">
        <v>2019</v>
      </c>
      <c r="AG1" s="18">
        <v>2020</v>
      </c>
      <c r="AH1" s="18">
        <v>2021</v>
      </c>
      <c r="AI1" s="18">
        <v>2022</v>
      </c>
      <c r="AJ1" s="18">
        <v>2023</v>
      </c>
      <c r="AK1" s="18">
        <v>2024</v>
      </c>
    </row>
    <row r="2" spans="1:40" s="2" customFormat="1" ht="16.5" thickTop="1" thickBot="1" x14ac:dyDescent="0.3">
      <c r="A2" s="26" t="s">
        <v>44</v>
      </c>
      <c r="B2" s="165">
        <v>250.69400000000005</v>
      </c>
      <c r="C2" s="165">
        <v>290.27499999999998</v>
      </c>
      <c r="D2" s="165">
        <v>335.75900000000001</v>
      </c>
      <c r="E2" s="165">
        <v>413.61336455999981</v>
      </c>
      <c r="F2" s="165">
        <v>481.1076142</v>
      </c>
      <c r="G2" s="165">
        <v>513.32299549000004</v>
      </c>
      <c r="H2" s="165">
        <v>528.64865829999997</v>
      </c>
      <c r="I2" s="165">
        <v>625.32754200913655</v>
      </c>
      <c r="J2" s="165">
        <v>652.70362092382584</v>
      </c>
      <c r="K2" s="165">
        <v>72.185030108076518</v>
      </c>
      <c r="L2" s="165">
        <v>221.4859132335564</v>
      </c>
      <c r="M2" s="165">
        <v>415.30981682092278</v>
      </c>
      <c r="N2" s="165">
        <v>403.99117051914499</v>
      </c>
      <c r="O2" s="165">
        <v>372.34282948085502</v>
      </c>
      <c r="P2" s="165">
        <v>478.6924701736117</v>
      </c>
      <c r="Q2" s="165">
        <v>586.04134479539357</v>
      </c>
      <c r="R2" s="165">
        <v>669.49</v>
      </c>
      <c r="S2" s="165">
        <v>741.57686432844207</v>
      </c>
      <c r="T2" s="165">
        <v>823.5864514660343</v>
      </c>
      <c r="U2" s="165">
        <v>917.14305057581714</v>
      </c>
      <c r="V2" s="191">
        <v>1050.7911695921246</v>
      </c>
      <c r="W2" s="191">
        <v>1114.0206607914099</v>
      </c>
      <c r="X2" s="191">
        <v>1164.7162391732613</v>
      </c>
      <c r="Y2" s="191">
        <v>1209.7937933307117</v>
      </c>
      <c r="Z2" s="191">
        <v>1343.5886072812341</v>
      </c>
      <c r="AA2" s="191">
        <v>1445.7560310112872</v>
      </c>
      <c r="AB2" s="191">
        <v>1515.0831674832107</v>
      </c>
      <c r="AC2" s="191">
        <v>1641.7106801096952</v>
      </c>
      <c r="AD2" s="166"/>
      <c r="AE2" s="191">
        <v>1290.3413645599999</v>
      </c>
      <c r="AF2" s="191">
        <v>2148.4068099991364</v>
      </c>
      <c r="AG2" s="191">
        <v>1361.6843810863816</v>
      </c>
      <c r="AH2" s="191">
        <v>1841.0678149690054</v>
      </c>
      <c r="AI2" s="191">
        <v>3151.7963663702935</v>
      </c>
      <c r="AJ2" s="191">
        <v>4539.3218628875075</v>
      </c>
      <c r="AK2" s="191">
        <v>5946.1384858854271</v>
      </c>
    </row>
    <row r="3" spans="1:40" s="2" customFormat="1" ht="15.75" thickBot="1" x14ac:dyDescent="0.3">
      <c r="A3" s="27" t="s">
        <v>49</v>
      </c>
      <c r="B3" s="167">
        <v>220.43799999999999</v>
      </c>
      <c r="C3" s="167">
        <v>257.95100000000002</v>
      </c>
      <c r="D3" s="167">
        <v>302.57000000000005</v>
      </c>
      <c r="E3" s="167">
        <v>379.07400000000007</v>
      </c>
      <c r="F3" s="167">
        <v>443.14300000000003</v>
      </c>
      <c r="G3" s="167">
        <v>473.798</v>
      </c>
      <c r="H3" s="167">
        <v>488.45000000000005</v>
      </c>
      <c r="I3" s="167">
        <v>578.55600000000004</v>
      </c>
      <c r="J3" s="167">
        <v>602.70600000000002</v>
      </c>
      <c r="K3" s="167">
        <v>67.358999999999995</v>
      </c>
      <c r="L3" s="167">
        <v>200.333</v>
      </c>
      <c r="M3" s="167">
        <v>385.84599999999995</v>
      </c>
      <c r="N3" s="167">
        <v>371.73999999999995</v>
      </c>
      <c r="O3" s="167">
        <v>343.23900000000003</v>
      </c>
      <c r="P3" s="167">
        <v>445.42917084803014</v>
      </c>
      <c r="Q3" s="167">
        <v>546.44338202494555</v>
      </c>
      <c r="R3" s="167">
        <v>621.98803429607801</v>
      </c>
      <c r="S3" s="167">
        <v>689.09743122973509</v>
      </c>
      <c r="T3" s="167">
        <v>766.2910775380667</v>
      </c>
      <c r="U3" s="167">
        <v>853.06368657965459</v>
      </c>
      <c r="V3" s="192">
        <v>981.94313911535744</v>
      </c>
      <c r="W3" s="192">
        <v>1042.4349938733149</v>
      </c>
      <c r="X3" s="192">
        <v>1089.1895540485821</v>
      </c>
      <c r="Y3" s="192">
        <v>1131.175077585699</v>
      </c>
      <c r="Z3" s="192">
        <v>1259.8884080170521</v>
      </c>
      <c r="AA3" s="192">
        <v>1357.6831430420309</v>
      </c>
      <c r="AB3" s="192">
        <v>1422.1338936356801</v>
      </c>
      <c r="AC3" s="192">
        <v>1540.5986529938191</v>
      </c>
      <c r="AD3" s="166"/>
      <c r="AE3" s="192">
        <v>1160.0330000000001</v>
      </c>
      <c r="AF3" s="192">
        <v>1983.9470000000001</v>
      </c>
      <c r="AG3" s="192">
        <v>1256.2439999999999</v>
      </c>
      <c r="AH3" s="192">
        <v>1706.8515528729758</v>
      </c>
      <c r="AI3" s="192">
        <v>2930.4402296435337</v>
      </c>
      <c r="AJ3" s="192">
        <v>4244.7427646229535</v>
      </c>
      <c r="AK3" s="192">
        <v>5580.3040976885823</v>
      </c>
    </row>
    <row r="4" spans="1:40" ht="15.75" thickBot="1" x14ac:dyDescent="0.3">
      <c r="A4" s="20" t="s">
        <v>55</v>
      </c>
      <c r="B4" s="168">
        <v>-124.02</v>
      </c>
      <c r="C4" s="168">
        <v>-144.31200000000004</v>
      </c>
      <c r="D4" s="168">
        <v>-159.33200000000002</v>
      </c>
      <c r="E4" s="168">
        <v>-200.416</v>
      </c>
      <c r="F4" s="168">
        <v>-229.22800000000001</v>
      </c>
      <c r="G4" s="168">
        <v>-255.81800000000004</v>
      </c>
      <c r="H4" s="168">
        <v>-259.64400000000001</v>
      </c>
      <c r="I4" s="168">
        <v>-288.625</v>
      </c>
      <c r="J4" s="168">
        <v>-293.99099999999999</v>
      </c>
      <c r="K4" s="168">
        <v>-119.393</v>
      </c>
      <c r="L4" s="168">
        <v>-154.9968742764442</v>
      </c>
      <c r="M4" s="168">
        <v>-259.94191091845425</v>
      </c>
      <c r="N4" s="168">
        <v>-243.07099999999997</v>
      </c>
      <c r="O4" s="168">
        <v>-264.72500000000002</v>
      </c>
      <c r="P4" s="168">
        <v>-321.02940404497565</v>
      </c>
      <c r="Q4" s="168">
        <v>-361.62309362373912</v>
      </c>
      <c r="R4" s="168">
        <v>-385.34122957469498</v>
      </c>
      <c r="S4" s="168">
        <v>-416.18094821136293</v>
      </c>
      <c r="T4" s="168">
        <v>-437.93664196400141</v>
      </c>
      <c r="U4" s="168">
        <v>-467.90409762176273</v>
      </c>
      <c r="V4" s="168">
        <v>-488.46244672368942</v>
      </c>
      <c r="W4" s="168">
        <v>-518.65548603302136</v>
      </c>
      <c r="X4" s="168">
        <v>-542.07684285476262</v>
      </c>
      <c r="Y4" s="168">
        <v>-566.99509739667269</v>
      </c>
      <c r="Z4" s="168">
        <v>-624.45185232884126</v>
      </c>
      <c r="AA4" s="168">
        <v>-679.34133508850584</v>
      </c>
      <c r="AB4" s="168">
        <v>-715.79164114456194</v>
      </c>
      <c r="AC4" s="168">
        <v>-768.64830537850548</v>
      </c>
      <c r="AD4" s="169"/>
      <c r="AE4" s="193">
        <v>-628.08000000000015</v>
      </c>
      <c r="AF4" s="193">
        <v>-1033.3150000000001</v>
      </c>
      <c r="AG4" s="193">
        <v>-828.32278519489853</v>
      </c>
      <c r="AH4" s="193">
        <v>-1190.4484976687147</v>
      </c>
      <c r="AI4" s="193">
        <v>-1707.362917371822</v>
      </c>
      <c r="AJ4" s="193">
        <v>-2116.1898730081462</v>
      </c>
      <c r="AK4" s="193">
        <v>-2788.2331339404145</v>
      </c>
      <c r="AL4" s="2"/>
      <c r="AM4" s="2"/>
      <c r="AN4" s="2"/>
    </row>
    <row r="5" spans="1:40" s="2" customFormat="1" ht="15.75" thickBot="1" x14ac:dyDescent="0.3">
      <c r="A5" s="48" t="s">
        <v>56</v>
      </c>
      <c r="B5" s="167">
        <v>96.417999999999992</v>
      </c>
      <c r="C5" s="167">
        <v>113.63899999999998</v>
      </c>
      <c r="D5" s="167">
        <v>143.23800000000003</v>
      </c>
      <c r="E5" s="167">
        <v>178.65800000000007</v>
      </c>
      <c r="F5" s="167">
        <v>213.91500000000002</v>
      </c>
      <c r="G5" s="167">
        <v>217.97999999999996</v>
      </c>
      <c r="H5" s="167">
        <v>228.80600000000004</v>
      </c>
      <c r="I5" s="167">
        <v>289.93100000000004</v>
      </c>
      <c r="J5" s="167">
        <v>308.71500000000003</v>
      </c>
      <c r="K5" s="167">
        <v>-52.034000000000006</v>
      </c>
      <c r="L5" s="167">
        <v>45.336125723555824</v>
      </c>
      <c r="M5" s="167">
        <v>125.90408908154558</v>
      </c>
      <c r="N5" s="167">
        <v>128.66899999999998</v>
      </c>
      <c r="O5" s="167">
        <v>78.51400000000001</v>
      </c>
      <c r="P5" s="167">
        <v>124.39976680305446</v>
      </c>
      <c r="Q5" s="167">
        <v>184.82028840120643</v>
      </c>
      <c r="R5" s="167">
        <v>236.64680472138303</v>
      </c>
      <c r="S5" s="167">
        <v>272.91648301837216</v>
      </c>
      <c r="T5" s="167">
        <v>328.35443557406529</v>
      </c>
      <c r="U5" s="167">
        <v>385.15958895789186</v>
      </c>
      <c r="V5" s="167">
        <v>493.48069239166801</v>
      </c>
      <c r="W5" s="167">
        <v>523.77950784029349</v>
      </c>
      <c r="X5" s="167">
        <v>547.11271119381945</v>
      </c>
      <c r="Y5" s="167">
        <v>564.17998018902631</v>
      </c>
      <c r="Z5" s="167">
        <v>635.43655568821089</v>
      </c>
      <c r="AA5" s="167">
        <v>678.34180795352506</v>
      </c>
      <c r="AB5" s="167">
        <v>706.34225249111819</v>
      </c>
      <c r="AC5" s="167">
        <v>771.9503476153136</v>
      </c>
      <c r="AD5" s="166"/>
      <c r="AE5" s="192">
        <v>531.95299999999997</v>
      </c>
      <c r="AF5" s="192">
        <v>950.63200000000006</v>
      </c>
      <c r="AG5" s="192">
        <v>427.92121480510139</v>
      </c>
      <c r="AH5" s="192">
        <v>516.40305520426114</v>
      </c>
      <c r="AI5" s="192">
        <v>1223.0773122717117</v>
      </c>
      <c r="AJ5" s="192">
        <v>2128.5528916148073</v>
      </c>
      <c r="AK5" s="192">
        <v>2792.0709637481677</v>
      </c>
    </row>
    <row r="6" spans="1:40" x14ac:dyDescent="0.25">
      <c r="A6" s="38" t="s">
        <v>60</v>
      </c>
      <c r="B6" s="160">
        <v>0.4373928270080476</v>
      </c>
      <c r="C6" s="160">
        <v>0.44054490969215071</v>
      </c>
      <c r="D6" s="160">
        <v>0.47340450143768387</v>
      </c>
      <c r="E6" s="160">
        <v>0.47130111798751706</v>
      </c>
      <c r="F6" s="160">
        <v>0.48272228152086349</v>
      </c>
      <c r="G6" s="160">
        <v>0.46006948108687662</v>
      </c>
      <c r="H6" s="160">
        <v>0.46843279762514078</v>
      </c>
      <c r="I6" s="160">
        <v>0.50112867207323064</v>
      </c>
      <c r="J6" s="160">
        <v>0.51221491075250625</v>
      </c>
      <c r="K6" s="160">
        <v>-0.77248771507890568</v>
      </c>
      <c r="L6" s="160">
        <v>0.22630383273627322</v>
      </c>
      <c r="M6" s="160">
        <v>0.32630658107521032</v>
      </c>
      <c r="N6" s="160">
        <v>0.34612632485070211</v>
      </c>
      <c r="O6" s="160">
        <v>0.22874440258828396</v>
      </c>
      <c r="P6" s="160">
        <v>0.27928069139750328</v>
      </c>
      <c r="Q6" s="160">
        <v>0.3382240401856843</v>
      </c>
      <c r="R6" s="160">
        <v>0.38046842008657467</v>
      </c>
      <c r="S6" s="160">
        <v>0.39604919514985937</v>
      </c>
      <c r="T6" s="160">
        <v>0.42849831506455638</v>
      </c>
      <c r="U6" s="160">
        <v>0.45150156432303801</v>
      </c>
      <c r="V6" s="160">
        <v>0.50255526285997554</v>
      </c>
      <c r="W6" s="160">
        <v>0.50245771766939307</v>
      </c>
      <c r="X6" s="160">
        <v>0.50231175020010899</v>
      </c>
      <c r="Y6" s="160">
        <v>0.49875566688860634</v>
      </c>
      <c r="Z6" s="160">
        <v>0.50435939535972818</v>
      </c>
      <c r="AA6" s="160">
        <v>0.49963189970351213</v>
      </c>
      <c r="AB6" s="160">
        <v>0.49667774296930423</v>
      </c>
      <c r="AC6" s="160">
        <v>0.50107167503697059</v>
      </c>
      <c r="AD6" s="158"/>
      <c r="AE6" s="161">
        <v>0.45856712696966373</v>
      </c>
      <c r="AF6" s="161">
        <v>0.4791619937427764</v>
      </c>
      <c r="AG6" s="161">
        <v>0.34064242296878633</v>
      </c>
      <c r="AH6" s="161">
        <v>0.30254713969416408</v>
      </c>
      <c r="AI6" s="161">
        <v>0.41736982037695064</v>
      </c>
      <c r="AJ6" s="161">
        <v>0.50145627418340855</v>
      </c>
      <c r="AK6" s="161">
        <v>0.50034387281952453</v>
      </c>
      <c r="AL6" s="2"/>
      <c r="AM6" s="2"/>
      <c r="AN6" s="2"/>
    </row>
    <row r="7" spans="1:40" ht="16.5" customHeight="1" thickBot="1" x14ac:dyDescent="0.3">
      <c r="A7" s="35" t="s">
        <v>61</v>
      </c>
      <c r="B7" s="76">
        <v>3.827</v>
      </c>
      <c r="C7" s="76">
        <v>6.7560000000000002</v>
      </c>
      <c r="D7" s="76">
        <v>6.7619999999999996</v>
      </c>
      <c r="E7" s="76">
        <v>9.7430000000000003</v>
      </c>
      <c r="F7" s="76">
        <v>6.2249999999999996</v>
      </c>
      <c r="G7" s="76">
        <v>6.4690000000000003</v>
      </c>
      <c r="H7" s="76">
        <v>6.4269999999999996</v>
      </c>
      <c r="I7" s="76">
        <v>11.631</v>
      </c>
      <c r="J7" s="76">
        <v>4.9630000000000001</v>
      </c>
      <c r="K7" s="76">
        <v>2.9740000000000002</v>
      </c>
      <c r="L7" s="76">
        <v>4.4560000000000004</v>
      </c>
      <c r="M7" s="76">
        <v>4.34</v>
      </c>
      <c r="N7" s="172">
        <v>1.748</v>
      </c>
      <c r="O7" s="172">
        <v>1.232</v>
      </c>
      <c r="P7" s="172">
        <v>3.9086479999999999</v>
      </c>
      <c r="Q7" s="172">
        <v>7.9048010239800002</v>
      </c>
      <c r="R7" s="172">
        <v>5.6855468110679999</v>
      </c>
      <c r="S7" s="172">
        <v>7.2672313039549996</v>
      </c>
      <c r="T7" s="172">
        <v>7.191288495067</v>
      </c>
      <c r="U7" s="172">
        <v>6.1503391782310004</v>
      </c>
      <c r="V7" s="172">
        <v>2.5689515550320001</v>
      </c>
      <c r="W7" s="172">
        <v>6.8471348913989996</v>
      </c>
      <c r="X7" s="172">
        <v>9.0335260271980022</v>
      </c>
      <c r="Y7" s="172">
        <v>13.467553310303</v>
      </c>
      <c r="Z7" s="172">
        <v>7.8257151525149995</v>
      </c>
      <c r="AA7" s="172">
        <v>11.077575068341002</v>
      </c>
      <c r="AB7" s="172">
        <v>12.856246724091001</v>
      </c>
      <c r="AC7" s="172">
        <v>20.818776378891009</v>
      </c>
      <c r="AD7" s="169"/>
      <c r="AE7" s="172">
        <v>27.088000000000001</v>
      </c>
      <c r="AF7" s="172">
        <v>30.751999999999999</v>
      </c>
      <c r="AG7" s="172">
        <v>16.733000000000001</v>
      </c>
      <c r="AH7" s="172">
        <v>14.793449023979999</v>
      </c>
      <c r="AI7" s="172">
        <v>26.294405788321001</v>
      </c>
      <c r="AJ7" s="172">
        <v>31.917165783932003</v>
      </c>
      <c r="AK7" s="172">
        <v>52.57831332383801</v>
      </c>
      <c r="AL7" s="2"/>
      <c r="AM7" s="2"/>
      <c r="AN7" s="2"/>
    </row>
    <row r="8" spans="1:40" s="2" customFormat="1" ht="15.75" thickBot="1" x14ac:dyDescent="0.3">
      <c r="A8" s="117" t="s">
        <v>62</v>
      </c>
      <c r="B8" s="167">
        <v>100.24499999999999</v>
      </c>
      <c r="C8" s="167">
        <v>120.39499999999998</v>
      </c>
      <c r="D8" s="167">
        <v>150.00000000000003</v>
      </c>
      <c r="E8" s="167">
        <v>188.40100000000007</v>
      </c>
      <c r="F8" s="167">
        <v>220.14000000000001</v>
      </c>
      <c r="G8" s="167">
        <v>224.44899999999996</v>
      </c>
      <c r="H8" s="167">
        <v>235.23300000000003</v>
      </c>
      <c r="I8" s="167">
        <v>301.56200000000001</v>
      </c>
      <c r="J8" s="167">
        <v>313.67800000000005</v>
      </c>
      <c r="K8" s="167">
        <v>-49.06</v>
      </c>
      <c r="L8" s="167">
        <v>49.792125723555827</v>
      </c>
      <c r="M8" s="167">
        <v>130.24408908154561</v>
      </c>
      <c r="N8" s="167">
        <v>130.41699999999997</v>
      </c>
      <c r="O8" s="167">
        <v>79.746000000000009</v>
      </c>
      <c r="P8" s="167">
        <v>128.30841480305446</v>
      </c>
      <c r="Q8" s="167">
        <v>192.72508942518641</v>
      </c>
      <c r="R8" s="167">
        <v>242.33235153245104</v>
      </c>
      <c r="S8" s="167">
        <v>280.18371432232715</v>
      </c>
      <c r="T8" s="167">
        <v>335.5457240691336</v>
      </c>
      <c r="U8" s="167">
        <v>391.30992813612283</v>
      </c>
      <c r="V8" s="167">
        <v>496.04964394670003</v>
      </c>
      <c r="W8" s="167">
        <v>530.62664273169253</v>
      </c>
      <c r="X8" s="167">
        <v>556.14623722101749</v>
      </c>
      <c r="Y8" s="167">
        <v>577.64753349932926</v>
      </c>
      <c r="Z8" s="167">
        <v>643.26227084072593</v>
      </c>
      <c r="AA8" s="167">
        <v>689.41938302186611</v>
      </c>
      <c r="AB8" s="167">
        <v>719.19849921520915</v>
      </c>
      <c r="AC8" s="167">
        <v>792.76912399420462</v>
      </c>
      <c r="AD8" s="166"/>
      <c r="AE8" s="192">
        <v>559.04099999999994</v>
      </c>
      <c r="AF8" s="192">
        <v>981.38400000000001</v>
      </c>
      <c r="AG8" s="192">
        <v>444.65421480510139</v>
      </c>
      <c r="AH8" s="192">
        <v>531.19650422824111</v>
      </c>
      <c r="AI8" s="192">
        <v>1249.3717180600347</v>
      </c>
      <c r="AJ8" s="192">
        <v>2160.4700573987393</v>
      </c>
      <c r="AK8" s="192">
        <v>2844.649277072006</v>
      </c>
    </row>
    <row r="9" spans="1:40" ht="15.75" thickBot="1" x14ac:dyDescent="0.3">
      <c r="A9" s="22" t="s">
        <v>63</v>
      </c>
      <c r="B9" s="157">
        <v>0.45475371759859912</v>
      </c>
      <c r="C9" s="157">
        <v>0.46673593046741424</v>
      </c>
      <c r="D9" s="157">
        <v>0.49575304888125066</v>
      </c>
      <c r="E9" s="157">
        <v>0.49700322364498761</v>
      </c>
      <c r="F9" s="157">
        <v>0.49676966577380216</v>
      </c>
      <c r="G9" s="157">
        <v>0.47372297899104671</v>
      </c>
      <c r="H9" s="157">
        <v>0.48159074623810011</v>
      </c>
      <c r="I9" s="157">
        <v>0.52123217112950171</v>
      </c>
      <c r="J9" s="157">
        <v>0.52044943969364843</v>
      </c>
      <c r="K9" s="157">
        <v>-0.72833622826942213</v>
      </c>
      <c r="L9" s="157">
        <v>0.24854679819877817</v>
      </c>
      <c r="M9" s="157">
        <v>0.33755459193964854</v>
      </c>
      <c r="N9" s="157">
        <v>0.35082853607359982</v>
      </c>
      <c r="O9" s="157">
        <v>0.23233373829896953</v>
      </c>
      <c r="P9" s="157">
        <v>0.28805570717062501</v>
      </c>
      <c r="Q9" s="157">
        <v>0.35268995062399416</v>
      </c>
      <c r="R9" s="157">
        <v>0.38960934643494488</v>
      </c>
      <c r="S9" s="157">
        <v>0.40659520936295285</v>
      </c>
      <c r="T9" s="157">
        <v>0.43788285405484817</v>
      </c>
      <c r="U9" s="157">
        <v>0.45871127125932865</v>
      </c>
      <c r="V9" s="157">
        <v>0.50517145462577007</v>
      </c>
      <c r="W9" s="157">
        <v>0.50902612234847766</v>
      </c>
      <c r="X9" s="157">
        <v>0.51060555543687414</v>
      </c>
      <c r="Y9" s="157">
        <v>0.51066147490821645</v>
      </c>
      <c r="Z9" s="157">
        <v>0.51057083051757046</v>
      </c>
      <c r="AA9" s="157">
        <v>0.507791075226249</v>
      </c>
      <c r="AB9" s="157">
        <v>0.50571785289258586</v>
      </c>
      <c r="AC9" s="157">
        <v>0.51458510784338929</v>
      </c>
      <c r="AD9" s="158"/>
      <c r="AE9" s="159">
        <v>0.48191818681020271</v>
      </c>
      <c r="AF9" s="159">
        <v>0.4946624078163378</v>
      </c>
      <c r="AG9" s="159">
        <v>0.35396228758107506</v>
      </c>
      <c r="AH9" s="159">
        <v>0.31121423730970049</v>
      </c>
      <c r="AI9" s="159">
        <v>0.42634267214247584</v>
      </c>
      <c r="AJ9" s="159">
        <v>0.50897549679683518</v>
      </c>
      <c r="AK9" s="159">
        <v>0.50976599613097939</v>
      </c>
      <c r="AL9" s="2"/>
      <c r="AM9" s="2"/>
      <c r="AN9" s="2"/>
    </row>
    <row r="10" spans="1:40" x14ac:dyDescent="0.25">
      <c r="A10" s="21" t="s">
        <v>64</v>
      </c>
      <c r="B10" s="170">
        <v>-44.155999999999999</v>
      </c>
      <c r="C10" s="170">
        <v>131.74</v>
      </c>
      <c r="D10" s="170">
        <v>-75.361999999999995</v>
      </c>
      <c r="E10" s="170">
        <v>133.15400000000005</v>
      </c>
      <c r="F10" s="170">
        <v>-81.887</v>
      </c>
      <c r="G10" s="170">
        <v>-80.719000000000008</v>
      </c>
      <c r="H10" s="170">
        <v>-92.163999999999987</v>
      </c>
      <c r="I10" s="170">
        <v>-377.17899999999997</v>
      </c>
      <c r="J10" s="170">
        <v>-110.967</v>
      </c>
      <c r="K10" s="170">
        <v>-71.016999999999996</v>
      </c>
      <c r="L10" s="170">
        <v>-66.905000000000001</v>
      </c>
      <c r="M10" s="170">
        <v>-109.42600000000002</v>
      </c>
      <c r="N10" s="170">
        <v>-97.411999999999992</v>
      </c>
      <c r="O10" s="170">
        <v>-89.236999999999995</v>
      </c>
      <c r="P10" s="170">
        <v>-119.94393122997064</v>
      </c>
      <c r="Q10" s="170">
        <v>-147.58867506258923</v>
      </c>
      <c r="R10" s="170">
        <v>-170.91660033778413</v>
      </c>
      <c r="S10" s="170">
        <v>-153.97180231784168</v>
      </c>
      <c r="T10" s="170">
        <v>-154.40575449530229</v>
      </c>
      <c r="U10" s="170">
        <v>-159.11186648489848</v>
      </c>
      <c r="V10" s="170">
        <v>-191.61905063226007</v>
      </c>
      <c r="W10" s="170">
        <v>-9.219608313425681</v>
      </c>
      <c r="X10" s="170">
        <v>-218.36361213820771</v>
      </c>
      <c r="Y10" s="170">
        <v>-229.37517084760395</v>
      </c>
      <c r="Z10" s="170">
        <v>-239.08486005137513</v>
      </c>
      <c r="AA10" s="170">
        <v>-240.37437143961057</v>
      </c>
      <c r="AB10" s="170">
        <v>-265.48412083152749</v>
      </c>
      <c r="AC10" s="170">
        <v>-285.88795360077006</v>
      </c>
      <c r="AD10" s="169"/>
      <c r="AE10" s="170">
        <v>145.37600000000006</v>
      </c>
      <c r="AF10" s="170">
        <v>-631.94899999999996</v>
      </c>
      <c r="AG10" s="170">
        <v>-358.315</v>
      </c>
      <c r="AH10" s="170">
        <v>-454.18160629255988</v>
      </c>
      <c r="AI10" s="170">
        <v>-638.40602363582661</v>
      </c>
      <c r="AJ10" s="170">
        <v>-648.57744193149745</v>
      </c>
      <c r="AK10" s="170">
        <v>-1030.8313059232833</v>
      </c>
      <c r="AL10" s="2"/>
      <c r="AM10" s="2"/>
      <c r="AN10" s="2"/>
    </row>
    <row r="11" spans="1:40" ht="15.75" thickBot="1" x14ac:dyDescent="0.3">
      <c r="A11" s="22" t="s">
        <v>65</v>
      </c>
      <c r="B11" s="157">
        <v>-0.20031029132908121</v>
      </c>
      <c r="C11" s="157">
        <v>0.51071715170710719</v>
      </c>
      <c r="D11" s="157">
        <v>-0.24907294179859199</v>
      </c>
      <c r="E11" s="157">
        <v>0.35126123131631298</v>
      </c>
      <c r="F11" s="157">
        <v>-0.18478685209966081</v>
      </c>
      <c r="G11" s="157">
        <v>-0.17036585211419214</v>
      </c>
      <c r="H11" s="157">
        <v>-0.18868666188965089</v>
      </c>
      <c r="I11" s="157">
        <v>-0.65193170583314308</v>
      </c>
      <c r="J11" s="157">
        <v>-0.18411464296024926</v>
      </c>
      <c r="K11" s="157">
        <v>-1.0543060318591428</v>
      </c>
      <c r="L11" s="157">
        <v>-0.33396894171204944</v>
      </c>
      <c r="M11" s="157">
        <v>-0.2836001928230435</v>
      </c>
      <c r="N11" s="157">
        <v>-0.26204336364125463</v>
      </c>
      <c r="O11" s="157">
        <v>-0.25998502501172649</v>
      </c>
      <c r="P11" s="157">
        <v>-0.26927722538156951</v>
      </c>
      <c r="Q11" s="157">
        <v>-0.27008960107755808</v>
      </c>
      <c r="R11" s="157">
        <v>-0.27479081736872224</v>
      </c>
      <c r="S11" s="157">
        <v>-0.22343981466172338</v>
      </c>
      <c r="T11" s="157">
        <v>-0.20149752361906118</v>
      </c>
      <c r="U11" s="157">
        <v>-0.18651815683639636</v>
      </c>
      <c r="V11" s="157">
        <v>-0.19514271549867096</v>
      </c>
      <c r="W11" s="157">
        <v>-8.844300476875705E-3</v>
      </c>
      <c r="X11" s="157">
        <v>-0.20048265366348514</v>
      </c>
      <c r="Y11" s="157">
        <v>-0.20277601177102159</v>
      </c>
      <c r="Z11" s="157">
        <v>-0.18976669562955389</v>
      </c>
      <c r="AA11" s="157">
        <v>-0.17704747434738469</v>
      </c>
      <c r="AB11" s="157">
        <v>-0.18668011642196242</v>
      </c>
      <c r="AC11" s="157">
        <v>-0.18556939086322638</v>
      </c>
      <c r="AD11" s="158"/>
      <c r="AE11" s="159">
        <v>0.12532057277680897</v>
      </c>
      <c r="AF11" s="159">
        <v>-0.31853119060136181</v>
      </c>
      <c r="AG11" s="159">
        <v>-0.28522723292608765</v>
      </c>
      <c r="AH11" s="159">
        <v>-0.26609320859103447</v>
      </c>
      <c r="AI11" s="159">
        <v>-0.21785328264944137</v>
      </c>
      <c r="AJ11" s="159">
        <v>-0.15279546438878458</v>
      </c>
      <c r="AK11" s="159">
        <v>-0.18472672597722117</v>
      </c>
      <c r="AL11" s="2"/>
      <c r="AM11" s="2"/>
      <c r="AN11" s="2"/>
    </row>
    <row r="12" spans="1:40" x14ac:dyDescent="0.25">
      <c r="A12" s="23" t="s">
        <v>66</v>
      </c>
      <c r="B12" s="171">
        <v>-16.312000000000001</v>
      </c>
      <c r="C12" s="171">
        <v>-14.359000000000002</v>
      </c>
      <c r="D12" s="171">
        <v>-18.751999999999999</v>
      </c>
      <c r="E12" s="171">
        <v>-23.497999999999998</v>
      </c>
      <c r="F12" s="171">
        <v>-30.848000000000003</v>
      </c>
      <c r="G12" s="171">
        <v>-31.541</v>
      </c>
      <c r="H12" s="171">
        <v>-35.745999999999995</v>
      </c>
      <c r="I12" s="171">
        <v>-38.361999999999995</v>
      </c>
      <c r="J12" s="171">
        <v>-45.482999999999997</v>
      </c>
      <c r="K12" s="171">
        <v>-19.828000000000003</v>
      </c>
      <c r="L12" s="171">
        <v>-21.554000000000002</v>
      </c>
      <c r="M12" s="171">
        <v>-37.539000000000001</v>
      </c>
      <c r="N12" s="171">
        <v>-44.186</v>
      </c>
      <c r="O12" s="171">
        <v>-32.134</v>
      </c>
      <c r="P12" s="171">
        <v>-45.010309289970053</v>
      </c>
      <c r="Q12" s="171">
        <v>-56.687545360673951</v>
      </c>
      <c r="R12" s="171">
        <v>-71.199315716470011</v>
      </c>
      <c r="S12" s="171">
        <v>-71.120443492113992</v>
      </c>
      <c r="T12" s="171">
        <v>-61.383149357492982</v>
      </c>
      <c r="U12" s="171">
        <v>-70.830937490467988</v>
      </c>
      <c r="V12" s="171">
        <v>-76.827134812246413</v>
      </c>
      <c r="W12" s="171">
        <v>-74.23091767717392</v>
      </c>
      <c r="X12" s="171">
        <v>-79.274025561521597</v>
      </c>
      <c r="Y12" s="171">
        <v>-87.798960493208966</v>
      </c>
      <c r="Z12" s="171">
        <v>-95.070241227229985</v>
      </c>
      <c r="AA12" s="171">
        <v>-100.92874820968299</v>
      </c>
      <c r="AB12" s="171">
        <v>-105.17008083951808</v>
      </c>
      <c r="AC12" s="171">
        <v>-114.61805240459881</v>
      </c>
      <c r="AD12" s="169"/>
      <c r="AE12" s="171">
        <v>-72.920999999999992</v>
      </c>
      <c r="AF12" s="171">
        <v>-136.49699999999999</v>
      </c>
      <c r="AG12" s="171">
        <v>-124.40400000000001</v>
      </c>
      <c r="AH12" s="171">
        <v>-178.01785465064398</v>
      </c>
      <c r="AI12" s="171">
        <v>-274.53384605654497</v>
      </c>
      <c r="AJ12" s="171">
        <v>-318.1310385441509</v>
      </c>
      <c r="AK12" s="171">
        <v>-415.78712268102987</v>
      </c>
      <c r="AL12" s="2"/>
      <c r="AM12" s="2"/>
      <c r="AN12" s="2"/>
    </row>
    <row r="13" spans="1:40" x14ac:dyDescent="0.25">
      <c r="A13" s="25" t="s">
        <v>67</v>
      </c>
      <c r="B13" s="172">
        <v>-26.212</v>
      </c>
      <c r="C13" s="172">
        <v>-25.498000000000001</v>
      </c>
      <c r="D13" s="172">
        <v>-43.823999999999998</v>
      </c>
      <c r="E13" s="172">
        <v>-49.048999999999999</v>
      </c>
      <c r="F13" s="172">
        <v>-43.968000000000004</v>
      </c>
      <c r="G13" s="172">
        <v>-44.253999999999998</v>
      </c>
      <c r="H13" s="172">
        <v>-53.280999999999999</v>
      </c>
      <c r="I13" s="172">
        <v>-74.462999999999994</v>
      </c>
      <c r="J13" s="172">
        <v>-61.353000000000002</v>
      </c>
      <c r="K13" s="172">
        <v>-49.61</v>
      </c>
      <c r="L13" s="172">
        <v>-43.58</v>
      </c>
      <c r="M13" s="172">
        <v>-49.819000000000003</v>
      </c>
      <c r="N13" s="172">
        <v>-54.451000000000001</v>
      </c>
      <c r="O13" s="172">
        <v>-54.625</v>
      </c>
      <c r="P13" s="172">
        <v>-76.206171503331575</v>
      </c>
      <c r="Q13" s="172">
        <v>-86.324065338248261</v>
      </c>
      <c r="R13" s="172">
        <v>-83.057088847134963</v>
      </c>
      <c r="S13" s="172">
        <v>-81.349130924674995</v>
      </c>
      <c r="T13" s="172">
        <v>-82.895083493199024</v>
      </c>
      <c r="U13" s="172">
        <v>-85.922324506484472</v>
      </c>
      <c r="V13" s="172">
        <v>-94.806306969824647</v>
      </c>
      <c r="W13" s="172">
        <v>-103.98681103859329</v>
      </c>
      <c r="X13" s="172">
        <v>-123.5604516338949</v>
      </c>
      <c r="Y13" s="172">
        <v>-129.6587032844642</v>
      </c>
      <c r="Z13" s="172">
        <v>-126.67025993167503</v>
      </c>
      <c r="AA13" s="172">
        <v>-130.55974225369096</v>
      </c>
      <c r="AB13" s="172">
        <v>-143.74259905567783</v>
      </c>
      <c r="AC13" s="172">
        <v>-155.04070925808327</v>
      </c>
      <c r="AD13" s="169"/>
      <c r="AE13" s="172">
        <v>-144.583</v>
      </c>
      <c r="AF13" s="172">
        <v>-215.96600000000001</v>
      </c>
      <c r="AG13" s="172">
        <v>-204.36200000000002</v>
      </c>
      <c r="AH13" s="172">
        <v>-271.60623684157986</v>
      </c>
      <c r="AI13" s="172">
        <v>-333.22362777149345</v>
      </c>
      <c r="AJ13" s="172">
        <v>-452.01227292677703</v>
      </c>
      <c r="AK13" s="172">
        <v>-556.0133104991271</v>
      </c>
      <c r="AL13" s="2"/>
      <c r="AM13" s="2"/>
      <c r="AN13" s="2"/>
    </row>
    <row r="14" spans="1:40" x14ac:dyDescent="0.25">
      <c r="A14" s="25" t="s">
        <v>68</v>
      </c>
      <c r="B14" s="172">
        <v>-1.4329999999999998</v>
      </c>
      <c r="C14" s="172">
        <v>-1.6939999999999991</v>
      </c>
      <c r="D14" s="172">
        <v>-2.1470000000000011</v>
      </c>
      <c r="E14" s="172">
        <v>-3.2769999999999992</v>
      </c>
      <c r="F14" s="172">
        <v>-2.9250000000000007</v>
      </c>
      <c r="G14" s="172">
        <v>-3.6909999999999998</v>
      </c>
      <c r="H14" s="172">
        <v>-3.4400000000000013</v>
      </c>
      <c r="I14" s="172">
        <v>-6.8619999999999983</v>
      </c>
      <c r="J14" s="172">
        <v>-4.1179999999999994</v>
      </c>
      <c r="K14" s="172">
        <v>-0.70799999999999974</v>
      </c>
      <c r="L14" s="172">
        <v>-0.7079999999999993</v>
      </c>
      <c r="M14" s="172">
        <v>-2.9299999999999997</v>
      </c>
      <c r="N14" s="172">
        <v>-1.0170000000000001</v>
      </c>
      <c r="O14" s="172">
        <v>-0.621</v>
      </c>
      <c r="P14" s="172">
        <v>-1.1498019999999998</v>
      </c>
      <c r="Q14" s="172">
        <v>-5.3175606056450011</v>
      </c>
      <c r="R14" s="172">
        <v>-5.4869193955110003</v>
      </c>
      <c r="S14" s="172">
        <v>-4.3830997449369988</v>
      </c>
      <c r="T14" s="172">
        <v>-4.9420445365870016</v>
      </c>
      <c r="U14" s="172">
        <v>-2.9991789816000018</v>
      </c>
      <c r="V14" s="172">
        <v>-4.3418192562940003</v>
      </c>
      <c r="W14" s="172">
        <v>-4.8795053248369999</v>
      </c>
      <c r="X14" s="172">
        <v>-7.6390596998450029</v>
      </c>
      <c r="Y14" s="172">
        <v>-9.7907430260360009</v>
      </c>
      <c r="Z14" s="172">
        <v>-7.1664148215169989</v>
      </c>
      <c r="AA14" s="172">
        <v>-6.614638514101002</v>
      </c>
      <c r="AB14" s="172">
        <v>-9.8228740886800026</v>
      </c>
      <c r="AC14" s="172">
        <v>-11.573834003521061</v>
      </c>
      <c r="AD14" s="169"/>
      <c r="AE14" s="172">
        <v>-8.5509999999999984</v>
      </c>
      <c r="AF14" s="172">
        <v>-16.917999999999999</v>
      </c>
      <c r="AG14" s="172">
        <v>-8.4639999999999986</v>
      </c>
      <c r="AH14" s="172">
        <v>-8.1053626056450021</v>
      </c>
      <c r="AI14" s="172">
        <v>-17.811242658635003</v>
      </c>
      <c r="AJ14" s="172">
        <v>-26.651127307012004</v>
      </c>
      <c r="AK14" s="172">
        <v>-35.177761427819064</v>
      </c>
      <c r="AL14" s="2"/>
      <c r="AM14" s="2"/>
      <c r="AN14" s="2"/>
    </row>
    <row r="15" spans="1:40" x14ac:dyDescent="0.25">
      <c r="A15" s="25" t="s">
        <v>69</v>
      </c>
      <c r="B15" s="172">
        <v>-0.19900000000000001</v>
      </c>
      <c r="C15" s="172">
        <v>173.291</v>
      </c>
      <c r="D15" s="172">
        <v>-10.638999999999999</v>
      </c>
      <c r="E15" s="172">
        <v>208.97800000000004</v>
      </c>
      <c r="F15" s="172">
        <v>-4.1459999999999999</v>
      </c>
      <c r="G15" s="172">
        <v>-1.2330000000000001</v>
      </c>
      <c r="H15" s="172">
        <v>0.30299999999999999</v>
      </c>
      <c r="I15" s="172">
        <v>-257.49199999999996</v>
      </c>
      <c r="J15" s="172">
        <v>-1.2999999999999999E-2</v>
      </c>
      <c r="K15" s="172">
        <v>-0.871</v>
      </c>
      <c r="L15" s="172">
        <v>-1.0629999999999999</v>
      </c>
      <c r="M15" s="172">
        <v>-19.138000000000002</v>
      </c>
      <c r="N15" s="172">
        <v>2.242</v>
      </c>
      <c r="O15" s="172">
        <v>-1.857</v>
      </c>
      <c r="P15" s="172">
        <v>2.4223515633309911</v>
      </c>
      <c r="Q15" s="172">
        <v>0.74049624197798414</v>
      </c>
      <c r="R15" s="172">
        <v>-11.173276378668172</v>
      </c>
      <c r="S15" s="172">
        <v>2.8808718438843091</v>
      </c>
      <c r="T15" s="172">
        <v>-5.1854771080232815</v>
      </c>
      <c r="U15" s="172">
        <v>0.64057449365399854</v>
      </c>
      <c r="V15" s="172">
        <v>-15.643789593895006</v>
      </c>
      <c r="W15" s="172">
        <v>173.87762572717853</v>
      </c>
      <c r="X15" s="172">
        <v>-7.8900752429462102</v>
      </c>
      <c r="Y15" s="172">
        <v>-2.1267640438947808</v>
      </c>
      <c r="Z15" s="172">
        <v>-10.177944070953091</v>
      </c>
      <c r="AA15" s="172">
        <v>-2.2712424621356444</v>
      </c>
      <c r="AB15" s="172">
        <v>-6.7485668476515883</v>
      </c>
      <c r="AC15" s="172">
        <v>-4.655357934566922</v>
      </c>
      <c r="AD15" s="169"/>
      <c r="AE15" s="172">
        <v>371.43100000000004</v>
      </c>
      <c r="AF15" s="172">
        <v>-262.56799999999998</v>
      </c>
      <c r="AG15" s="172">
        <v>-21.085000000000001</v>
      </c>
      <c r="AH15" s="172">
        <v>3.5478478053089755</v>
      </c>
      <c r="AI15" s="172">
        <v>-12.837307149153146</v>
      </c>
      <c r="AJ15" s="172">
        <v>148.21699684644253</v>
      </c>
      <c r="AK15" s="172">
        <v>-23.853111315307245</v>
      </c>
      <c r="AL15" s="2"/>
      <c r="AM15" s="2"/>
      <c r="AN15" s="2"/>
    </row>
    <row r="16" spans="1:40" ht="9.75" customHeight="1" x14ac:dyDescent="0.25">
      <c r="A16" s="25"/>
      <c r="B16" s="172"/>
      <c r="C16" s="172"/>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2"/>
      <c r="AM16" s="2"/>
      <c r="AN16" s="2"/>
    </row>
    <row r="17" spans="1:40" ht="15.75" thickBot="1" x14ac:dyDescent="0.3">
      <c r="A17" s="25" t="s">
        <v>58</v>
      </c>
      <c r="B17" s="172">
        <v>5.0999999999999996</v>
      </c>
      <c r="C17" s="172">
        <v>2.488</v>
      </c>
      <c r="D17" s="172">
        <v>1.8979999999999999</v>
      </c>
      <c r="E17" s="172">
        <v>2.5920000000000001</v>
      </c>
      <c r="F17" s="172">
        <v>0</v>
      </c>
      <c r="G17" s="172">
        <v>0</v>
      </c>
      <c r="H17" s="172">
        <v>0</v>
      </c>
      <c r="I17" s="172">
        <v>-1.776</v>
      </c>
      <c r="J17" s="172">
        <v>-0.88200000000000001</v>
      </c>
      <c r="K17" s="172">
        <v>-3.1349999999999998</v>
      </c>
      <c r="L17" s="172">
        <v>-3.0419999999999998</v>
      </c>
      <c r="M17" s="172">
        <v>-8.7270000000000003</v>
      </c>
      <c r="N17" s="172">
        <v>-9.9870000000000001</v>
      </c>
      <c r="O17" s="172">
        <v>-2.956</v>
      </c>
      <c r="P17" s="172">
        <v>-0.77428418304913471</v>
      </c>
      <c r="Q17" s="172">
        <v>-1.2782182756189506</v>
      </c>
      <c r="R17" s="172">
        <v>0.64645574304663</v>
      </c>
      <c r="S17" s="172">
        <v>2.4706503274342499</v>
      </c>
      <c r="T17" s="172">
        <v>-0.165106070480881</v>
      </c>
      <c r="U17" s="172">
        <v>3.6179999999999999</v>
      </c>
      <c r="V17" s="172">
        <v>1.7929999999999999</v>
      </c>
      <c r="W17" s="172">
        <v>1.3790000034179986</v>
      </c>
      <c r="X17" s="172">
        <v>-1.5270520439549069</v>
      </c>
      <c r="Y17" s="172">
        <v>-2.7338758033355388</v>
      </c>
      <c r="Z17" s="172">
        <v>-1.0689849448690047</v>
      </c>
      <c r="AA17" s="172">
        <v>-0.54725996171430724</v>
      </c>
      <c r="AB17" s="172">
        <v>1.4452018772062931</v>
      </c>
      <c r="AC17" s="172">
        <v>1.0157922318419972</v>
      </c>
      <c r="AD17" s="169"/>
      <c r="AE17" s="172">
        <v>12.077999999999999</v>
      </c>
      <c r="AF17" s="172">
        <v>-1.776</v>
      </c>
      <c r="AG17" s="172">
        <v>-15.786</v>
      </c>
      <c r="AH17" s="172">
        <v>-14.995502458668085</v>
      </c>
      <c r="AI17" s="172">
        <v>6.5699999999999985</v>
      </c>
      <c r="AJ17" s="172">
        <v>-1.0889278438724472</v>
      </c>
      <c r="AK17" s="172">
        <v>0.84474920246497831</v>
      </c>
      <c r="AL17" s="2"/>
      <c r="AM17" s="2"/>
      <c r="AN17" s="2"/>
    </row>
    <row r="18" spans="1:40" s="2" customFormat="1" ht="15.75" thickBot="1" x14ac:dyDescent="0.3">
      <c r="A18" s="117" t="s">
        <v>70</v>
      </c>
      <c r="B18" s="173">
        <v>57.361999999999995</v>
      </c>
      <c r="C18" s="173">
        <v>247.86699999999999</v>
      </c>
      <c r="D18" s="173">
        <v>69.774000000000029</v>
      </c>
      <c r="E18" s="173">
        <v>314.40400000000011</v>
      </c>
      <c r="F18" s="173">
        <v>132.02800000000002</v>
      </c>
      <c r="G18" s="173">
        <v>137.26099999999997</v>
      </c>
      <c r="H18" s="173">
        <v>136.64200000000005</v>
      </c>
      <c r="I18" s="173">
        <v>-89.02399999999993</v>
      </c>
      <c r="J18" s="173">
        <v>196.86600000000004</v>
      </c>
      <c r="K18" s="173">
        <v>-126.18600000000001</v>
      </c>
      <c r="L18" s="173">
        <v>-24.610874276444179</v>
      </c>
      <c r="M18" s="173">
        <v>7.7510890815455618</v>
      </c>
      <c r="N18" s="173">
        <v>21.269999999999989</v>
      </c>
      <c r="O18" s="173">
        <v>-13.678999999999984</v>
      </c>
      <c r="P18" s="173">
        <v>3.6815513900346843</v>
      </c>
      <c r="Q18" s="173">
        <v>35.95339506299824</v>
      </c>
      <c r="R18" s="173">
        <v>66.376660126645533</v>
      </c>
      <c r="S18" s="173">
        <v>121.41533102796474</v>
      </c>
      <c r="T18" s="173">
        <v>173.7835750082815</v>
      </c>
      <c r="U18" s="173">
        <v>229.66572247299337</v>
      </c>
      <c r="V18" s="173">
        <v>303.65464175940792</v>
      </c>
      <c r="W18" s="173">
        <v>515.93889953028588</v>
      </c>
      <c r="X18" s="173">
        <v>327.22204701165685</v>
      </c>
      <c r="Y18" s="173">
        <v>332.07093353808682</v>
      </c>
      <c r="Z18" s="173">
        <v>395.28271069196677</v>
      </c>
      <c r="AA18" s="173">
        <v>437.42017655220019</v>
      </c>
      <c r="AB18" s="173">
        <v>442.30333353679697</v>
      </c>
      <c r="AC18" s="173">
        <v>487.07818624638554</v>
      </c>
      <c r="AD18" s="166"/>
      <c r="AE18" s="173">
        <v>689.40700000000015</v>
      </c>
      <c r="AF18" s="173">
        <v>316.9070000000001</v>
      </c>
      <c r="AG18" s="173">
        <v>53.820214805101386</v>
      </c>
      <c r="AH18" s="173">
        <v>47.225946453033174</v>
      </c>
      <c r="AI18" s="173">
        <v>591.2412886358851</v>
      </c>
      <c r="AJ18" s="192">
        <v>1478.8865218394374</v>
      </c>
      <c r="AK18" s="192">
        <v>1762.0844070273495</v>
      </c>
    </row>
    <row r="19" spans="1:40" x14ac:dyDescent="0.25">
      <c r="A19" s="38" t="s">
        <v>71</v>
      </c>
      <c r="B19" s="160">
        <v>0.26021829267186236</v>
      </c>
      <c r="C19" s="160">
        <v>0.96090730410039105</v>
      </c>
      <c r="D19" s="160">
        <v>0.2306044882176026</v>
      </c>
      <c r="E19" s="160">
        <v>0.82940006436737956</v>
      </c>
      <c r="F19" s="160">
        <v>0.29793542942120266</v>
      </c>
      <c r="G19" s="160">
        <v>0.28970362897268448</v>
      </c>
      <c r="H19" s="160">
        <v>0.2797461357354899</v>
      </c>
      <c r="I19" s="160">
        <v>-0.15387274524851513</v>
      </c>
      <c r="J19" s="160">
        <v>0.32663686772655331</v>
      </c>
      <c r="K19" s="160">
        <v>-1.8733354117489871</v>
      </c>
      <c r="L19" s="160">
        <v>-0.12284982642122955</v>
      </c>
      <c r="M19" s="160">
        <v>2.0088556267385337E-2</v>
      </c>
      <c r="N19" s="160">
        <v>5.7217410017754322E-2</v>
      </c>
      <c r="O19" s="161">
        <v>-3.9852697391613373E-2</v>
      </c>
      <c r="P19" s="160">
        <v>8.2651780147796877E-3</v>
      </c>
      <c r="Q19" s="160">
        <v>6.5795279521487449E-2</v>
      </c>
      <c r="R19" s="160">
        <v>0.1067169406269462</v>
      </c>
      <c r="S19" s="160">
        <v>0.17619472301803812</v>
      </c>
      <c r="T19" s="160">
        <v>0.22678533014714441</v>
      </c>
      <c r="U19" s="160">
        <v>0.26922459141806221</v>
      </c>
      <c r="V19" s="160">
        <v>0.3092385186712272</v>
      </c>
      <c r="W19" s="160">
        <v>0.4949362814588964</v>
      </c>
      <c r="X19" s="160">
        <v>0.30042708892621411</v>
      </c>
      <c r="Y19" s="160">
        <v>0.29356280925746331</v>
      </c>
      <c r="Z19" s="160">
        <v>0.31374422383495471</v>
      </c>
      <c r="AA19" s="160">
        <v>0.32218134164361401</v>
      </c>
      <c r="AB19" s="160">
        <v>0.31101384723069225</v>
      </c>
      <c r="AC19" s="160">
        <v>0.31616163320658164</v>
      </c>
      <c r="AD19" s="158"/>
      <c r="AE19" s="161">
        <v>0.59429947251500614</v>
      </c>
      <c r="AF19" s="161">
        <v>0.15973561793737437</v>
      </c>
      <c r="AG19" s="161">
        <v>4.2849159876584469E-2</v>
      </c>
      <c r="AH19" s="161">
        <v>2.7668455627287779E-2</v>
      </c>
      <c r="AI19" s="161">
        <v>0.20175852169071717</v>
      </c>
      <c r="AJ19" s="161">
        <v>0.34840427414470237</v>
      </c>
      <c r="AK19" s="161">
        <v>0.3157685273383618</v>
      </c>
      <c r="AL19" s="2"/>
      <c r="AM19" s="2"/>
      <c r="AN19" s="2"/>
    </row>
    <row r="20" spans="1:40" ht="15.75" thickBot="1" x14ac:dyDescent="0.3">
      <c r="A20" s="38" t="s">
        <v>148</v>
      </c>
      <c r="B20" s="174">
        <v>0</v>
      </c>
      <c r="C20" s="174">
        <v>-169.90799999999999</v>
      </c>
      <c r="D20" s="174">
        <v>0</v>
      </c>
      <c r="E20" s="174">
        <v>-237.07400000000004</v>
      </c>
      <c r="F20" s="174">
        <v>0</v>
      </c>
      <c r="G20" s="174">
        <v>0</v>
      </c>
      <c r="H20" s="174">
        <v>0</v>
      </c>
      <c r="I20" s="174">
        <v>234.39</v>
      </c>
      <c r="J20" s="174">
        <v>0</v>
      </c>
      <c r="K20" s="174">
        <v>0</v>
      </c>
      <c r="L20" s="174">
        <v>0</v>
      </c>
      <c r="M20" s="174">
        <v>0</v>
      </c>
      <c r="N20" s="174">
        <v>0</v>
      </c>
      <c r="O20" s="174">
        <v>0</v>
      </c>
      <c r="P20" s="174">
        <v>0</v>
      </c>
      <c r="Q20" s="174">
        <v>0</v>
      </c>
      <c r="R20" s="174">
        <v>0</v>
      </c>
      <c r="S20" s="174">
        <v>0</v>
      </c>
      <c r="T20" s="174">
        <v>0</v>
      </c>
      <c r="U20" s="174">
        <v>0</v>
      </c>
      <c r="V20" s="174">
        <v>0</v>
      </c>
      <c r="W20" s="174">
        <v>-176.59922388000001</v>
      </c>
      <c r="X20" s="174">
        <v>0</v>
      </c>
      <c r="Y20" s="174">
        <v>-3.9759697756380774E-9</v>
      </c>
      <c r="Z20" s="174">
        <v>-6.2127199932001535E-7</v>
      </c>
      <c r="AA20" s="174">
        <v>0</v>
      </c>
      <c r="AB20" s="174">
        <v>0</v>
      </c>
      <c r="AC20" s="174">
        <v>0</v>
      </c>
      <c r="AD20" s="169"/>
      <c r="AE20" s="175">
        <v>-406.98200000000003</v>
      </c>
      <c r="AF20" s="175">
        <v>234.39</v>
      </c>
      <c r="AG20" s="175">
        <v>0</v>
      </c>
      <c r="AH20" s="175">
        <v>0</v>
      </c>
      <c r="AI20" s="175">
        <v>0</v>
      </c>
      <c r="AJ20" s="175">
        <v>-176.59922388397598</v>
      </c>
      <c r="AK20" s="175">
        <v>-6.2127199932001535E-7</v>
      </c>
      <c r="AL20" s="2"/>
      <c r="AM20" s="2"/>
      <c r="AN20" s="2"/>
    </row>
    <row r="21" spans="1:40" s="2" customFormat="1" ht="15.75" thickBot="1" x14ac:dyDescent="0.3">
      <c r="A21" s="117" t="s">
        <v>72</v>
      </c>
      <c r="B21" s="173">
        <v>57.361999999999995</v>
      </c>
      <c r="C21" s="173">
        <v>77.959000000000003</v>
      </c>
      <c r="D21" s="173">
        <v>69.774000000000029</v>
      </c>
      <c r="E21" s="173">
        <v>77.330000000000069</v>
      </c>
      <c r="F21" s="173">
        <v>132.02800000000002</v>
      </c>
      <c r="G21" s="173">
        <v>137.26099999999997</v>
      </c>
      <c r="H21" s="173">
        <v>136.64200000000005</v>
      </c>
      <c r="I21" s="173">
        <v>145.36600000000004</v>
      </c>
      <c r="J21" s="173">
        <v>196.86600000000004</v>
      </c>
      <c r="K21" s="173">
        <v>-126.18600000000001</v>
      </c>
      <c r="L21" s="173">
        <v>-24.610874276444179</v>
      </c>
      <c r="M21" s="173">
        <v>7.7539103585666282</v>
      </c>
      <c r="N21" s="173">
        <v>21.269999999999989</v>
      </c>
      <c r="O21" s="173">
        <v>-13.678999999999984</v>
      </c>
      <c r="P21" s="173">
        <v>3.6815513900346843</v>
      </c>
      <c r="Q21" s="173">
        <v>35.95339506299824</v>
      </c>
      <c r="R21" s="173">
        <v>66.376660126645533</v>
      </c>
      <c r="S21" s="173">
        <v>121.41533102796474</v>
      </c>
      <c r="T21" s="173">
        <v>173.7835750082815</v>
      </c>
      <c r="U21" s="173">
        <v>229.66572247299337</v>
      </c>
      <c r="V21" s="173">
        <v>303.65464175940792</v>
      </c>
      <c r="W21" s="173">
        <v>339.33967565028593</v>
      </c>
      <c r="X21" s="173">
        <v>327.22204701165685</v>
      </c>
      <c r="Y21" s="173">
        <v>332.07093353411085</v>
      </c>
      <c r="Z21" s="173">
        <v>395.28271007069475</v>
      </c>
      <c r="AA21" s="173">
        <v>437.42017655220019</v>
      </c>
      <c r="AB21" s="173">
        <v>442.30333353679697</v>
      </c>
      <c r="AC21" s="173">
        <v>487.07818624638554</v>
      </c>
      <c r="AD21" s="166"/>
      <c r="AE21" s="173">
        <v>282.42500000000007</v>
      </c>
      <c r="AF21" s="173">
        <v>551.29700000000003</v>
      </c>
      <c r="AG21" s="173">
        <v>53.820214805101386</v>
      </c>
      <c r="AH21" s="173">
        <v>47.225946453033174</v>
      </c>
      <c r="AI21" s="173">
        <v>591.2412886358851</v>
      </c>
      <c r="AJ21" s="192">
        <v>1302.2872979554613</v>
      </c>
      <c r="AK21" s="192">
        <v>1762.0844064060775</v>
      </c>
    </row>
    <row r="22" spans="1:40" x14ac:dyDescent="0.25">
      <c r="A22" s="38" t="s">
        <v>73</v>
      </c>
      <c r="B22" s="160">
        <v>0.26021829267186236</v>
      </c>
      <c r="C22" s="160">
        <v>0.30222406581094857</v>
      </c>
      <c r="D22" s="160">
        <v>0.2306044882176026</v>
      </c>
      <c r="E22" s="160">
        <v>0.20399710874393934</v>
      </c>
      <c r="F22" s="160">
        <v>0.29793542942120266</v>
      </c>
      <c r="G22" s="160">
        <v>0.28970362897268448</v>
      </c>
      <c r="H22" s="160">
        <v>0.2797461357354899</v>
      </c>
      <c r="I22" s="160">
        <v>0.25125657671858909</v>
      </c>
      <c r="J22" s="160">
        <v>0.32663686772655331</v>
      </c>
      <c r="K22" s="160">
        <v>-1.8733354117489871</v>
      </c>
      <c r="L22" s="160">
        <v>-0.12162749022876902</v>
      </c>
      <c r="M22" s="160">
        <v>1.9476682406970487E-2</v>
      </c>
      <c r="N22" s="160">
        <v>5.7217410017754322E-2</v>
      </c>
      <c r="O22" s="160">
        <v>-3.9852697391613373E-2</v>
      </c>
      <c r="P22" s="160">
        <v>8.2651780147796877E-3</v>
      </c>
      <c r="Q22" s="160">
        <v>6.5795279521487449E-2</v>
      </c>
      <c r="R22" s="160">
        <v>0.1067169406269462</v>
      </c>
      <c r="S22" s="160">
        <v>0.17619472301803812</v>
      </c>
      <c r="T22" s="160">
        <v>0.22678533014714441</v>
      </c>
      <c r="U22" s="160">
        <v>0.26922459141806221</v>
      </c>
      <c r="V22" s="160">
        <v>0.3092385186712272</v>
      </c>
      <c r="W22" s="160">
        <v>0.32552598257414717</v>
      </c>
      <c r="X22" s="160">
        <v>0.30042708892621411</v>
      </c>
      <c r="Y22" s="160">
        <v>0.2935628092539484</v>
      </c>
      <c r="Z22" s="160">
        <v>0.31374422334183799</v>
      </c>
      <c r="AA22" s="160">
        <v>0.32218134164361401</v>
      </c>
      <c r="AB22" s="160">
        <v>0.31101384723069225</v>
      </c>
      <c r="AC22" s="160">
        <v>0.31616163320658164</v>
      </c>
      <c r="AD22" s="158"/>
      <c r="AE22" s="161">
        <v>0.24346290148642327</v>
      </c>
      <c r="AF22" s="161">
        <v>0.27787889495031876</v>
      </c>
      <c r="AG22" s="161">
        <v>4.2849159876584469E-2</v>
      </c>
      <c r="AH22" s="161">
        <v>2.7668455627287779E-2</v>
      </c>
      <c r="AI22" s="161">
        <v>0.20175852169071717</v>
      </c>
      <c r="AJ22" s="161">
        <v>0.30680005130325944</v>
      </c>
      <c r="AK22" s="161">
        <v>0.31576852722702881</v>
      </c>
      <c r="AL22" s="2"/>
      <c r="AM22" s="2"/>
      <c r="AN22" s="2"/>
    </row>
    <row r="23" spans="1:40" ht="15.75" thickBot="1" x14ac:dyDescent="0.3">
      <c r="A23" s="38" t="s">
        <v>74</v>
      </c>
      <c r="B23" s="174">
        <v>5.26</v>
      </c>
      <c r="C23" s="174">
        <v>8.4499999999999993</v>
      </c>
      <c r="D23" s="174">
        <v>8.9090000000000007</v>
      </c>
      <c r="E23" s="174">
        <v>13.02</v>
      </c>
      <c r="F23" s="174">
        <v>9.15</v>
      </c>
      <c r="G23" s="174">
        <v>10.16</v>
      </c>
      <c r="H23" s="174">
        <v>9.8670000000000009</v>
      </c>
      <c r="I23" s="174">
        <v>18.492999999999999</v>
      </c>
      <c r="J23" s="174">
        <v>9.0809999999999995</v>
      </c>
      <c r="K23" s="174">
        <v>3.6819999999999999</v>
      </c>
      <c r="L23" s="174">
        <v>5.1639999999999997</v>
      </c>
      <c r="M23" s="174">
        <v>7.27</v>
      </c>
      <c r="N23" s="174">
        <v>2.7650000000000001</v>
      </c>
      <c r="O23" s="174">
        <v>1.853</v>
      </c>
      <c r="P23" s="174">
        <v>5.0584499999999997</v>
      </c>
      <c r="Q23" s="174">
        <v>13.222361629625</v>
      </c>
      <c r="R23" s="174">
        <v>11.172466206578999</v>
      </c>
      <c r="S23" s="174">
        <v>11.650331048891996</v>
      </c>
      <c r="T23" s="174">
        <v>12.133333031654001</v>
      </c>
      <c r="U23" s="174">
        <v>9.1495181598310094</v>
      </c>
      <c r="V23" s="174">
        <v>6.9107708113259996</v>
      </c>
      <c r="W23" s="174">
        <v>11.726640216236</v>
      </c>
      <c r="X23" s="174">
        <v>16.672585727043007</v>
      </c>
      <c r="Y23" s="174">
        <v>23.258296336339001</v>
      </c>
      <c r="Z23" s="174">
        <v>14.992129974031998</v>
      </c>
      <c r="AA23" s="174">
        <v>17.692213582442005</v>
      </c>
      <c r="AB23" s="174">
        <v>22.679120812771004</v>
      </c>
      <c r="AC23" s="174">
        <v>32.392610382412073</v>
      </c>
      <c r="AD23" s="169"/>
      <c r="AE23" s="175">
        <v>35.638999999999996</v>
      </c>
      <c r="AF23" s="175">
        <v>47.67</v>
      </c>
      <c r="AG23" s="175">
        <v>25.196999999999999</v>
      </c>
      <c r="AH23" s="175">
        <v>22.898811629625001</v>
      </c>
      <c r="AI23" s="175">
        <v>44.105648446956003</v>
      </c>
      <c r="AJ23" s="175">
        <v>58.56829309094401</v>
      </c>
      <c r="AK23" s="175">
        <v>87.756074751657081</v>
      </c>
      <c r="AL23" s="2"/>
      <c r="AM23" s="2"/>
      <c r="AN23" s="2"/>
    </row>
    <row r="24" spans="1:40" s="2" customFormat="1" ht="23.25" thickBot="1" x14ac:dyDescent="0.3">
      <c r="A24" s="117" t="s">
        <v>75</v>
      </c>
      <c r="B24" s="173">
        <v>62.621999999999993</v>
      </c>
      <c r="C24" s="173">
        <v>86.409000000000006</v>
      </c>
      <c r="D24" s="173">
        <v>78.683000000000035</v>
      </c>
      <c r="E24" s="173">
        <v>90.350000000000065</v>
      </c>
      <c r="F24" s="173">
        <v>141.17800000000003</v>
      </c>
      <c r="G24" s="173">
        <v>147.42099999999996</v>
      </c>
      <c r="H24" s="173">
        <v>146.50900000000004</v>
      </c>
      <c r="I24" s="173">
        <v>163.85900000000004</v>
      </c>
      <c r="J24" s="173">
        <v>205.94700000000003</v>
      </c>
      <c r="K24" s="173">
        <v>-122.504</v>
      </c>
      <c r="L24" s="173">
        <v>-19.449243466163495</v>
      </c>
      <c r="M24" s="173">
        <v>15.024910358566629</v>
      </c>
      <c r="N24" s="173">
        <v>24.034999999999989</v>
      </c>
      <c r="O24" s="173">
        <v>-11.825999999999985</v>
      </c>
      <c r="P24" s="173">
        <v>8.7400013900346849</v>
      </c>
      <c r="Q24" s="173">
        <v>49.175756692623239</v>
      </c>
      <c r="R24" s="173">
        <v>77.549126333224521</v>
      </c>
      <c r="S24" s="173">
        <v>133.06566207685674</v>
      </c>
      <c r="T24" s="173">
        <v>185.91690803993552</v>
      </c>
      <c r="U24" s="173">
        <f>U21+U23</f>
        <v>238.81524063282438</v>
      </c>
      <c r="V24" s="173">
        <v>310.56541257073394</v>
      </c>
      <c r="W24" s="173">
        <v>351.0663158665219</v>
      </c>
      <c r="X24" s="173">
        <v>343.89463273869984</v>
      </c>
      <c r="Y24" s="173">
        <v>355.32922987044986</v>
      </c>
      <c r="Z24" s="173">
        <v>410.27484004472677</v>
      </c>
      <c r="AA24" s="173">
        <v>455.11239013464217</v>
      </c>
      <c r="AB24" s="173">
        <v>464.982454349568</v>
      </c>
      <c r="AC24" s="173">
        <v>519.47079662879764</v>
      </c>
      <c r="AD24" s="166"/>
      <c r="AE24" s="173">
        <v>318.06400000000014</v>
      </c>
      <c r="AF24" s="173">
        <v>598.9670000000001</v>
      </c>
      <c r="AG24" s="173">
        <v>79.017214805101389</v>
      </c>
      <c r="AH24" s="173">
        <v>70.124758082658175</v>
      </c>
      <c r="AI24" s="173">
        <v>635.34693708284112</v>
      </c>
      <c r="AJ24" s="192">
        <v>1360.8555910464054</v>
      </c>
      <c r="AK24" s="192">
        <v>1849.8404811577345</v>
      </c>
    </row>
    <row r="25" spans="1:40" s="19" customFormat="1" ht="13.5" customHeight="1" x14ac:dyDescent="0.25">
      <c r="A25" s="116" t="s">
        <v>76</v>
      </c>
      <c r="B25" s="160">
        <v>0.28407987733512369</v>
      </c>
      <c r="C25" s="160">
        <v>0.33498222530635663</v>
      </c>
      <c r="D25" s="160">
        <v>0.260048914300823</v>
      </c>
      <c r="E25" s="160">
        <v>0.23834396450297315</v>
      </c>
      <c r="F25" s="160">
        <v>0.31858339181708845</v>
      </c>
      <c r="G25" s="160">
        <v>0.31114736659926795</v>
      </c>
      <c r="H25" s="160">
        <v>0.29994677039615114</v>
      </c>
      <c r="I25" s="160">
        <v>0.28322063897012567</v>
      </c>
      <c r="J25" s="160">
        <v>0.3417039153418085</v>
      </c>
      <c r="K25" s="160">
        <v>-1.8186730800635404</v>
      </c>
      <c r="L25" s="160">
        <v>-9.7084571519237939E-2</v>
      </c>
      <c r="M25" s="160">
        <v>3.8940173951697389E-2</v>
      </c>
      <c r="N25" s="160">
        <v>6.4655404314843692E-2</v>
      </c>
      <c r="O25" s="160">
        <v>-3.4454126716369597E-2</v>
      </c>
      <c r="P25" s="160">
        <v>1.9621528992802686E-2</v>
      </c>
      <c r="Q25" s="160">
        <v>8.9992409662632403E-2</v>
      </c>
      <c r="R25" s="160">
        <f>R24/R3</f>
        <v>0.12467945049937999</v>
      </c>
      <c r="S25" s="160">
        <f t="shared" ref="S25:U25" si="0">S24/S3</f>
        <v>0.19310137586697021</v>
      </c>
      <c r="T25" s="160">
        <f t="shared" si="0"/>
        <v>0.24261917369212721</v>
      </c>
      <c r="U25" s="160">
        <f t="shared" si="0"/>
        <v>0.27995007218083601</v>
      </c>
      <c r="V25" s="160">
        <v>0.31627637100303535</v>
      </c>
      <c r="W25" s="160">
        <v>0.3367752597810299</v>
      </c>
      <c r="X25" s="160">
        <v>0.31573442057025164</v>
      </c>
      <c r="Y25" s="160">
        <v>0.31412399098187321</v>
      </c>
      <c r="Z25" s="160">
        <v>0.32564379308042163</v>
      </c>
      <c r="AA25" s="160">
        <v>0.33521252176329985</v>
      </c>
      <c r="AB25" s="160">
        <v>0.32696109447250571</v>
      </c>
      <c r="AC25" s="160">
        <v>0.33718762223978249</v>
      </c>
      <c r="AD25" s="162"/>
      <c r="AE25" s="161">
        <v>0.27418530334912894</v>
      </c>
      <c r="AF25" s="161">
        <v>0.30190675456552019</v>
      </c>
      <c r="AG25" s="161">
        <v>6.2906569106001689E-2</v>
      </c>
      <c r="AH25" s="161">
        <v>4.1084274707208164E-2</v>
      </c>
      <c r="AI25" s="161">
        <v>0.21680938265037616</v>
      </c>
      <c r="AJ25" s="161">
        <v>0.32059789403216893</v>
      </c>
      <c r="AK25" s="161">
        <v>0.33149456530943483</v>
      </c>
      <c r="AL25" s="2"/>
      <c r="AM25" s="2"/>
      <c r="AN25" s="2"/>
    </row>
    <row r="26" spans="1:40" ht="15.75" thickBot="1" x14ac:dyDescent="0.3">
      <c r="A26" s="39" t="s">
        <v>77</v>
      </c>
      <c r="B26" s="176">
        <v>-34.1</v>
      </c>
      <c r="C26" s="176">
        <v>-38</v>
      </c>
      <c r="D26" s="176">
        <v>-50</v>
      </c>
      <c r="E26" s="176">
        <v>-62.1</v>
      </c>
      <c r="F26" s="176">
        <v>-62.924325660000015</v>
      </c>
      <c r="G26" s="176">
        <v>-74.419771139999966</v>
      </c>
      <c r="H26" s="176">
        <v>-76.555903200000017</v>
      </c>
      <c r="I26" s="176">
        <v>-94.6</v>
      </c>
      <c r="J26" s="176">
        <v>-89.163956868834163</v>
      </c>
      <c r="K26" s="176">
        <v>-99.420682807110865</v>
      </c>
      <c r="L26" s="176">
        <v>-100.96388426532644</v>
      </c>
      <c r="M26" s="176">
        <v>-81.83</v>
      </c>
      <c r="N26" s="176">
        <v>-110.09204330800175</v>
      </c>
      <c r="O26" s="176">
        <v>-104.9</v>
      </c>
      <c r="P26" s="176">
        <v>-108.58276264000807</v>
      </c>
      <c r="Q26" s="176">
        <v>-124.83133729337681</v>
      </c>
      <c r="R26" s="176">
        <v>-115.327822380889</v>
      </c>
      <c r="S26" s="176">
        <v>-116.88419676431893</v>
      </c>
      <c r="T26" s="176">
        <v>-126.24106380378308</v>
      </c>
      <c r="U26" s="176">
        <v>-130.98425465890389</v>
      </c>
      <c r="V26" s="176">
        <v>-145.72264248295582</v>
      </c>
      <c r="W26" s="176">
        <v>-160.74097003511096</v>
      </c>
      <c r="X26" s="176">
        <v>-163.60082156990683</v>
      </c>
      <c r="Y26" s="176">
        <v>-166.11033529699057</v>
      </c>
      <c r="Z26" s="176">
        <v>-182.37818025808295</v>
      </c>
      <c r="AA26" s="176">
        <v>-198.60434054349454</v>
      </c>
      <c r="AB26" s="176">
        <v>-192.16697673175042</v>
      </c>
      <c r="AC26" s="176">
        <v>-209.01294212637958</v>
      </c>
      <c r="AD26" s="176"/>
      <c r="AE26" s="176">
        <v>-184.2</v>
      </c>
      <c r="AF26" s="176">
        <v>-308.5</v>
      </c>
      <c r="AG26" s="176">
        <v>-371.37852394127145</v>
      </c>
      <c r="AH26" s="176">
        <v>-448.40614324138664</v>
      </c>
      <c r="AI26" s="176">
        <v>-489.43733760789485</v>
      </c>
      <c r="AJ26" s="176">
        <v>-636.17476938496418</v>
      </c>
      <c r="AK26" s="176">
        <v>-782.1624396597075</v>
      </c>
      <c r="AL26" s="2"/>
      <c r="AM26" s="2"/>
      <c r="AN26" s="2"/>
    </row>
    <row r="27" spans="1:40" s="2" customFormat="1" ht="23.25" thickBot="1" x14ac:dyDescent="0.3">
      <c r="A27" s="117" t="s">
        <v>78</v>
      </c>
      <c r="B27" s="173">
        <v>23.261999999999993</v>
      </c>
      <c r="C27" s="173">
        <v>209.86699999999999</v>
      </c>
      <c r="D27" s="173">
        <v>19.774000000000029</v>
      </c>
      <c r="E27" s="173">
        <v>252.30400000000012</v>
      </c>
      <c r="F27" s="173">
        <v>69.103674339999998</v>
      </c>
      <c r="G27" s="173">
        <v>62.841228860000001</v>
      </c>
      <c r="H27" s="173">
        <v>60.086096800000036</v>
      </c>
      <c r="I27" s="173">
        <v>-183.62399999999991</v>
      </c>
      <c r="J27" s="173">
        <v>107.70204313116588</v>
      </c>
      <c r="K27" s="173">
        <v>-225.60668280711087</v>
      </c>
      <c r="L27" s="173">
        <v>-125.57475854177062</v>
      </c>
      <c r="M27" s="173">
        <v>-74.07891091845444</v>
      </c>
      <c r="N27" s="173">
        <v>-88.822043308001753</v>
      </c>
      <c r="O27" s="173">
        <v>-118.57899999999999</v>
      </c>
      <c r="P27" s="173">
        <v>-104.90121124997339</v>
      </c>
      <c r="Q27" s="173">
        <v>-88.877942230378565</v>
      </c>
      <c r="R27" s="173">
        <v>-48.951162254243471</v>
      </c>
      <c r="S27" s="173">
        <v>4.5311342636458107</v>
      </c>
      <c r="T27" s="173">
        <v>47.542511204498396</v>
      </c>
      <c r="U27" s="173">
        <v>98.681467814089501</v>
      </c>
      <c r="V27" s="173">
        <v>157.9319992764521</v>
      </c>
      <c r="W27" s="173">
        <v>355.19792949517489</v>
      </c>
      <c r="X27" s="173">
        <v>163.62122544175003</v>
      </c>
      <c r="Y27" s="173">
        <v>165.96059824109625</v>
      </c>
      <c r="Z27" s="173">
        <v>212.90453043388382</v>
      </c>
      <c r="AA27" s="173">
        <v>238.81583600870565</v>
      </c>
      <c r="AB27" s="173">
        <v>250.13635680504655</v>
      </c>
      <c r="AC27" s="173">
        <v>278.06524412000596</v>
      </c>
      <c r="AD27" s="166"/>
      <c r="AE27" s="173">
        <v>505.20700000000011</v>
      </c>
      <c r="AF27" s="173">
        <v>8.407000000000096</v>
      </c>
      <c r="AG27" s="173">
        <v>-317.55830913617007</v>
      </c>
      <c r="AH27" s="173">
        <v>-401.18019678835344</v>
      </c>
      <c r="AI27" s="173">
        <v>101.80395102799025</v>
      </c>
      <c r="AJ27" s="173">
        <v>842.71175245447319</v>
      </c>
      <c r="AK27" s="173">
        <v>979.92196736764197</v>
      </c>
    </row>
    <row r="28" spans="1:40" ht="9.75" customHeight="1" x14ac:dyDescent="0.25">
      <c r="A28" s="24"/>
      <c r="B28" s="77"/>
      <c r="C28" s="77"/>
      <c r="D28" s="77"/>
      <c r="E28" s="77"/>
      <c r="F28" s="77"/>
      <c r="G28" s="77"/>
      <c r="H28" s="77"/>
      <c r="I28" s="77"/>
      <c r="J28" s="77"/>
      <c r="K28" s="77"/>
      <c r="L28" s="77"/>
      <c r="M28" s="77"/>
      <c r="N28" s="77"/>
      <c r="O28" s="130"/>
      <c r="P28" s="77"/>
      <c r="Q28" s="77"/>
      <c r="R28" s="77"/>
      <c r="S28" s="77"/>
      <c r="T28" s="77"/>
      <c r="U28" s="77"/>
      <c r="V28" s="77"/>
      <c r="W28" s="77"/>
      <c r="X28" s="77"/>
      <c r="Y28" s="77"/>
      <c r="Z28" s="77"/>
      <c r="AA28" s="77"/>
      <c r="AB28" s="77"/>
      <c r="AC28" s="77"/>
      <c r="AD28" s="34"/>
      <c r="AE28" s="77"/>
      <c r="AF28" s="77"/>
      <c r="AG28" s="77"/>
      <c r="AH28" s="77"/>
      <c r="AI28" s="77"/>
      <c r="AJ28" s="77"/>
      <c r="AK28" s="77"/>
      <c r="AL28" s="2"/>
      <c r="AM28" s="2"/>
      <c r="AN28" s="2"/>
    </row>
    <row r="29" spans="1:40" x14ac:dyDescent="0.25">
      <c r="A29" s="39" t="s">
        <v>79</v>
      </c>
      <c r="B29" s="176">
        <v>-21.1</v>
      </c>
      <c r="C29" s="176">
        <v>-33.036000000000001</v>
      </c>
      <c r="D29" s="176">
        <v>-39.200000000000003</v>
      </c>
      <c r="E29" s="176">
        <v>-27.7</v>
      </c>
      <c r="F29" s="176">
        <v>-46.2</v>
      </c>
      <c r="G29" s="176">
        <v>-58.6</v>
      </c>
      <c r="H29" s="176">
        <v>-58.8</v>
      </c>
      <c r="I29" s="176">
        <v>-51</v>
      </c>
      <c r="J29" s="176">
        <v>-55.94</v>
      </c>
      <c r="K29" s="176">
        <v>-55.650000000000006</v>
      </c>
      <c r="L29" s="176">
        <v>-43.3</v>
      </c>
      <c r="M29" s="176">
        <v>-65.745000000000005</v>
      </c>
      <c r="N29" s="176">
        <v>-54.3</v>
      </c>
      <c r="O29" s="176">
        <v>-53.5</v>
      </c>
      <c r="P29" s="176">
        <v>-37.64325812931456</v>
      </c>
      <c r="Q29" s="176">
        <v>-32.65889572203298</v>
      </c>
      <c r="R29" s="176">
        <v>-23.728365870156935</v>
      </c>
      <c r="S29" s="176">
        <v>-44.913944171740027</v>
      </c>
      <c r="T29" s="176">
        <v>-11.935100195868017</v>
      </c>
      <c r="U29" s="176">
        <v>-28.213006209184783</v>
      </c>
      <c r="V29" s="176">
        <v>-31.500414036184324</v>
      </c>
      <c r="W29" s="176">
        <v>-38.624789182711211</v>
      </c>
      <c r="X29" s="176">
        <v>-44.142197421961441</v>
      </c>
      <c r="Y29" s="176">
        <v>-31.149806832238824</v>
      </c>
      <c r="Z29" s="176">
        <v>-69.957260964249997</v>
      </c>
      <c r="AA29" s="176">
        <v>-98.220040388651938</v>
      </c>
      <c r="AB29" s="176">
        <v>-87.860718244901108</v>
      </c>
      <c r="AC29" s="176">
        <v>-93.489255634839026</v>
      </c>
      <c r="AD29" s="169"/>
      <c r="AE29" s="172">
        <v>-121.03600000000002</v>
      </c>
      <c r="AF29" s="172">
        <v>-214.60000000000002</v>
      </c>
      <c r="AG29" s="172">
        <v>-220.63499999999999</v>
      </c>
      <c r="AH29" s="172">
        <v>-178.10215385134754</v>
      </c>
      <c r="AI29" s="172">
        <v>-108.79041644694975</v>
      </c>
      <c r="AJ29" s="172">
        <v>-145.4172074730958</v>
      </c>
      <c r="AK29" s="172">
        <v>-349.52727523264207</v>
      </c>
      <c r="AL29" s="2"/>
      <c r="AM29" s="2"/>
      <c r="AN29" s="2"/>
    </row>
    <row r="30" spans="1:40" x14ac:dyDescent="0.25">
      <c r="A30" s="39" t="s">
        <v>80</v>
      </c>
      <c r="B30" s="176">
        <v>-4.7</v>
      </c>
      <c r="C30" s="176">
        <v>-8.8209999999999997</v>
      </c>
      <c r="D30" s="176">
        <v>-5.4450000000000003</v>
      </c>
      <c r="E30" s="176">
        <v>-8.25</v>
      </c>
      <c r="F30" s="176">
        <v>-2.2999999999999998</v>
      </c>
      <c r="G30" s="176">
        <v>-21.753</v>
      </c>
      <c r="H30" s="176">
        <v>-8.1999999999999993</v>
      </c>
      <c r="I30" s="176">
        <v>-8.5399999999999991</v>
      </c>
      <c r="J30" s="176">
        <v>-26.74</v>
      </c>
      <c r="K30" s="176">
        <v>20.25</v>
      </c>
      <c r="L30" s="176">
        <v>6.1</v>
      </c>
      <c r="M30" s="176">
        <v>51.149000000000001</v>
      </c>
      <c r="N30" s="176">
        <v>-1.6</v>
      </c>
      <c r="O30" s="176">
        <v>10.9</v>
      </c>
      <c r="P30" s="176">
        <v>1.0362542012993288</v>
      </c>
      <c r="Q30" s="176">
        <v>11.360706884290476</v>
      </c>
      <c r="R30" s="176">
        <v>-2.7230853838760001</v>
      </c>
      <c r="S30" s="176">
        <v>0.35178901592400003</v>
      </c>
      <c r="T30" s="176">
        <v>-5.7286667653539993</v>
      </c>
      <c r="U30" s="176">
        <v>4.3638213220980013</v>
      </c>
      <c r="V30" s="176">
        <v>-21.098868017402229</v>
      </c>
      <c r="W30" s="176">
        <v>-32.697208225832156</v>
      </c>
      <c r="X30" s="176">
        <v>-25.071775874919219</v>
      </c>
      <c r="Y30" s="176">
        <v>551.45762856267334</v>
      </c>
      <c r="Z30" s="176">
        <v>-32.536584406959001</v>
      </c>
      <c r="AA30" s="176">
        <v>-26.384503983471419</v>
      </c>
      <c r="AB30" s="176">
        <v>-43.973080563990571</v>
      </c>
      <c r="AC30" s="176">
        <v>11.914297696004525</v>
      </c>
      <c r="AD30" s="169"/>
      <c r="AE30" s="172">
        <v>-27.216000000000001</v>
      </c>
      <c r="AF30" s="172">
        <v>-40.792999999999999</v>
      </c>
      <c r="AG30" s="172">
        <v>50.759</v>
      </c>
      <c r="AH30" s="172">
        <v>21.696961085589805</v>
      </c>
      <c r="AI30" s="172">
        <v>-3.7361418112079989</v>
      </c>
      <c r="AJ30" s="172">
        <v>472.58977644451971</v>
      </c>
      <c r="AK30" s="172">
        <v>-90.979871258416466</v>
      </c>
      <c r="AL30" s="2"/>
      <c r="AM30" s="2"/>
      <c r="AN30" s="2"/>
    </row>
    <row r="31" spans="1:40" ht="9" customHeight="1" thickBot="1" x14ac:dyDescent="0.3">
      <c r="A31" s="24"/>
      <c r="B31" s="178"/>
      <c r="C31" s="178"/>
      <c r="D31" s="178"/>
      <c r="E31" s="178"/>
      <c r="F31" s="178"/>
      <c r="G31" s="178"/>
      <c r="H31" s="178"/>
      <c r="I31" s="178"/>
      <c r="J31" s="178"/>
      <c r="K31" s="178"/>
      <c r="L31" s="178"/>
      <c r="M31" s="178"/>
      <c r="N31" s="178"/>
      <c r="O31" s="178"/>
      <c r="P31" s="178"/>
      <c r="Q31" s="178"/>
      <c r="R31" s="178"/>
      <c r="S31" s="178"/>
      <c r="T31" s="178"/>
      <c r="U31" s="178"/>
      <c r="V31" s="178"/>
      <c r="W31" s="178"/>
      <c r="X31" s="178"/>
      <c r="Y31" s="178"/>
      <c r="Z31" s="178"/>
      <c r="AA31" s="178"/>
      <c r="AB31" s="178"/>
      <c r="AC31" s="178"/>
      <c r="AD31" s="169"/>
      <c r="AE31" s="178"/>
      <c r="AF31" s="178"/>
      <c r="AG31" s="178"/>
      <c r="AH31" s="178"/>
      <c r="AI31" s="178"/>
      <c r="AJ31" s="178"/>
      <c r="AK31" s="178"/>
      <c r="AL31" s="2"/>
      <c r="AM31" s="2"/>
      <c r="AN31" s="2"/>
    </row>
    <row r="32" spans="1:40" s="31" customFormat="1" ht="15.75" thickBot="1" x14ac:dyDescent="0.3">
      <c r="A32" s="118" t="s">
        <v>81</v>
      </c>
      <c r="B32" s="173">
        <v>-2.5380000000000082</v>
      </c>
      <c r="C32" s="173">
        <v>168.01</v>
      </c>
      <c r="D32" s="173">
        <v>-24.870999999999974</v>
      </c>
      <c r="E32" s="173">
        <v>216.35400000000013</v>
      </c>
      <c r="F32" s="173">
        <v>20.603674339999994</v>
      </c>
      <c r="G32" s="173">
        <v>-17.51177114</v>
      </c>
      <c r="H32" s="173">
        <v>-6.9139031999999609</v>
      </c>
      <c r="I32" s="173">
        <v>-243.1639999999999</v>
      </c>
      <c r="J32" s="173">
        <v>25.022043131165884</v>
      </c>
      <c r="K32" s="173">
        <v>-261.00668280711091</v>
      </c>
      <c r="L32" s="173">
        <v>-162.77475854177061</v>
      </c>
      <c r="M32" s="173">
        <v>-88.674910918454444</v>
      </c>
      <c r="N32" s="173">
        <v>-144.72204330800176</v>
      </c>
      <c r="O32" s="173">
        <v>-161.179</v>
      </c>
      <c r="P32" s="173">
        <v>-141.5082151779886</v>
      </c>
      <c r="Q32" s="173">
        <v>-110.17613106812107</v>
      </c>
      <c r="R32" s="173">
        <v>-75.402613508276403</v>
      </c>
      <c r="S32" s="173">
        <v>-40.031020892170218</v>
      </c>
      <c r="T32" s="173">
        <v>29.879102209261539</v>
      </c>
      <c r="U32" s="173">
        <v>74.831915585596406</v>
      </c>
      <c r="V32" s="173">
        <v>105.33271722286555</v>
      </c>
      <c r="W32" s="173">
        <v>283.87593208663156</v>
      </c>
      <c r="X32" s="173">
        <v>94.407252144869375</v>
      </c>
      <c r="Y32" s="173">
        <v>686.26765050153062</v>
      </c>
      <c r="Z32" s="173">
        <v>110.41068506267482</v>
      </c>
      <c r="AA32" s="173">
        <v>114.21129163658229</v>
      </c>
      <c r="AB32" s="173">
        <v>118.30255799615486</v>
      </c>
      <c r="AC32" s="173">
        <v>196.49028618117146</v>
      </c>
      <c r="AD32" s="166"/>
      <c r="AE32" s="173">
        <v>356.95500000000015</v>
      </c>
      <c r="AF32" s="173">
        <v>-246.98599999999988</v>
      </c>
      <c r="AG32" s="173">
        <v>-487.43430913617004</v>
      </c>
      <c r="AH32" s="173">
        <v>-557.5853895541112</v>
      </c>
      <c r="AI32" s="173">
        <v>-10.72261660558927</v>
      </c>
      <c r="AJ32" s="192">
        <v>1169.8835453058971</v>
      </c>
      <c r="AK32" s="192">
        <v>539.41482087658346</v>
      </c>
      <c r="AL32" s="2"/>
      <c r="AM32" s="2"/>
      <c r="AN32" s="2"/>
    </row>
    <row r="33" spans="1:40" x14ac:dyDescent="0.25">
      <c r="A33" s="24" t="s">
        <v>65</v>
      </c>
      <c r="B33" s="163">
        <v>-8.3881415870707861E-3</v>
      </c>
      <c r="C33" s="163">
        <v>0.55527646495025929</v>
      </c>
      <c r="D33" s="163">
        <v>-8.2199160524837125E-2</v>
      </c>
      <c r="E33" s="163">
        <v>0.71505436758436092</v>
      </c>
      <c r="F33" s="164">
        <v>4.655934996152488E-2</v>
      </c>
      <c r="G33" s="164">
        <v>-3.6960415915643377E-2</v>
      </c>
      <c r="H33" s="164">
        <v>-1.4154781860988761E-2</v>
      </c>
      <c r="I33" s="163">
        <v>-0.4202946646478472</v>
      </c>
      <c r="J33" s="163">
        <v>2.8039583445481495E-2</v>
      </c>
      <c r="K33" s="163">
        <v>-3.8748598228464042</v>
      </c>
      <c r="L33" s="163">
        <v>-0.81129860914241014</v>
      </c>
      <c r="M33" s="163">
        <v>-0.23043131197420752</v>
      </c>
      <c r="N33" s="163">
        <v>-0.38930984910959748</v>
      </c>
      <c r="O33" s="163">
        <v>-0.46958241924723004</v>
      </c>
      <c r="P33" s="163">
        <v>-0.31768960014131598</v>
      </c>
      <c r="Q33" s="163">
        <v>-0.20162405601810626</v>
      </c>
      <c r="R33" s="163">
        <v>-0.12122839886077831</v>
      </c>
      <c r="S33" s="163">
        <v>-5.8091960698115647E-2</v>
      </c>
      <c r="T33" s="163">
        <v>3.8991844072172759E-2</v>
      </c>
      <c r="U33" s="163">
        <v>8.7721370353524036E-2</v>
      </c>
      <c r="V33" s="163">
        <v>0.10726967074464298</v>
      </c>
      <c r="W33" s="163">
        <v>0.27232003314839837</v>
      </c>
      <c r="X33" s="163">
        <v>8.6676604447730912E-2</v>
      </c>
      <c r="Y33" s="163">
        <v>0.60668561754936501</v>
      </c>
      <c r="Z33" s="163">
        <v>8.7635289252681534E-2</v>
      </c>
      <c r="AA33" s="163">
        <v>8.41221990726643E-2</v>
      </c>
      <c r="AB33" s="163">
        <v>8.3186652484397799E-2</v>
      </c>
      <c r="AC33" s="163">
        <v>0.12754151498142313</v>
      </c>
      <c r="AD33" s="158"/>
      <c r="AE33" s="163">
        <v>0.30771107373669554</v>
      </c>
      <c r="AF33" s="163">
        <v>-0.12449223693979722</v>
      </c>
      <c r="AG33" s="163">
        <v>-0.38800227021285005</v>
      </c>
      <c r="AH33" s="163">
        <v>-0.32667479993534432</v>
      </c>
      <c r="AI33" s="163">
        <v>-3.6590463429768015E-3</v>
      </c>
      <c r="AJ33" s="163">
        <v>0.27560764224774265</v>
      </c>
      <c r="AK33" s="163">
        <v>9.6664054760029025E-2</v>
      </c>
      <c r="AL33" s="227"/>
      <c r="AM33" s="2"/>
      <c r="AN33" s="2"/>
    </row>
    <row r="34" spans="1:40" x14ac:dyDescent="0.25">
      <c r="A34" s="24"/>
      <c r="B34" s="163"/>
      <c r="C34" s="163"/>
      <c r="D34" s="163"/>
      <c r="E34" s="163"/>
      <c r="F34" s="164"/>
      <c r="G34" s="164"/>
      <c r="H34" s="164"/>
      <c r="I34" s="163"/>
      <c r="J34" s="163"/>
      <c r="K34" s="163"/>
      <c r="L34" s="163"/>
      <c r="M34" s="163"/>
      <c r="N34" s="163"/>
      <c r="O34" s="163"/>
      <c r="P34" s="163"/>
      <c r="Q34" s="163"/>
      <c r="R34" s="163"/>
      <c r="S34" s="163"/>
      <c r="T34" s="163"/>
      <c r="U34" s="163"/>
      <c r="V34" s="163"/>
      <c r="W34" s="163"/>
      <c r="X34" s="163"/>
      <c r="Y34" s="163"/>
      <c r="Z34" s="163"/>
      <c r="AA34" s="163"/>
      <c r="AB34" s="163"/>
      <c r="AC34" s="163"/>
      <c r="AD34" s="158"/>
      <c r="AE34" s="163"/>
      <c r="AF34" s="163"/>
      <c r="AG34" s="163"/>
      <c r="AH34" s="163"/>
      <c r="AI34" s="163"/>
      <c r="AJ34" s="163"/>
      <c r="AK34" s="163"/>
      <c r="AL34" s="2"/>
      <c r="AM34" s="2"/>
      <c r="AN34" s="2"/>
    </row>
    <row r="35" spans="1:40" ht="15.75" thickBot="1" x14ac:dyDescent="0.3">
      <c r="A35" s="201" t="s">
        <v>142</v>
      </c>
      <c r="B35" s="200"/>
      <c r="N35" s="29"/>
      <c r="O35" s="29"/>
      <c r="P35" s="29"/>
      <c r="Q35" s="29"/>
      <c r="R35" s="29"/>
      <c r="S35" s="29"/>
      <c r="T35" s="29"/>
      <c r="U35" s="29"/>
      <c r="V35" s="29"/>
      <c r="W35" s="29"/>
      <c r="X35" s="29"/>
      <c r="Y35" s="29"/>
      <c r="Z35" s="29"/>
      <c r="AA35" s="29"/>
      <c r="AB35" s="29"/>
      <c r="AC35" s="29"/>
      <c r="AL35" s="2"/>
      <c r="AM35" s="2"/>
      <c r="AN35" s="2"/>
    </row>
    <row r="36" spans="1:40" ht="15.75" thickTop="1" x14ac:dyDescent="0.25">
      <c r="A36" s="52" t="s">
        <v>159</v>
      </c>
      <c r="N36" s="29"/>
      <c r="O36" s="29"/>
      <c r="P36" s="29"/>
      <c r="Q36" s="29"/>
      <c r="R36" s="29"/>
      <c r="S36" s="29"/>
      <c r="T36" s="29"/>
      <c r="U36" s="29"/>
      <c r="V36" s="29"/>
      <c r="W36" s="29"/>
      <c r="X36" s="29"/>
      <c r="Y36" s="29"/>
      <c r="Z36" s="29"/>
      <c r="AA36" s="29"/>
      <c r="AB36" s="29"/>
      <c r="AC36" s="29"/>
      <c r="AL36" s="2"/>
      <c r="AM36" s="2"/>
      <c r="AN36" s="2"/>
    </row>
    <row r="37" spans="1:40" x14ac:dyDescent="0.25">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row>
    <row r="38" spans="1:40" x14ac:dyDescent="0.25">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row>
    <row r="39" spans="1:40" x14ac:dyDescent="0.25">
      <c r="B39" s="37"/>
      <c r="C39" s="37"/>
      <c r="D39" s="37"/>
      <c r="E39" s="37"/>
      <c r="F39" s="37"/>
      <c r="G39" s="37"/>
      <c r="H39" s="176"/>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row>
    <row r="40" spans="1:40" x14ac:dyDescent="0.25">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row>
    <row r="41" spans="1:40" x14ac:dyDescent="0.25">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row>
    <row r="42" spans="1:40" x14ac:dyDescent="0.25">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row>
    <row r="43" spans="1:40" x14ac:dyDescent="0.25">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row>
    <row r="44" spans="1:40" x14ac:dyDescent="0.25">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row>
    <row r="45" spans="1:40" x14ac:dyDescent="0.25">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row>
    <row r="46" spans="1:40" x14ac:dyDescent="0.25">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row>
    <row r="47" spans="1:40" x14ac:dyDescent="0.25">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row>
    <row r="48" spans="1:40" x14ac:dyDescent="0.25">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row>
    <row r="49" spans="2:37" x14ac:dyDescent="0.25">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row>
    <row r="50" spans="2:37" x14ac:dyDescent="0.25">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row>
    <row r="51" spans="2:37" x14ac:dyDescent="0.25">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row>
    <row r="52" spans="2:37" x14ac:dyDescent="0.25">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row>
    <row r="53" spans="2:37" x14ac:dyDescent="0.25">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row>
    <row r="54" spans="2:37" x14ac:dyDescent="0.25">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row>
    <row r="55" spans="2:37" x14ac:dyDescent="0.25">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row>
    <row r="56" spans="2:37" x14ac:dyDescent="0.25">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row>
    <row r="57" spans="2:37" x14ac:dyDescent="0.25">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row>
    <row r="58" spans="2:37" x14ac:dyDescent="0.25">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row>
    <row r="59" spans="2:37" x14ac:dyDescent="0.25">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row>
    <row r="60" spans="2:37" x14ac:dyDescent="0.25">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row>
    <row r="61" spans="2:37" x14ac:dyDescent="0.25">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row>
    <row r="62" spans="2:37" x14ac:dyDescent="0.25">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row>
    <row r="63" spans="2:37" x14ac:dyDescent="0.25">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row>
    <row r="64" spans="2:37" x14ac:dyDescent="0.25">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row>
    <row r="65" spans="2:37" x14ac:dyDescent="0.25">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row>
    <row r="66" spans="2:37" x14ac:dyDescent="0.25">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row>
    <row r="67" spans="2:37" x14ac:dyDescent="0.25">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row>
    <row r="68" spans="2:37" x14ac:dyDescent="0.25">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row>
    <row r="69" spans="2:37" x14ac:dyDescent="0.25">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row>
    <row r="70" spans="2:37" x14ac:dyDescent="0.25">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row>
    <row r="71" spans="2:37" x14ac:dyDescent="0.25">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row>
    <row r="72" spans="2:37" x14ac:dyDescent="0.25">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row>
    <row r="73" spans="2:37" x14ac:dyDescent="0.25">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row>
    <row r="74" spans="2:37" x14ac:dyDescent="0.25">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row>
    <row r="75" spans="2:37" x14ac:dyDescent="0.25">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row>
    <row r="76" spans="2:37" x14ac:dyDescent="0.25">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row>
    <row r="77" spans="2:37" x14ac:dyDescent="0.25">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row>
    <row r="78" spans="2:37" x14ac:dyDescent="0.25">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row>
    <row r="79" spans="2:37" x14ac:dyDescent="0.25">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row>
    <row r="80" spans="2:37" x14ac:dyDescent="0.25">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row>
    <row r="81" spans="2:37" x14ac:dyDescent="0.25">
      <c r="B81" s="37"/>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row>
    <row r="82" spans="2:37" x14ac:dyDescent="0.25">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row>
    <row r="83" spans="2:37" x14ac:dyDescent="0.25">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row>
    <row r="84" spans="2:37" x14ac:dyDescent="0.25">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row>
    <row r="85" spans="2:37" x14ac:dyDescent="0.25">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row>
    <row r="86" spans="2:37" x14ac:dyDescent="0.25">
      <c r="B86" s="37"/>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row>
    <row r="87" spans="2:37" x14ac:dyDescent="0.25">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row>
    <row r="88" spans="2:37" x14ac:dyDescent="0.25">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row>
    <row r="89" spans="2:37" x14ac:dyDescent="0.25">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row>
    <row r="90" spans="2:37" x14ac:dyDescent="0.25">
      <c r="B90" s="37"/>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row>
    <row r="91" spans="2:37" x14ac:dyDescent="0.25">
      <c r="B91" s="37"/>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row>
    <row r="92" spans="2:37" x14ac:dyDescent="0.25">
      <c r="B92" s="37"/>
      <c r="C92" s="37"/>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row>
    <row r="93" spans="2:37" x14ac:dyDescent="0.25">
      <c r="B93" s="37"/>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row>
    <row r="94" spans="2:37" x14ac:dyDescent="0.25">
      <c r="B94" s="37"/>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row>
    <row r="95" spans="2:37" x14ac:dyDescent="0.25">
      <c r="B95" s="37"/>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row>
    <row r="96" spans="2:37" x14ac:dyDescent="0.25">
      <c r="B96" s="37"/>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row>
    <row r="97" spans="2:37" x14ac:dyDescent="0.25">
      <c r="B97" s="37"/>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row>
    <row r="98" spans="2:37" x14ac:dyDescent="0.25">
      <c r="B98" s="37"/>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row>
    <row r="99" spans="2:37" x14ac:dyDescent="0.25">
      <c r="B99" s="37"/>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row>
    <row r="100" spans="2:37" x14ac:dyDescent="0.25">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row>
    <row r="101" spans="2:37" x14ac:dyDescent="0.25">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row>
    <row r="102" spans="2:37" x14ac:dyDescent="0.25">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row>
    <row r="103" spans="2:37" x14ac:dyDescent="0.25">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row>
    <row r="104" spans="2:37" x14ac:dyDescent="0.25">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row>
    <row r="105" spans="2:37" x14ac:dyDescent="0.25">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row>
    <row r="106" spans="2:37" x14ac:dyDescent="0.25">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row>
    <row r="107" spans="2:37" x14ac:dyDescent="0.25">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row>
    <row r="108" spans="2:37" x14ac:dyDescent="0.25">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row>
    <row r="109" spans="2:37" x14ac:dyDescent="0.25">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row>
    <row r="110" spans="2:37" x14ac:dyDescent="0.25">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row>
    <row r="111" spans="2:37" x14ac:dyDescent="0.25">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row>
    <row r="112" spans="2:37" x14ac:dyDescent="0.25">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row>
    <row r="113" spans="2:37" x14ac:dyDescent="0.25">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row>
    <row r="114" spans="2:37" x14ac:dyDescent="0.25">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row>
    <row r="115" spans="2:37" x14ac:dyDescent="0.25">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row>
    <row r="116" spans="2:37" x14ac:dyDescent="0.25">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row>
    <row r="117" spans="2:37" x14ac:dyDescent="0.25">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row>
    <row r="118" spans="2:37" x14ac:dyDescent="0.25">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row>
    <row r="119" spans="2:37" x14ac:dyDescent="0.25">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row>
    <row r="120" spans="2:37" x14ac:dyDescent="0.25">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row>
    <row r="121" spans="2:37" x14ac:dyDescent="0.25">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row>
    <row r="122" spans="2:37" x14ac:dyDescent="0.25">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row>
    <row r="123" spans="2:37" x14ac:dyDescent="0.25">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row>
    <row r="124" spans="2:37" x14ac:dyDescent="0.25">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row>
    <row r="125" spans="2:37" x14ac:dyDescent="0.25">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row>
    <row r="126" spans="2:37" x14ac:dyDescent="0.25">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row>
    <row r="127" spans="2:37" x14ac:dyDescent="0.25">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row>
    <row r="128" spans="2:37" x14ac:dyDescent="0.25">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row>
    <row r="129" spans="2:37" x14ac:dyDescent="0.25">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row>
    <row r="130" spans="2:37" x14ac:dyDescent="0.25">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row>
    <row r="131" spans="2:37" x14ac:dyDescent="0.25">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row>
    <row r="132" spans="2:37" x14ac:dyDescent="0.25">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row>
    <row r="133" spans="2:37" x14ac:dyDescent="0.25">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row>
    <row r="134" spans="2:37" x14ac:dyDescent="0.25">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row>
    <row r="135" spans="2:37" x14ac:dyDescent="0.25">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row>
    <row r="136" spans="2:37" x14ac:dyDescent="0.25">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row>
    <row r="137" spans="2:37" x14ac:dyDescent="0.25">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row>
    <row r="138" spans="2:37" x14ac:dyDescent="0.25">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c r="AF138" s="37"/>
      <c r="AG138" s="37"/>
      <c r="AH138" s="37"/>
      <c r="AI138" s="37"/>
      <c r="AJ138" s="37"/>
      <c r="AK138" s="37"/>
    </row>
    <row r="139" spans="2:37" x14ac:dyDescent="0.25">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c r="AJ139" s="37"/>
      <c r="AK139" s="37"/>
    </row>
    <row r="140" spans="2:37" x14ac:dyDescent="0.25">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7"/>
      <c r="AF140" s="37"/>
      <c r="AG140" s="37"/>
      <c r="AH140" s="37"/>
      <c r="AI140" s="37"/>
      <c r="AJ140" s="37"/>
      <c r="AK140" s="37"/>
    </row>
    <row r="141" spans="2:37" x14ac:dyDescent="0.25">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37"/>
      <c r="AK141" s="37"/>
    </row>
    <row r="142" spans="2:37" x14ac:dyDescent="0.25">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37"/>
      <c r="AK142" s="37"/>
    </row>
    <row r="143" spans="2:37" x14ac:dyDescent="0.25">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c r="AJ143" s="37"/>
      <c r="AK143" s="37"/>
    </row>
    <row r="144" spans="2:37" x14ac:dyDescent="0.25">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row>
    <row r="145" spans="2:37" x14ac:dyDescent="0.25">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c r="AK145" s="37"/>
    </row>
    <row r="146" spans="2:37" x14ac:dyDescent="0.25">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row>
    <row r="147" spans="2:37" x14ac:dyDescent="0.25">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c r="AK147" s="37"/>
    </row>
    <row r="148" spans="2:37" x14ac:dyDescent="0.25">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K148" s="37"/>
    </row>
    <row r="149" spans="2:37" x14ac:dyDescent="0.25">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37"/>
      <c r="AF149" s="37"/>
      <c r="AG149" s="37"/>
      <c r="AH149" s="37"/>
      <c r="AI149" s="37"/>
      <c r="AJ149" s="37"/>
      <c r="AK149" s="37"/>
    </row>
    <row r="150" spans="2:37" x14ac:dyDescent="0.25">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c r="AK150" s="37"/>
    </row>
    <row r="151" spans="2:37" x14ac:dyDescent="0.25">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row>
    <row r="152" spans="2:37" x14ac:dyDescent="0.25">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row>
    <row r="153" spans="2:37" x14ac:dyDescent="0.25">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c r="AE153" s="37"/>
      <c r="AF153" s="37"/>
      <c r="AG153" s="37"/>
      <c r="AH153" s="37"/>
      <c r="AI153" s="37"/>
      <c r="AJ153" s="37"/>
      <c r="AK153" s="37"/>
    </row>
    <row r="154" spans="2:37" x14ac:dyDescent="0.25">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c r="AE154" s="37"/>
      <c r="AF154" s="37"/>
      <c r="AG154" s="37"/>
      <c r="AH154" s="37"/>
      <c r="AI154" s="37"/>
      <c r="AJ154" s="37"/>
      <c r="AK154" s="37"/>
    </row>
    <row r="155" spans="2:37" x14ac:dyDescent="0.25">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c r="AA155" s="37"/>
      <c r="AB155" s="37"/>
      <c r="AC155" s="37"/>
      <c r="AD155" s="37"/>
      <c r="AE155" s="37"/>
      <c r="AF155" s="37"/>
      <c r="AG155" s="37"/>
      <c r="AH155" s="37"/>
      <c r="AI155" s="37"/>
      <c r="AJ155" s="37"/>
      <c r="AK155" s="37"/>
    </row>
    <row r="156" spans="2:37" x14ac:dyDescent="0.25">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c r="AA156" s="37"/>
      <c r="AB156" s="37"/>
      <c r="AC156" s="37"/>
      <c r="AD156" s="37"/>
      <c r="AE156" s="37"/>
      <c r="AF156" s="37"/>
      <c r="AG156" s="37"/>
      <c r="AH156" s="37"/>
      <c r="AI156" s="37"/>
      <c r="AJ156" s="37"/>
      <c r="AK156" s="37"/>
    </row>
    <row r="157" spans="2:37" x14ac:dyDescent="0.25">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c r="AA157" s="37"/>
      <c r="AB157" s="37"/>
      <c r="AC157" s="37"/>
      <c r="AD157" s="37"/>
      <c r="AE157" s="37"/>
      <c r="AF157" s="37"/>
      <c r="AG157" s="37"/>
      <c r="AH157" s="37"/>
      <c r="AI157" s="37"/>
      <c r="AJ157" s="37"/>
      <c r="AK157" s="37"/>
    </row>
    <row r="158" spans="2:37" x14ac:dyDescent="0.25">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c r="AA158" s="37"/>
      <c r="AB158" s="37"/>
      <c r="AC158" s="37"/>
      <c r="AD158" s="37"/>
      <c r="AE158" s="37"/>
      <c r="AF158" s="37"/>
      <c r="AG158" s="37"/>
      <c r="AH158" s="37"/>
      <c r="AI158" s="37"/>
      <c r="AJ158" s="37"/>
      <c r="AK158" s="37"/>
    </row>
    <row r="159" spans="2:37" x14ac:dyDescent="0.25">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c r="AA159" s="37"/>
      <c r="AB159" s="37"/>
      <c r="AC159" s="37"/>
      <c r="AD159" s="37"/>
      <c r="AE159" s="37"/>
      <c r="AF159" s="37"/>
      <c r="AG159" s="37"/>
      <c r="AH159" s="37"/>
      <c r="AI159" s="37"/>
      <c r="AJ159" s="37"/>
      <c r="AK159" s="37"/>
    </row>
    <row r="160" spans="2:37" x14ac:dyDescent="0.25">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c r="AF160" s="37"/>
      <c r="AG160" s="37"/>
      <c r="AH160" s="37"/>
      <c r="AI160" s="37"/>
      <c r="AJ160" s="37"/>
      <c r="AK160" s="37"/>
    </row>
    <row r="161" spans="2:37" x14ac:dyDescent="0.25">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c r="AA161" s="37"/>
      <c r="AB161" s="37"/>
      <c r="AC161" s="37"/>
      <c r="AD161" s="37"/>
      <c r="AE161" s="37"/>
      <c r="AF161" s="37"/>
      <c r="AG161" s="37"/>
      <c r="AH161" s="37"/>
      <c r="AI161" s="37"/>
      <c r="AJ161" s="37"/>
      <c r="AK161" s="37"/>
    </row>
    <row r="162" spans="2:37" x14ac:dyDescent="0.25">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c r="AA162" s="37"/>
      <c r="AB162" s="37"/>
      <c r="AC162" s="37"/>
      <c r="AD162" s="37"/>
      <c r="AE162" s="37"/>
      <c r="AF162" s="37"/>
      <c r="AG162" s="37"/>
      <c r="AH162" s="37"/>
      <c r="AI162" s="37"/>
      <c r="AJ162" s="37"/>
      <c r="AK162" s="37"/>
    </row>
    <row r="163" spans="2:37" x14ac:dyDescent="0.25">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c r="AA163" s="37"/>
      <c r="AB163" s="37"/>
      <c r="AC163" s="37"/>
      <c r="AD163" s="37"/>
      <c r="AE163" s="37"/>
      <c r="AF163" s="37"/>
      <c r="AG163" s="37"/>
      <c r="AH163" s="37"/>
      <c r="AI163" s="37"/>
      <c r="AJ163" s="37"/>
      <c r="AK163" s="37"/>
    </row>
    <row r="164" spans="2:37" x14ac:dyDescent="0.25">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c r="AE164" s="37"/>
      <c r="AF164" s="37"/>
      <c r="AG164" s="37"/>
      <c r="AH164" s="37"/>
      <c r="AI164" s="37"/>
      <c r="AJ164" s="37"/>
      <c r="AK164" s="37"/>
    </row>
    <row r="165" spans="2:37" x14ac:dyDescent="0.25">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c r="AA165" s="37"/>
      <c r="AB165" s="37"/>
      <c r="AC165" s="37"/>
      <c r="AD165" s="37"/>
      <c r="AE165" s="37"/>
      <c r="AF165" s="37"/>
      <c r="AG165" s="37"/>
      <c r="AH165" s="37"/>
      <c r="AI165" s="37"/>
      <c r="AJ165" s="37"/>
      <c r="AK165" s="37"/>
    </row>
    <row r="166" spans="2:37" x14ac:dyDescent="0.25">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c r="AA166" s="37"/>
      <c r="AB166" s="37"/>
      <c r="AC166" s="37"/>
      <c r="AD166" s="37"/>
      <c r="AE166" s="37"/>
      <c r="AF166" s="37"/>
      <c r="AG166" s="37"/>
      <c r="AH166" s="37"/>
      <c r="AI166" s="37"/>
      <c r="AJ166" s="37"/>
      <c r="AK166" s="37"/>
    </row>
    <row r="167" spans="2:37" x14ac:dyDescent="0.25">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c r="AA167" s="37"/>
      <c r="AB167" s="37"/>
      <c r="AC167" s="37"/>
      <c r="AD167" s="37"/>
      <c r="AE167" s="37"/>
      <c r="AF167" s="37"/>
      <c r="AG167" s="37"/>
      <c r="AH167" s="37"/>
      <c r="AI167" s="37"/>
      <c r="AJ167" s="37"/>
      <c r="AK167" s="37"/>
    </row>
    <row r="168" spans="2:37" x14ac:dyDescent="0.25">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c r="AE168" s="37"/>
      <c r="AF168" s="37"/>
      <c r="AG168" s="37"/>
      <c r="AH168" s="37"/>
      <c r="AI168" s="37"/>
      <c r="AJ168" s="37"/>
      <c r="AK168" s="37"/>
    </row>
    <row r="169" spans="2:37" x14ac:dyDescent="0.25">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c r="AA169" s="37"/>
      <c r="AB169" s="37"/>
      <c r="AC169" s="37"/>
      <c r="AD169" s="37"/>
      <c r="AE169" s="37"/>
      <c r="AF169" s="37"/>
      <c r="AG169" s="37"/>
      <c r="AH169" s="37"/>
      <c r="AI169" s="37"/>
      <c r="AJ169" s="37"/>
      <c r="AK169" s="37"/>
    </row>
    <row r="170" spans="2:37" x14ac:dyDescent="0.25">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c r="AE170" s="37"/>
      <c r="AF170" s="37"/>
      <c r="AG170" s="37"/>
      <c r="AH170" s="37"/>
      <c r="AI170" s="37"/>
      <c r="AJ170" s="37"/>
      <c r="AK170" s="37"/>
    </row>
    <row r="171" spans="2:37" x14ac:dyDescent="0.25">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c r="AA171" s="37"/>
      <c r="AB171" s="37"/>
      <c r="AC171" s="37"/>
      <c r="AD171" s="37"/>
      <c r="AE171" s="37"/>
      <c r="AF171" s="37"/>
      <c r="AG171" s="37"/>
      <c r="AH171" s="37"/>
      <c r="AI171" s="37"/>
      <c r="AJ171" s="37"/>
      <c r="AK171" s="37"/>
    </row>
    <row r="172" spans="2:37" x14ac:dyDescent="0.25">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c r="AA172" s="37"/>
      <c r="AB172" s="37"/>
      <c r="AC172" s="37"/>
      <c r="AD172" s="37"/>
      <c r="AE172" s="37"/>
      <c r="AF172" s="37"/>
      <c r="AG172" s="37"/>
      <c r="AH172" s="37"/>
      <c r="AI172" s="37"/>
      <c r="AJ172" s="37"/>
      <c r="AK172" s="37"/>
    </row>
    <row r="173" spans="2:37" x14ac:dyDescent="0.25">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c r="AA173" s="37"/>
      <c r="AB173" s="37"/>
      <c r="AC173" s="37"/>
      <c r="AD173" s="37"/>
      <c r="AE173" s="37"/>
      <c r="AF173" s="37"/>
      <c r="AG173" s="37"/>
      <c r="AH173" s="37"/>
      <c r="AI173" s="37"/>
      <c r="AJ173" s="37"/>
      <c r="AK173" s="37"/>
    </row>
    <row r="174" spans="2:37" x14ac:dyDescent="0.25">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c r="AA174" s="37"/>
      <c r="AB174" s="37"/>
      <c r="AC174" s="37"/>
      <c r="AD174" s="37"/>
      <c r="AE174" s="37"/>
      <c r="AF174" s="37"/>
      <c r="AG174" s="37"/>
      <c r="AH174" s="37"/>
      <c r="AI174" s="37"/>
      <c r="AJ174" s="37"/>
      <c r="AK174" s="37"/>
    </row>
    <row r="175" spans="2:37" x14ac:dyDescent="0.25">
      <c r="B175" s="37"/>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c r="AA175" s="37"/>
      <c r="AB175" s="37"/>
      <c r="AC175" s="37"/>
      <c r="AD175" s="37"/>
      <c r="AE175" s="37"/>
      <c r="AF175" s="37"/>
      <c r="AG175" s="37"/>
      <c r="AH175" s="37"/>
      <c r="AI175" s="37"/>
      <c r="AJ175" s="37"/>
      <c r="AK175" s="37"/>
    </row>
    <row r="176" spans="2:37" x14ac:dyDescent="0.25">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c r="AA176" s="37"/>
      <c r="AB176" s="37"/>
      <c r="AC176" s="37"/>
      <c r="AD176" s="37"/>
      <c r="AE176" s="37"/>
      <c r="AF176" s="37"/>
      <c r="AG176" s="37"/>
      <c r="AH176" s="37"/>
      <c r="AI176" s="37"/>
      <c r="AJ176" s="37"/>
      <c r="AK176" s="37"/>
    </row>
    <row r="177" spans="2:37" x14ac:dyDescent="0.25">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c r="AA177" s="37"/>
      <c r="AB177" s="37"/>
      <c r="AC177" s="37"/>
      <c r="AD177" s="37"/>
      <c r="AE177" s="37"/>
      <c r="AF177" s="37"/>
      <c r="AG177" s="37"/>
      <c r="AH177" s="37"/>
      <c r="AI177" s="37"/>
      <c r="AJ177" s="37"/>
      <c r="AK177" s="37"/>
    </row>
  </sheetData>
  <pageMargins left="0.511811024" right="0.511811024" top="0.78740157499999996" bottom="0.78740157499999996" header="0.31496062000000002" footer="0.3149606200000000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4194A-AA68-4187-8574-B5B1E0E10B57}">
  <sheetPr codeName="Sheet10"/>
  <dimension ref="A1:AK196"/>
  <sheetViews>
    <sheetView showGridLines="0" zoomScale="110" zoomScaleNormal="110" workbookViewId="0">
      <pane xSplit="1" ySplit="1" topLeftCell="X2" activePane="bottomRight" state="frozen"/>
      <selection activeCell="AE3" sqref="AE1:AE1048576"/>
      <selection pane="topRight" activeCell="AE3" sqref="AE1:AE1048576"/>
      <selection pane="bottomLeft" activeCell="AE3" sqref="AE1:AE1048576"/>
      <selection pane="bottomRight" activeCell="AK32" sqref="AK32"/>
    </sheetView>
  </sheetViews>
  <sheetFormatPr defaultColWidth="8.85546875" defaultRowHeight="15" x14ac:dyDescent="0.25"/>
  <cols>
    <col min="1" max="1" width="43.5703125" customWidth="1"/>
    <col min="2" max="29" width="9" style="28" customWidth="1"/>
    <col min="30" max="30" width="5.140625" customWidth="1"/>
    <col min="31" max="31" width="8.7109375" customWidth="1"/>
    <col min="33" max="37" width="8.7109375" customWidth="1"/>
  </cols>
  <sheetData>
    <row r="1" spans="1:37" s="19" customFormat="1" ht="24.75" customHeight="1" thickBot="1" x14ac:dyDescent="0.3">
      <c r="A1" s="45" t="s">
        <v>146</v>
      </c>
      <c r="B1" s="18" t="s">
        <v>10</v>
      </c>
      <c r="C1" s="18" t="s">
        <v>11</v>
      </c>
      <c r="D1" s="18" t="s">
        <v>12</v>
      </c>
      <c r="E1" s="18" t="s">
        <v>13</v>
      </c>
      <c r="F1" s="18" t="s">
        <v>14</v>
      </c>
      <c r="G1" s="18" t="s">
        <v>15</v>
      </c>
      <c r="H1" s="18" t="s">
        <v>16</v>
      </c>
      <c r="I1" s="18" t="s">
        <v>17</v>
      </c>
      <c r="J1" s="18" t="s">
        <v>18</v>
      </c>
      <c r="K1" s="18" t="s">
        <v>19</v>
      </c>
      <c r="L1" s="18" t="s">
        <v>20</v>
      </c>
      <c r="M1" s="18" t="s">
        <v>21</v>
      </c>
      <c r="N1" s="18" t="s">
        <v>22</v>
      </c>
      <c r="O1" s="18" t="s">
        <v>23</v>
      </c>
      <c r="P1" s="18" t="s">
        <v>24</v>
      </c>
      <c r="Q1" s="18" t="s">
        <v>25</v>
      </c>
      <c r="R1" s="18" t="s">
        <v>26</v>
      </c>
      <c r="S1" s="18" t="s">
        <v>27</v>
      </c>
      <c r="T1" s="18" t="s">
        <v>28</v>
      </c>
      <c r="U1" s="18" t="s">
        <v>29</v>
      </c>
      <c r="V1" s="18" t="s">
        <v>30</v>
      </c>
      <c r="W1" s="18" t="s">
        <v>155</v>
      </c>
      <c r="X1" s="18" t="s">
        <v>161</v>
      </c>
      <c r="Y1" s="18" t="s">
        <v>164</v>
      </c>
      <c r="Z1" s="18" t="s">
        <v>165</v>
      </c>
      <c r="AA1" s="18" t="s">
        <v>166</v>
      </c>
      <c r="AB1" s="18" t="s">
        <v>195</v>
      </c>
      <c r="AC1" s="18" t="s">
        <v>196</v>
      </c>
      <c r="AD1" s="74"/>
      <c r="AE1" s="18">
        <v>2018</v>
      </c>
      <c r="AF1" s="18">
        <v>2019</v>
      </c>
      <c r="AG1" s="18">
        <v>2020</v>
      </c>
      <c r="AH1" s="18">
        <v>2021</v>
      </c>
      <c r="AI1" s="18">
        <v>2022</v>
      </c>
      <c r="AJ1" s="18">
        <v>2023</v>
      </c>
      <c r="AK1" s="18">
        <v>2024</v>
      </c>
    </row>
    <row r="2" spans="1:37" s="2" customFormat="1" ht="16.5" thickTop="1" thickBot="1" x14ac:dyDescent="0.3">
      <c r="A2" s="26" t="s">
        <v>44</v>
      </c>
      <c r="B2" s="165">
        <v>250.69400000000005</v>
      </c>
      <c r="C2" s="165">
        <v>290.27499999999998</v>
      </c>
      <c r="D2" s="165">
        <v>335.75900000000001</v>
      </c>
      <c r="E2" s="165">
        <v>413.61336455999981</v>
      </c>
      <c r="F2" s="165">
        <v>481.1076142</v>
      </c>
      <c r="G2" s="165">
        <v>513.32299549000004</v>
      </c>
      <c r="H2" s="165">
        <v>528.64865829999997</v>
      </c>
      <c r="I2" s="165">
        <v>625.32754200913655</v>
      </c>
      <c r="J2" s="165">
        <v>652.70362092382584</v>
      </c>
      <c r="K2" s="165">
        <v>72.185030108076518</v>
      </c>
      <c r="L2" s="165">
        <v>221.4859132335564</v>
      </c>
      <c r="M2" s="165">
        <v>415.30981682092278</v>
      </c>
      <c r="N2" s="165">
        <v>403.99117051914499</v>
      </c>
      <c r="O2" s="165">
        <v>372.34282948085502</v>
      </c>
      <c r="P2" s="165">
        <v>478.6924701736117</v>
      </c>
      <c r="Q2" s="165">
        <v>586.04134479539357</v>
      </c>
      <c r="R2" s="165">
        <v>669.49</v>
      </c>
      <c r="S2" s="165">
        <v>741.57686432844207</v>
      </c>
      <c r="T2" s="165">
        <v>823.5864514660343</v>
      </c>
      <c r="U2" s="165">
        <v>917.14305057581714</v>
      </c>
      <c r="V2" s="191">
        <v>1050.7911695921246</v>
      </c>
      <c r="W2" s="191">
        <v>1114.0206607914099</v>
      </c>
      <c r="X2" s="191">
        <v>1164.7162391732613</v>
      </c>
      <c r="Y2" s="191">
        <v>1209.7937933307117</v>
      </c>
      <c r="Z2" s="191">
        <v>1343.5886072812341</v>
      </c>
      <c r="AA2" s="191">
        <v>1445.7560310112872</v>
      </c>
      <c r="AB2" s="191">
        <v>1515.0831674832107</v>
      </c>
      <c r="AC2" s="191">
        <v>1641.7106801096952</v>
      </c>
      <c r="AD2" s="166"/>
      <c r="AE2" s="191">
        <v>1290.3413645599999</v>
      </c>
      <c r="AF2" s="191">
        <v>2148.4068099991364</v>
      </c>
      <c r="AG2" s="191">
        <v>1361.6843810863816</v>
      </c>
      <c r="AH2" s="191">
        <v>1841.0678149690054</v>
      </c>
      <c r="AI2" s="191">
        <v>3151.7963663702935</v>
      </c>
      <c r="AJ2" s="191">
        <v>4539.3218628875075</v>
      </c>
      <c r="AK2" s="191">
        <v>5946.1384858854271</v>
      </c>
    </row>
    <row r="3" spans="1:37" s="2" customFormat="1" ht="15.75" thickBot="1" x14ac:dyDescent="0.3">
      <c r="A3" s="27" t="s">
        <v>49</v>
      </c>
      <c r="B3" s="167">
        <v>220.43799999999999</v>
      </c>
      <c r="C3" s="167">
        <v>257.95100000000002</v>
      </c>
      <c r="D3" s="167">
        <v>302.57000000000005</v>
      </c>
      <c r="E3" s="167">
        <v>379.07400000000007</v>
      </c>
      <c r="F3" s="167">
        <v>443.14299999999997</v>
      </c>
      <c r="G3" s="167">
        <v>473.79800000000006</v>
      </c>
      <c r="H3" s="167">
        <v>488.45</v>
      </c>
      <c r="I3" s="167">
        <v>578.55599999999981</v>
      </c>
      <c r="J3" s="167">
        <v>602.70600000000002</v>
      </c>
      <c r="K3" s="167">
        <v>67.359000000000037</v>
      </c>
      <c r="L3" s="167">
        <v>200.33299999999997</v>
      </c>
      <c r="M3" s="167">
        <v>385.84599999999989</v>
      </c>
      <c r="N3" s="167">
        <v>371.74</v>
      </c>
      <c r="O3" s="167">
        <v>343.23900000000003</v>
      </c>
      <c r="P3" s="167">
        <v>445.42899999999997</v>
      </c>
      <c r="Q3" s="167">
        <v>546.44338202494623</v>
      </c>
      <c r="R3" s="167">
        <v>621.98843649201228</v>
      </c>
      <c r="S3" s="167">
        <v>689.0970290338006</v>
      </c>
      <c r="T3" s="167">
        <v>766.2910775380667</v>
      </c>
      <c r="U3" s="167">
        <v>853.06368657965322</v>
      </c>
      <c r="V3" s="191">
        <v>981.94313911535778</v>
      </c>
      <c r="W3" s="192">
        <v>1042.4349938733146</v>
      </c>
      <c r="X3" s="192">
        <v>1089.1895540485821</v>
      </c>
      <c r="Y3" s="192">
        <v>1131.175077585699</v>
      </c>
      <c r="Z3" s="192">
        <v>1259.8884080170521</v>
      </c>
      <c r="AA3" s="192">
        <v>1357.6831430420309</v>
      </c>
      <c r="AB3" s="192">
        <v>1422.1338936356801</v>
      </c>
      <c r="AC3" s="192">
        <v>1540.5986529938191</v>
      </c>
      <c r="AD3" s="166"/>
      <c r="AE3" s="192">
        <v>1160.0330000000001</v>
      </c>
      <c r="AF3" s="192">
        <v>1983.9469999999999</v>
      </c>
      <c r="AG3" s="192">
        <v>1256.2439999999999</v>
      </c>
      <c r="AH3" s="192">
        <v>1706.8513820249461</v>
      </c>
      <c r="AI3" s="192">
        <v>2930.4402296435328</v>
      </c>
      <c r="AJ3" s="192">
        <v>4244.7427646229535</v>
      </c>
      <c r="AK3" s="192">
        <v>5580.3040976885823</v>
      </c>
    </row>
    <row r="4" spans="1:37" ht="15.75" thickBot="1" x14ac:dyDescent="0.3">
      <c r="A4" s="20" t="s">
        <v>82</v>
      </c>
      <c r="B4" s="168">
        <v>-157.285</v>
      </c>
      <c r="C4" s="168">
        <v>-180.136</v>
      </c>
      <c r="D4" s="168">
        <v>-208.77400000000009</v>
      </c>
      <c r="E4" s="168">
        <v>-261.19099999999992</v>
      </c>
      <c r="F4" s="168">
        <v>-281.52999999999997</v>
      </c>
      <c r="G4" s="168">
        <v>-305.50700000000006</v>
      </c>
      <c r="H4" s="168">
        <v>-311.57499999999993</v>
      </c>
      <c r="I4" s="168">
        <v>-351.3660000000001</v>
      </c>
      <c r="J4" s="168">
        <v>-361.61399999999998</v>
      </c>
      <c r="K4" s="168">
        <v>-256.44599999999997</v>
      </c>
      <c r="L4" s="168">
        <v>-280.34499999999997</v>
      </c>
      <c r="M4" s="168">
        <v>-368.22</v>
      </c>
      <c r="N4" s="168">
        <v>-358.786</v>
      </c>
      <c r="O4" s="168">
        <v>-362.36100000000005</v>
      </c>
      <c r="P4" s="168">
        <v>-411.154</v>
      </c>
      <c r="Q4" s="168">
        <v>-460.70864300723792</v>
      </c>
      <c r="R4" s="168">
        <v>-457.26457196726318</v>
      </c>
      <c r="S4" s="168">
        <v>-491.76125897423714</v>
      </c>
      <c r="T4" s="168">
        <v>-517.29000798932611</v>
      </c>
      <c r="U4" s="168">
        <v>-552.1007562330758</v>
      </c>
      <c r="V4" s="168">
        <v>-579.72892643917703</v>
      </c>
      <c r="W4" s="193">
        <v>-625.71753259036745</v>
      </c>
      <c r="X4" s="193">
        <v>-652.43931612910546</v>
      </c>
      <c r="Y4" s="193">
        <v>-675.96784079348367</v>
      </c>
      <c r="Z4" s="193">
        <v>-736.57305559000702</v>
      </c>
      <c r="AA4" s="193">
        <v>-802.1613453161508</v>
      </c>
      <c r="AB4" s="193">
        <v>-834.5838405532902</v>
      </c>
      <c r="AC4" s="193">
        <v>-894.0971254420374</v>
      </c>
      <c r="AD4" s="169"/>
      <c r="AE4" s="193">
        <v>-807.38599999999997</v>
      </c>
      <c r="AF4" s="193">
        <v>-1249.9780000000001</v>
      </c>
      <c r="AG4" s="193">
        <v>-1266.625</v>
      </c>
      <c r="AH4" s="193">
        <v>-1593.0096430072379</v>
      </c>
      <c r="AI4" s="193">
        <v>-2018.4165951639025</v>
      </c>
      <c r="AJ4" s="193">
        <v>-2533.8536159521336</v>
      </c>
      <c r="AK4" s="193">
        <v>-3267.4153669014854</v>
      </c>
    </row>
    <row r="5" spans="1:37" x14ac:dyDescent="0.25">
      <c r="A5" s="23" t="s">
        <v>83</v>
      </c>
      <c r="B5" s="171">
        <v>0</v>
      </c>
      <c r="C5" s="171">
        <v>0</v>
      </c>
      <c r="D5" s="171">
        <v>0</v>
      </c>
      <c r="E5" s="171">
        <v>0</v>
      </c>
      <c r="F5" s="171">
        <v>-11.471841840000005</v>
      </c>
      <c r="G5" s="171">
        <v>-13.393056780000007</v>
      </c>
      <c r="H5" s="171">
        <v>-18.745332280000007</v>
      </c>
      <c r="I5" s="171">
        <v>-10.29516180717993</v>
      </c>
      <c r="J5" s="171">
        <v>-23.163024979525666</v>
      </c>
      <c r="K5" s="171">
        <v>-18.164737454162271</v>
      </c>
      <c r="L5" s="171">
        <v>-20.370772449121141</v>
      </c>
      <c r="M5" s="171">
        <v>-12.541839926746924</v>
      </c>
      <c r="N5" s="171">
        <v>-31</v>
      </c>
      <c r="O5" s="171">
        <v>-31.5</v>
      </c>
      <c r="P5" s="171">
        <v>-34.028910138748927</v>
      </c>
      <c r="Q5" s="171">
        <v>-36.162889319367096</v>
      </c>
      <c r="R5" s="171">
        <v>-32.397745367718002</v>
      </c>
      <c r="S5" s="171">
        <v>-37.264382768936102</v>
      </c>
      <c r="T5" s="171">
        <v>-28.051070433347803</v>
      </c>
      <c r="U5" s="171">
        <v>-29.844304119781086</v>
      </c>
      <c r="V5" s="171">
        <v>-31.931928112947713</v>
      </c>
      <c r="W5" s="194">
        <v>-35.694469809914466</v>
      </c>
      <c r="X5" s="194">
        <v>-37.153211576581128</v>
      </c>
      <c r="Y5" s="194">
        <v>-34.514301774588986</v>
      </c>
      <c r="Z5" s="194">
        <v>-40.240771794729064</v>
      </c>
      <c r="AA5" s="194">
        <v>-44.736378742983142</v>
      </c>
      <c r="AB5" s="194">
        <v>-47.845641949227556</v>
      </c>
      <c r="AC5" s="194">
        <v>-53.925734666316799</v>
      </c>
      <c r="AD5" s="169"/>
      <c r="AE5" s="194">
        <v>0</v>
      </c>
      <c r="AF5" s="194">
        <v>-53.905392707179949</v>
      </c>
      <c r="AG5" s="194">
        <v>-74.240374809556002</v>
      </c>
      <c r="AH5" s="194">
        <v>-132.69179945811601</v>
      </c>
      <c r="AI5" s="194">
        <v>-127.55750268978302</v>
      </c>
      <c r="AJ5" s="194">
        <v>-139.2939112740323</v>
      </c>
      <c r="AK5" s="194">
        <v>-186.74852715325656</v>
      </c>
    </row>
    <row r="6" spans="1:37" ht="15.75" thickBot="1" x14ac:dyDescent="0.3">
      <c r="A6" s="35" t="s">
        <v>84</v>
      </c>
      <c r="B6" s="177">
        <v>-33.265000000000001</v>
      </c>
      <c r="C6" s="177">
        <v>-35.823999999999984</v>
      </c>
      <c r="D6" s="177">
        <v>-49.442</v>
      </c>
      <c r="E6" s="177">
        <v>-60.775000000000006</v>
      </c>
      <c r="F6" s="177">
        <v>-121.17998869000002</v>
      </c>
      <c r="G6" s="177">
        <v>-126.67807654999999</v>
      </c>
      <c r="H6" s="177">
        <v>-130.59937916999999</v>
      </c>
      <c r="I6" s="177">
        <v>-152.44256395562005</v>
      </c>
      <c r="J6" s="177">
        <v>-154.00617773863826</v>
      </c>
      <c r="K6" s="177">
        <v>-168.31171278309972</v>
      </c>
      <c r="L6" s="177">
        <v>-170.88613963400024</v>
      </c>
      <c r="M6" s="177">
        <v>-201.16347271680684</v>
      </c>
      <c r="N6" s="177">
        <v>-189.00426345829024</v>
      </c>
      <c r="O6" s="177">
        <v>-184.6</v>
      </c>
      <c r="P6" s="177">
        <v>-191.029001509973</v>
      </c>
      <c r="Q6" s="177">
        <v>-216.08419215885692</v>
      </c>
      <c r="R6" s="177">
        <v>-203.35750535610703</v>
      </c>
      <c r="S6" s="177">
        <v>-207.2327951482049</v>
      </c>
      <c r="T6" s="177">
        <v>-228.60498570588015</v>
      </c>
      <c r="U6" s="177">
        <v>-240.43543630020986</v>
      </c>
      <c r="V6" s="177">
        <v>-263.00425297828542</v>
      </c>
      <c r="W6" s="195">
        <v>-280.90021144165053</v>
      </c>
      <c r="X6" s="195">
        <v>-289.48894256973347</v>
      </c>
      <c r="Y6" s="195">
        <v>-298.76314062063113</v>
      </c>
      <c r="Z6" s="195">
        <v>-317.89754402968896</v>
      </c>
      <c r="AA6" s="195">
        <v>-341.13642736062394</v>
      </c>
      <c r="AB6" s="195">
        <v>-349.53786905008587</v>
      </c>
      <c r="AC6" s="195">
        <v>-373.44552679051799</v>
      </c>
      <c r="AD6" s="169"/>
      <c r="AE6" s="195">
        <v>-179.30599999999998</v>
      </c>
      <c r="AF6" s="195">
        <v>-530.90000836562001</v>
      </c>
      <c r="AG6" s="195">
        <v>-694.36750287254506</v>
      </c>
      <c r="AH6" s="195">
        <v>-780.71745712712016</v>
      </c>
      <c r="AI6" s="195">
        <v>-879.63072251040194</v>
      </c>
      <c r="AJ6" s="195">
        <v>-1132.1565476103005</v>
      </c>
      <c r="AK6" s="195">
        <v>-1382.0173672309168</v>
      </c>
    </row>
    <row r="7" spans="1:37" s="2" customFormat="1" ht="15.75" thickBot="1" x14ac:dyDescent="0.3">
      <c r="A7" s="48" t="s">
        <v>85</v>
      </c>
      <c r="B7" s="167">
        <v>63.152999999999992</v>
      </c>
      <c r="C7" s="167">
        <v>77.815000000000026</v>
      </c>
      <c r="D7" s="167">
        <v>93.795999999999964</v>
      </c>
      <c r="E7" s="167">
        <v>117.88300000000015</v>
      </c>
      <c r="F7" s="167">
        <v>161.613</v>
      </c>
      <c r="G7" s="167">
        <v>168.291</v>
      </c>
      <c r="H7" s="167">
        <v>176.87500000000006</v>
      </c>
      <c r="I7" s="167">
        <v>227.18999999999971</v>
      </c>
      <c r="J7" s="167">
        <v>241.09200000000004</v>
      </c>
      <c r="K7" s="167">
        <v>-189.08699999999993</v>
      </c>
      <c r="L7" s="167">
        <v>-80.012000000000199</v>
      </c>
      <c r="M7" s="167">
        <v>17.625999999999998</v>
      </c>
      <c r="N7" s="167">
        <v>12.954000000000008</v>
      </c>
      <c r="O7" s="167">
        <v>-19.122000000000014</v>
      </c>
      <c r="P7" s="167">
        <v>34.274999999999977</v>
      </c>
      <c r="Q7" s="167">
        <v>85.734739017708307</v>
      </c>
      <c r="R7" s="167">
        <v>164.7238645247491</v>
      </c>
      <c r="S7" s="167">
        <v>197.33577005956346</v>
      </c>
      <c r="T7" s="167">
        <v>249.00106954874059</v>
      </c>
      <c r="U7" s="167">
        <v>300.96293034657742</v>
      </c>
      <c r="V7" s="167">
        <v>402.21421267618075</v>
      </c>
      <c r="W7" s="192">
        <v>416.71746128294717</v>
      </c>
      <c r="X7" s="192">
        <v>436.7502379194766</v>
      </c>
      <c r="Y7" s="192">
        <v>455.20723679221533</v>
      </c>
      <c r="Z7" s="192">
        <v>523.31535242704513</v>
      </c>
      <c r="AA7" s="192">
        <v>555.52179772588011</v>
      </c>
      <c r="AB7" s="192">
        <v>587.55005308238992</v>
      </c>
      <c r="AC7" s="192">
        <v>646.50152755178169</v>
      </c>
      <c r="AD7" s="166"/>
      <c r="AE7" s="192">
        <v>352.64700000000016</v>
      </c>
      <c r="AF7" s="192">
        <v>733.96899999999982</v>
      </c>
      <c r="AG7" s="192">
        <v>-10.381000000000085</v>
      </c>
      <c r="AH7" s="192">
        <v>113.84173901770828</v>
      </c>
      <c r="AI7" s="192">
        <v>912.02363447963057</v>
      </c>
      <c r="AJ7" s="192">
        <v>1710.8891486708198</v>
      </c>
      <c r="AK7" s="192">
        <v>2312.8887307870968</v>
      </c>
    </row>
    <row r="8" spans="1:37" x14ac:dyDescent="0.25">
      <c r="A8" s="38" t="s">
        <v>86</v>
      </c>
      <c r="B8" s="160">
        <v>0.28648871791614872</v>
      </c>
      <c r="C8" s="160">
        <v>0.30166582025268374</v>
      </c>
      <c r="D8" s="160">
        <v>0.3099976864857717</v>
      </c>
      <c r="E8" s="160">
        <v>0.31097622100170452</v>
      </c>
      <c r="F8" s="160">
        <v>0.36469717450123323</v>
      </c>
      <c r="G8" s="160">
        <v>0.35519567410584252</v>
      </c>
      <c r="H8" s="160">
        <v>0.36211485310676644</v>
      </c>
      <c r="I8" s="160">
        <v>0.39268454566195804</v>
      </c>
      <c r="J8" s="160">
        <v>0.40001592816398052</v>
      </c>
      <c r="K8" s="160">
        <v>-2.8071527190130467</v>
      </c>
      <c r="L8" s="160">
        <v>-0.39939500731282518</v>
      </c>
      <c r="M8" s="160">
        <v>4.5681437672024594E-2</v>
      </c>
      <c r="N8" s="160">
        <v>3.4846936030559016E-2</v>
      </c>
      <c r="O8" s="160">
        <v>-5.5710452483546488E-2</v>
      </c>
      <c r="P8" s="160">
        <v>7.6948290299913069E-2</v>
      </c>
      <c r="Q8" s="160">
        <v>0.15689592341662645</v>
      </c>
      <c r="R8" s="160">
        <v>0.26483428768191342</v>
      </c>
      <c r="S8" s="160">
        <v>0.28636862697877635</v>
      </c>
      <c r="T8" s="160">
        <v>0.32494319306017377</v>
      </c>
      <c r="U8" s="160">
        <v>0.35280241684332392</v>
      </c>
      <c r="V8" s="160">
        <v>0.40961049235349767</v>
      </c>
      <c r="W8" s="161">
        <v>0.39975390670124622</v>
      </c>
      <c r="X8" s="161">
        <v>0.40098643647109</v>
      </c>
      <c r="Y8" s="161">
        <v>0.4024197896613651</v>
      </c>
      <c r="Z8" s="161">
        <v>0.41536643173874033</v>
      </c>
      <c r="AA8" s="161">
        <v>0.40916895858423602</v>
      </c>
      <c r="AB8" s="161">
        <v>0.41314678998355098</v>
      </c>
      <c r="AC8" s="161">
        <v>0.41964305648031452</v>
      </c>
      <c r="AD8" s="158"/>
      <c r="AE8" s="161">
        <v>0.30399738628125245</v>
      </c>
      <c r="AF8" s="161">
        <v>0.36995393526137538</v>
      </c>
      <c r="AG8" s="161">
        <v>-8.2635220546327676E-3</v>
      </c>
      <c r="AH8" s="161">
        <v>6.6696925237070492E-2</v>
      </c>
      <c r="AI8" s="161">
        <v>0.31122410389191651</v>
      </c>
      <c r="AJ8" s="161">
        <v>0.40306073737375048</v>
      </c>
      <c r="AK8" s="161">
        <v>0.41447360041634979</v>
      </c>
    </row>
    <row r="9" spans="1:37" ht="9.75" customHeight="1" thickBot="1" x14ac:dyDescent="0.3">
      <c r="A9" s="25"/>
      <c r="B9" s="78"/>
      <c r="C9" s="78"/>
      <c r="D9" s="78"/>
      <c r="E9" s="78"/>
      <c r="F9" s="78"/>
      <c r="G9" s="78"/>
      <c r="H9" s="78"/>
      <c r="I9" s="78"/>
      <c r="J9" s="78"/>
      <c r="K9" s="78"/>
      <c r="L9" s="160"/>
      <c r="M9" s="160"/>
      <c r="N9" s="78"/>
      <c r="O9" s="78"/>
      <c r="P9" s="78"/>
      <c r="Q9" s="78"/>
      <c r="R9" s="78"/>
      <c r="S9" s="78"/>
      <c r="T9" s="78"/>
      <c r="U9" s="78"/>
      <c r="V9" s="78"/>
      <c r="W9" s="78"/>
      <c r="X9" s="78"/>
      <c r="Y9" s="78"/>
      <c r="Z9" s="78"/>
      <c r="AA9" s="78"/>
      <c r="AB9" s="78"/>
      <c r="AC9" s="78"/>
      <c r="AD9" s="34"/>
      <c r="AE9" s="78"/>
      <c r="AF9" s="78"/>
      <c r="AG9" s="78"/>
      <c r="AH9" s="78"/>
      <c r="AI9" s="78"/>
      <c r="AJ9" s="78"/>
      <c r="AK9" s="78"/>
    </row>
    <row r="10" spans="1:37" x14ac:dyDescent="0.25">
      <c r="A10" s="21" t="s">
        <v>160</v>
      </c>
      <c r="B10" s="170">
        <v>-45.021999999999998</v>
      </c>
      <c r="C10" s="170">
        <v>129.56100000000004</v>
      </c>
      <c r="D10" s="170">
        <v>-75.94</v>
      </c>
      <c r="E10" s="170">
        <v>131.87699999999998</v>
      </c>
      <c r="F10" s="170">
        <v>-75.542000000000002</v>
      </c>
      <c r="G10" s="170">
        <v>-82.472999999999985</v>
      </c>
      <c r="H10" s="170">
        <v>-94.750000000000014</v>
      </c>
      <c r="I10" s="170">
        <v>-389.21000000000004</v>
      </c>
      <c r="J10" s="170">
        <v>-112.761</v>
      </c>
      <c r="K10" s="170">
        <v>-73.050000000000011</v>
      </c>
      <c r="L10" s="170">
        <v>-70.352000000000018</v>
      </c>
      <c r="M10" s="170">
        <v>-111.37299999999999</v>
      </c>
      <c r="N10" s="170">
        <v>-97.703999999999994</v>
      </c>
      <c r="O10" s="170">
        <v>-89.555000000000007</v>
      </c>
      <c r="P10" s="170">
        <v>-121.40291326386463</v>
      </c>
      <c r="Q10" s="170">
        <v>-149.72963612917727</v>
      </c>
      <c r="R10" s="170">
        <v>-175.91618876170111</v>
      </c>
      <c r="S10" s="170">
        <v>-156.87330496503571</v>
      </c>
      <c r="T10" s="170">
        <v>-157.16762471458787</v>
      </c>
      <c r="U10" s="170">
        <v>-163.21984570574151</v>
      </c>
      <c r="V10" s="170">
        <v>-195.57641677599409</v>
      </c>
      <c r="W10" s="196">
        <v>-13.5395752057577</v>
      </c>
      <c r="X10" s="196">
        <v>-221.99383949010047</v>
      </c>
      <c r="Y10" s="196">
        <v>-233.81591299330512</v>
      </c>
      <c r="Z10" s="196">
        <v>-244.45105020831309</v>
      </c>
      <c r="AA10" s="196">
        <v>-245.83163143025459</v>
      </c>
      <c r="AB10" s="196">
        <v>-268.38520986360555</v>
      </c>
      <c r="AC10" s="196">
        <v>-291.46230793629411</v>
      </c>
      <c r="AD10" s="169"/>
      <c r="AE10" s="196">
        <v>140.476</v>
      </c>
      <c r="AF10" s="196">
        <v>-641.97500000000002</v>
      </c>
      <c r="AG10" s="196">
        <v>-367.536</v>
      </c>
      <c r="AH10" s="196">
        <v>-458.39154939304194</v>
      </c>
      <c r="AI10" s="196">
        <v>-653.17696414706631</v>
      </c>
      <c r="AJ10" s="196">
        <v>-664.92574446515744</v>
      </c>
      <c r="AK10" s="196">
        <v>-1050.1301994384673</v>
      </c>
    </row>
    <row r="11" spans="1:37" ht="15.75" thickBot="1" x14ac:dyDescent="0.3">
      <c r="A11" s="22" t="s">
        <v>65</v>
      </c>
      <c r="B11" s="157">
        <v>-0.20423883359493372</v>
      </c>
      <c r="C11" s="157">
        <v>0.50226981093308432</v>
      </c>
      <c r="D11" s="157">
        <v>-0.25098324354694779</v>
      </c>
      <c r="E11" s="157">
        <v>0.34789249592427851</v>
      </c>
      <c r="F11" s="157">
        <v>-0.17046867489726794</v>
      </c>
      <c r="G11" s="157">
        <v>-0.17406785170051367</v>
      </c>
      <c r="H11" s="157">
        <v>-0.19398096018016178</v>
      </c>
      <c r="I11" s="157">
        <v>-0.67272658135081165</v>
      </c>
      <c r="J11" s="157">
        <v>-0.18709121860409553</v>
      </c>
      <c r="K11" s="157">
        <v>-1.0844875963122964</v>
      </c>
      <c r="L11" s="157">
        <v>-0.35117529313692714</v>
      </c>
      <c r="M11" s="157">
        <v>-0.28864624746660589</v>
      </c>
      <c r="N11" s="157">
        <v>-0.26282885887986224</v>
      </c>
      <c r="O11" s="157">
        <v>-0.2609114931578288</v>
      </c>
      <c r="P11" s="157">
        <v>-0.27255278229272151</v>
      </c>
      <c r="Q11" s="157">
        <v>-0.27400759356683324</v>
      </c>
      <c r="R11" s="157">
        <v>-0.28282871262665388</v>
      </c>
      <c r="S11" s="157">
        <v>-0.22765053157316834</v>
      </c>
      <c r="T11" s="157">
        <v>-0.20510172873150845</v>
      </c>
      <c r="U11" s="157">
        <v>-0.19133371666559759</v>
      </c>
      <c r="V11" s="157">
        <v>-0.19917285327966219</v>
      </c>
      <c r="W11" s="159">
        <v>-1.2988412021213423E-2</v>
      </c>
      <c r="X11" s="159">
        <v>-0.20381561562442113</v>
      </c>
      <c r="Y11" s="159">
        <v>-0.20670178969319714</v>
      </c>
      <c r="Z11" s="159">
        <v>-0.19402595392798036</v>
      </c>
      <c r="AA11" s="159">
        <v>-0.18106701308778361</v>
      </c>
      <c r="AB11" s="159">
        <v>-0.18872007134115884</v>
      </c>
      <c r="AC11" s="159">
        <v>-0.18918769490671719</v>
      </c>
      <c r="AD11" s="158"/>
      <c r="AE11" s="159">
        <v>0.12109655501179706</v>
      </c>
      <c r="AF11" s="159">
        <v>-0.32358475302011597</v>
      </c>
      <c r="AG11" s="159">
        <v>-0.29256736748593426</v>
      </c>
      <c r="AH11" s="161">
        <v>-0.2685597318081806</v>
      </c>
      <c r="AI11" s="161">
        <v>-0.22289380194132832</v>
      </c>
      <c r="AJ11" s="161">
        <v>-0.15664688800623247</v>
      </c>
      <c r="AK11" s="161">
        <v>-0.18818512056958361</v>
      </c>
    </row>
    <row r="12" spans="1:37" x14ac:dyDescent="0.25">
      <c r="A12" s="23" t="s">
        <v>66</v>
      </c>
      <c r="B12" s="171">
        <v>-17.745000000000001</v>
      </c>
      <c r="C12" s="171">
        <v>-16.053000000000001</v>
      </c>
      <c r="D12" s="171">
        <v>-20.898999999999997</v>
      </c>
      <c r="E12" s="171">
        <v>-26.774999999999995</v>
      </c>
      <c r="F12" s="171">
        <v>-33.773000000000003</v>
      </c>
      <c r="G12" s="171">
        <v>-35.231999999999992</v>
      </c>
      <c r="H12" s="171">
        <v>-39.186000000000014</v>
      </c>
      <c r="I12" s="171">
        <v>-45.223999999999982</v>
      </c>
      <c r="J12" s="171">
        <v>-49.600999999999999</v>
      </c>
      <c r="K12" s="171">
        <v>-20.536000000000001</v>
      </c>
      <c r="L12" s="171">
        <v>-22.262</v>
      </c>
      <c r="M12" s="171">
        <v>-40.468999999999994</v>
      </c>
      <c r="N12" s="171">
        <v>-45.203000000000003</v>
      </c>
      <c r="O12" s="171">
        <v>-32.754999999999995</v>
      </c>
      <c r="P12" s="171">
        <v>-46.160156735297043</v>
      </c>
      <c r="Q12" s="171">
        <v>-62.005105966318951</v>
      </c>
      <c r="R12" s="171">
        <v>-76.686235111981006</v>
      </c>
      <c r="S12" s="171">
        <v>-75.503543237050991</v>
      </c>
      <c r="T12" s="171">
        <v>-66.325193894079959</v>
      </c>
      <c r="U12" s="171">
        <v>-73.830116472067985</v>
      </c>
      <c r="V12" s="171">
        <v>-81.168954068540415</v>
      </c>
      <c r="W12" s="194">
        <f>-80.6125644234779+1.50214142146702</f>
        <v>-79.11042300201089</v>
      </c>
      <c r="X12" s="194">
        <v>-86.913085261366604</v>
      </c>
      <c r="Y12" s="194">
        <v>-97.589703519244964</v>
      </c>
      <c r="Z12" s="194">
        <v>-102.23665604874698</v>
      </c>
      <c r="AA12" s="194">
        <v>-107.543386723784</v>
      </c>
      <c r="AB12" s="194">
        <v>-114.99295492819809</v>
      </c>
      <c r="AC12" s="194">
        <v>-126.19188640811987</v>
      </c>
      <c r="AD12" s="169"/>
      <c r="AE12" s="194">
        <v>-81.471999999999994</v>
      </c>
      <c r="AF12" s="194">
        <v>-153.41499999999999</v>
      </c>
      <c r="AG12" s="194">
        <v>-132.86799999999999</v>
      </c>
      <c r="AH12" s="194">
        <v>-186.123262701616</v>
      </c>
      <c r="AI12" s="194">
        <v>-292.34508871517994</v>
      </c>
      <c r="AJ12" s="194">
        <v>-344.78216585116292</v>
      </c>
      <c r="AK12" s="194">
        <v>-450.96488410884899</v>
      </c>
    </row>
    <row r="13" spans="1:37" x14ac:dyDescent="0.25">
      <c r="A13" s="25" t="s">
        <v>87</v>
      </c>
      <c r="B13" s="172">
        <v>-27.077999999999999</v>
      </c>
      <c r="C13" s="172">
        <v>-27.677000000000003</v>
      </c>
      <c r="D13" s="172">
        <v>-44.401999999999987</v>
      </c>
      <c r="E13" s="172">
        <v>-50.326000000000008</v>
      </c>
      <c r="F13" s="172">
        <v>-37.622999999999998</v>
      </c>
      <c r="G13" s="172">
        <v>-46.01</v>
      </c>
      <c r="H13" s="172">
        <v>-55.865000000000002</v>
      </c>
      <c r="I13" s="172">
        <v>-320.88400000000001</v>
      </c>
      <c r="J13" s="172">
        <v>-63.146999999999998</v>
      </c>
      <c r="K13" s="172">
        <v>-51.643000000000015</v>
      </c>
      <c r="L13" s="172">
        <v>-47.027000000000008</v>
      </c>
      <c r="M13" s="172">
        <v>-51.765999999999984</v>
      </c>
      <c r="N13" s="172">
        <v>-54.743000000000002</v>
      </c>
      <c r="O13" s="172">
        <v>-54.943000000000005</v>
      </c>
      <c r="P13" s="172">
        <v>-77.664655394491618</v>
      </c>
      <c r="Q13" s="172">
        <v>-88.465026404836294</v>
      </c>
      <c r="R13" s="172">
        <v>-88.056677271051953</v>
      </c>
      <c r="S13" s="172">
        <v>-84.250633571869045</v>
      </c>
      <c r="T13" s="172">
        <v>-85.65595371248466</v>
      </c>
      <c r="U13" s="172">
        <v>-90.030303727327521</v>
      </c>
      <c r="V13" s="172">
        <v>-98.763673113558667</v>
      </c>
      <c r="W13" s="197">
        <f>-106.804636509458-1.50214142146702</f>
        <v>-108.30677793092502</v>
      </c>
      <c r="X13" s="197">
        <v>-127.19067898578766</v>
      </c>
      <c r="Y13" s="197">
        <v>-134.10022155016568</v>
      </c>
      <c r="Z13" s="197">
        <v>-132.03645008861304</v>
      </c>
      <c r="AA13" s="197">
        <v>-136.01700224433495</v>
      </c>
      <c r="AB13" s="197">
        <v>-146.64368808775589</v>
      </c>
      <c r="AC13" s="197">
        <v>-160.61506359360729</v>
      </c>
      <c r="AD13" s="169"/>
      <c r="AE13" s="197">
        <v>-149.483</v>
      </c>
      <c r="AF13" s="197">
        <v>-460.38200000000001</v>
      </c>
      <c r="AG13" s="197">
        <v>-213.58300000000003</v>
      </c>
      <c r="AH13" s="197">
        <v>-275.81568179932793</v>
      </c>
      <c r="AI13" s="197">
        <v>-347.99356828273318</v>
      </c>
      <c r="AJ13" s="197">
        <v>-468.36135158043726</v>
      </c>
      <c r="AK13" s="197">
        <v>-575.31220401431119</v>
      </c>
    </row>
    <row r="14" spans="1:37" x14ac:dyDescent="0.25">
      <c r="A14" s="119" t="s">
        <v>83</v>
      </c>
      <c r="B14" s="179" t="s">
        <v>5</v>
      </c>
      <c r="C14" s="179" t="s">
        <v>5</v>
      </c>
      <c r="D14" s="179" t="s">
        <v>5</v>
      </c>
      <c r="E14" s="179" t="s">
        <v>5</v>
      </c>
      <c r="F14" s="179">
        <v>-0.44195275000000001</v>
      </c>
      <c r="G14" s="179">
        <v>-1.3378222000000002</v>
      </c>
      <c r="H14" s="179">
        <v>7.7653150000000171E-2</v>
      </c>
      <c r="I14" s="179">
        <v>-1.4384498317300021</v>
      </c>
      <c r="J14" s="179">
        <v>-0.48297144441999962</v>
      </c>
      <c r="K14" s="179">
        <v>-0.19032492957399949</v>
      </c>
      <c r="L14" s="179">
        <v>-0.60158785718100083</v>
      </c>
      <c r="M14" s="179">
        <v>-1.3389511349265324</v>
      </c>
      <c r="N14" s="179">
        <v>0</v>
      </c>
      <c r="O14" s="179">
        <v>-0.7</v>
      </c>
      <c r="P14" s="179">
        <v>-0.59889924930699967</v>
      </c>
      <c r="Q14" s="179">
        <v>-0.72068357519100013</v>
      </c>
      <c r="R14" s="179">
        <v>-0.75320771799500019</v>
      </c>
      <c r="S14" s="179">
        <v>-1.1721827682680002</v>
      </c>
      <c r="T14" s="179">
        <v>-1.1721827682680002</v>
      </c>
      <c r="U14" s="179">
        <v>-1.9706056129409988</v>
      </c>
      <c r="V14" s="179">
        <v>-1.3645550869763157</v>
      </c>
      <c r="W14" s="198">
        <v>-1.2234093594209789</v>
      </c>
      <c r="X14" s="198">
        <v>-1.1199929120430459</v>
      </c>
      <c r="Y14" s="198">
        <v>-1.5300477618255051</v>
      </c>
      <c r="Z14" s="198">
        <v>-1.5623881004370002</v>
      </c>
      <c r="AA14" s="198">
        <v>-1.8158852994809995</v>
      </c>
      <c r="AB14" s="198">
        <v>-1.9470281051349994</v>
      </c>
      <c r="AC14" s="198">
        <v>-2.4044006418980022</v>
      </c>
      <c r="AD14" s="169"/>
      <c r="AE14" s="198">
        <v>0</v>
      </c>
      <c r="AF14" s="198">
        <v>-3.1405716317300021</v>
      </c>
      <c r="AG14" s="198">
        <v>-2.6138353661015321</v>
      </c>
      <c r="AH14" s="198">
        <v>-2.0195828244979994</v>
      </c>
      <c r="AI14" s="198">
        <v>-5.0681788674719996</v>
      </c>
      <c r="AJ14" s="198">
        <v>-5.2380051202658455</v>
      </c>
      <c r="AK14" s="198">
        <v>-7.7297021469510012</v>
      </c>
    </row>
    <row r="15" spans="1:37" x14ac:dyDescent="0.25">
      <c r="A15" s="25" t="s">
        <v>69</v>
      </c>
      <c r="B15" s="172">
        <v>-0.19900000000000001</v>
      </c>
      <c r="C15" s="172">
        <v>173.29100000000003</v>
      </c>
      <c r="D15" s="172">
        <v>-10.63900000000001</v>
      </c>
      <c r="E15" s="172">
        <v>208.97799999999998</v>
      </c>
      <c r="F15" s="172">
        <v>-4.1459999999999999</v>
      </c>
      <c r="G15" s="172">
        <v>-1.2309999999999999</v>
      </c>
      <c r="H15" s="172">
        <v>0.30100000000000016</v>
      </c>
      <c r="I15" s="172">
        <v>-23.102000000000004</v>
      </c>
      <c r="J15" s="172">
        <v>-1.2999999999999999E-2</v>
      </c>
      <c r="K15" s="172">
        <v>-0.871</v>
      </c>
      <c r="L15" s="172">
        <v>-1.0630000000000002</v>
      </c>
      <c r="M15" s="172">
        <v>-19.138000000000002</v>
      </c>
      <c r="N15" s="172">
        <v>2.242</v>
      </c>
      <c r="O15" s="172">
        <v>-1.857</v>
      </c>
      <c r="P15" s="172">
        <v>2.4218988659239988</v>
      </c>
      <c r="Q15" s="172">
        <v>0.74049624197798414</v>
      </c>
      <c r="R15" s="172">
        <v>-11.17327637866817</v>
      </c>
      <c r="S15" s="172">
        <v>2.8808718438843073</v>
      </c>
      <c r="T15" s="172">
        <v>-5.1864771080232721</v>
      </c>
      <c r="U15" s="172">
        <v>0.64057449365399677</v>
      </c>
      <c r="V15" s="172">
        <v>-15.64378959389501</v>
      </c>
      <c r="W15" s="197">
        <v>173.87762572717847</v>
      </c>
      <c r="X15" s="197">
        <v>-7.8900752429462102</v>
      </c>
      <c r="Y15" s="197">
        <v>-2.1259879238944563</v>
      </c>
      <c r="Z15" s="197">
        <v>-10.177944070953091</v>
      </c>
      <c r="AA15" s="197">
        <v>-2.2712424621356444</v>
      </c>
      <c r="AB15" s="197">
        <v>-6.7485668476515883</v>
      </c>
      <c r="AC15" s="197">
        <v>-4.655357934566922</v>
      </c>
      <c r="AD15" s="169"/>
      <c r="AE15" s="197">
        <v>371.43099999999998</v>
      </c>
      <c r="AF15" s="197">
        <v>-28.178000000000004</v>
      </c>
      <c r="AG15" s="197">
        <v>-21.085000000000001</v>
      </c>
      <c r="AH15" s="197">
        <v>3.5473951079019828</v>
      </c>
      <c r="AI15" s="197">
        <v>-12.838307149153138</v>
      </c>
      <c r="AJ15" s="197">
        <v>148.21777296644279</v>
      </c>
      <c r="AK15" s="197">
        <v>-23.853111315307245</v>
      </c>
    </row>
    <row r="16" spans="1:37" ht="4.5" customHeight="1" x14ac:dyDescent="0.25">
      <c r="A16" s="25"/>
      <c r="B16" s="172"/>
      <c r="C16" s="172"/>
      <c r="D16" s="172"/>
      <c r="E16" s="172"/>
      <c r="F16" s="172"/>
      <c r="G16" s="172"/>
      <c r="H16" s="172"/>
      <c r="I16" s="172"/>
      <c r="J16" s="172"/>
      <c r="K16" s="172"/>
      <c r="L16" s="172"/>
      <c r="M16" s="172"/>
      <c r="N16" s="172"/>
      <c r="O16" s="172"/>
      <c r="P16" s="172"/>
      <c r="Q16" s="172"/>
      <c r="R16" s="172"/>
      <c r="S16" s="172"/>
      <c r="T16" s="172"/>
      <c r="U16" s="172"/>
      <c r="V16" s="172"/>
      <c r="W16" s="197"/>
      <c r="X16" s="197"/>
      <c r="Y16" s="197"/>
      <c r="Z16" s="197"/>
      <c r="AA16" s="197"/>
      <c r="AB16" s="197"/>
      <c r="AC16" s="197"/>
      <c r="AD16" s="169"/>
      <c r="AE16" s="197"/>
      <c r="AF16" s="197"/>
      <c r="AG16" s="197"/>
      <c r="AH16" s="197"/>
      <c r="AI16" s="197"/>
      <c r="AJ16" s="197"/>
      <c r="AK16" s="197"/>
    </row>
    <row r="17" spans="1:37" x14ac:dyDescent="0.25">
      <c r="A17" s="25" t="s">
        <v>58</v>
      </c>
      <c r="B17" s="172">
        <v>5.0999999999999996</v>
      </c>
      <c r="C17" s="172">
        <v>2.4880000000000004</v>
      </c>
      <c r="D17" s="172">
        <v>1.8980000000000006</v>
      </c>
      <c r="E17" s="172">
        <v>2.5919999999999987</v>
      </c>
      <c r="F17" s="172">
        <v>0</v>
      </c>
      <c r="G17" s="172">
        <v>0</v>
      </c>
      <c r="H17" s="172">
        <v>0</v>
      </c>
      <c r="I17" s="172">
        <v>-1.776</v>
      </c>
      <c r="J17" s="172">
        <v>-0.88200000000000001</v>
      </c>
      <c r="K17" s="172">
        <v>-3.1350000000000002</v>
      </c>
      <c r="L17" s="172">
        <v>-3.0420000000000003</v>
      </c>
      <c r="M17" s="172">
        <v>-8.7270000000000003</v>
      </c>
      <c r="N17" s="172">
        <v>-9.9870000000000001</v>
      </c>
      <c r="O17" s="172">
        <v>-2.9559999999999995</v>
      </c>
      <c r="P17" s="172">
        <v>-0.77434630449661945</v>
      </c>
      <c r="Q17" s="172">
        <v>-1.2782182756189506</v>
      </c>
      <c r="R17" s="172">
        <v>0.64645574304662989</v>
      </c>
      <c r="S17" s="172">
        <v>2.4706503274342517</v>
      </c>
      <c r="T17" s="172">
        <v>-0.1655593794975494</v>
      </c>
      <c r="U17" s="172">
        <v>3.6176326585961798</v>
      </c>
      <c r="V17" s="172">
        <v>1.7929508542557098</v>
      </c>
      <c r="W17" s="197">
        <v>1.3785442153039018</v>
      </c>
      <c r="X17" s="197">
        <v>-1.52654711009652</v>
      </c>
      <c r="Y17" s="197">
        <v>-2.7338758033355388</v>
      </c>
      <c r="Z17" s="197">
        <v>-1.0689849448690047</v>
      </c>
      <c r="AA17" s="197">
        <v>-0.54725996171430724</v>
      </c>
      <c r="AB17" s="197">
        <v>1.4452018772062931</v>
      </c>
      <c r="AC17" s="197">
        <v>1.0157922318419972</v>
      </c>
      <c r="AD17" s="169"/>
      <c r="AE17" s="197">
        <v>12.077999999999999</v>
      </c>
      <c r="AF17" s="197">
        <v>-1.776</v>
      </c>
      <c r="AG17" s="197">
        <v>-15.786000000000001</v>
      </c>
      <c r="AH17" s="197">
        <v>-14.99556458011557</v>
      </c>
      <c r="AI17" s="197">
        <v>6.5691793495795121</v>
      </c>
      <c r="AJ17" s="197">
        <v>-1.0889278438724472</v>
      </c>
      <c r="AK17" s="197">
        <v>0.84474920246497831</v>
      </c>
    </row>
    <row r="18" spans="1:37" ht="7.5" customHeight="1" thickBot="1" x14ac:dyDescent="0.3">
      <c r="A18" s="39"/>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34"/>
      <c r="AE18" s="101"/>
      <c r="AF18" s="101"/>
      <c r="AG18" s="101"/>
      <c r="AH18" s="101"/>
      <c r="AI18" s="101"/>
      <c r="AJ18" s="101"/>
      <c r="AK18" s="101"/>
    </row>
    <row r="19" spans="1:37" s="2" customFormat="1" ht="15.75" thickBot="1" x14ac:dyDescent="0.3">
      <c r="A19" s="48" t="s">
        <v>88</v>
      </c>
      <c r="B19" s="167">
        <v>23.230999999999995</v>
      </c>
      <c r="C19" s="167">
        <v>209.86400000000006</v>
      </c>
      <c r="D19" s="167">
        <v>19.753999999999966</v>
      </c>
      <c r="E19" s="167">
        <v>252.35200000000015</v>
      </c>
      <c r="F19" s="167">
        <v>86.070999999999998</v>
      </c>
      <c r="G19" s="167">
        <v>85.818000000000012</v>
      </c>
      <c r="H19" s="167">
        <v>82.125000000000043</v>
      </c>
      <c r="I19" s="167">
        <v>-163.79600000000033</v>
      </c>
      <c r="J19" s="167">
        <v>127.44900000000004</v>
      </c>
      <c r="K19" s="167">
        <v>-265.27199999999993</v>
      </c>
      <c r="L19" s="167">
        <v>-153.40599999999998</v>
      </c>
      <c r="M19" s="167">
        <v>-102.474</v>
      </c>
      <c r="N19" s="167">
        <v>-94.736999999999981</v>
      </c>
      <c r="O19" s="167">
        <v>-111.63300000000002</v>
      </c>
      <c r="P19" s="167">
        <v>-87.902259568361274</v>
      </c>
      <c r="Q19" s="167">
        <v>-65.273115387087913</v>
      </c>
      <c r="R19" s="167">
        <v>-10.545868493905374</v>
      </c>
      <c r="S19" s="167">
        <v>42.933115421961993</v>
      </c>
      <c r="T19" s="167">
        <v>91.667885454655163</v>
      </c>
      <c r="U19" s="167">
        <v>141.36071729943211</v>
      </c>
      <c r="V19" s="167">
        <v>208.43074675444237</v>
      </c>
      <c r="W19" s="192">
        <v>404.55643029249336</v>
      </c>
      <c r="X19" s="192">
        <v>213.22985131927962</v>
      </c>
      <c r="Y19" s="192">
        <v>218.65744799557467</v>
      </c>
      <c r="Z19" s="192">
        <v>277.79531727386308</v>
      </c>
      <c r="AA19" s="192">
        <v>309.14290633391124</v>
      </c>
      <c r="AB19" s="192">
        <v>320.61004509599064</v>
      </c>
      <c r="AC19" s="192">
        <v>356.05501184732958</v>
      </c>
      <c r="AD19" s="166"/>
      <c r="AE19" s="192">
        <v>505.20100000000014</v>
      </c>
      <c r="AF19" s="192">
        <v>90.217999999999805</v>
      </c>
      <c r="AG19" s="192">
        <v>-393.70300000000009</v>
      </c>
      <c r="AH19" s="192">
        <v>-359.54537495544923</v>
      </c>
      <c r="AI19" s="192">
        <v>265.41584968214374</v>
      </c>
      <c r="AJ19" s="192">
        <v>1044.8744763617899</v>
      </c>
      <c r="AK19" s="192">
        <v>1263.6032805510945</v>
      </c>
    </row>
    <row r="20" spans="1:37" ht="4.5" customHeight="1" x14ac:dyDescent="0.25">
      <c r="A20" s="25"/>
      <c r="B20" s="172"/>
      <c r="C20" s="172"/>
      <c r="D20" s="172"/>
      <c r="E20" s="172"/>
      <c r="F20" s="172"/>
      <c r="G20" s="172"/>
      <c r="H20" s="172"/>
      <c r="I20" s="172"/>
      <c r="J20" s="172"/>
      <c r="K20" s="172"/>
      <c r="L20" s="172"/>
      <c r="M20" s="172"/>
      <c r="N20" s="172"/>
      <c r="O20" s="172"/>
      <c r="P20" s="172"/>
      <c r="Q20" s="172"/>
      <c r="R20" s="172"/>
      <c r="S20" s="172"/>
      <c r="T20" s="172"/>
      <c r="U20" s="172"/>
      <c r="V20" s="172"/>
      <c r="W20" s="197"/>
      <c r="X20" s="197"/>
      <c r="Y20" s="197"/>
      <c r="Z20" s="197"/>
      <c r="AA20" s="197"/>
      <c r="AB20" s="197"/>
      <c r="AC20" s="197"/>
      <c r="AD20" s="169"/>
      <c r="AE20" s="197"/>
      <c r="AF20" s="197"/>
      <c r="AG20" s="197"/>
      <c r="AH20" s="197"/>
      <c r="AI20" s="197"/>
      <c r="AJ20" s="197"/>
      <c r="AK20" s="197"/>
    </row>
    <row r="21" spans="1:37" x14ac:dyDescent="0.25">
      <c r="A21" s="39" t="s">
        <v>79</v>
      </c>
      <c r="B21" s="176">
        <v>-21.088000000000001</v>
      </c>
      <c r="C21" s="176">
        <v>-33.036000000000001</v>
      </c>
      <c r="D21" s="176">
        <v>-39.233000000000004</v>
      </c>
      <c r="E21" s="176">
        <v>-27.665999999999997</v>
      </c>
      <c r="F21" s="176">
        <v>-84.822000000000003</v>
      </c>
      <c r="G21" s="176">
        <v>-97.284999999999997</v>
      </c>
      <c r="H21" s="176">
        <v>-100.80199999999999</v>
      </c>
      <c r="I21" s="176">
        <v>-105.88800000000003</v>
      </c>
      <c r="J21" s="176">
        <v>-106.71600000000001</v>
      </c>
      <c r="K21" s="176">
        <v>-27.120000000000005</v>
      </c>
      <c r="L21" s="176">
        <v>-49.201999999999998</v>
      </c>
      <c r="M21" s="176">
        <v>-78.312000000000012</v>
      </c>
      <c r="N21" s="176">
        <v>-70.009</v>
      </c>
      <c r="O21" s="176">
        <v>-74.506999999999991</v>
      </c>
      <c r="P21" s="176">
        <v>-70.335999999999999</v>
      </c>
      <c r="Q21" s="176">
        <v>-80.387184775000975</v>
      </c>
      <c r="R21" s="176">
        <v>-77.247121449103958</v>
      </c>
      <c r="S21" s="176">
        <v>-99.206234601338991</v>
      </c>
      <c r="T21" s="176">
        <v>-76.936626543843033</v>
      </c>
      <c r="U21" s="176">
        <v>-94.341014057504765</v>
      </c>
      <c r="V21" s="176">
        <v>-103.38885196806064</v>
      </c>
      <c r="W21" s="197">
        <v>-109.80166974609133</v>
      </c>
      <c r="X21" s="197">
        <v>-126.58457204287473</v>
      </c>
      <c r="Y21" s="197">
        <v>-133.51238278174043</v>
      </c>
      <c r="Z21" s="197">
        <v>-161.23918716025602</v>
      </c>
      <c r="AA21" s="197">
        <v>-197.73760720920987</v>
      </c>
      <c r="AB21" s="197">
        <v>-193.23635804788705</v>
      </c>
      <c r="AC21" s="197">
        <v>-215.05939555126213</v>
      </c>
      <c r="AD21" s="169"/>
      <c r="AE21" s="197">
        <v>-121.023</v>
      </c>
      <c r="AF21" s="197">
        <v>-388.79700000000003</v>
      </c>
      <c r="AG21" s="197">
        <v>-261.35000000000002</v>
      </c>
      <c r="AH21" s="197">
        <v>-295.23918477500092</v>
      </c>
      <c r="AI21" s="197">
        <v>-347.73099665179075</v>
      </c>
      <c r="AJ21" s="197">
        <v>-473.28747653876712</v>
      </c>
      <c r="AK21" s="197">
        <v>-767.27254796861507</v>
      </c>
    </row>
    <row r="22" spans="1:37" x14ac:dyDescent="0.25">
      <c r="A22" s="39" t="s">
        <v>80</v>
      </c>
      <c r="B22" s="176">
        <v>-4.6749999999999998</v>
      </c>
      <c r="C22" s="176">
        <v>-8.8210000000000015</v>
      </c>
      <c r="D22" s="176">
        <v>-5.4239999999999995</v>
      </c>
      <c r="E22" s="176">
        <v>-8.3019999999999996</v>
      </c>
      <c r="F22" s="176">
        <v>-2.2509999999999994</v>
      </c>
      <c r="G22" s="176">
        <v>-21.753</v>
      </c>
      <c r="H22" s="176">
        <v>-8.1780000000000044</v>
      </c>
      <c r="I22" s="176">
        <v>-8.5109999999999957</v>
      </c>
      <c r="J22" s="176">
        <v>-26.73</v>
      </c>
      <c r="K22" s="176">
        <v>20.222999999999999</v>
      </c>
      <c r="L22" s="176">
        <v>6.07</v>
      </c>
      <c r="M22" s="176">
        <v>51.062000000000005</v>
      </c>
      <c r="N22" s="176">
        <v>-1.5590000000000002</v>
      </c>
      <c r="O22" s="176">
        <v>10.931000000000001</v>
      </c>
      <c r="P22" s="176">
        <v>1.036</v>
      </c>
      <c r="Q22" s="176">
        <v>11.360706884290476</v>
      </c>
      <c r="R22" s="176">
        <v>-2.7230853838760005</v>
      </c>
      <c r="S22" s="176">
        <v>0.35178901592400003</v>
      </c>
      <c r="T22" s="176">
        <v>-5.7286667653539993</v>
      </c>
      <c r="U22" s="176">
        <v>4.3638213220980013</v>
      </c>
      <c r="V22" s="176">
        <v>-21.098868017402229</v>
      </c>
      <c r="W22" s="197">
        <v>-32.697208225832156</v>
      </c>
      <c r="X22" s="197">
        <v>-25.071775874919219</v>
      </c>
      <c r="Y22" s="197">
        <v>551.45762856267334</v>
      </c>
      <c r="Z22" s="197">
        <v>-22.068584406959001</v>
      </c>
      <c r="AA22" s="197">
        <v>-17.008503983471417</v>
      </c>
      <c r="AB22" s="197">
        <v>-40.74808056399057</v>
      </c>
      <c r="AC22" s="197">
        <v>24.06729769600453</v>
      </c>
      <c r="AD22" s="169"/>
      <c r="AE22" s="197">
        <v>-27.222000000000001</v>
      </c>
      <c r="AF22" s="197">
        <v>-40.692999999999998</v>
      </c>
      <c r="AG22" s="197">
        <v>50.625</v>
      </c>
      <c r="AH22" s="197">
        <v>21.768706884290474</v>
      </c>
      <c r="AI22" s="197">
        <v>-3.7361418112079985</v>
      </c>
      <c r="AJ22" s="197">
        <v>472.58977644451977</v>
      </c>
      <c r="AK22" s="197">
        <v>-55.757871258416458</v>
      </c>
    </row>
    <row r="23" spans="1:37" ht="4.5" customHeight="1" x14ac:dyDescent="0.25">
      <c r="A23" s="25"/>
      <c r="B23" s="172"/>
      <c r="C23" s="172"/>
      <c r="D23" s="172"/>
      <c r="E23" s="172"/>
      <c r="F23" s="172"/>
      <c r="G23" s="172"/>
      <c r="H23" s="172"/>
      <c r="I23" s="172"/>
      <c r="J23" s="172"/>
      <c r="K23" s="172"/>
      <c r="L23" s="172"/>
      <c r="M23" s="172"/>
      <c r="N23" s="172"/>
      <c r="O23" s="172"/>
      <c r="P23" s="172"/>
      <c r="Q23" s="172"/>
      <c r="R23" s="172"/>
      <c r="S23" s="172"/>
      <c r="T23" s="172"/>
      <c r="U23" s="172"/>
      <c r="V23" s="172"/>
      <c r="W23" s="197"/>
      <c r="X23" s="197"/>
      <c r="Y23" s="197"/>
      <c r="Z23" s="197"/>
      <c r="AA23" s="197"/>
      <c r="AB23" s="197"/>
      <c r="AC23" s="197"/>
      <c r="AD23" s="169"/>
      <c r="AE23" s="197"/>
      <c r="AF23" s="197"/>
      <c r="AG23" s="197"/>
      <c r="AH23" s="197"/>
      <c r="AI23" s="197"/>
      <c r="AJ23" s="197"/>
      <c r="AK23" s="197"/>
    </row>
    <row r="24" spans="1:37" s="31" customFormat="1" ht="15.75" thickBot="1" x14ac:dyDescent="0.3">
      <c r="A24" s="30" t="s">
        <v>81</v>
      </c>
      <c r="B24" s="180">
        <v>-2.5320000000000062</v>
      </c>
      <c r="C24" s="180">
        <v>168.00700000000006</v>
      </c>
      <c r="D24" s="180">
        <v>-24.903000000000038</v>
      </c>
      <c r="E24" s="180">
        <v>216.38400000000016</v>
      </c>
      <c r="F24" s="180">
        <v>-1.0020000000000042</v>
      </c>
      <c r="G24" s="180">
        <v>-33.219999999999985</v>
      </c>
      <c r="H24" s="180">
        <v>-26.854999999999954</v>
      </c>
      <c r="I24" s="180">
        <v>-278.19500000000039</v>
      </c>
      <c r="J24" s="180">
        <v>-5.9969999999999679</v>
      </c>
      <c r="K24" s="180">
        <v>-272.16899999999993</v>
      </c>
      <c r="L24" s="180">
        <v>-196.53799999999998</v>
      </c>
      <c r="M24" s="180">
        <v>-129.72400000000002</v>
      </c>
      <c r="N24" s="180">
        <v>-166.30499999999998</v>
      </c>
      <c r="O24" s="180">
        <v>-175.209</v>
      </c>
      <c r="P24" s="180">
        <v>-157.20225956836128</v>
      </c>
      <c r="Q24" s="180">
        <v>-134.29959327779844</v>
      </c>
      <c r="R24" s="180">
        <v>-90.516075326885328</v>
      </c>
      <c r="S24" s="180">
        <v>-55.921330163453</v>
      </c>
      <c r="T24" s="180">
        <v>9.0025921454581308</v>
      </c>
      <c r="U24" s="180">
        <v>51.38352456402535</v>
      </c>
      <c r="V24" s="180">
        <v>83.943026768979507</v>
      </c>
      <c r="W24" s="199">
        <v>262.05755232056993</v>
      </c>
      <c r="X24" s="199">
        <v>61.573503401485674</v>
      </c>
      <c r="Y24" s="199">
        <v>636.60269377650752</v>
      </c>
      <c r="Z24" s="199">
        <v>94.487545706648049</v>
      </c>
      <c r="AA24" s="199">
        <v>94.396795141229958</v>
      </c>
      <c r="AB24" s="199">
        <v>86.625606484113021</v>
      </c>
      <c r="AC24" s="199">
        <v>165.06291399207197</v>
      </c>
      <c r="AD24" s="166"/>
      <c r="AE24" s="199">
        <v>356.95600000000013</v>
      </c>
      <c r="AF24" s="199">
        <v>-339.27200000000022</v>
      </c>
      <c r="AG24" s="199">
        <v>-604.42800000000011</v>
      </c>
      <c r="AH24" s="199">
        <v>-633.01585284615965</v>
      </c>
      <c r="AI24" s="199">
        <v>-86.051288780855003</v>
      </c>
      <c r="AJ24" s="199">
        <v>1044.1767762675427</v>
      </c>
      <c r="AK24" s="199">
        <v>440.57286132406296</v>
      </c>
    </row>
    <row r="25" spans="1:37" x14ac:dyDescent="0.25">
      <c r="A25" s="24" t="s">
        <v>65</v>
      </c>
      <c r="B25" s="164">
        <v>-1.1486222883531906E-2</v>
      </c>
      <c r="C25" s="164">
        <v>0.6513136215792924</v>
      </c>
      <c r="D25" s="164">
        <v>-8.2304921175265333E-2</v>
      </c>
      <c r="E25" s="164">
        <f>E24/E3</f>
        <v>0.57082258345336301</v>
      </c>
      <c r="F25" s="164">
        <f>F24/F3</f>
        <v>-2.2611211279429085E-3</v>
      </c>
      <c r="G25" s="164">
        <v>-7.011426810581721E-2</v>
      </c>
      <c r="H25" s="164">
        <v>-5.4980038898556564E-2</v>
      </c>
      <c r="I25" s="163">
        <v>-0.4808436866958436</v>
      </c>
      <c r="J25" s="164">
        <f>J24/J3</f>
        <v>-9.9501249365361675E-3</v>
      </c>
      <c r="K25" s="163">
        <v>-4.0405736427203456</v>
      </c>
      <c r="L25" s="163">
        <v>-0.98105654085946903</v>
      </c>
      <c r="M25" s="163">
        <v>-0.33620667312865771</v>
      </c>
      <c r="N25" s="163">
        <v>-0.44736912896110176</v>
      </c>
      <c r="O25" s="163">
        <v>-0.51045772770576769</v>
      </c>
      <c r="P25" s="163">
        <v>-0.35292327075327673</v>
      </c>
      <c r="Q25" s="163">
        <v>-0.2457703720010784</v>
      </c>
      <c r="R25" s="163">
        <v>-0.14552694232933341</v>
      </c>
      <c r="S25" s="163">
        <v>-8.11516053724127E-2</v>
      </c>
      <c r="T25" s="163">
        <v>1.174826695670473E-2</v>
      </c>
      <c r="U25" s="163">
        <v>6.023410136006007E-2</v>
      </c>
      <c r="V25" s="163">
        <v>8.5486647266159024E-2</v>
      </c>
      <c r="W25" s="163">
        <v>0.25138982657024783</v>
      </c>
      <c r="X25" s="163">
        <v>5.653148542658467E-2</v>
      </c>
      <c r="Y25" s="163">
        <v>0.56277998551314246</v>
      </c>
      <c r="Z25" s="163">
        <v>7.4996757732982644E-2</v>
      </c>
      <c r="AA25" s="163">
        <v>6.9527853847933974E-2</v>
      </c>
      <c r="AB25" s="163">
        <v>6.091241258771702E-2</v>
      </c>
      <c r="AC25" s="163">
        <v>0.10714206043949735</v>
      </c>
      <c r="AD25" s="158"/>
      <c r="AE25" s="163">
        <v>0.30771193578113731</v>
      </c>
      <c r="AF25" s="163">
        <v>-0.1710086005321716</v>
      </c>
      <c r="AG25" s="163">
        <v>-0.48113901439529277</v>
      </c>
      <c r="AH25" s="163">
        <v>-0.37086758666426645</v>
      </c>
      <c r="AI25" s="163">
        <v>-2.9364628532731592E-2</v>
      </c>
      <c r="AJ25" s="163">
        <v>0.24599294566682497</v>
      </c>
      <c r="AK25" s="163">
        <v>7.8951407237206422E-2</v>
      </c>
    </row>
    <row r="26" spans="1:37" ht="4.5" customHeight="1" x14ac:dyDescent="0.25">
      <c r="A26" s="25"/>
      <c r="B26" s="78"/>
      <c r="C26" s="78"/>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34"/>
      <c r="AE26" s="78"/>
      <c r="AF26" s="78"/>
      <c r="AG26" s="78"/>
      <c r="AH26" s="78"/>
      <c r="AI26" s="78"/>
      <c r="AJ26" s="78"/>
      <c r="AK26" s="78"/>
    </row>
    <row r="27" spans="1:37" ht="15.75" thickBot="1" x14ac:dyDescent="0.3">
      <c r="A27" s="39" t="s">
        <v>77</v>
      </c>
      <c r="B27" s="176">
        <v>34.15</v>
      </c>
      <c r="C27" s="176">
        <v>38</v>
      </c>
      <c r="D27" s="176">
        <v>50</v>
      </c>
      <c r="E27" s="176">
        <v>62.1</v>
      </c>
      <c r="F27" s="176">
        <v>114.83503187000002</v>
      </c>
      <c r="G27" s="176">
        <v>128.43339184999996</v>
      </c>
      <c r="H27" s="176">
        <v>135.87439451</v>
      </c>
      <c r="I27" s="176">
        <v>164.69580507181104</v>
      </c>
      <c r="J27" s="176">
        <v>156.87065337443786</v>
      </c>
      <c r="K27" s="176">
        <v>171.27354528716612</v>
      </c>
      <c r="L27" s="176">
        <v>174.95352969186141</v>
      </c>
      <c r="M27" s="176">
        <v>204.21412128640563</v>
      </c>
      <c r="N27" s="176">
        <v>190.74624059050123</v>
      </c>
      <c r="O27" s="176">
        <v>186.55</v>
      </c>
      <c r="P27" s="176">
        <v>193.87318941492501</v>
      </c>
      <c r="Q27" s="176">
        <v>219.94000188809193</v>
      </c>
      <c r="R27" s="176">
        <v>210.13475195295902</v>
      </c>
      <c r="S27" s="176">
        <v>212.02087572871088</v>
      </c>
      <c r="T27" s="176">
        <v>233.31708280455817</v>
      </c>
      <c r="U27" s="176">
        <v>246.78157997754084</v>
      </c>
      <c r="V27" s="176">
        <v>268.84395806023542</v>
      </c>
      <c r="W27" s="195">
        <v>287.28185818795453</v>
      </c>
      <c r="X27" s="195">
        <v>295.70290580707422</v>
      </c>
      <c r="Y27" s="195">
        <v>305.55801381843469</v>
      </c>
      <c r="Z27" s="195">
        <v>325.75428003375293</v>
      </c>
      <c r="AA27" s="195">
        <v>349.14354365786699</v>
      </c>
      <c r="AB27" s="195">
        <v>355.23197379784995</v>
      </c>
      <c r="AC27" s="195">
        <v>382.13954182201201</v>
      </c>
      <c r="AD27" s="169"/>
      <c r="AE27" s="195">
        <v>184.25</v>
      </c>
      <c r="AF27" s="195">
        <v>543.83862330181103</v>
      </c>
      <c r="AG27" s="195">
        <v>707.31184963987107</v>
      </c>
      <c r="AH27" s="195">
        <v>791.10943189351826</v>
      </c>
      <c r="AI27" s="195">
        <v>902.25429046376894</v>
      </c>
      <c r="AJ27" s="195">
        <v>1157.3867358736989</v>
      </c>
      <c r="AK27" s="195">
        <v>1412.2693393114819</v>
      </c>
    </row>
    <row r="28" spans="1:37" s="2" customFormat="1" ht="15.75" thickBot="1" x14ac:dyDescent="0.3">
      <c r="A28" s="48" t="s">
        <v>70</v>
      </c>
      <c r="B28" s="167">
        <v>57.380999999999993</v>
      </c>
      <c r="C28" s="167">
        <v>247.86400000000006</v>
      </c>
      <c r="D28" s="167">
        <v>69.753999999999962</v>
      </c>
      <c r="E28" s="167">
        <v>314.45200000000017</v>
      </c>
      <c r="F28" s="167">
        <v>200.90603187000002</v>
      </c>
      <c r="G28" s="167">
        <v>214.25139184999998</v>
      </c>
      <c r="H28" s="167">
        <v>217.99939451000006</v>
      </c>
      <c r="I28" s="167">
        <v>0.89980507181070379</v>
      </c>
      <c r="J28" s="167">
        <v>284.31965337443791</v>
      </c>
      <c r="K28" s="167">
        <v>-93.998454712833819</v>
      </c>
      <c r="L28" s="167">
        <v>21.5475296918612</v>
      </c>
      <c r="M28" s="167">
        <v>101.74012128640601</v>
      </c>
      <c r="N28" s="167">
        <v>96.00924059050125</v>
      </c>
      <c r="O28" s="167">
        <v>74.916999999999987</v>
      </c>
      <c r="P28" s="167">
        <v>105.97092984656373</v>
      </c>
      <c r="Q28" s="167">
        <v>154.666886501004</v>
      </c>
      <c r="R28" s="167">
        <v>199.58888345905365</v>
      </c>
      <c r="S28" s="167">
        <v>254.95399115067286</v>
      </c>
      <c r="T28" s="167">
        <v>324.98496825921336</v>
      </c>
      <c r="U28" s="167">
        <v>388.14229727697295</v>
      </c>
      <c r="V28" s="167">
        <v>477.27470481467776</v>
      </c>
      <c r="W28" s="192">
        <v>691.83828848044789</v>
      </c>
      <c r="X28" s="192">
        <v>508.93275712635386</v>
      </c>
      <c r="Y28" s="192">
        <v>524.21546181400936</v>
      </c>
      <c r="Z28" s="192">
        <v>603.54959730761607</v>
      </c>
      <c r="AA28" s="192">
        <v>658.28644999177823</v>
      </c>
      <c r="AB28" s="192">
        <v>675.84201889384053</v>
      </c>
      <c r="AC28" s="192">
        <v>738.19455366934153</v>
      </c>
      <c r="AD28" s="166"/>
      <c r="AE28" s="192">
        <v>689.45100000000014</v>
      </c>
      <c r="AF28" s="192">
        <v>634.05662330181087</v>
      </c>
      <c r="AG28" s="192">
        <v>313.60884963987098</v>
      </c>
      <c r="AH28" s="192">
        <v>431.56405693806903</v>
      </c>
      <c r="AI28" s="192">
        <v>1167.6701401459127</v>
      </c>
      <c r="AJ28" s="192">
        <v>2202.2612122354885</v>
      </c>
      <c r="AK28" s="192">
        <v>2675.8726198625764</v>
      </c>
    </row>
    <row r="29" spans="1:37" x14ac:dyDescent="0.25">
      <c r="A29" s="38" t="s">
        <v>71</v>
      </c>
      <c r="B29" s="160">
        <v>0.26030448470771828</v>
      </c>
      <c r="C29" s="160">
        <v>0.96089567398459408</v>
      </c>
      <c r="D29" s="160">
        <v>0.23053838781108488</v>
      </c>
      <c r="E29" s="160">
        <v>0.82952668872040847</v>
      </c>
      <c r="F29" s="160">
        <v>0.45336614111020601</v>
      </c>
      <c r="G29" s="160">
        <v>0.45219986544898871</v>
      </c>
      <c r="H29" s="160">
        <v>0.44630851573344266</v>
      </c>
      <c r="I29" s="160">
        <v>1.5552601162388846E-3</v>
      </c>
      <c r="J29" s="160">
        <v>0.47173854810544097</v>
      </c>
      <c r="K29" s="160">
        <v>-1.3954847119588143</v>
      </c>
      <c r="L29" s="160">
        <v>0.10755856345115984</v>
      </c>
      <c r="M29" s="160">
        <v>0.26368064276008052</v>
      </c>
      <c r="N29" s="160">
        <v>0.25826986762388027</v>
      </c>
      <c r="O29" s="160">
        <v>0.21826482421869303</v>
      </c>
      <c r="P29" s="160">
        <v>0.23790756741605001</v>
      </c>
      <c r="Q29" s="160">
        <v>0.28304283954882475</v>
      </c>
      <c r="R29" s="160">
        <v>0.3208884148791033</v>
      </c>
      <c r="S29" s="160">
        <v>0.36998271710465785</v>
      </c>
      <c r="T29" s="160">
        <v>0.42410120355742914</v>
      </c>
      <c r="U29" s="160">
        <v>0.45499803049081128</v>
      </c>
      <c r="V29" s="160">
        <v>0.48605126488755673</v>
      </c>
      <c r="W29" s="161">
        <v>0.66367523399212158</v>
      </c>
      <c r="X29" s="161">
        <v>0.46725820609885643</v>
      </c>
      <c r="Y29" s="161">
        <v>0.46342557593547606</v>
      </c>
      <c r="Z29" s="161">
        <v>0.47905004400949075</v>
      </c>
      <c r="AA29" s="161">
        <v>0.48486014823519036</v>
      </c>
      <c r="AB29" s="161">
        <v>0.47523093424491336</v>
      </c>
      <c r="AC29" s="161">
        <v>0.47916084584055729</v>
      </c>
      <c r="AD29" s="158"/>
      <c r="AE29" s="161">
        <v>0.59433740247044697</v>
      </c>
      <c r="AF29" s="161">
        <v>0.31959352911232553</v>
      </c>
      <c r="AG29" s="161">
        <v>0.24964007759628781</v>
      </c>
      <c r="AH29" s="161">
        <v>0.25284219908242811</v>
      </c>
      <c r="AI29" s="161">
        <v>0.39846236355004977</v>
      </c>
      <c r="AJ29" s="161">
        <v>0.51882088841515661</v>
      </c>
      <c r="AK29" s="161">
        <v>0.47952093165871545</v>
      </c>
    </row>
    <row r="30" spans="1:37" x14ac:dyDescent="0.25">
      <c r="B30" s="206"/>
      <c r="C30" s="206"/>
      <c r="D30" s="206"/>
      <c r="E30" s="206"/>
      <c r="F30" s="206"/>
      <c r="G30" s="206"/>
      <c r="H30" s="206"/>
      <c r="I30" s="206"/>
      <c r="J30" s="206"/>
      <c r="K30" s="206"/>
      <c r="L30" s="206"/>
      <c r="M30" s="206"/>
      <c r="N30" s="206"/>
      <c r="O30" s="206"/>
      <c r="P30" s="206"/>
      <c r="Q30" s="206"/>
      <c r="R30" s="206"/>
      <c r="S30" s="206"/>
      <c r="T30" s="206"/>
      <c r="U30" s="206"/>
      <c r="V30" s="206"/>
      <c r="W30" s="206"/>
      <c r="X30" s="206"/>
      <c r="Y30" s="206"/>
      <c r="Z30" s="206"/>
      <c r="AA30" s="206"/>
      <c r="AB30" s="206"/>
      <c r="AC30" s="206"/>
      <c r="AD30" s="37"/>
      <c r="AE30" s="206"/>
      <c r="AF30" s="206"/>
      <c r="AG30" s="206"/>
      <c r="AH30" s="206"/>
      <c r="AI30" s="206"/>
      <c r="AJ30" s="206"/>
      <c r="AK30" s="206"/>
    </row>
    <row r="31" spans="1:37" ht="15.75" thickBot="1" x14ac:dyDescent="0.3">
      <c r="A31" s="201" t="s">
        <v>142</v>
      </c>
      <c r="B31" s="206"/>
      <c r="C31" s="206"/>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37"/>
      <c r="AE31" s="206"/>
      <c r="AF31" s="206"/>
      <c r="AG31" s="206"/>
      <c r="AH31" s="206"/>
      <c r="AI31" s="206"/>
      <c r="AJ31" s="206"/>
      <c r="AK31" s="206"/>
    </row>
    <row r="32" spans="1:37" ht="15.75" thickTop="1" x14ac:dyDescent="0.25">
      <c r="A32" s="51" t="s">
        <v>145</v>
      </c>
      <c r="B32" s="206"/>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37"/>
      <c r="AE32" s="206"/>
      <c r="AF32" s="206"/>
      <c r="AG32" s="206"/>
      <c r="AH32" s="206"/>
      <c r="AI32" s="206"/>
      <c r="AJ32" s="206"/>
      <c r="AK32" s="206"/>
    </row>
    <row r="33" spans="2:37" x14ac:dyDescent="0.25">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row>
    <row r="34" spans="2:37" x14ac:dyDescent="0.25">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row>
    <row r="35" spans="2:37" x14ac:dyDescent="0.25">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row>
    <row r="36" spans="2:37" x14ac:dyDescent="0.25">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row>
    <row r="37" spans="2:37" x14ac:dyDescent="0.25">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row>
    <row r="38" spans="2:37" x14ac:dyDescent="0.25">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row>
    <row r="39" spans="2:37" x14ac:dyDescent="0.25">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row>
    <row r="40" spans="2:37" x14ac:dyDescent="0.25">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row>
    <row r="41" spans="2:37" x14ac:dyDescent="0.25">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row>
    <row r="42" spans="2:37" x14ac:dyDescent="0.25">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row>
    <row r="43" spans="2:37" x14ac:dyDescent="0.25">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row>
    <row r="44" spans="2:37" x14ac:dyDescent="0.25">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row>
    <row r="45" spans="2:37" x14ac:dyDescent="0.25">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row>
    <row r="46" spans="2:37" x14ac:dyDescent="0.25">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row>
    <row r="47" spans="2:37" x14ac:dyDescent="0.25">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row>
    <row r="48" spans="2:37" x14ac:dyDescent="0.25">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row>
    <row r="49" spans="2:37" x14ac:dyDescent="0.25">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row>
    <row r="50" spans="2:37" x14ac:dyDescent="0.25">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row>
    <row r="51" spans="2:37" x14ac:dyDescent="0.25">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row>
    <row r="52" spans="2:37" x14ac:dyDescent="0.25">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row>
    <row r="53" spans="2:37" x14ac:dyDescent="0.25">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row>
    <row r="54" spans="2:37" x14ac:dyDescent="0.25">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row>
    <row r="55" spans="2:37" x14ac:dyDescent="0.25">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row>
    <row r="56" spans="2:37" x14ac:dyDescent="0.25">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row>
    <row r="57" spans="2:37" x14ac:dyDescent="0.25">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row>
    <row r="58" spans="2:37" x14ac:dyDescent="0.25">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row>
    <row r="59" spans="2:37" x14ac:dyDescent="0.25">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row>
    <row r="60" spans="2:37" x14ac:dyDescent="0.25">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row>
    <row r="61" spans="2:37" x14ac:dyDescent="0.25">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row>
    <row r="62" spans="2:37" x14ac:dyDescent="0.25">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row>
    <row r="63" spans="2:37" x14ac:dyDescent="0.25">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row>
    <row r="64" spans="2:37" x14ac:dyDescent="0.25">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row>
    <row r="65" spans="2:37" x14ac:dyDescent="0.25">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row>
    <row r="66" spans="2:37" x14ac:dyDescent="0.25">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row>
    <row r="67" spans="2:37" x14ac:dyDescent="0.25">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row>
    <row r="68" spans="2:37" x14ac:dyDescent="0.25">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row>
    <row r="69" spans="2:37" x14ac:dyDescent="0.25">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row>
    <row r="70" spans="2:37" x14ac:dyDescent="0.25">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row>
    <row r="71" spans="2:37" x14ac:dyDescent="0.25">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row>
    <row r="72" spans="2:37" x14ac:dyDescent="0.25">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row>
    <row r="73" spans="2:37" x14ac:dyDescent="0.25">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row>
    <row r="74" spans="2:37" x14ac:dyDescent="0.25">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row>
    <row r="75" spans="2:37" x14ac:dyDescent="0.25">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row>
    <row r="76" spans="2:37" x14ac:dyDescent="0.25">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row>
    <row r="77" spans="2:37" x14ac:dyDescent="0.25">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row>
    <row r="78" spans="2:37" x14ac:dyDescent="0.25">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row>
    <row r="79" spans="2:37" x14ac:dyDescent="0.25">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row>
    <row r="80" spans="2:37" x14ac:dyDescent="0.25">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row>
    <row r="81" spans="2:37" x14ac:dyDescent="0.25">
      <c r="B81" s="37"/>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row>
    <row r="82" spans="2:37" x14ac:dyDescent="0.25">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row>
    <row r="83" spans="2:37" x14ac:dyDescent="0.25">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row>
    <row r="84" spans="2:37" x14ac:dyDescent="0.25">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row>
    <row r="85" spans="2:37" x14ac:dyDescent="0.25">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row>
    <row r="86" spans="2:37" x14ac:dyDescent="0.25">
      <c r="B86" s="37"/>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row>
    <row r="87" spans="2:37" x14ac:dyDescent="0.25">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row>
    <row r="88" spans="2:37" x14ac:dyDescent="0.25">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row>
    <row r="89" spans="2:37" x14ac:dyDescent="0.25">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row>
    <row r="90" spans="2:37" x14ac:dyDescent="0.25">
      <c r="B90" s="37"/>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row>
    <row r="91" spans="2:37" x14ac:dyDescent="0.25">
      <c r="B91" s="37"/>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row>
    <row r="92" spans="2:37" x14ac:dyDescent="0.25">
      <c r="B92" s="37"/>
      <c r="C92" s="37"/>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row>
    <row r="93" spans="2:37" x14ac:dyDescent="0.25">
      <c r="B93" s="37"/>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row>
    <row r="94" spans="2:37" x14ac:dyDescent="0.25">
      <c r="B94" s="37"/>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row>
    <row r="95" spans="2:37" x14ac:dyDescent="0.25">
      <c r="B95" s="37"/>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row>
    <row r="96" spans="2:37" x14ac:dyDescent="0.25">
      <c r="B96" s="37"/>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row>
    <row r="97" spans="2:37" x14ac:dyDescent="0.25">
      <c r="B97" s="37"/>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row>
    <row r="98" spans="2:37" x14ac:dyDescent="0.25">
      <c r="B98" s="37"/>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row>
    <row r="99" spans="2:37" x14ac:dyDescent="0.25">
      <c r="B99" s="37"/>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row>
    <row r="100" spans="2:37" x14ac:dyDescent="0.25">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row>
    <row r="101" spans="2:37" x14ac:dyDescent="0.25">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row>
    <row r="102" spans="2:37" x14ac:dyDescent="0.25">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row>
    <row r="103" spans="2:37" x14ac:dyDescent="0.25">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row>
    <row r="104" spans="2:37" x14ac:dyDescent="0.25">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row>
    <row r="105" spans="2:37" x14ac:dyDescent="0.25">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row>
    <row r="106" spans="2:37" x14ac:dyDescent="0.25">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row>
    <row r="107" spans="2:37" x14ac:dyDescent="0.25">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row>
    <row r="108" spans="2:37" x14ac:dyDescent="0.25">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row>
    <row r="109" spans="2:37" x14ac:dyDescent="0.25">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row>
    <row r="110" spans="2:37" x14ac:dyDescent="0.25">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row>
    <row r="111" spans="2:37" x14ac:dyDescent="0.25">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row>
    <row r="112" spans="2:37" x14ac:dyDescent="0.25">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row>
    <row r="113" spans="2:37" x14ac:dyDescent="0.25">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row>
    <row r="114" spans="2:37" x14ac:dyDescent="0.25">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row>
    <row r="115" spans="2:37" x14ac:dyDescent="0.25">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row>
    <row r="116" spans="2:37" x14ac:dyDescent="0.25">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row>
    <row r="117" spans="2:37" x14ac:dyDescent="0.25">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row>
    <row r="118" spans="2:37" x14ac:dyDescent="0.25">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row>
    <row r="119" spans="2:37" x14ac:dyDescent="0.25">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row>
    <row r="120" spans="2:37" x14ac:dyDescent="0.25">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row>
    <row r="121" spans="2:37" x14ac:dyDescent="0.25">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row>
    <row r="122" spans="2:37" x14ac:dyDescent="0.25">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row>
    <row r="123" spans="2:37" x14ac:dyDescent="0.25">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row>
    <row r="124" spans="2:37" x14ac:dyDescent="0.25">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row>
    <row r="125" spans="2:37" x14ac:dyDescent="0.25">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row>
    <row r="126" spans="2:37" x14ac:dyDescent="0.25">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row>
    <row r="127" spans="2:37" x14ac:dyDescent="0.25">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row>
    <row r="128" spans="2:37" x14ac:dyDescent="0.25">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row>
    <row r="129" spans="2:37" x14ac:dyDescent="0.25">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row>
    <row r="130" spans="2:37" x14ac:dyDescent="0.25">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row>
    <row r="131" spans="2:37" x14ac:dyDescent="0.25">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row>
    <row r="132" spans="2:37" x14ac:dyDescent="0.25">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row>
    <row r="133" spans="2:37" x14ac:dyDescent="0.25">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row>
    <row r="134" spans="2:37" x14ac:dyDescent="0.25">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row>
    <row r="135" spans="2:37" x14ac:dyDescent="0.25">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row>
    <row r="136" spans="2:37" x14ac:dyDescent="0.25">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row>
    <row r="137" spans="2:37" x14ac:dyDescent="0.25">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row>
    <row r="138" spans="2:37" x14ac:dyDescent="0.25">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c r="AF138" s="37"/>
      <c r="AG138" s="37"/>
      <c r="AH138" s="37"/>
      <c r="AI138" s="37"/>
      <c r="AJ138" s="37"/>
      <c r="AK138" s="37"/>
    </row>
    <row r="139" spans="2:37" x14ac:dyDescent="0.25">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c r="AJ139" s="37"/>
      <c r="AK139" s="37"/>
    </row>
    <row r="140" spans="2:37" x14ac:dyDescent="0.25">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7"/>
      <c r="AF140" s="37"/>
      <c r="AG140" s="37"/>
      <c r="AH140" s="37"/>
      <c r="AI140" s="37"/>
      <c r="AJ140" s="37"/>
      <c r="AK140" s="37"/>
    </row>
    <row r="141" spans="2:37" x14ac:dyDescent="0.25">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37"/>
      <c r="AK141" s="37"/>
    </row>
    <row r="142" spans="2:37" x14ac:dyDescent="0.25">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37"/>
      <c r="AK142" s="37"/>
    </row>
    <row r="143" spans="2:37" x14ac:dyDescent="0.25">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c r="AJ143" s="37"/>
      <c r="AK143" s="37"/>
    </row>
    <row r="144" spans="2:37" x14ac:dyDescent="0.25">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row>
    <row r="145" spans="2:37" x14ac:dyDescent="0.25">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c r="AK145" s="37"/>
    </row>
    <row r="146" spans="2:37" x14ac:dyDescent="0.25">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row>
    <row r="147" spans="2:37" x14ac:dyDescent="0.25">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c r="AK147" s="37"/>
    </row>
    <row r="148" spans="2:37" x14ac:dyDescent="0.25">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K148" s="37"/>
    </row>
    <row r="149" spans="2:37" x14ac:dyDescent="0.25">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37"/>
      <c r="AF149" s="37"/>
      <c r="AG149" s="37"/>
      <c r="AH149" s="37"/>
      <c r="AI149" s="37"/>
      <c r="AJ149" s="37"/>
      <c r="AK149" s="37"/>
    </row>
    <row r="150" spans="2:37" x14ac:dyDescent="0.25">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c r="AK150" s="37"/>
    </row>
    <row r="151" spans="2:37" x14ac:dyDescent="0.25">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row>
    <row r="152" spans="2:37" x14ac:dyDescent="0.25">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row>
    <row r="153" spans="2:37" x14ac:dyDescent="0.25">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c r="AE153" s="37"/>
      <c r="AF153" s="37"/>
      <c r="AG153" s="37"/>
      <c r="AH153" s="37"/>
      <c r="AI153" s="37"/>
      <c r="AJ153" s="37"/>
      <c r="AK153" s="37"/>
    </row>
    <row r="154" spans="2:37" x14ac:dyDescent="0.25">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c r="AE154" s="37"/>
      <c r="AF154" s="37"/>
      <c r="AG154" s="37"/>
      <c r="AH154" s="37"/>
      <c r="AI154" s="37"/>
      <c r="AJ154" s="37"/>
      <c r="AK154" s="37"/>
    </row>
    <row r="155" spans="2:37" x14ac:dyDescent="0.25">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c r="AA155" s="37"/>
      <c r="AB155" s="37"/>
      <c r="AC155" s="37"/>
      <c r="AD155" s="37"/>
      <c r="AE155" s="37"/>
      <c r="AF155" s="37"/>
      <c r="AG155" s="37"/>
      <c r="AH155" s="37"/>
      <c r="AI155" s="37"/>
      <c r="AJ155" s="37"/>
      <c r="AK155" s="37"/>
    </row>
    <row r="156" spans="2:37" x14ac:dyDescent="0.25">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c r="AA156" s="37"/>
      <c r="AB156" s="37"/>
      <c r="AC156" s="37"/>
      <c r="AD156" s="37"/>
      <c r="AE156" s="37"/>
      <c r="AF156" s="37"/>
      <c r="AG156" s="37"/>
      <c r="AH156" s="37"/>
      <c r="AI156" s="37"/>
      <c r="AJ156" s="37"/>
      <c r="AK156" s="37"/>
    </row>
    <row r="157" spans="2:37" x14ac:dyDescent="0.25">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c r="AA157" s="37"/>
      <c r="AB157" s="37"/>
      <c r="AC157" s="37"/>
      <c r="AD157" s="37"/>
      <c r="AE157" s="37"/>
      <c r="AF157" s="37"/>
      <c r="AG157" s="37"/>
      <c r="AH157" s="37"/>
      <c r="AI157" s="37"/>
      <c r="AJ157" s="37"/>
      <c r="AK157" s="37"/>
    </row>
    <row r="158" spans="2:37" x14ac:dyDescent="0.25">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c r="AA158" s="37"/>
      <c r="AB158" s="37"/>
      <c r="AC158" s="37"/>
      <c r="AD158" s="37"/>
      <c r="AE158" s="37"/>
      <c r="AF158" s="37"/>
      <c r="AG158" s="37"/>
      <c r="AH158" s="37"/>
      <c r="AI158" s="37"/>
      <c r="AJ158" s="37"/>
      <c r="AK158" s="37"/>
    </row>
    <row r="159" spans="2:37" x14ac:dyDescent="0.25">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c r="AA159" s="37"/>
      <c r="AB159" s="37"/>
      <c r="AC159" s="37"/>
      <c r="AD159" s="37"/>
      <c r="AE159" s="37"/>
      <c r="AF159" s="37"/>
      <c r="AG159" s="37"/>
      <c r="AH159" s="37"/>
      <c r="AI159" s="37"/>
      <c r="AJ159" s="37"/>
      <c r="AK159" s="37"/>
    </row>
    <row r="160" spans="2:37" x14ac:dyDescent="0.25">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c r="AF160" s="37"/>
      <c r="AG160" s="37"/>
      <c r="AH160" s="37"/>
      <c r="AI160" s="37"/>
      <c r="AJ160" s="37"/>
      <c r="AK160" s="37"/>
    </row>
    <row r="161" spans="2:37" x14ac:dyDescent="0.25">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c r="AA161" s="37"/>
      <c r="AB161" s="37"/>
      <c r="AC161" s="37"/>
      <c r="AD161" s="37"/>
      <c r="AE161" s="37"/>
      <c r="AF161" s="37"/>
      <c r="AG161" s="37"/>
      <c r="AH161" s="37"/>
      <c r="AI161" s="37"/>
      <c r="AJ161" s="37"/>
      <c r="AK161" s="37"/>
    </row>
    <row r="162" spans="2:37" x14ac:dyDescent="0.25">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c r="AA162" s="37"/>
      <c r="AB162" s="37"/>
      <c r="AC162" s="37"/>
      <c r="AD162" s="37"/>
      <c r="AE162" s="37"/>
      <c r="AF162" s="37"/>
      <c r="AG162" s="37"/>
      <c r="AH162" s="37"/>
      <c r="AI162" s="37"/>
      <c r="AJ162" s="37"/>
      <c r="AK162" s="37"/>
    </row>
    <row r="163" spans="2:37" x14ac:dyDescent="0.25">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c r="AA163" s="37"/>
      <c r="AB163" s="37"/>
      <c r="AC163" s="37"/>
      <c r="AD163" s="37"/>
      <c r="AE163" s="37"/>
      <c r="AF163" s="37"/>
      <c r="AG163" s="37"/>
      <c r="AH163" s="37"/>
      <c r="AI163" s="37"/>
      <c r="AJ163" s="37"/>
      <c r="AK163" s="37"/>
    </row>
    <row r="164" spans="2:37" x14ac:dyDescent="0.25">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c r="AE164" s="37"/>
      <c r="AF164" s="37"/>
      <c r="AG164" s="37"/>
      <c r="AH164" s="37"/>
      <c r="AI164" s="37"/>
      <c r="AJ164" s="37"/>
      <c r="AK164" s="37"/>
    </row>
    <row r="165" spans="2:37" x14ac:dyDescent="0.25">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c r="AA165" s="37"/>
      <c r="AB165" s="37"/>
      <c r="AC165" s="37"/>
      <c r="AD165" s="37"/>
      <c r="AE165" s="37"/>
      <c r="AF165" s="37"/>
      <c r="AG165" s="37"/>
      <c r="AH165" s="37"/>
      <c r="AI165" s="37"/>
      <c r="AJ165" s="37"/>
      <c r="AK165" s="37"/>
    </row>
    <row r="166" spans="2:37" x14ac:dyDescent="0.25">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c r="AA166" s="37"/>
      <c r="AB166" s="37"/>
      <c r="AC166" s="37"/>
      <c r="AD166" s="37"/>
      <c r="AE166" s="37"/>
      <c r="AF166" s="37"/>
      <c r="AG166" s="37"/>
      <c r="AH166" s="37"/>
      <c r="AI166" s="37"/>
      <c r="AJ166" s="37"/>
      <c r="AK166" s="37"/>
    </row>
    <row r="167" spans="2:37" x14ac:dyDescent="0.25">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c r="AA167" s="37"/>
      <c r="AB167" s="37"/>
      <c r="AC167" s="37"/>
      <c r="AD167" s="37"/>
      <c r="AE167" s="37"/>
      <c r="AF167" s="37"/>
      <c r="AG167" s="37"/>
      <c r="AH167" s="37"/>
      <c r="AI167" s="37"/>
      <c r="AJ167" s="37"/>
      <c r="AK167" s="37"/>
    </row>
    <row r="168" spans="2:37" x14ac:dyDescent="0.25">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c r="AE168" s="37"/>
      <c r="AF168" s="37"/>
      <c r="AG168" s="37"/>
      <c r="AH168" s="37"/>
      <c r="AI168" s="37"/>
      <c r="AJ168" s="37"/>
      <c r="AK168" s="37"/>
    </row>
    <row r="169" spans="2:37" x14ac:dyDescent="0.25">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c r="AA169" s="37"/>
      <c r="AB169" s="37"/>
      <c r="AC169" s="37"/>
      <c r="AD169" s="37"/>
      <c r="AE169" s="37"/>
      <c r="AF169" s="37"/>
      <c r="AG169" s="37"/>
      <c r="AH169" s="37"/>
      <c r="AI169" s="37"/>
      <c r="AJ169" s="37"/>
      <c r="AK169" s="37"/>
    </row>
    <row r="170" spans="2:37" x14ac:dyDescent="0.25">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c r="AE170" s="37"/>
      <c r="AF170" s="37"/>
      <c r="AG170" s="37"/>
      <c r="AH170" s="37"/>
      <c r="AI170" s="37"/>
      <c r="AJ170" s="37"/>
      <c r="AK170" s="37"/>
    </row>
    <row r="171" spans="2:37" x14ac:dyDescent="0.25">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c r="AA171" s="37"/>
      <c r="AB171" s="37"/>
      <c r="AC171" s="37"/>
      <c r="AD171" s="37"/>
      <c r="AE171" s="37"/>
      <c r="AF171" s="37"/>
      <c r="AG171" s="37"/>
      <c r="AH171" s="37"/>
      <c r="AI171" s="37"/>
      <c r="AJ171" s="37"/>
      <c r="AK171" s="37"/>
    </row>
    <row r="172" spans="2:37" x14ac:dyDescent="0.25">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c r="AA172" s="37"/>
      <c r="AB172" s="37"/>
      <c r="AC172" s="37"/>
      <c r="AD172" s="37"/>
      <c r="AE172" s="37"/>
      <c r="AF172" s="37"/>
      <c r="AG172" s="37"/>
      <c r="AH172" s="37"/>
      <c r="AI172" s="37"/>
      <c r="AJ172" s="37"/>
      <c r="AK172" s="37"/>
    </row>
    <row r="173" spans="2:37" x14ac:dyDescent="0.25">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c r="AA173" s="37"/>
      <c r="AB173" s="37"/>
      <c r="AC173" s="37"/>
      <c r="AD173" s="37"/>
      <c r="AE173" s="37"/>
      <c r="AF173" s="37"/>
      <c r="AG173" s="37"/>
      <c r="AH173" s="37"/>
      <c r="AI173" s="37"/>
      <c r="AJ173" s="37"/>
      <c r="AK173" s="37"/>
    </row>
    <row r="174" spans="2:37" x14ac:dyDescent="0.25">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c r="AA174" s="37"/>
      <c r="AB174" s="37"/>
      <c r="AC174" s="37"/>
      <c r="AD174" s="37"/>
      <c r="AE174" s="37"/>
      <c r="AF174" s="37"/>
      <c r="AG174" s="37"/>
      <c r="AH174" s="37"/>
      <c r="AI174" s="37"/>
      <c r="AJ174" s="37"/>
      <c r="AK174" s="37"/>
    </row>
    <row r="175" spans="2:37" x14ac:dyDescent="0.25">
      <c r="B175" s="37"/>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c r="AA175" s="37"/>
      <c r="AB175" s="37"/>
      <c r="AC175" s="37"/>
      <c r="AD175" s="37"/>
      <c r="AE175" s="37"/>
      <c r="AF175" s="37"/>
      <c r="AG175" s="37"/>
      <c r="AH175" s="37"/>
      <c r="AI175" s="37"/>
      <c r="AJ175" s="37"/>
      <c r="AK175" s="37"/>
    </row>
    <row r="176" spans="2:37" x14ac:dyDescent="0.25">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c r="AA176" s="37"/>
      <c r="AB176" s="37"/>
      <c r="AC176" s="37"/>
      <c r="AD176" s="37"/>
      <c r="AE176" s="37"/>
      <c r="AF176" s="37"/>
      <c r="AG176" s="37"/>
      <c r="AH176" s="37"/>
      <c r="AI176" s="37"/>
      <c r="AJ176" s="37"/>
      <c r="AK176" s="37"/>
    </row>
    <row r="177" spans="2:37" x14ac:dyDescent="0.25">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c r="AA177" s="37"/>
      <c r="AB177" s="37"/>
      <c r="AC177" s="37"/>
      <c r="AD177" s="37"/>
      <c r="AE177" s="37"/>
      <c r="AF177" s="37"/>
      <c r="AG177" s="37"/>
      <c r="AH177" s="37"/>
      <c r="AI177" s="37"/>
      <c r="AJ177" s="37"/>
      <c r="AK177" s="37"/>
    </row>
    <row r="178" spans="2:37" x14ac:dyDescent="0.25">
      <c r="B178" s="37"/>
      <c r="C178" s="37"/>
      <c r="D178" s="37"/>
      <c r="E178" s="37"/>
      <c r="F178" s="37"/>
      <c r="G178" s="37"/>
      <c r="H178" s="37"/>
      <c r="I178" s="37"/>
      <c r="J178" s="37"/>
      <c r="K178" s="37"/>
      <c r="L178" s="37"/>
      <c r="M178" s="37"/>
      <c r="N178" s="37"/>
      <c r="O178" s="37"/>
      <c r="P178" s="37"/>
      <c r="Q178" s="37"/>
      <c r="R178" s="37"/>
      <c r="S178" s="37"/>
      <c r="T178" s="37"/>
      <c r="U178" s="37"/>
      <c r="V178" s="37"/>
      <c r="W178" s="37"/>
      <c r="X178" s="37"/>
      <c r="Y178" s="37"/>
      <c r="Z178" s="37"/>
      <c r="AA178" s="37"/>
      <c r="AB178" s="37"/>
      <c r="AC178" s="37"/>
      <c r="AD178" s="37"/>
      <c r="AE178" s="37"/>
      <c r="AF178" s="37"/>
      <c r="AG178" s="37"/>
      <c r="AH178" s="37"/>
      <c r="AI178" s="37"/>
      <c r="AJ178" s="37"/>
      <c r="AK178" s="37"/>
    </row>
    <row r="179" spans="2:37" x14ac:dyDescent="0.25">
      <c r="B179" s="37"/>
      <c r="C179" s="37"/>
      <c r="D179" s="37"/>
      <c r="E179" s="37"/>
      <c r="F179" s="37"/>
      <c r="G179" s="37"/>
      <c r="H179" s="37"/>
      <c r="I179" s="37"/>
      <c r="J179" s="37"/>
      <c r="K179" s="37"/>
      <c r="L179" s="37"/>
      <c r="M179" s="37"/>
      <c r="N179" s="37"/>
      <c r="O179" s="37"/>
      <c r="P179" s="37"/>
      <c r="Q179" s="37"/>
      <c r="R179" s="37"/>
      <c r="S179" s="37"/>
      <c r="T179" s="37"/>
      <c r="U179" s="37"/>
      <c r="V179" s="37"/>
      <c r="W179" s="37"/>
      <c r="X179" s="37"/>
      <c r="Y179" s="37"/>
      <c r="Z179" s="37"/>
      <c r="AA179" s="37"/>
      <c r="AB179" s="37"/>
      <c r="AC179" s="37"/>
      <c r="AD179" s="37"/>
      <c r="AE179" s="37"/>
      <c r="AF179" s="37"/>
      <c r="AG179" s="37"/>
      <c r="AH179" s="37"/>
      <c r="AI179" s="37"/>
      <c r="AJ179" s="37"/>
      <c r="AK179" s="37"/>
    </row>
    <row r="180" spans="2:37" x14ac:dyDescent="0.25">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c r="AA180" s="37"/>
      <c r="AB180" s="37"/>
      <c r="AC180" s="37"/>
      <c r="AD180" s="37"/>
      <c r="AE180" s="37"/>
      <c r="AF180" s="37"/>
      <c r="AG180" s="37"/>
      <c r="AH180" s="37"/>
      <c r="AI180" s="37"/>
      <c r="AJ180" s="37"/>
      <c r="AK180" s="37"/>
    </row>
    <row r="181" spans="2:37" x14ac:dyDescent="0.25">
      <c r="B181" s="37"/>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c r="AA181" s="37"/>
      <c r="AB181" s="37"/>
      <c r="AC181" s="37"/>
      <c r="AD181" s="37"/>
      <c r="AE181" s="37"/>
      <c r="AF181" s="37"/>
      <c r="AG181" s="37"/>
      <c r="AH181" s="37"/>
      <c r="AI181" s="37"/>
      <c r="AJ181" s="37"/>
      <c r="AK181" s="37"/>
    </row>
    <row r="182" spans="2:37" x14ac:dyDescent="0.25">
      <c r="B182" s="37"/>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c r="AA182" s="37"/>
      <c r="AB182" s="37"/>
      <c r="AC182" s="37"/>
      <c r="AD182" s="37"/>
      <c r="AE182" s="37"/>
      <c r="AF182" s="37"/>
      <c r="AG182" s="37"/>
      <c r="AH182" s="37"/>
      <c r="AI182" s="37"/>
      <c r="AJ182" s="37"/>
      <c r="AK182" s="37"/>
    </row>
    <row r="183" spans="2:37" x14ac:dyDescent="0.25">
      <c r="B183" s="37"/>
      <c r="C183" s="37"/>
      <c r="D183" s="37"/>
      <c r="E183" s="37"/>
      <c r="F183" s="37"/>
      <c r="G183" s="37"/>
      <c r="H183" s="37"/>
      <c r="I183" s="37"/>
      <c r="J183" s="37"/>
      <c r="K183" s="37"/>
      <c r="L183" s="37"/>
      <c r="M183" s="37"/>
      <c r="N183" s="37"/>
      <c r="O183" s="37"/>
      <c r="P183" s="37"/>
      <c r="Q183" s="37"/>
      <c r="R183" s="37"/>
      <c r="S183" s="37"/>
      <c r="T183" s="37"/>
      <c r="U183" s="37"/>
      <c r="V183" s="37"/>
      <c r="W183" s="37"/>
      <c r="X183" s="37"/>
      <c r="Y183" s="37"/>
      <c r="Z183" s="37"/>
      <c r="AA183" s="37"/>
      <c r="AB183" s="37"/>
      <c r="AC183" s="37"/>
      <c r="AD183" s="37"/>
      <c r="AE183" s="37"/>
      <c r="AF183" s="37"/>
      <c r="AG183" s="37"/>
      <c r="AH183" s="37"/>
      <c r="AI183" s="37"/>
      <c r="AJ183" s="37"/>
      <c r="AK183" s="37"/>
    </row>
    <row r="184" spans="2:37" x14ac:dyDescent="0.25">
      <c r="B184" s="37"/>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c r="AA184" s="37"/>
      <c r="AB184" s="37"/>
      <c r="AC184" s="37"/>
      <c r="AD184" s="37"/>
      <c r="AE184" s="37"/>
      <c r="AF184" s="37"/>
      <c r="AG184" s="37"/>
      <c r="AH184" s="37"/>
      <c r="AI184" s="37"/>
      <c r="AJ184" s="37"/>
      <c r="AK184" s="37"/>
    </row>
    <row r="185" spans="2:37" x14ac:dyDescent="0.25">
      <c r="B185" s="37"/>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7"/>
      <c r="AA185" s="37"/>
      <c r="AB185" s="37"/>
      <c r="AC185" s="37"/>
      <c r="AD185" s="37"/>
      <c r="AE185" s="37"/>
      <c r="AF185" s="37"/>
      <c r="AG185" s="37"/>
      <c r="AH185" s="37"/>
      <c r="AI185" s="37"/>
      <c r="AJ185" s="37"/>
      <c r="AK185" s="37"/>
    </row>
    <row r="186" spans="2:37" x14ac:dyDescent="0.25">
      <c r="B186" s="37"/>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c r="AA186" s="37"/>
      <c r="AB186" s="37"/>
      <c r="AC186" s="37"/>
      <c r="AD186" s="37"/>
      <c r="AE186" s="37"/>
      <c r="AF186" s="37"/>
      <c r="AG186" s="37"/>
      <c r="AH186" s="37"/>
      <c r="AI186" s="37"/>
      <c r="AJ186" s="37"/>
      <c r="AK186" s="37"/>
    </row>
    <row r="187" spans="2:37" x14ac:dyDescent="0.25">
      <c r="B187" s="37"/>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c r="AA187" s="37"/>
      <c r="AB187" s="37"/>
      <c r="AC187" s="37"/>
      <c r="AD187" s="37"/>
      <c r="AE187" s="37"/>
      <c r="AF187" s="37"/>
      <c r="AG187" s="37"/>
      <c r="AH187" s="37"/>
      <c r="AI187" s="37"/>
      <c r="AJ187" s="37"/>
      <c r="AK187" s="37"/>
    </row>
    <row r="188" spans="2:37" x14ac:dyDescent="0.25">
      <c r="B188" s="37"/>
      <c r="C188" s="37"/>
      <c r="D188" s="37"/>
      <c r="E188" s="37"/>
      <c r="F188" s="37"/>
      <c r="G188" s="37"/>
      <c r="H188" s="37"/>
      <c r="I188" s="37"/>
      <c r="J188" s="37"/>
      <c r="K188" s="37"/>
      <c r="L188" s="37"/>
      <c r="M188" s="37"/>
      <c r="N188" s="37"/>
      <c r="O188" s="37"/>
      <c r="P188" s="37"/>
      <c r="Q188" s="37"/>
      <c r="R188" s="37"/>
      <c r="S188" s="37"/>
      <c r="T188" s="37"/>
      <c r="U188" s="37"/>
      <c r="V188" s="37"/>
      <c r="W188" s="37"/>
      <c r="X188" s="37"/>
      <c r="Y188" s="37"/>
      <c r="Z188" s="37"/>
      <c r="AA188" s="37"/>
      <c r="AB188" s="37"/>
      <c r="AC188" s="37"/>
      <c r="AD188" s="37"/>
      <c r="AE188" s="37"/>
      <c r="AF188" s="37"/>
      <c r="AG188" s="37"/>
      <c r="AH188" s="37"/>
      <c r="AI188" s="37"/>
      <c r="AJ188" s="37"/>
      <c r="AK188" s="37"/>
    </row>
    <row r="189" spans="2:37" x14ac:dyDescent="0.25">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c r="AA189" s="37"/>
      <c r="AB189" s="37"/>
      <c r="AC189" s="37"/>
      <c r="AD189" s="37"/>
      <c r="AE189" s="37"/>
      <c r="AF189" s="37"/>
      <c r="AG189" s="37"/>
      <c r="AH189" s="37"/>
      <c r="AI189" s="37"/>
      <c r="AJ189" s="37"/>
      <c r="AK189" s="37"/>
    </row>
    <row r="190" spans="2:37" x14ac:dyDescent="0.25">
      <c r="B190" s="37"/>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c r="AA190" s="37"/>
      <c r="AB190" s="37"/>
      <c r="AC190" s="37"/>
      <c r="AD190" s="37"/>
      <c r="AE190" s="37"/>
      <c r="AF190" s="37"/>
      <c r="AG190" s="37"/>
      <c r="AH190" s="37"/>
      <c r="AI190" s="37"/>
      <c r="AJ190" s="37"/>
      <c r="AK190" s="37"/>
    </row>
    <row r="191" spans="2:37" x14ac:dyDescent="0.25">
      <c r="B191" s="37"/>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c r="AA191" s="37"/>
      <c r="AB191" s="37"/>
      <c r="AC191" s="37"/>
      <c r="AD191" s="37"/>
      <c r="AE191" s="37"/>
      <c r="AF191" s="37"/>
      <c r="AG191" s="37"/>
      <c r="AH191" s="37"/>
      <c r="AI191" s="37"/>
      <c r="AJ191" s="37"/>
      <c r="AK191" s="37"/>
    </row>
    <row r="192" spans="2:37" x14ac:dyDescent="0.25">
      <c r="B192" s="37"/>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c r="AA192" s="37"/>
      <c r="AB192" s="37"/>
      <c r="AC192" s="37"/>
      <c r="AD192" s="37"/>
      <c r="AE192" s="37"/>
      <c r="AF192" s="37"/>
      <c r="AG192" s="37"/>
      <c r="AH192" s="37"/>
      <c r="AI192" s="37"/>
      <c r="AJ192" s="37"/>
      <c r="AK192" s="37"/>
    </row>
    <row r="193" spans="2:37" x14ac:dyDescent="0.25">
      <c r="B193" s="37"/>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c r="AA193" s="37"/>
      <c r="AB193" s="37"/>
      <c r="AC193" s="37"/>
      <c r="AD193" s="37"/>
      <c r="AE193" s="37"/>
      <c r="AF193" s="37"/>
      <c r="AG193" s="37"/>
      <c r="AH193" s="37"/>
      <c r="AI193" s="37"/>
      <c r="AJ193" s="37"/>
      <c r="AK193" s="37"/>
    </row>
    <row r="194" spans="2:37" x14ac:dyDescent="0.25">
      <c r="B194" s="37"/>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c r="AA194" s="37"/>
      <c r="AB194" s="37"/>
      <c r="AC194" s="37"/>
      <c r="AD194" s="37"/>
      <c r="AE194" s="37"/>
      <c r="AF194" s="37"/>
      <c r="AG194" s="37"/>
      <c r="AH194" s="37"/>
      <c r="AI194" s="37"/>
      <c r="AJ194" s="37"/>
      <c r="AK194" s="37"/>
    </row>
    <row r="195" spans="2:37" x14ac:dyDescent="0.25">
      <c r="B195" s="37"/>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c r="AA195" s="37"/>
      <c r="AB195" s="37"/>
      <c r="AC195" s="37"/>
      <c r="AD195" s="37"/>
      <c r="AE195" s="37"/>
      <c r="AF195" s="37"/>
      <c r="AG195" s="37"/>
      <c r="AH195" s="37"/>
      <c r="AI195" s="37"/>
      <c r="AJ195" s="37"/>
      <c r="AK195" s="37"/>
    </row>
    <row r="196" spans="2:37" x14ac:dyDescent="0.25">
      <c r="B196" s="37"/>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c r="AA196" s="37"/>
      <c r="AB196" s="37"/>
      <c r="AC196" s="37"/>
      <c r="AD196" s="37"/>
      <c r="AE196" s="37"/>
      <c r="AF196" s="37"/>
      <c r="AG196" s="37"/>
      <c r="AH196" s="37"/>
      <c r="AI196" s="37"/>
      <c r="AJ196" s="37"/>
      <c r="AK196" s="37"/>
    </row>
  </sheetData>
  <pageMargins left="0.511811024" right="0.511811024" top="0.78740157499999996" bottom="0.78740157499999996" header="0.31496062000000002" footer="0.3149606200000000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DA814-6325-4089-976B-89180929EF9A}">
  <sheetPr codeName="Sheet13"/>
  <dimension ref="A1:AC55"/>
  <sheetViews>
    <sheetView showGridLines="0" zoomScaleNormal="100" workbookViewId="0">
      <pane xSplit="1" ySplit="1" topLeftCell="T2" activePane="bottomRight" state="frozen"/>
      <selection activeCell="AE3" sqref="AE1:AE1048576"/>
      <selection pane="topRight" activeCell="AE3" sqref="AE1:AE1048576"/>
      <selection pane="bottomLeft" activeCell="AE3" sqref="AE1:AE1048576"/>
      <selection pane="bottomRight" activeCell="AE17" sqref="AE17"/>
    </sheetView>
  </sheetViews>
  <sheetFormatPr defaultColWidth="9.140625" defaultRowHeight="11.25" x14ac:dyDescent="0.15"/>
  <cols>
    <col min="1" max="1" width="37" style="51" customWidth="1"/>
    <col min="2" max="5" width="9.85546875" style="69" customWidth="1"/>
    <col min="6" max="7" width="9.85546875" style="69" bestFit="1" customWidth="1"/>
    <col min="8" max="8" width="11.85546875" style="69" bestFit="1" customWidth="1"/>
    <col min="9" max="9" width="9.85546875" style="69" bestFit="1" customWidth="1"/>
    <col min="10" max="13" width="9.85546875" style="69" customWidth="1"/>
    <col min="14" max="29" width="9.7109375" style="69" customWidth="1"/>
    <col min="30" max="16384" width="9.140625" style="51"/>
  </cols>
  <sheetData>
    <row r="1" spans="1:29" s="52" customFormat="1" ht="24.75" customHeight="1" thickBot="1" x14ac:dyDescent="0.3">
      <c r="A1" s="32" t="s">
        <v>144</v>
      </c>
      <c r="B1" s="18" t="s">
        <v>10</v>
      </c>
      <c r="C1" s="18" t="s">
        <v>11</v>
      </c>
      <c r="D1" s="18" t="s">
        <v>12</v>
      </c>
      <c r="E1" s="18" t="s">
        <v>13</v>
      </c>
      <c r="F1" s="18" t="s">
        <v>14</v>
      </c>
      <c r="G1" s="18" t="s">
        <v>15</v>
      </c>
      <c r="H1" s="18" t="s">
        <v>16</v>
      </c>
      <c r="I1" s="18" t="s">
        <v>17</v>
      </c>
      <c r="J1" s="18" t="s">
        <v>18</v>
      </c>
      <c r="K1" s="18" t="s">
        <v>19</v>
      </c>
      <c r="L1" s="18" t="s">
        <v>20</v>
      </c>
      <c r="M1" s="18" t="s">
        <v>21</v>
      </c>
      <c r="N1" s="18" t="s">
        <v>22</v>
      </c>
      <c r="O1" s="18" t="s">
        <v>23</v>
      </c>
      <c r="P1" s="18" t="s">
        <v>24</v>
      </c>
      <c r="Q1" s="18" t="s">
        <v>25</v>
      </c>
      <c r="R1" s="18" t="s">
        <v>26</v>
      </c>
      <c r="S1" s="18" t="s">
        <v>27</v>
      </c>
      <c r="T1" s="18" t="s">
        <v>28</v>
      </c>
      <c r="U1" s="18" t="s">
        <v>29</v>
      </c>
      <c r="V1" s="18" t="s">
        <v>30</v>
      </c>
      <c r="W1" s="18" t="s">
        <v>155</v>
      </c>
      <c r="X1" s="18" t="s">
        <v>161</v>
      </c>
      <c r="Y1" s="18" t="s">
        <v>164</v>
      </c>
      <c r="Z1" s="18" t="s">
        <v>165</v>
      </c>
      <c r="AA1" s="18" t="s">
        <v>166</v>
      </c>
      <c r="AB1" s="18" t="s">
        <v>195</v>
      </c>
      <c r="AC1" s="18" t="s">
        <v>196</v>
      </c>
    </row>
    <row r="2" spans="1:29" ht="12" thickTop="1" x14ac:dyDescent="0.15">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row>
    <row r="3" spans="1:29" s="80" customFormat="1" ht="15" customHeight="1" thickBot="1" x14ac:dyDescent="0.2">
      <c r="A3" s="212" t="s">
        <v>89</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row>
    <row r="4" spans="1:29" s="80" customFormat="1" ht="15" customHeight="1" thickBot="1" x14ac:dyDescent="0.2">
      <c r="A4" s="213" t="s">
        <v>90</v>
      </c>
      <c r="B4" s="81">
        <v>664</v>
      </c>
      <c r="C4" s="81">
        <v>763</v>
      </c>
      <c r="D4" s="81">
        <v>903</v>
      </c>
      <c r="E4" s="81">
        <f>SUM(E5:E8)</f>
        <v>894.30700000000002</v>
      </c>
      <c r="F4" s="103">
        <v>738.00599999999997</v>
      </c>
      <c r="G4" s="103">
        <v>1438.327</v>
      </c>
      <c r="H4" s="103">
        <v>998.38300000000004</v>
      </c>
      <c r="I4" s="103">
        <v>1633.7049999999999</v>
      </c>
      <c r="J4" s="103">
        <v>1687.7639999999999</v>
      </c>
      <c r="K4" s="103">
        <v>1403.902</v>
      </c>
      <c r="L4" s="103">
        <v>1108.126</v>
      </c>
      <c r="M4" s="103">
        <v>1311.049</v>
      </c>
      <c r="N4" s="103">
        <v>1227.7139999999999</v>
      </c>
      <c r="O4" s="103">
        <v>1218.9490000000001</v>
      </c>
      <c r="P4" s="103">
        <v>3787.7060000000001</v>
      </c>
      <c r="Q4" s="103">
        <v>4169.9521447543229</v>
      </c>
      <c r="R4" s="103">
        <v>3964.231045198228</v>
      </c>
      <c r="S4" s="103">
        <v>3259.2786748013641</v>
      </c>
      <c r="T4" s="103">
        <v>3263.0387210088143</v>
      </c>
      <c r="U4" s="103">
        <v>3516.1581205717052</v>
      </c>
      <c r="V4" s="103">
        <v>3430.0875161866038</v>
      </c>
      <c r="W4" s="103">
        <v>3346.614</v>
      </c>
      <c r="X4" s="103">
        <v>3471.321864369093</v>
      </c>
      <c r="Y4" s="103">
        <v>3346.1333805577592</v>
      </c>
      <c r="Z4" s="103">
        <v>3238.8718561347223</v>
      </c>
      <c r="AA4" s="103">
        <v>3706.5142597526769</v>
      </c>
      <c r="AB4" s="103">
        <v>3952.1187830153181</v>
      </c>
      <c r="AC4" s="103">
        <v>4112.2955068824222</v>
      </c>
    </row>
    <row r="5" spans="1:29" ht="15" customHeight="1" thickTop="1" x14ac:dyDescent="0.15">
      <c r="A5" s="214" t="s">
        <v>91</v>
      </c>
      <c r="B5" s="82">
        <v>492</v>
      </c>
      <c r="C5" s="84">
        <v>586</v>
      </c>
      <c r="D5" s="82">
        <v>677</v>
      </c>
      <c r="E5" s="82">
        <v>666.78</v>
      </c>
      <c r="F5" s="82">
        <v>522.57600000000002</v>
      </c>
      <c r="G5" s="82">
        <v>1211.5999999999999</v>
      </c>
      <c r="H5" s="82">
        <v>737.92499999999995</v>
      </c>
      <c r="I5" s="82">
        <v>1351.3810000000001</v>
      </c>
      <c r="J5" s="82">
        <v>1346.48</v>
      </c>
      <c r="K5" s="82">
        <v>1162.6300000000001</v>
      </c>
      <c r="L5" s="82">
        <v>798.10500000000002</v>
      </c>
      <c r="M5" s="82">
        <v>1019.611</v>
      </c>
      <c r="N5" s="82">
        <v>863.12300000000005</v>
      </c>
      <c r="O5" s="82">
        <v>791.99900000000002</v>
      </c>
      <c r="P5" s="82">
        <v>1760.194</v>
      </c>
      <c r="Q5" s="82">
        <v>1957.8275448968575</v>
      </c>
      <c r="R5" s="82">
        <v>1611.6544798593602</v>
      </c>
      <c r="S5" s="82">
        <v>1149.6169191114691</v>
      </c>
      <c r="T5" s="82">
        <v>1131.446117143277</v>
      </c>
      <c r="U5" s="82">
        <v>1251.4176175730172</v>
      </c>
      <c r="V5" s="82">
        <v>1337.0763833800006</v>
      </c>
      <c r="W5" s="82">
        <v>1204.5928341631113</v>
      </c>
      <c r="X5" s="82">
        <v>1314.2954207071446</v>
      </c>
      <c r="Y5" s="82">
        <v>1103.4329222239257</v>
      </c>
      <c r="Z5" s="82">
        <v>961.82032776538449</v>
      </c>
      <c r="AA5" s="82">
        <v>1434.7544320388149</v>
      </c>
      <c r="AB5" s="82">
        <v>1520.8556607209</v>
      </c>
      <c r="AC5" s="82">
        <v>1490.6241062278418</v>
      </c>
    </row>
    <row r="6" spans="1:29" ht="15" customHeight="1" x14ac:dyDescent="0.15">
      <c r="A6" s="214" t="s">
        <v>92</v>
      </c>
      <c r="B6" s="82">
        <v>0</v>
      </c>
      <c r="C6" s="82">
        <v>0</v>
      </c>
      <c r="D6" s="82">
        <v>25.030999999999999</v>
      </c>
      <c r="E6" s="82">
        <v>25.414000000000001</v>
      </c>
      <c r="F6" s="82">
        <v>0</v>
      </c>
      <c r="G6" s="82">
        <v>0</v>
      </c>
      <c r="H6" s="82">
        <v>0</v>
      </c>
      <c r="I6" s="82">
        <v>0</v>
      </c>
      <c r="J6" s="82">
        <v>0</v>
      </c>
      <c r="K6" s="82">
        <v>0</v>
      </c>
      <c r="L6" s="82">
        <v>0</v>
      </c>
      <c r="M6" s="82">
        <v>0</v>
      </c>
      <c r="N6" s="82">
        <v>0</v>
      </c>
      <c r="O6" s="82">
        <v>44.688000000000002</v>
      </c>
      <c r="P6" s="82">
        <v>1563.7080000000001</v>
      </c>
      <c r="Q6" s="82">
        <v>1761.8011704749997</v>
      </c>
      <c r="R6" s="82">
        <v>1880.7502828076322</v>
      </c>
      <c r="S6" s="82">
        <v>1614.0542167857488</v>
      </c>
      <c r="T6" s="82">
        <v>1579.1144318159998</v>
      </c>
      <c r="U6" s="82">
        <v>1671.4168882500001</v>
      </c>
      <c r="V6" s="82">
        <v>1434.5174253599982</v>
      </c>
      <c r="W6" s="82">
        <v>1472.8469444800003</v>
      </c>
      <c r="X6" s="82">
        <v>1452.7158610699978</v>
      </c>
      <c r="Y6" s="82">
        <v>1509.8803918000017</v>
      </c>
      <c r="Z6" s="82">
        <v>1375.559102890001</v>
      </c>
      <c r="AA6" s="82">
        <v>1379.8290377599965</v>
      </c>
      <c r="AB6" s="82">
        <v>1446.3702252056539</v>
      </c>
      <c r="AC6" s="82">
        <v>1456.7506395036669</v>
      </c>
    </row>
    <row r="7" spans="1:29" ht="15" customHeight="1" x14ac:dyDescent="0.15">
      <c r="A7" s="214" t="s">
        <v>93</v>
      </c>
      <c r="B7" s="82">
        <v>104</v>
      </c>
      <c r="C7" s="84">
        <v>104</v>
      </c>
      <c r="D7" s="82">
        <v>128</v>
      </c>
      <c r="E7" s="82">
        <v>105.553</v>
      </c>
      <c r="F7" s="82">
        <v>125.642</v>
      </c>
      <c r="G7" s="82">
        <v>124.669</v>
      </c>
      <c r="H7" s="82">
        <v>154.255</v>
      </c>
      <c r="I7" s="82">
        <v>137.04300000000001</v>
      </c>
      <c r="J7" s="82">
        <v>169.83099999999999</v>
      </c>
      <c r="K7" s="82">
        <v>77.724999999999994</v>
      </c>
      <c r="L7" s="82">
        <v>153.691</v>
      </c>
      <c r="M7" s="82">
        <v>154.22</v>
      </c>
      <c r="N7" s="82">
        <v>184.45099999999999</v>
      </c>
      <c r="O7" s="82">
        <v>150.37700000000001</v>
      </c>
      <c r="P7" s="82">
        <v>204.49799999999999</v>
      </c>
      <c r="Q7" s="82">
        <v>195.77667861265331</v>
      </c>
      <c r="R7" s="82">
        <v>217.71638038457414</v>
      </c>
      <c r="S7" s="82">
        <v>185.46227099810832</v>
      </c>
      <c r="T7" s="82">
        <v>208.72740116516047</v>
      </c>
      <c r="U7" s="82">
        <v>271.72751978036086</v>
      </c>
      <c r="V7" s="82">
        <v>301.49650703914438</v>
      </c>
      <c r="W7" s="82">
        <v>310.23621358523781</v>
      </c>
      <c r="X7" s="82">
        <v>350.07483302351528</v>
      </c>
      <c r="Y7" s="82">
        <v>349.00687712237794</v>
      </c>
      <c r="Z7" s="82">
        <v>448.63200003423913</v>
      </c>
      <c r="AA7" s="82">
        <v>458.78788476713925</v>
      </c>
      <c r="AB7" s="82">
        <v>508.95411501167843</v>
      </c>
      <c r="AC7" s="82">
        <v>554.05313806883373</v>
      </c>
    </row>
    <row r="8" spans="1:29" ht="15" customHeight="1" x14ac:dyDescent="0.15">
      <c r="A8" s="214" t="s">
        <v>95</v>
      </c>
      <c r="B8" s="82">
        <v>68</v>
      </c>
      <c r="C8" s="84">
        <v>73</v>
      </c>
      <c r="D8" s="82">
        <v>72.969000000000051</v>
      </c>
      <c r="E8" s="82">
        <v>96.56</v>
      </c>
      <c r="F8" s="82">
        <v>89.787999999999897</v>
      </c>
      <c r="G8" s="82">
        <v>102.05800000000001</v>
      </c>
      <c r="H8" s="82">
        <v>106.20300000000006</v>
      </c>
      <c r="I8" s="82">
        <v>145.28099999999989</v>
      </c>
      <c r="J8" s="82">
        <v>171.45299999999992</v>
      </c>
      <c r="K8" s="82">
        <v>163.54700000000011</v>
      </c>
      <c r="L8" s="82">
        <v>156.32999999999987</v>
      </c>
      <c r="M8" s="82">
        <v>137.21800000000013</v>
      </c>
      <c r="N8" s="82">
        <v>180.13999999999979</v>
      </c>
      <c r="O8" s="82">
        <v>231.88499999999999</v>
      </c>
      <c r="P8" s="82">
        <v>259.30599999999998</v>
      </c>
      <c r="Q8" s="82">
        <v>254.54675076981223</v>
      </c>
      <c r="R8" s="82">
        <v>254.109902146661</v>
      </c>
      <c r="S8" s="82">
        <v>310.14526790603782</v>
      </c>
      <c r="T8" s="82">
        <v>343.75077088437746</v>
      </c>
      <c r="U8" s="82">
        <v>321.59609496832707</v>
      </c>
      <c r="V8" s="82">
        <v>356.99720040746035</v>
      </c>
      <c r="W8" s="82">
        <v>358.9380077716504</v>
      </c>
      <c r="X8" s="82">
        <v>354.23574956843549</v>
      </c>
      <c r="Y8" s="82">
        <v>383.813189411454</v>
      </c>
      <c r="Z8" s="82">
        <v>452.86042544509746</v>
      </c>
      <c r="AA8" s="82">
        <v>433.14290518672669</v>
      </c>
      <c r="AB8" s="82">
        <v>475.93878207708576</v>
      </c>
      <c r="AC8" s="82">
        <v>610.86762308208017</v>
      </c>
    </row>
    <row r="9" spans="1:29" s="80" customFormat="1" ht="15" customHeight="1" thickBot="1" x14ac:dyDescent="0.2">
      <c r="A9" s="215" t="s">
        <v>96</v>
      </c>
      <c r="B9" s="83">
        <v>39</v>
      </c>
      <c r="C9" s="83">
        <v>53</v>
      </c>
      <c r="D9" s="83">
        <v>66</v>
      </c>
      <c r="E9" s="133">
        <f>SUM(E10:E14)</f>
        <v>85.233000000000004</v>
      </c>
      <c r="F9" s="83">
        <v>90.138999999999996</v>
      </c>
      <c r="G9" s="83">
        <v>97.661000000000001</v>
      </c>
      <c r="H9" s="83">
        <v>120.864</v>
      </c>
      <c r="I9" s="83">
        <v>141.684</v>
      </c>
      <c r="J9" s="83">
        <v>160.36699999999999</v>
      </c>
      <c r="K9" s="83">
        <v>207.995</v>
      </c>
      <c r="L9" s="83">
        <v>230.239</v>
      </c>
      <c r="M9" s="83">
        <v>321.43299999999999</v>
      </c>
      <c r="N9" s="83">
        <v>376.64499999999998</v>
      </c>
      <c r="O9" s="83">
        <v>312.56700000000001</v>
      </c>
      <c r="P9" s="83">
        <v>316.71899999999999</v>
      </c>
      <c r="Q9" s="83">
        <v>297.09167263972523</v>
      </c>
      <c r="R9" s="83">
        <v>315.28742900711927</v>
      </c>
      <c r="S9" s="83">
        <v>373.10859273385392</v>
      </c>
      <c r="T9" s="83">
        <v>399.54502803043761</v>
      </c>
      <c r="U9" s="83">
        <v>444.60804763274126</v>
      </c>
      <c r="V9" s="83">
        <v>499.08600728871653</v>
      </c>
      <c r="W9" s="83">
        <v>495.31755912630666</v>
      </c>
      <c r="X9" s="83">
        <v>501.64003875564475</v>
      </c>
      <c r="Y9" s="83">
        <v>1090.0171051509155</v>
      </c>
      <c r="Z9" s="83">
        <v>1182.8483220842211</v>
      </c>
      <c r="AA9" s="83">
        <v>1243.2730075599129</v>
      </c>
      <c r="AB9" s="83">
        <v>1198.3803374631591</v>
      </c>
      <c r="AC9" s="83">
        <v>1270.3034255700281</v>
      </c>
    </row>
    <row r="10" spans="1:29" ht="15" customHeight="1" thickTop="1" x14ac:dyDescent="0.15">
      <c r="A10" s="214" t="s">
        <v>94</v>
      </c>
      <c r="B10" s="82">
        <v>10</v>
      </c>
      <c r="C10" s="82">
        <v>15</v>
      </c>
      <c r="D10" s="82">
        <v>21</v>
      </c>
      <c r="E10" s="82">
        <v>25</v>
      </c>
      <c r="F10" s="82">
        <v>32.843000000000004</v>
      </c>
      <c r="G10" s="82">
        <v>46.58</v>
      </c>
      <c r="H10" s="82">
        <v>60.100999999999999</v>
      </c>
      <c r="I10" s="82">
        <v>41.442</v>
      </c>
      <c r="J10" s="82">
        <v>37.598999999999997</v>
      </c>
      <c r="K10" s="82">
        <v>38.877000000000002</v>
      </c>
      <c r="L10" s="82">
        <v>43.353999999999999</v>
      </c>
      <c r="M10" s="82">
        <v>54.795000000000002</v>
      </c>
      <c r="N10" s="82">
        <v>64.009</v>
      </c>
      <c r="O10" s="82">
        <v>26.942</v>
      </c>
      <c r="P10" s="82">
        <v>28.782</v>
      </c>
      <c r="Q10" s="82">
        <v>31.491173814763993</v>
      </c>
      <c r="R10" s="82">
        <v>32.327192076643996</v>
      </c>
      <c r="S10" s="82">
        <v>46.023760784427914</v>
      </c>
      <c r="T10" s="82">
        <v>47.972844648465994</v>
      </c>
      <c r="U10" s="82">
        <v>52.493865950562501</v>
      </c>
      <c r="V10" s="82">
        <v>56.712432821899661</v>
      </c>
      <c r="W10" s="82">
        <v>36.602486424275995</v>
      </c>
      <c r="X10" s="82">
        <v>31.055240551187996</v>
      </c>
      <c r="Y10" s="82">
        <v>33.288904678343989</v>
      </c>
      <c r="Z10" s="82">
        <v>32.834110782644998</v>
      </c>
      <c r="AA10" s="82">
        <v>34.449207088183996</v>
      </c>
      <c r="AB10" s="82">
        <v>26.271067427761004</v>
      </c>
      <c r="AC10" s="82">
        <v>6.0764830909419993</v>
      </c>
    </row>
    <row r="11" spans="1:29" ht="15" customHeight="1" x14ac:dyDescent="0.15">
      <c r="A11" s="214" t="s">
        <v>92</v>
      </c>
      <c r="B11" s="82">
        <v>0</v>
      </c>
      <c r="C11" s="82">
        <v>8</v>
      </c>
      <c r="D11" s="82">
        <v>12</v>
      </c>
      <c r="E11" s="82">
        <v>16.719000000000001</v>
      </c>
      <c r="F11" s="82">
        <v>12.888</v>
      </c>
      <c r="G11" s="82">
        <v>4.8040000000000003</v>
      </c>
      <c r="H11" s="82">
        <v>5.61</v>
      </c>
      <c r="I11" s="82">
        <v>5.3360000000000003</v>
      </c>
      <c r="J11" s="82">
        <v>8.9849999999999994</v>
      </c>
      <c r="K11" s="82">
        <v>42.899000000000001</v>
      </c>
      <c r="L11" s="82">
        <v>42.103000000000002</v>
      </c>
      <c r="M11" s="82">
        <v>60.036999999999999</v>
      </c>
      <c r="N11" s="82">
        <v>72.790000000000006</v>
      </c>
      <c r="O11" s="82">
        <v>73.513999999999996</v>
      </c>
      <c r="P11" s="82">
        <v>75.14</v>
      </c>
      <c r="Q11" s="82">
        <v>10.936963539999933</v>
      </c>
      <c r="R11" s="82">
        <v>32.183651814440118</v>
      </c>
      <c r="S11" s="82">
        <v>41.043654468511981</v>
      </c>
      <c r="T11" s="82">
        <v>40.15350179537603</v>
      </c>
      <c r="U11" s="82">
        <v>47.21240320809612</v>
      </c>
      <c r="V11" s="82">
        <v>66.001130745109009</v>
      </c>
      <c r="W11" s="82">
        <v>67.495187434873131</v>
      </c>
      <c r="X11" s="82">
        <v>68.300131528199003</v>
      </c>
      <c r="Y11" s="82">
        <v>84.209950721215975</v>
      </c>
      <c r="Z11" s="82">
        <v>111.99958990350402</v>
      </c>
      <c r="AA11" s="82">
        <v>125.128668211536</v>
      </c>
      <c r="AB11" s="82">
        <v>116.845997141056</v>
      </c>
      <c r="AC11" s="82">
        <v>140.68334309720998</v>
      </c>
    </row>
    <row r="12" spans="1:29" ht="15" customHeight="1" x14ac:dyDescent="0.15">
      <c r="A12" s="214" t="s">
        <v>97</v>
      </c>
      <c r="B12" s="82">
        <v>15</v>
      </c>
      <c r="C12" s="82">
        <v>15</v>
      </c>
      <c r="D12" s="82">
        <v>18</v>
      </c>
      <c r="E12" s="82">
        <v>23.042999999999999</v>
      </c>
      <c r="F12" s="82">
        <v>31.934999999999999</v>
      </c>
      <c r="G12" s="82">
        <v>32.198999999999998</v>
      </c>
      <c r="H12" s="82">
        <v>39.622</v>
      </c>
      <c r="I12" s="82">
        <v>39.844000000000001</v>
      </c>
      <c r="J12" s="82">
        <v>48.715000000000003</v>
      </c>
      <c r="K12" s="82">
        <v>59.683</v>
      </c>
      <c r="L12" s="82">
        <v>71.971999999999994</v>
      </c>
      <c r="M12" s="82">
        <v>117.127</v>
      </c>
      <c r="N12" s="82">
        <v>130.22300000000001</v>
      </c>
      <c r="O12" s="82">
        <v>126.645</v>
      </c>
      <c r="P12" s="82">
        <v>132.48099999999999</v>
      </c>
      <c r="Q12" s="82">
        <v>150.08142293966637</v>
      </c>
      <c r="R12" s="82">
        <v>142.86641191645111</v>
      </c>
      <c r="S12" s="82">
        <v>167.63913387630407</v>
      </c>
      <c r="T12" s="82">
        <v>190.84221332656222</v>
      </c>
      <c r="U12" s="82">
        <v>204.561948575993</v>
      </c>
      <c r="V12" s="82">
        <v>233.83645357220399</v>
      </c>
      <c r="W12" s="82">
        <v>225.02887050299546</v>
      </c>
      <c r="X12" s="82">
        <v>233.24154781063268</v>
      </c>
      <c r="Y12" s="82">
        <v>798.25779607029051</v>
      </c>
      <c r="Z12" s="82">
        <v>820.29743478746104</v>
      </c>
      <c r="AA12" s="82">
        <v>849.80288878068882</v>
      </c>
      <c r="AB12" s="82">
        <v>845.87906548392414</v>
      </c>
      <c r="AC12" s="82">
        <v>913.49754037408479</v>
      </c>
    </row>
    <row r="13" spans="1:29" ht="15" customHeight="1" x14ac:dyDescent="0.15">
      <c r="A13" s="214" t="s">
        <v>98</v>
      </c>
      <c r="B13" s="82">
        <v>3</v>
      </c>
      <c r="C13" s="82">
        <v>4</v>
      </c>
      <c r="D13" s="82">
        <v>4</v>
      </c>
      <c r="E13" s="82">
        <v>1.369</v>
      </c>
      <c r="F13" s="82">
        <v>1.4910000000000001</v>
      </c>
      <c r="G13" s="82">
        <v>1.9450000000000001</v>
      </c>
      <c r="H13" s="82">
        <v>2.379</v>
      </c>
      <c r="I13" s="82">
        <v>43.328000000000003</v>
      </c>
      <c r="J13" s="82">
        <v>55.036999999999999</v>
      </c>
      <c r="K13" s="82">
        <v>56.161000000000001</v>
      </c>
      <c r="L13" s="82">
        <v>56.198999999999998</v>
      </c>
      <c r="M13" s="82">
        <v>53.543999999999997</v>
      </c>
      <c r="N13" s="82">
        <v>57.237000000000002</v>
      </c>
      <c r="O13" s="82">
        <v>57.747</v>
      </c>
      <c r="P13" s="82">
        <v>58.576999999999998</v>
      </c>
      <c r="Q13" s="82">
        <v>67.882935439999997</v>
      </c>
      <c r="R13" s="82">
        <v>68.092358170000026</v>
      </c>
      <c r="S13" s="82">
        <v>78.09221684000002</v>
      </c>
      <c r="T13" s="82">
        <v>77.56499124530842</v>
      </c>
      <c r="U13" s="82">
        <v>79.840422103153685</v>
      </c>
      <c r="V13" s="82">
        <v>82.66545121509192</v>
      </c>
      <c r="W13" s="82">
        <v>94.628705534016035</v>
      </c>
      <c r="X13" s="82">
        <v>98.985960387680024</v>
      </c>
      <c r="Y13" s="82">
        <v>100.93568010106503</v>
      </c>
      <c r="Z13" s="82">
        <v>101.62299659352296</v>
      </c>
      <c r="AA13" s="82">
        <v>104.69979468</v>
      </c>
      <c r="AB13" s="82">
        <v>79.279355549999948</v>
      </c>
      <c r="AC13" s="82">
        <v>81.729568087680008</v>
      </c>
    </row>
    <row r="14" spans="1:29" ht="15" customHeight="1" x14ac:dyDescent="0.15">
      <c r="A14" s="214" t="s">
        <v>95</v>
      </c>
      <c r="B14" s="82">
        <v>11</v>
      </c>
      <c r="C14" s="82">
        <v>11</v>
      </c>
      <c r="D14" s="82">
        <v>11</v>
      </c>
      <c r="E14" s="82">
        <v>19.102</v>
      </c>
      <c r="F14" s="82">
        <v>10.981999999999996</v>
      </c>
      <c r="G14" s="82">
        <v>12.133000000000003</v>
      </c>
      <c r="H14" s="82">
        <v>13.152000000000006</v>
      </c>
      <c r="I14" s="82">
        <v>11.733999999999988</v>
      </c>
      <c r="J14" s="82">
        <v>10.030999999999999</v>
      </c>
      <c r="K14" s="82">
        <v>10.375</v>
      </c>
      <c r="L14" s="82">
        <v>16.61099999999999</v>
      </c>
      <c r="M14" s="82">
        <v>35.929999999999978</v>
      </c>
      <c r="N14" s="82">
        <v>52.385999999999932</v>
      </c>
      <c r="O14" s="82">
        <v>27.719000000000001</v>
      </c>
      <c r="P14" s="82">
        <v>21.739000000000001</v>
      </c>
      <c r="Q14" s="82">
        <v>36.699176905294983</v>
      </c>
      <c r="R14" s="82">
        <v>39.817815029584033</v>
      </c>
      <c r="S14" s="82">
        <v>40.309826764609994</v>
      </c>
      <c r="T14" s="82">
        <v>43.011477014724989</v>
      </c>
      <c r="U14" s="82">
        <v>60.499407794935976</v>
      </c>
      <c r="V14" s="82">
        <v>59.870538934411954</v>
      </c>
      <c r="W14" s="82">
        <v>71.562309230146013</v>
      </c>
      <c r="X14" s="82">
        <v>70.057158477945038</v>
      </c>
      <c r="Y14" s="82">
        <v>73.324773580000027</v>
      </c>
      <c r="Z14" s="82">
        <v>116.09419001708798</v>
      </c>
      <c r="AA14" s="82">
        <v>129.19244879950395</v>
      </c>
      <c r="AB14" s="82">
        <v>130.10485186041802</v>
      </c>
      <c r="AC14" s="82">
        <v>128.31649092011128</v>
      </c>
    </row>
    <row r="15" spans="1:29" s="80" customFormat="1" ht="15" customHeight="1" thickBot="1" x14ac:dyDescent="0.2">
      <c r="A15" s="216" t="s">
        <v>99</v>
      </c>
      <c r="B15" s="133">
        <v>1268</v>
      </c>
      <c r="C15" s="133">
        <v>1867</v>
      </c>
      <c r="D15" s="133">
        <v>2015</v>
      </c>
      <c r="E15" s="133">
        <f>SUM(E16:E20)</f>
        <v>2869.2950000000001</v>
      </c>
      <c r="F15" s="83">
        <v>4804.7349999999997</v>
      </c>
      <c r="G15" s="83">
        <v>4831.7569999999996</v>
      </c>
      <c r="H15" s="83">
        <v>5157.7209999999995</v>
      </c>
      <c r="I15" s="83">
        <v>5638.6279999999997</v>
      </c>
      <c r="J15" s="83">
        <v>6197.6120000000001</v>
      </c>
      <c r="K15" s="83">
        <v>6408.4849999999997</v>
      </c>
      <c r="L15" s="83">
        <v>6607.942</v>
      </c>
      <c r="M15" s="83">
        <v>6861.5079999999998</v>
      </c>
      <c r="N15" s="83">
        <v>6936.0630000000001</v>
      </c>
      <c r="O15" s="83">
        <v>6351.3350000000009</v>
      </c>
      <c r="P15" s="83">
        <v>6790.1530000000002</v>
      </c>
      <c r="Q15" s="83">
        <v>7187.3577026149378</v>
      </c>
      <c r="R15" s="83">
        <v>6846.2596116133218</v>
      </c>
      <c r="S15" s="83">
        <v>7187.2237062769336</v>
      </c>
      <c r="T15" s="83">
        <v>7442.7084862576858</v>
      </c>
      <c r="U15" s="83">
        <v>8088.7842013626714</v>
      </c>
      <c r="V15" s="83">
        <v>8509.1284360573973</v>
      </c>
      <c r="W15" s="83">
        <v>8814.7146332131488</v>
      </c>
      <c r="X15" s="83">
        <v>9222.3861288277785</v>
      </c>
      <c r="Y15" s="83">
        <v>9794.0261098712726</v>
      </c>
      <c r="Z15" s="83">
        <v>10325.051838919113</v>
      </c>
      <c r="AA15" s="83">
        <v>11056.686975501409</v>
      </c>
      <c r="AB15" s="83">
        <v>11237.552369741999</v>
      </c>
      <c r="AC15" s="83">
        <v>12967.702761562767</v>
      </c>
    </row>
    <row r="16" spans="1:29" ht="15" customHeight="1" thickTop="1" x14ac:dyDescent="0.15">
      <c r="A16" s="214" t="s">
        <v>100</v>
      </c>
      <c r="B16" s="82">
        <v>804</v>
      </c>
      <c r="C16" s="84">
        <v>705</v>
      </c>
      <c r="D16" s="82">
        <v>1171</v>
      </c>
      <c r="E16" s="82">
        <v>1722.5650000000001</v>
      </c>
      <c r="F16" s="82">
        <v>1582.076</v>
      </c>
      <c r="G16" s="82">
        <v>1674.627</v>
      </c>
      <c r="H16" s="82">
        <v>1834.297</v>
      </c>
      <c r="I16" s="82">
        <v>2094.2420000000002</v>
      </c>
      <c r="J16" s="82">
        <v>2352.944</v>
      </c>
      <c r="K16" s="82">
        <v>2376.9659999999999</v>
      </c>
      <c r="L16" s="82">
        <v>2404.1979999999999</v>
      </c>
      <c r="M16" s="82">
        <v>2425.1320000000001</v>
      </c>
      <c r="N16" s="82">
        <v>2460.9859999999999</v>
      </c>
      <c r="O16" s="82">
        <v>2266.96</v>
      </c>
      <c r="P16" s="82">
        <v>2462.1489999999999</v>
      </c>
      <c r="Q16" s="82">
        <v>2697.0118433315183</v>
      </c>
      <c r="R16" s="82">
        <v>2635.3971614201942</v>
      </c>
      <c r="S16" s="82">
        <v>2858.8253859051724</v>
      </c>
      <c r="T16" s="82">
        <v>2959.3585806069595</v>
      </c>
      <c r="U16" s="82">
        <v>3132.0193008641791</v>
      </c>
      <c r="V16" s="82">
        <v>3446.7031486986143</v>
      </c>
      <c r="W16" s="82">
        <v>3504.473368166914</v>
      </c>
      <c r="X16" s="82">
        <v>3709.5161522151429</v>
      </c>
      <c r="Y16" s="82">
        <v>4044.553554057115</v>
      </c>
      <c r="Z16" s="82">
        <v>4256.8315415772086</v>
      </c>
      <c r="AA16" s="82">
        <v>4603.3842101363671</v>
      </c>
      <c r="AB16" s="82">
        <v>4750.1491287994722</v>
      </c>
      <c r="AC16" s="82">
        <v>5537.4494196197074</v>
      </c>
    </row>
    <row r="17" spans="1:29" ht="15" customHeight="1" x14ac:dyDescent="0.15">
      <c r="A17" s="217" t="s">
        <v>101</v>
      </c>
      <c r="B17" s="85">
        <v>0</v>
      </c>
      <c r="C17" s="84">
        <v>0</v>
      </c>
      <c r="D17" s="85">
        <v>0</v>
      </c>
      <c r="E17" s="85">
        <v>0</v>
      </c>
      <c r="F17" s="85">
        <v>2036.826</v>
      </c>
      <c r="G17" s="85">
        <v>1994.857</v>
      </c>
      <c r="H17" s="85">
        <v>2126.7280000000001</v>
      </c>
      <c r="I17" s="85">
        <v>2331.096</v>
      </c>
      <c r="J17" s="85">
        <v>2443.9490000000001</v>
      </c>
      <c r="K17" s="85">
        <v>2505.3159999999998</v>
      </c>
      <c r="L17" s="85">
        <v>2542.3510000000001</v>
      </c>
      <c r="M17" s="85">
        <v>2726.8879999999999</v>
      </c>
      <c r="N17" s="85">
        <v>2703.241</v>
      </c>
      <c r="O17" s="85">
        <v>2463.6950000000002</v>
      </c>
      <c r="P17" s="82">
        <v>2658.7930000000001</v>
      </c>
      <c r="Q17" s="82">
        <v>2810.4047951459688</v>
      </c>
      <c r="R17" s="82">
        <v>2660.1120620233692</v>
      </c>
      <c r="S17" s="82">
        <v>2719.6296474298624</v>
      </c>
      <c r="T17" s="82">
        <v>2887.5907688753464</v>
      </c>
      <c r="U17" s="82">
        <v>3067.3689099881276</v>
      </c>
      <c r="V17" s="82">
        <v>3292.8882849261454</v>
      </c>
      <c r="W17" s="82">
        <v>3397.5512677484526</v>
      </c>
      <c r="X17" s="82">
        <v>3557.0698514680626</v>
      </c>
      <c r="Y17" s="82">
        <v>3755.0194975651671</v>
      </c>
      <c r="Z17" s="82">
        <v>3997.964787325247</v>
      </c>
      <c r="AA17" s="82">
        <v>4288.9098411808473</v>
      </c>
      <c r="AB17" s="82">
        <v>4386.6719061434869</v>
      </c>
      <c r="AC17" s="82">
        <v>4934.1600435547944</v>
      </c>
    </row>
    <row r="18" spans="1:29" ht="15" customHeight="1" x14ac:dyDescent="0.15">
      <c r="A18" s="217" t="s">
        <v>102</v>
      </c>
      <c r="B18" s="85">
        <v>308</v>
      </c>
      <c r="C18" s="84">
        <v>1052</v>
      </c>
      <c r="D18" s="85">
        <v>722</v>
      </c>
      <c r="E18" s="85">
        <v>1146.73</v>
      </c>
      <c r="F18" s="85">
        <v>1165.654</v>
      </c>
      <c r="G18" s="85">
        <v>1141.2180000000001</v>
      </c>
      <c r="H18" s="85">
        <v>1170.239</v>
      </c>
      <c r="I18" s="85">
        <v>1185.8599999999999</v>
      </c>
      <c r="J18" s="85">
        <v>1251.4190000000001</v>
      </c>
      <c r="K18" s="85">
        <v>1360.241</v>
      </c>
      <c r="L18" s="85">
        <v>1505.8579999999999</v>
      </c>
      <c r="M18" s="85">
        <v>1540.88</v>
      </c>
      <c r="N18" s="85">
        <v>1604.5139999999999</v>
      </c>
      <c r="O18" s="85">
        <v>1446.1310000000001</v>
      </c>
      <c r="P18" s="82">
        <v>1500.299</v>
      </c>
      <c r="Q18" s="82">
        <v>1519.7577173052671</v>
      </c>
      <c r="R18" s="82">
        <v>1385.4935206125708</v>
      </c>
      <c r="S18" s="82">
        <v>1437.3517281668446</v>
      </c>
      <c r="T18" s="82">
        <v>1424.8849240557743</v>
      </c>
      <c r="U18" s="82">
        <v>1412.4577609214302</v>
      </c>
      <c r="V18" s="82">
        <v>1694.0661891130367</v>
      </c>
      <c r="W18" s="82">
        <v>1835.4889508926567</v>
      </c>
      <c r="X18" s="82">
        <v>1874.9411931854418</v>
      </c>
      <c r="Y18" s="82">
        <v>1912.9841524580174</v>
      </c>
      <c r="Z18" s="82">
        <v>1986.931159419488</v>
      </c>
      <c r="AA18" s="82">
        <v>2074.9830642853026</v>
      </c>
      <c r="AB18" s="82">
        <v>2013.314572106754</v>
      </c>
      <c r="AC18" s="82">
        <v>2395.0720061593415</v>
      </c>
    </row>
    <row r="19" spans="1:29" ht="15" customHeight="1" x14ac:dyDescent="0.15">
      <c r="A19" s="217" t="s">
        <v>103</v>
      </c>
      <c r="B19" s="85">
        <v>156</v>
      </c>
      <c r="C19" s="84">
        <v>110</v>
      </c>
      <c r="D19" s="85">
        <v>122</v>
      </c>
      <c r="E19" s="85">
        <v>0</v>
      </c>
      <c r="F19" s="85">
        <v>0</v>
      </c>
      <c r="G19" s="85">
        <v>0.54100000000000004</v>
      </c>
      <c r="H19" s="85">
        <v>2.54</v>
      </c>
      <c r="I19" s="85">
        <v>5.2919999999999998</v>
      </c>
      <c r="J19" s="85">
        <v>120.813</v>
      </c>
      <c r="K19" s="85">
        <v>133.494</v>
      </c>
      <c r="L19" s="85">
        <v>121.511</v>
      </c>
      <c r="M19" s="85">
        <v>125.211</v>
      </c>
      <c r="N19" s="85">
        <v>123.895</v>
      </c>
      <c r="O19" s="85">
        <v>120.911</v>
      </c>
      <c r="P19" s="82">
        <v>125.292</v>
      </c>
      <c r="Q19" s="82">
        <v>127.15873573581419</v>
      </c>
      <c r="R19" s="82">
        <v>135.60703292904589</v>
      </c>
      <c r="S19" s="82">
        <v>137.50294477505449</v>
      </c>
      <c r="T19" s="82">
        <v>137.81624135807783</v>
      </c>
      <c r="U19" s="82">
        <v>447.99448754148722</v>
      </c>
      <c r="V19" s="82">
        <v>42.893743077413887</v>
      </c>
      <c r="W19" s="82">
        <v>41.444719463366809</v>
      </c>
      <c r="X19" s="82">
        <v>43.277360755155264</v>
      </c>
      <c r="Y19" s="82">
        <v>40.939511736220894</v>
      </c>
      <c r="Z19" s="82">
        <v>42.61164931078136</v>
      </c>
      <c r="AA19" s="82">
        <v>48.383656598811626</v>
      </c>
      <c r="AB19" s="82">
        <v>48.996289051596762</v>
      </c>
      <c r="AC19" s="82">
        <v>55.411313412526908</v>
      </c>
    </row>
    <row r="20" spans="1:29" ht="15" customHeight="1" x14ac:dyDescent="0.15">
      <c r="A20" s="217" t="s">
        <v>95</v>
      </c>
      <c r="B20" s="85">
        <v>0</v>
      </c>
      <c r="C20" s="84">
        <v>0</v>
      </c>
      <c r="D20" s="85">
        <v>0</v>
      </c>
      <c r="E20" s="85">
        <v>0</v>
      </c>
      <c r="F20" s="85">
        <v>20.178999999999633</v>
      </c>
      <c r="G20" s="85">
        <v>20.513999999999609</v>
      </c>
      <c r="H20" s="85">
        <v>23.916999999999426</v>
      </c>
      <c r="I20" s="85">
        <v>22.137999999999607</v>
      </c>
      <c r="J20" s="85">
        <v>28.486999999999952</v>
      </c>
      <c r="K20" s="85">
        <v>32.467999999999989</v>
      </c>
      <c r="L20" s="85">
        <v>34.024000000000541</v>
      </c>
      <c r="M20" s="85">
        <v>43.397000000000176</v>
      </c>
      <c r="N20" s="85">
        <v>43.427000000000348</v>
      </c>
      <c r="O20" s="85">
        <v>53.637999999999998</v>
      </c>
      <c r="P20" s="85">
        <v>43.61999999999999</v>
      </c>
      <c r="Q20" s="85">
        <v>33.024611096370002</v>
      </c>
      <c r="R20" s="85">
        <v>29.6498346281412</v>
      </c>
      <c r="S20" s="85">
        <v>33.914000000000001</v>
      </c>
      <c r="T20" s="85">
        <v>33.057971361528999</v>
      </c>
      <c r="U20" s="85">
        <v>28.943742047447</v>
      </c>
      <c r="V20" s="85">
        <v>32.577070242189123</v>
      </c>
      <c r="W20" s="85">
        <v>35.756326941759433</v>
      </c>
      <c r="X20" s="85">
        <v>37.581571203977433</v>
      </c>
      <c r="Y20" s="85">
        <v>40.5293940547528</v>
      </c>
      <c r="Z20" s="85">
        <v>40.712701286386981</v>
      </c>
      <c r="AA20" s="85">
        <v>41.026203300080667</v>
      </c>
      <c r="AB20" s="85">
        <v>38.420473640690716</v>
      </c>
      <c r="AC20" s="85">
        <v>45.609978816395653</v>
      </c>
    </row>
    <row r="21" spans="1:29" s="80" customFormat="1" ht="15" customHeight="1" x14ac:dyDescent="0.15">
      <c r="A21" s="218" t="s">
        <v>104</v>
      </c>
      <c r="B21" s="86">
        <v>1971</v>
      </c>
      <c r="C21" s="134">
        <v>2683</v>
      </c>
      <c r="D21" s="86">
        <v>2984</v>
      </c>
      <c r="E21" s="86">
        <f>SUM(E15+E9+E4)</f>
        <v>3848.835</v>
      </c>
      <c r="F21" s="86">
        <v>5632.88</v>
      </c>
      <c r="G21" s="86">
        <v>6367.7449999999999</v>
      </c>
      <c r="H21" s="86">
        <v>6276.9679999999998</v>
      </c>
      <c r="I21" s="86">
        <v>7414.0169999999998</v>
      </c>
      <c r="J21" s="86">
        <v>8045.7430000000004</v>
      </c>
      <c r="K21" s="86">
        <v>8020.3819999999996</v>
      </c>
      <c r="L21" s="86">
        <v>7946.3069999999998</v>
      </c>
      <c r="M21" s="86">
        <v>8493.99</v>
      </c>
      <c r="N21" s="86">
        <v>8540.4220000000005</v>
      </c>
      <c r="O21" s="86">
        <v>7882.8510000000006</v>
      </c>
      <c r="P21" s="86">
        <v>10894.578000000001</v>
      </c>
      <c r="Q21" s="86">
        <v>11654.401520008985</v>
      </c>
      <c r="R21" s="86">
        <v>11125.778085818669</v>
      </c>
      <c r="S21" s="86">
        <v>10819.610973812152</v>
      </c>
      <c r="T21" s="86">
        <v>11105.292235296938</v>
      </c>
      <c r="U21" s="86">
        <v>12049.550369567118</v>
      </c>
      <c r="V21" s="86">
        <v>12438.301959532717</v>
      </c>
      <c r="W21" s="86">
        <v>12656.646192339456</v>
      </c>
      <c r="X21" s="86">
        <v>13195.348031952515</v>
      </c>
      <c r="Y21" s="86">
        <v>14230.176595579947</v>
      </c>
      <c r="Z21" s="86">
        <v>14746.772017138057</v>
      </c>
      <c r="AA21" s="86">
        <v>16006.474242813998</v>
      </c>
      <c r="AB21" s="86">
        <v>16388.051490220478</v>
      </c>
      <c r="AC21" s="86">
        <v>18350.301694015216</v>
      </c>
    </row>
    <row r="22" spans="1:29" ht="15" customHeight="1" x14ac:dyDescent="0.15">
      <c r="A22" s="69"/>
      <c r="B22" s="84"/>
      <c r="C22" s="84"/>
      <c r="D22" s="84"/>
      <c r="E22" s="84"/>
      <c r="F22" s="84"/>
      <c r="G22" s="84"/>
      <c r="H22" s="84"/>
      <c r="I22" s="84"/>
      <c r="J22" s="84"/>
      <c r="K22" s="84"/>
      <c r="L22" s="84"/>
      <c r="M22" s="87"/>
      <c r="N22" s="84"/>
      <c r="O22" s="87"/>
      <c r="P22" s="87"/>
      <c r="Q22" s="87"/>
      <c r="R22" s="87"/>
      <c r="S22" s="87"/>
      <c r="T22" s="87"/>
      <c r="U22" s="87"/>
      <c r="V22" s="87"/>
      <c r="W22" s="87"/>
      <c r="X22" s="87"/>
      <c r="Y22" s="87"/>
      <c r="Z22" s="87"/>
      <c r="AA22" s="87"/>
      <c r="AB22" s="87"/>
      <c r="AC22" s="87"/>
    </row>
    <row r="23" spans="1:29" s="80" customFormat="1" ht="15" customHeight="1" thickBot="1" x14ac:dyDescent="0.2">
      <c r="A23" s="212" t="s">
        <v>105</v>
      </c>
      <c r="B23" s="75"/>
      <c r="C23" s="75"/>
      <c r="D23" s="75"/>
      <c r="E23" s="75"/>
      <c r="F23" s="75"/>
      <c r="G23" s="75"/>
      <c r="H23" s="75"/>
      <c r="I23" s="75"/>
      <c r="J23" s="75"/>
      <c r="K23" s="75"/>
      <c r="L23" s="75"/>
      <c r="M23" s="79"/>
      <c r="N23" s="75"/>
      <c r="O23" s="79"/>
      <c r="P23" s="79"/>
      <c r="Q23" s="79"/>
      <c r="R23" s="79"/>
      <c r="S23" s="79"/>
      <c r="T23" s="79"/>
      <c r="U23" s="79"/>
      <c r="V23" s="79"/>
      <c r="W23" s="79"/>
      <c r="X23" s="79"/>
      <c r="Y23" s="79"/>
      <c r="Z23" s="79"/>
      <c r="AA23" s="79"/>
      <c r="AB23" s="79"/>
      <c r="AC23" s="79"/>
    </row>
    <row r="24" spans="1:29" s="80" customFormat="1" ht="15" customHeight="1" thickBot="1" x14ac:dyDescent="0.2">
      <c r="A24" s="213" t="s">
        <v>106</v>
      </c>
      <c r="B24" s="103">
        <v>506</v>
      </c>
      <c r="C24" s="135">
        <v>587</v>
      </c>
      <c r="D24" s="103">
        <v>624</v>
      </c>
      <c r="E24" s="135">
        <f>SUM(E25:E32)</f>
        <v>895.12700000000007</v>
      </c>
      <c r="F24" s="103">
        <v>1127.829</v>
      </c>
      <c r="G24" s="103">
        <v>1616.789</v>
      </c>
      <c r="H24" s="103">
        <v>1304.6199999999999</v>
      </c>
      <c r="I24" s="103">
        <v>1243.8209999999999</v>
      </c>
      <c r="J24" s="103">
        <v>1019.287</v>
      </c>
      <c r="K24" s="103">
        <v>1237.7850000000001</v>
      </c>
      <c r="L24" s="103">
        <v>1154.443</v>
      </c>
      <c r="M24" s="103">
        <v>1084.5920000000001</v>
      </c>
      <c r="N24" s="103">
        <v>1312.105</v>
      </c>
      <c r="O24" s="103">
        <v>1253.5110000000002</v>
      </c>
      <c r="P24" s="103">
        <v>1412.172</v>
      </c>
      <c r="Q24" s="103">
        <v>1428.9169182378569</v>
      </c>
      <c r="R24" s="103">
        <v>1415.6157472344557</v>
      </c>
      <c r="S24" s="103">
        <v>1442.1530145250881</v>
      </c>
      <c r="T24" s="103">
        <v>1525.749410556406</v>
      </c>
      <c r="U24" s="103">
        <v>1746.4130132378821</v>
      </c>
      <c r="V24" s="103">
        <v>2091.4989999999998</v>
      </c>
      <c r="W24" s="103">
        <v>2165.654</v>
      </c>
      <c r="X24" s="103">
        <v>2368.6979999999999</v>
      </c>
      <c r="Y24" s="103">
        <v>2244.232</v>
      </c>
      <c r="Z24" s="103">
        <v>2227.1179999999999</v>
      </c>
      <c r="AA24" s="103">
        <v>2264.848</v>
      </c>
      <c r="AB24" s="103">
        <v>2254.6779999999999</v>
      </c>
      <c r="AC24" s="103">
        <v>2791.6529999999998</v>
      </c>
    </row>
    <row r="25" spans="1:29" ht="15" customHeight="1" thickTop="1" x14ac:dyDescent="0.15">
      <c r="A25" s="217" t="s">
        <v>107</v>
      </c>
      <c r="B25" s="85">
        <v>254</v>
      </c>
      <c r="C25" s="84">
        <v>189</v>
      </c>
      <c r="D25" s="85">
        <v>191</v>
      </c>
      <c r="E25" s="84">
        <v>380.83499999999998</v>
      </c>
      <c r="F25" s="85">
        <v>367.90199999999999</v>
      </c>
      <c r="G25" s="85">
        <v>365.65100000000001</v>
      </c>
      <c r="H25" s="85">
        <v>266.565</v>
      </c>
      <c r="I25" s="85">
        <v>163.47900000000001</v>
      </c>
      <c r="J25" s="85">
        <v>177.7</v>
      </c>
      <c r="K25" s="85">
        <v>493.07100000000003</v>
      </c>
      <c r="L25" s="85">
        <v>326.46699999999998</v>
      </c>
      <c r="M25" s="85">
        <v>277.65199999999999</v>
      </c>
      <c r="N25" s="85">
        <v>516.05600000000004</v>
      </c>
      <c r="O25" s="85">
        <v>471.82299999999998</v>
      </c>
      <c r="P25" s="82">
        <v>539.67499999999995</v>
      </c>
      <c r="Q25" s="82">
        <v>488.7198463134136</v>
      </c>
      <c r="R25" s="82">
        <v>482.94663611749917</v>
      </c>
      <c r="S25" s="82">
        <v>408.12361899008937</v>
      </c>
      <c r="T25" s="82">
        <v>456.94599624665142</v>
      </c>
      <c r="U25" s="82">
        <v>488.22565700585227</v>
      </c>
      <c r="V25" s="82">
        <v>624.28599999999994</v>
      </c>
      <c r="W25" s="82">
        <v>635.9664651653635</v>
      </c>
      <c r="X25" s="82">
        <v>791.72178430550821</v>
      </c>
      <c r="Y25" s="82">
        <v>594.40211224595237</v>
      </c>
      <c r="Z25" s="82">
        <v>712.77020162414806</v>
      </c>
      <c r="AA25" s="82">
        <v>638.21475901577799</v>
      </c>
      <c r="AB25" s="82">
        <v>628.32798498451552</v>
      </c>
      <c r="AC25" s="82">
        <v>759.72351385606248</v>
      </c>
    </row>
    <row r="26" spans="1:29" ht="15" customHeight="1" x14ac:dyDescent="0.15">
      <c r="A26" s="217" t="s">
        <v>108</v>
      </c>
      <c r="B26" s="85">
        <v>0</v>
      </c>
      <c r="C26" s="85">
        <v>0</v>
      </c>
      <c r="D26" s="85">
        <v>0</v>
      </c>
      <c r="E26" s="85">
        <v>0</v>
      </c>
      <c r="F26" s="85">
        <v>241.08</v>
      </c>
      <c r="G26" s="85">
        <v>630.91700000000003</v>
      </c>
      <c r="H26" s="85">
        <v>551.00099999999998</v>
      </c>
      <c r="I26" s="85">
        <v>598.077</v>
      </c>
      <c r="J26" s="85">
        <v>330.87</v>
      </c>
      <c r="K26" s="85">
        <v>343.93799999999999</v>
      </c>
      <c r="L26" s="85">
        <v>327.70800000000003</v>
      </c>
      <c r="M26" s="85">
        <v>339.40300000000002</v>
      </c>
      <c r="N26" s="85">
        <v>355.19799999999998</v>
      </c>
      <c r="O26" s="85">
        <v>350.41699999999997</v>
      </c>
      <c r="P26" s="82">
        <v>361.74299999999999</v>
      </c>
      <c r="Q26" s="82">
        <v>389.83744002282538</v>
      </c>
      <c r="R26" s="82">
        <v>383.91718014896099</v>
      </c>
      <c r="S26" s="82">
        <v>404.68859836921143</v>
      </c>
      <c r="T26" s="82">
        <v>433.09314675720964</v>
      </c>
      <c r="U26" s="82">
        <v>449.66342508171766</v>
      </c>
      <c r="V26" s="82">
        <v>481.93700000000001</v>
      </c>
      <c r="W26" s="82">
        <v>547.6085612995397</v>
      </c>
      <c r="X26" s="82">
        <v>572.26045202641592</v>
      </c>
      <c r="Y26" s="82">
        <v>542.1821652099627</v>
      </c>
      <c r="Z26" s="82">
        <v>571.86815014452145</v>
      </c>
      <c r="AA26" s="82">
        <v>596.93618488715515</v>
      </c>
      <c r="AB26" s="82">
        <v>609.69155022465213</v>
      </c>
      <c r="AC26" s="82">
        <v>649.76529156771574</v>
      </c>
    </row>
    <row r="27" spans="1:29" ht="15" customHeight="1" x14ac:dyDescent="0.15">
      <c r="A27" s="217" t="s">
        <v>109</v>
      </c>
      <c r="B27" s="85">
        <v>45</v>
      </c>
      <c r="C27" s="84">
        <v>54</v>
      </c>
      <c r="D27" s="85">
        <v>69</v>
      </c>
      <c r="E27" s="84">
        <v>100.304</v>
      </c>
      <c r="F27" s="85">
        <v>90.274000000000001</v>
      </c>
      <c r="G27" s="85">
        <v>99.24</v>
      </c>
      <c r="H27" s="85">
        <v>121.223</v>
      </c>
      <c r="I27" s="85">
        <v>163.56899999999999</v>
      </c>
      <c r="J27" s="85">
        <v>139.279</v>
      </c>
      <c r="K27" s="85">
        <v>97.245000000000005</v>
      </c>
      <c r="L27" s="85">
        <v>114.538</v>
      </c>
      <c r="M27" s="85">
        <v>139.75200000000001</v>
      </c>
      <c r="N27" s="85">
        <v>165.59700000000001</v>
      </c>
      <c r="O27" s="85">
        <v>171.702</v>
      </c>
      <c r="P27" s="82">
        <v>198.911</v>
      </c>
      <c r="Q27" s="82">
        <v>200.93613550657579</v>
      </c>
      <c r="R27" s="82">
        <v>174.46845964232537</v>
      </c>
      <c r="S27" s="82">
        <v>195.03594363230948</v>
      </c>
      <c r="T27" s="82">
        <v>244.25624328191333</v>
      </c>
      <c r="U27" s="82">
        <v>241.22724994555455</v>
      </c>
      <c r="V27" s="82">
        <v>290.47199999999998</v>
      </c>
      <c r="W27" s="82">
        <v>324.94034956071022</v>
      </c>
      <c r="X27" s="82">
        <v>292.50955553065756</v>
      </c>
      <c r="Y27" s="82">
        <v>399.17151753789625</v>
      </c>
      <c r="Z27" s="82">
        <v>341.0379121840574</v>
      </c>
      <c r="AA27" s="82">
        <v>380.85774337490369</v>
      </c>
      <c r="AB27" s="82">
        <v>376.17623439615869</v>
      </c>
      <c r="AC27" s="82">
        <v>441.91367006014775</v>
      </c>
    </row>
    <row r="28" spans="1:29" ht="15" customHeight="1" x14ac:dyDescent="0.15">
      <c r="A28" s="217" t="s">
        <v>110</v>
      </c>
      <c r="B28" s="85">
        <v>64</v>
      </c>
      <c r="C28" s="84">
        <v>63</v>
      </c>
      <c r="D28" s="85">
        <v>62</v>
      </c>
      <c r="E28" s="84">
        <v>81.950999999999993</v>
      </c>
      <c r="F28" s="85">
        <v>94.183000000000007</v>
      </c>
      <c r="G28" s="85">
        <v>77.414000000000001</v>
      </c>
      <c r="H28" s="85">
        <v>80.816000000000003</v>
      </c>
      <c r="I28" s="85">
        <v>100.96599999999999</v>
      </c>
      <c r="J28" s="85">
        <v>104.47199999999999</v>
      </c>
      <c r="K28" s="85">
        <v>86.346000000000004</v>
      </c>
      <c r="L28" s="85">
        <v>137.75700000000001</v>
      </c>
      <c r="M28" s="85">
        <v>132.511</v>
      </c>
      <c r="N28" s="85">
        <v>139.46700000000001</v>
      </c>
      <c r="O28" s="85">
        <v>121.054</v>
      </c>
      <c r="P28" s="82">
        <v>160.43199999999999</v>
      </c>
      <c r="Q28" s="82">
        <v>180.56061878076684</v>
      </c>
      <c r="R28" s="82">
        <v>215.53347891004802</v>
      </c>
      <c r="S28" s="82">
        <v>241.09986517419992</v>
      </c>
      <c r="T28" s="82">
        <v>193.79866375926957</v>
      </c>
      <c r="U28" s="82">
        <v>228.42503890408273</v>
      </c>
      <c r="V28" s="82">
        <v>234.90600000000001</v>
      </c>
      <c r="W28" s="82">
        <v>229.02239759157229</v>
      </c>
      <c r="X28" s="82">
        <v>227.99549136360244</v>
      </c>
      <c r="Y28" s="82">
        <v>206.08334047150072</v>
      </c>
      <c r="Z28" s="82">
        <v>221.79066973460647</v>
      </c>
      <c r="AA28" s="82">
        <v>223.29497986646348</v>
      </c>
      <c r="AB28" s="82">
        <v>213.24383137809468</v>
      </c>
      <c r="AC28" s="82">
        <v>216.29525785973081</v>
      </c>
    </row>
    <row r="29" spans="1:29" ht="15" customHeight="1" x14ac:dyDescent="0.15">
      <c r="A29" s="217" t="s">
        <v>111</v>
      </c>
      <c r="B29" s="85">
        <v>26</v>
      </c>
      <c r="C29" s="84">
        <v>28</v>
      </c>
      <c r="D29" s="85">
        <v>33</v>
      </c>
      <c r="E29" s="84">
        <v>29.498999999999999</v>
      </c>
      <c r="F29" s="85">
        <v>38.835000000000001</v>
      </c>
      <c r="G29" s="85">
        <v>43.603999999999999</v>
      </c>
      <c r="H29" s="85">
        <v>49.99</v>
      </c>
      <c r="I29" s="85">
        <v>49.493000000000002</v>
      </c>
      <c r="J29" s="85">
        <v>46.898000000000003</v>
      </c>
      <c r="K29" s="85">
        <v>49.679000000000002</v>
      </c>
      <c r="L29" s="85">
        <v>57.279000000000003</v>
      </c>
      <c r="M29" s="85">
        <v>44.395000000000003</v>
      </c>
      <c r="N29" s="85">
        <v>51.261000000000003</v>
      </c>
      <c r="O29" s="85">
        <v>66.742000000000004</v>
      </c>
      <c r="P29" s="82">
        <v>74.850999999999999</v>
      </c>
      <c r="Q29" s="82">
        <v>59.179602415786263</v>
      </c>
      <c r="R29" s="82">
        <v>66.810442483811443</v>
      </c>
      <c r="S29" s="82">
        <v>77.172349945195805</v>
      </c>
      <c r="T29" s="82">
        <v>86.745354886140532</v>
      </c>
      <c r="U29" s="82">
        <v>72.392565695354904</v>
      </c>
      <c r="V29" s="82">
        <v>91.885345659745511</v>
      </c>
      <c r="W29" s="82">
        <v>99.803646680324761</v>
      </c>
      <c r="X29" s="82">
        <v>107.68305050294013</v>
      </c>
      <c r="Y29" s="82">
        <v>96.025911389397621</v>
      </c>
      <c r="Z29" s="82">
        <v>108.39482389087063</v>
      </c>
      <c r="AA29" s="82">
        <v>124.65526994298017</v>
      </c>
      <c r="AB29" s="82">
        <v>137.3280269173562</v>
      </c>
      <c r="AC29" s="82">
        <v>135.54235211754948</v>
      </c>
    </row>
    <row r="30" spans="1:29" ht="15" customHeight="1" x14ac:dyDescent="0.15">
      <c r="A30" s="217" t="s">
        <v>112</v>
      </c>
      <c r="B30" s="85">
        <v>29</v>
      </c>
      <c r="C30" s="84">
        <v>30</v>
      </c>
      <c r="D30" s="85">
        <v>33</v>
      </c>
      <c r="E30" s="84">
        <v>23.468</v>
      </c>
      <c r="F30" s="85">
        <v>30.081</v>
      </c>
      <c r="G30" s="85">
        <v>38.518000000000001</v>
      </c>
      <c r="H30" s="85">
        <v>51.753999999999998</v>
      </c>
      <c r="I30" s="85">
        <v>60.601999999999997</v>
      </c>
      <c r="J30" s="85">
        <v>72.418999999999997</v>
      </c>
      <c r="K30" s="85">
        <v>26.484999999999999</v>
      </c>
      <c r="L30" s="85">
        <v>28.145</v>
      </c>
      <c r="M30" s="85">
        <v>29.184000000000001</v>
      </c>
      <c r="N30" s="85">
        <v>38.649000000000001</v>
      </c>
      <c r="O30" s="85">
        <v>30.702000000000002</v>
      </c>
      <c r="P30" s="82">
        <v>30.57</v>
      </c>
      <c r="Q30" s="82">
        <v>35.071717998798952</v>
      </c>
      <c r="R30" s="82">
        <v>28.391544352233939</v>
      </c>
      <c r="S30" s="82">
        <v>43.800071850384825</v>
      </c>
      <c r="T30" s="82">
        <v>52.187986729277974</v>
      </c>
      <c r="U30" s="82">
        <v>75.794336498419923</v>
      </c>
      <c r="V30" s="82">
        <v>101.68233742109702</v>
      </c>
      <c r="W30" s="82">
        <v>98.287000000000006</v>
      </c>
      <c r="X30" s="82">
        <v>119.55800000000001</v>
      </c>
      <c r="Y30" s="82">
        <v>216.17099999999999</v>
      </c>
      <c r="Z30" s="82">
        <v>238.982</v>
      </c>
      <c r="AA30" s="82">
        <v>222.59700000000001</v>
      </c>
      <c r="AB30" s="82">
        <v>243.226</v>
      </c>
      <c r="AC30" s="82">
        <v>289.61099999999999</v>
      </c>
    </row>
    <row r="31" spans="1:29" ht="15" customHeight="1" x14ac:dyDescent="0.15">
      <c r="A31" s="217" t="s">
        <v>113</v>
      </c>
      <c r="B31" s="85">
        <v>49</v>
      </c>
      <c r="C31" s="84">
        <v>184</v>
      </c>
      <c r="D31" s="85">
        <v>196</v>
      </c>
      <c r="E31" s="84">
        <v>125.47</v>
      </c>
      <c r="F31" s="85">
        <v>141.97</v>
      </c>
      <c r="G31" s="85">
        <v>113.971</v>
      </c>
      <c r="H31" s="85">
        <v>112.83799999999999</v>
      </c>
      <c r="I31" s="85">
        <v>45.156999999999996</v>
      </c>
      <c r="J31" s="85">
        <v>99.24</v>
      </c>
      <c r="K31" s="85">
        <v>107.289</v>
      </c>
      <c r="L31" s="85">
        <v>131.624</v>
      </c>
      <c r="M31" s="85">
        <v>79.858999999999995</v>
      </c>
      <c r="N31" s="85">
        <v>27.335000000000001</v>
      </c>
      <c r="O31" s="85">
        <v>21.411999999999999</v>
      </c>
      <c r="P31" s="85">
        <v>20.635000000000002</v>
      </c>
      <c r="Q31" s="85">
        <v>53.916062811995999</v>
      </c>
      <c r="R31" s="85">
        <v>31.697630269744046</v>
      </c>
      <c r="S31" s="85">
        <v>39.517040860848056</v>
      </c>
      <c r="T31" s="85">
        <v>20.096788168184055</v>
      </c>
      <c r="U31" s="85">
        <v>149.08776312253192</v>
      </c>
      <c r="V31" s="85">
        <v>188.052091555212</v>
      </c>
      <c r="W31" s="85">
        <v>165.8857738928881</v>
      </c>
      <c r="X31" s="85">
        <v>174.61546127250003</v>
      </c>
      <c r="Y31" s="85">
        <v>185.33686477599994</v>
      </c>
      <c r="Z31" s="85">
        <v>26.52158973621599</v>
      </c>
      <c r="AA31" s="85">
        <v>21.340789344291959</v>
      </c>
      <c r="AB31" s="85">
        <v>11.432626810931909</v>
      </c>
      <c r="AC31" s="85">
        <v>18.450028373775947</v>
      </c>
    </row>
    <row r="32" spans="1:29" ht="15" customHeight="1" x14ac:dyDescent="0.15">
      <c r="A32" s="219" t="s">
        <v>95</v>
      </c>
      <c r="B32" s="84">
        <v>39</v>
      </c>
      <c r="C32" s="84">
        <v>39</v>
      </c>
      <c r="D32" s="84">
        <v>40</v>
      </c>
      <c r="E32" s="84">
        <v>153.6</v>
      </c>
      <c r="F32" s="85">
        <v>123.50399999999991</v>
      </c>
      <c r="G32" s="85">
        <v>247.47399999999993</v>
      </c>
      <c r="H32" s="85">
        <v>70.432999999999993</v>
      </c>
      <c r="I32" s="85">
        <v>62.478000000000065</v>
      </c>
      <c r="J32" s="85">
        <v>48.409000000000106</v>
      </c>
      <c r="K32" s="85">
        <v>33.732000000000198</v>
      </c>
      <c r="L32" s="85">
        <v>30.924999999999955</v>
      </c>
      <c r="M32" s="85">
        <v>41.83600000000024</v>
      </c>
      <c r="N32" s="85">
        <v>18.541999999999916</v>
      </c>
      <c r="O32" s="85">
        <v>19.658999999999999</v>
      </c>
      <c r="P32" s="82">
        <v>25.355000000000018</v>
      </c>
      <c r="Q32" s="82">
        <v>20.695494387694001</v>
      </c>
      <c r="R32" s="82">
        <v>31.850375309833005</v>
      </c>
      <c r="S32" s="82">
        <v>32.715525702849106</v>
      </c>
      <c r="T32" s="82">
        <v>38.625230727759302</v>
      </c>
      <c r="U32" s="82">
        <v>41.596976984367998</v>
      </c>
      <c r="V32" s="82">
        <v>78.263110469805099</v>
      </c>
      <c r="W32" s="82">
        <v>64.139805809601057</v>
      </c>
      <c r="X32" s="82">
        <v>82.354204998375735</v>
      </c>
      <c r="Y32" s="82">
        <v>4.8590883692904754</v>
      </c>
      <c r="Z32" s="82">
        <v>5.7526526855799602</v>
      </c>
      <c r="AA32" s="82">
        <v>56.951273568427496</v>
      </c>
      <c r="AB32" s="82">
        <v>35.251745288290294</v>
      </c>
      <c r="AC32" s="82">
        <v>280.35188616501773</v>
      </c>
    </row>
    <row r="33" spans="1:29" s="80" customFormat="1" ht="15" customHeight="1" thickBot="1" x14ac:dyDescent="0.2">
      <c r="A33" s="215" t="s">
        <v>114</v>
      </c>
      <c r="B33" s="83">
        <v>886</v>
      </c>
      <c r="C33" s="133">
        <v>1199</v>
      </c>
      <c r="D33" s="83">
        <v>1459</v>
      </c>
      <c r="E33" s="133">
        <f>SUM(E34:E37)</f>
        <v>1747.2819999999999</v>
      </c>
      <c r="F33" s="83">
        <v>3285.384</v>
      </c>
      <c r="G33" s="83">
        <v>3579.125</v>
      </c>
      <c r="H33" s="83">
        <v>3684.38</v>
      </c>
      <c r="I33" s="83">
        <v>3902.7449999999999</v>
      </c>
      <c r="J33" s="83">
        <v>4653.9449999999997</v>
      </c>
      <c r="K33" s="83">
        <v>4529.63</v>
      </c>
      <c r="L33" s="83">
        <v>4704.4409999999998</v>
      </c>
      <c r="M33" s="83">
        <v>4940.5969999999998</v>
      </c>
      <c r="N33" s="83">
        <v>4765.4830000000002</v>
      </c>
      <c r="O33" s="83">
        <v>4542.3380000000006</v>
      </c>
      <c r="P33" s="83">
        <v>4926.829999999999</v>
      </c>
      <c r="Q33" s="83">
        <v>5796.2626658106374</v>
      </c>
      <c r="R33" s="83">
        <v>5576.1395406457405</v>
      </c>
      <c r="S33" s="83">
        <v>5228.1104632079978</v>
      </c>
      <c r="T33" s="83">
        <v>5409.6106663964365</v>
      </c>
      <c r="U33" s="83">
        <v>6095.022853315566</v>
      </c>
      <c r="V33" s="83">
        <v>5980.3889840435195</v>
      </c>
      <c r="W33" s="83">
        <v>5899.3620000000001</v>
      </c>
      <c r="X33" s="83">
        <v>6088.2690000000002</v>
      </c>
      <c r="Y33" s="83">
        <v>6890.3109999999997</v>
      </c>
      <c r="Z33" s="83">
        <v>7226.665</v>
      </c>
      <c r="AA33" s="83">
        <v>8386.8330000000005</v>
      </c>
      <c r="AB33" s="83">
        <v>8857.8559999999998</v>
      </c>
      <c r="AC33" s="83">
        <v>10086.870000000001</v>
      </c>
    </row>
    <row r="34" spans="1:29" ht="15" customHeight="1" thickTop="1" x14ac:dyDescent="0.15">
      <c r="A34" s="217" t="s">
        <v>107</v>
      </c>
      <c r="B34" s="85">
        <v>794</v>
      </c>
      <c r="C34" s="84">
        <v>1011</v>
      </c>
      <c r="D34" s="85">
        <v>1264</v>
      </c>
      <c r="E34" s="84">
        <v>1428.1659999999999</v>
      </c>
      <c r="F34" s="85">
        <v>1215.019</v>
      </c>
      <c r="G34" s="85">
        <v>2036.7070000000001</v>
      </c>
      <c r="H34" s="85">
        <v>1879.4780000000001</v>
      </c>
      <c r="I34" s="85">
        <v>2043.171</v>
      </c>
      <c r="J34" s="85">
        <v>2350.4769999999999</v>
      </c>
      <c r="K34" s="85">
        <v>2175.585</v>
      </c>
      <c r="L34" s="85">
        <v>2270.3110000000001</v>
      </c>
      <c r="M34" s="85">
        <v>2338.4209999999998</v>
      </c>
      <c r="N34" s="85">
        <v>2168.0610000000001</v>
      </c>
      <c r="O34" s="85">
        <v>2169.0300000000002</v>
      </c>
      <c r="P34" s="82">
        <v>2375.3359999999998</v>
      </c>
      <c r="Q34" s="82">
        <v>3101.7750374613156</v>
      </c>
      <c r="R34" s="82">
        <v>3022.9928478236016</v>
      </c>
      <c r="S34" s="82">
        <v>2610.0025220442772</v>
      </c>
      <c r="T34" s="82">
        <v>2617.440872879652</v>
      </c>
      <c r="U34" s="82">
        <v>2931.6678479826724</v>
      </c>
      <c r="V34" s="82">
        <v>2780.7383593322147</v>
      </c>
      <c r="W34" s="82">
        <v>2638.1423185049525</v>
      </c>
      <c r="X34" s="82">
        <v>2672.7997970751362</v>
      </c>
      <c r="Y34" s="82">
        <v>3225.4972134242657</v>
      </c>
      <c r="Z34" s="82">
        <v>3361.9261975457407</v>
      </c>
      <c r="AA34" s="82">
        <v>4156.1313183402544</v>
      </c>
      <c r="AB34" s="82">
        <v>4547.9410490895007</v>
      </c>
      <c r="AC34" s="82">
        <v>5154.8899105232831</v>
      </c>
    </row>
    <row r="35" spans="1:29" ht="15" customHeight="1" x14ac:dyDescent="0.15">
      <c r="A35" s="217" t="s">
        <v>108</v>
      </c>
      <c r="B35" s="85">
        <v>0</v>
      </c>
      <c r="C35" s="84">
        <v>0</v>
      </c>
      <c r="D35" s="85">
        <v>0</v>
      </c>
      <c r="E35" s="84">
        <v>0</v>
      </c>
      <c r="F35" s="85">
        <v>1763.3309999999999</v>
      </c>
      <c r="G35" s="85">
        <v>1348.0920000000001</v>
      </c>
      <c r="H35" s="85">
        <v>1545.4359999999999</v>
      </c>
      <c r="I35" s="85">
        <v>1814.3330000000001</v>
      </c>
      <c r="J35" s="85">
        <v>2238.7600000000002</v>
      </c>
      <c r="K35" s="85">
        <v>2295.84</v>
      </c>
      <c r="L35" s="85">
        <v>2342.2240000000002</v>
      </c>
      <c r="M35" s="85">
        <v>2534.3809999999999</v>
      </c>
      <c r="N35" s="85">
        <v>2516.7080000000001</v>
      </c>
      <c r="O35" s="85">
        <v>2286.6680000000001</v>
      </c>
      <c r="P35" s="82">
        <v>2476.0149999999999</v>
      </c>
      <c r="Q35" s="82">
        <v>2631.2220367698278</v>
      </c>
      <c r="R35" s="82">
        <v>2480.2963699802717</v>
      </c>
      <c r="S35" s="82">
        <v>2542.9120646115493</v>
      </c>
      <c r="T35" s="82">
        <v>2706.669419829283</v>
      </c>
      <c r="U35" s="82">
        <v>2879.7843128027271</v>
      </c>
      <c r="V35" s="82">
        <v>3102.4302479541707</v>
      </c>
      <c r="W35" s="82">
        <v>3154.3284303715109</v>
      </c>
      <c r="X35" s="82">
        <v>3312.4565409801794</v>
      </c>
      <c r="Y35" s="82">
        <v>3565.2318365659517</v>
      </c>
      <c r="Z35" s="82">
        <v>3763.2553173920401</v>
      </c>
      <c r="AA35" s="82">
        <v>4078.0123573872211</v>
      </c>
      <c r="AB35" s="82">
        <v>4182.7051233280608</v>
      </c>
      <c r="AC35" s="82">
        <v>4750.8474870973087</v>
      </c>
    </row>
    <row r="36" spans="1:29" ht="15" customHeight="1" x14ac:dyDescent="0.15">
      <c r="A36" s="217" t="s">
        <v>113</v>
      </c>
      <c r="B36" s="85">
        <v>7</v>
      </c>
      <c r="C36" s="84">
        <v>7</v>
      </c>
      <c r="D36" s="85">
        <v>5</v>
      </c>
      <c r="E36" s="84">
        <v>23.116</v>
      </c>
      <c r="F36" s="85">
        <v>1.59</v>
      </c>
      <c r="G36" s="85">
        <v>1.0620000000000001</v>
      </c>
      <c r="H36" s="85">
        <v>1.0620000000000001</v>
      </c>
      <c r="I36" s="85">
        <v>18.221</v>
      </c>
      <c r="J36" s="85">
        <v>18.221</v>
      </c>
      <c r="K36" s="85">
        <v>18.221</v>
      </c>
      <c r="L36" s="85">
        <v>21.234999999999999</v>
      </c>
      <c r="M36" s="85">
        <v>35.427999999999997</v>
      </c>
      <c r="N36" s="85">
        <v>42.136000000000003</v>
      </c>
      <c r="O36" s="85">
        <v>43.514000000000003</v>
      </c>
      <c r="P36" s="85">
        <v>11.234999999999999</v>
      </c>
      <c r="Q36" s="85">
        <v>12.89867875300002</v>
      </c>
      <c r="R36" s="85">
        <v>19.388758262022986</v>
      </c>
      <c r="S36" s="85">
        <v>16.392922713499985</v>
      </c>
      <c r="T36" s="85">
        <v>23.282025073063998</v>
      </c>
      <c r="U36" s="85">
        <v>199.20835104461807</v>
      </c>
      <c r="V36" s="85">
        <v>20.480681458859912</v>
      </c>
      <c r="W36" s="85">
        <v>11.154677369470978</v>
      </c>
      <c r="X36" s="85">
        <v>19.265442011410933</v>
      </c>
      <c r="Y36" s="85">
        <v>24.329594013925043</v>
      </c>
      <c r="Z36" s="85">
        <v>23.175103717703628</v>
      </c>
      <c r="AA36" s="85">
        <v>76.393362604754216</v>
      </c>
      <c r="AB36" s="85">
        <v>78.177807615999185</v>
      </c>
      <c r="AC36" s="85">
        <v>94.182718734679</v>
      </c>
    </row>
    <row r="37" spans="1:29" ht="15" customHeight="1" x14ac:dyDescent="0.15">
      <c r="A37" s="217" t="s">
        <v>95</v>
      </c>
      <c r="B37" s="85">
        <v>85</v>
      </c>
      <c r="C37" s="84">
        <v>181</v>
      </c>
      <c r="D37" s="85">
        <v>190</v>
      </c>
      <c r="E37" s="85">
        <v>296</v>
      </c>
      <c r="F37" s="85">
        <v>305.44400000000002</v>
      </c>
      <c r="G37" s="85">
        <v>193.26400000000035</v>
      </c>
      <c r="H37" s="85">
        <v>258.40400000000068</v>
      </c>
      <c r="I37" s="85">
        <v>27.020000000000124</v>
      </c>
      <c r="J37" s="85">
        <v>46.486999999999767</v>
      </c>
      <c r="K37" s="85">
        <v>39.984000000000066</v>
      </c>
      <c r="L37" s="85">
        <v>70.670999999999964</v>
      </c>
      <c r="M37" s="85">
        <v>32.366999999999912</v>
      </c>
      <c r="N37" s="85">
        <v>38.577999999999243</v>
      </c>
      <c r="O37" s="85">
        <v>43.125999999999998</v>
      </c>
      <c r="P37" s="82">
        <v>64.244</v>
      </c>
      <c r="Q37" s="82">
        <v>50.366912826493937</v>
      </c>
      <c r="R37" s="82">
        <v>53.461564579845103</v>
      </c>
      <c r="S37" s="82">
        <v>58.8029538386713</v>
      </c>
      <c r="T37" s="82">
        <v>62.218348614437453</v>
      </c>
      <c r="U37" s="82">
        <v>84.362341485548455</v>
      </c>
      <c r="V37" s="82">
        <v>76.739695298271812</v>
      </c>
      <c r="W37" s="82">
        <v>95.73657375406583</v>
      </c>
      <c r="X37" s="82">
        <v>83.7472199332733</v>
      </c>
      <c r="Y37" s="82">
        <v>75.252355995857215</v>
      </c>
      <c r="Z37" s="82">
        <v>78.30838134451551</v>
      </c>
      <c r="AA37" s="82">
        <v>76.295961667770825</v>
      </c>
      <c r="AB37" s="82">
        <v>49.032019966440203</v>
      </c>
      <c r="AC37" s="82">
        <v>86.949883644729198</v>
      </c>
    </row>
    <row r="38" spans="1:29" s="80" customFormat="1" ht="15" customHeight="1" thickBot="1" x14ac:dyDescent="0.2">
      <c r="A38" s="220" t="s">
        <v>115</v>
      </c>
      <c r="B38" s="83">
        <v>579</v>
      </c>
      <c r="C38" s="133">
        <v>897</v>
      </c>
      <c r="D38" s="83">
        <v>901</v>
      </c>
      <c r="E38" s="133">
        <f>SUM(E39:E44)</f>
        <v>1206.5260000000001</v>
      </c>
      <c r="F38" s="83">
        <v>1219.6669999999999</v>
      </c>
      <c r="G38" s="83">
        <v>1171.8309999999999</v>
      </c>
      <c r="H38" s="83">
        <v>1287.9680000000001</v>
      </c>
      <c r="I38" s="83">
        <v>2267.451</v>
      </c>
      <c r="J38" s="83">
        <v>2372.511</v>
      </c>
      <c r="K38" s="83">
        <v>2252.9670000000001</v>
      </c>
      <c r="L38" s="83">
        <v>2087.4229999999998</v>
      </c>
      <c r="M38" s="83">
        <v>2468.8009999999999</v>
      </c>
      <c r="N38" s="83">
        <v>2462.8339999999998</v>
      </c>
      <c r="O38" s="83">
        <v>2087.002</v>
      </c>
      <c r="P38" s="83">
        <v>4555.576</v>
      </c>
      <c r="Q38" s="83">
        <v>4429.2219359604933</v>
      </c>
      <c r="R38" s="83">
        <v>4134.0227979384726</v>
      </c>
      <c r="S38" s="83">
        <v>4149.3474960790645</v>
      </c>
      <c r="T38" s="83">
        <v>4169.9321583440915</v>
      </c>
      <c r="U38" s="83">
        <v>4208.114503096489</v>
      </c>
      <c r="V38" s="83">
        <v>4366.4286964571593</v>
      </c>
      <c r="W38" s="83">
        <v>4591.6296757235759</v>
      </c>
      <c r="X38" s="83">
        <v>4738.3809154028568</v>
      </c>
      <c r="Y38" s="83">
        <v>5095.6332633393904</v>
      </c>
      <c r="Z38" s="83">
        <v>5292.9880486107404</v>
      </c>
      <c r="AA38" s="83">
        <v>5354.7926526436931</v>
      </c>
      <c r="AB38" s="83">
        <v>5275.5178251589041</v>
      </c>
      <c r="AC38" s="83">
        <v>5471.7787762270154</v>
      </c>
    </row>
    <row r="39" spans="1:29" ht="15" customHeight="1" thickTop="1" x14ac:dyDescent="0.15">
      <c r="A39" s="221" t="s">
        <v>116</v>
      </c>
      <c r="B39" s="188">
        <v>279</v>
      </c>
      <c r="C39" s="188">
        <v>372</v>
      </c>
      <c r="D39" s="188">
        <v>372</v>
      </c>
      <c r="E39" s="189">
        <v>374.11099999999999</v>
      </c>
      <c r="F39" s="188">
        <v>374.11099999999999</v>
      </c>
      <c r="G39" s="188">
        <v>374.11099999999999</v>
      </c>
      <c r="H39" s="188">
        <v>374.11099999999999</v>
      </c>
      <c r="I39" s="188">
        <v>378.56900000000002</v>
      </c>
      <c r="J39" s="188">
        <v>378.67899999999997</v>
      </c>
      <c r="K39" s="188">
        <v>325.44299999999998</v>
      </c>
      <c r="L39" s="188">
        <v>325.44299999999998</v>
      </c>
      <c r="M39" s="188">
        <v>325.44299999999998</v>
      </c>
      <c r="N39" s="188">
        <v>325.44299999999998</v>
      </c>
      <c r="O39" s="188">
        <v>325.44299999999998</v>
      </c>
      <c r="P39" s="190">
        <v>2970.4430000000002</v>
      </c>
      <c r="Q39" s="190">
        <v>2970.4428826000003</v>
      </c>
      <c r="R39" s="190">
        <v>2970.4428826000012</v>
      </c>
      <c r="S39" s="190">
        <v>2970.4428826000012</v>
      </c>
      <c r="T39" s="82">
        <v>2970.4428825999998</v>
      </c>
      <c r="U39" s="82">
        <v>2970.4428826000012</v>
      </c>
      <c r="V39" s="82">
        <v>2970.4428826000012</v>
      </c>
      <c r="W39" s="82">
        <v>2970.4428826000012</v>
      </c>
      <c r="X39" s="82">
        <v>2970.4428826000003</v>
      </c>
      <c r="Y39" s="82">
        <v>2970.4428826000003</v>
      </c>
      <c r="Z39" s="82">
        <v>2970.4428826000003</v>
      </c>
      <c r="AA39" s="82">
        <v>2970.4428826000003</v>
      </c>
      <c r="AB39" s="82">
        <v>2970.4428826000012</v>
      </c>
      <c r="AC39" s="82">
        <v>2970.4428825999998</v>
      </c>
    </row>
    <row r="40" spans="1:29" ht="15" customHeight="1" x14ac:dyDescent="0.15">
      <c r="A40" s="221" t="s">
        <v>117</v>
      </c>
      <c r="B40" s="188">
        <v>324</v>
      </c>
      <c r="C40" s="189">
        <v>341</v>
      </c>
      <c r="D40" s="188">
        <v>342</v>
      </c>
      <c r="E40" s="189">
        <v>568.93100000000004</v>
      </c>
      <c r="F40" s="188">
        <v>673.77499999999998</v>
      </c>
      <c r="G40" s="188">
        <v>674.09100000000001</v>
      </c>
      <c r="H40" s="188">
        <v>730.69100000000003</v>
      </c>
      <c r="I40" s="188">
        <v>1857.432</v>
      </c>
      <c r="J40" s="188">
        <v>1826.8520000000001</v>
      </c>
      <c r="K40" s="188">
        <v>1880.088</v>
      </c>
      <c r="L40" s="188">
        <v>1845.088</v>
      </c>
      <c r="M40" s="188">
        <v>2312.0270000000005</v>
      </c>
      <c r="N40" s="188">
        <v>2376.37</v>
      </c>
      <c r="O40" s="188">
        <v>2379.4899999999998</v>
      </c>
      <c r="P40" s="190">
        <v>2281.9119999999998</v>
      </c>
      <c r="Q40" s="190">
        <v>2285.7460752900001</v>
      </c>
      <c r="R40" s="190">
        <v>2289.5156897099996</v>
      </c>
      <c r="S40" s="190">
        <v>2290.4617576199994</v>
      </c>
      <c r="T40" s="82">
        <v>2293.6816213400011</v>
      </c>
      <c r="U40" s="82">
        <v>2297.6115875100004</v>
      </c>
      <c r="V40" s="82">
        <v>2300.0790808300007</v>
      </c>
      <c r="W40" s="82">
        <v>2302.5460264500002</v>
      </c>
      <c r="X40" s="82">
        <v>942.75204577</v>
      </c>
      <c r="Y40" s="82">
        <v>953.42093073963861</v>
      </c>
      <c r="Z40" s="82">
        <v>963.30159069000001</v>
      </c>
      <c r="AA40" s="82">
        <v>836.84720201000027</v>
      </c>
      <c r="AB40" s="82">
        <v>842.33342801000015</v>
      </c>
      <c r="AC40" s="82">
        <v>847.55007484999999</v>
      </c>
    </row>
    <row r="41" spans="1:29" ht="15" customHeight="1" x14ac:dyDescent="0.15">
      <c r="A41" s="221" t="s">
        <v>118</v>
      </c>
      <c r="B41" s="188">
        <v>-33</v>
      </c>
      <c r="C41" s="189">
        <v>132</v>
      </c>
      <c r="D41" s="188">
        <v>106</v>
      </c>
      <c r="E41" s="189">
        <v>226.40899999999999</v>
      </c>
      <c r="F41" s="188">
        <v>224.98400000000001</v>
      </c>
      <c r="G41" s="188">
        <v>191.405</v>
      </c>
      <c r="H41" s="188">
        <v>215.55099999999999</v>
      </c>
      <c r="I41" s="188">
        <v>-53.235999999999997</v>
      </c>
      <c r="J41" s="188">
        <v>-62.927999999999997</v>
      </c>
      <c r="K41" s="188">
        <v>-327.52800000000002</v>
      </c>
      <c r="L41" s="188">
        <v>-522.24900000000002</v>
      </c>
      <c r="M41" s="188">
        <v>-651.82000000000005</v>
      </c>
      <c r="N41" s="188">
        <v>-817.44600000000003</v>
      </c>
      <c r="O41" s="188">
        <v>-992.21500000000003</v>
      </c>
      <c r="P41" s="190">
        <v>-1149.0419999999999</v>
      </c>
      <c r="Q41" s="190">
        <v>-1286.4970354899997</v>
      </c>
      <c r="R41" s="190">
        <v>-1377.3001305200009</v>
      </c>
      <c r="S41" s="190">
        <v>-1432.9879383000002</v>
      </c>
      <c r="T41" s="190">
        <v>-1425.1546324699941</v>
      </c>
      <c r="U41" s="190">
        <v>-1375.8319494900013</v>
      </c>
      <c r="V41" s="190">
        <v>-1293.1479146799904</v>
      </c>
      <c r="W41" s="190">
        <v>-1032.9768594899954</v>
      </c>
      <c r="X41" s="190">
        <v>403.13151195004087</v>
      </c>
      <c r="Y41" s="190">
        <v>770.55402521996166</v>
      </c>
      <c r="Z41" s="190">
        <v>863.77858199009302</v>
      </c>
      <c r="AA41" s="190">
        <v>906.84525851616763</v>
      </c>
      <c r="AB41" s="190">
        <v>992.59174088252291</v>
      </c>
      <c r="AC41" s="190">
        <v>898.49419360379068</v>
      </c>
    </row>
    <row r="42" spans="1:29" ht="15" customHeight="1" x14ac:dyDescent="0.15">
      <c r="A42" s="221" t="s">
        <v>119</v>
      </c>
      <c r="B42" s="188">
        <v>6</v>
      </c>
      <c r="C42" s="189">
        <v>44</v>
      </c>
      <c r="D42" s="188">
        <v>73</v>
      </c>
      <c r="E42" s="189">
        <v>-4.8239999999999998</v>
      </c>
      <c r="F42" s="188">
        <v>23.077000000000002</v>
      </c>
      <c r="G42" s="188">
        <v>7.9109999999999996</v>
      </c>
      <c r="H42" s="188">
        <v>43.09</v>
      </c>
      <c r="I42" s="188">
        <v>57.686999999999998</v>
      </c>
      <c r="J42" s="188">
        <v>197.672</v>
      </c>
      <c r="K42" s="188">
        <v>349.517</v>
      </c>
      <c r="L42" s="188">
        <v>414.82600000000002</v>
      </c>
      <c r="M42" s="188">
        <v>460.48599999999999</v>
      </c>
      <c r="N42" s="188">
        <v>556.34699999999998</v>
      </c>
      <c r="O42" s="188">
        <v>345.81099999999998</v>
      </c>
      <c r="P42" s="190">
        <v>420.79899999999998</v>
      </c>
      <c r="Q42" s="190">
        <v>426.74263540999999</v>
      </c>
      <c r="R42" s="190">
        <v>216.87134206000007</v>
      </c>
      <c r="S42" s="190">
        <v>303.72496183999999</v>
      </c>
      <c r="T42" s="82">
        <v>308.95942635999995</v>
      </c>
      <c r="U42" s="82">
        <v>294.16308003999978</v>
      </c>
      <c r="V42" s="82">
        <v>366.17446863999987</v>
      </c>
      <c r="W42" s="82">
        <v>327.60510280000022</v>
      </c>
      <c r="X42" s="82">
        <v>396.7332478699999</v>
      </c>
      <c r="Y42" s="82">
        <v>373.84359246000014</v>
      </c>
      <c r="Z42" s="82">
        <v>472.23734880000006</v>
      </c>
      <c r="AA42" s="82">
        <v>625.48182126316556</v>
      </c>
      <c r="AB42" s="82">
        <v>454.10493318961426</v>
      </c>
      <c r="AC42" s="82">
        <v>739.40914250965034</v>
      </c>
    </row>
    <row r="43" spans="1:29" ht="15" customHeight="1" x14ac:dyDescent="0.15">
      <c r="A43" s="221" t="s">
        <v>120</v>
      </c>
      <c r="B43" s="188">
        <v>25</v>
      </c>
      <c r="C43" s="189">
        <v>31</v>
      </c>
      <c r="D43" s="188">
        <v>32</v>
      </c>
      <c r="E43" s="189">
        <v>25.795999999999999</v>
      </c>
      <c r="F43" s="188">
        <v>24.594999999999999</v>
      </c>
      <c r="G43" s="188">
        <v>25.187999999999999</v>
      </c>
      <c r="H43" s="188">
        <v>25.4</v>
      </c>
      <c r="I43" s="188">
        <v>26.998999999999999</v>
      </c>
      <c r="J43" s="188">
        <v>32.235999999999997</v>
      </c>
      <c r="K43" s="188">
        <v>25.446999999999999</v>
      </c>
      <c r="L43" s="188">
        <v>24.315000000000001</v>
      </c>
      <c r="M43" s="188">
        <v>22.664999999999999</v>
      </c>
      <c r="N43" s="188">
        <v>22.12</v>
      </c>
      <c r="O43" s="188">
        <v>28.472999999999999</v>
      </c>
      <c r="P43" s="190">
        <v>31.463999999999999</v>
      </c>
      <c r="Q43" s="190">
        <v>32.78737815049238</v>
      </c>
      <c r="R43" s="190">
        <v>34.493014088472933</v>
      </c>
      <c r="S43" s="190">
        <v>17.705832319064783</v>
      </c>
      <c r="T43" s="82">
        <v>22.002860514083839</v>
      </c>
      <c r="U43" s="82">
        <v>21.728902436489133</v>
      </c>
      <c r="V43" s="82">
        <v>22.880179067147711</v>
      </c>
      <c r="W43" s="82">
        <v>24.012523363568583</v>
      </c>
      <c r="X43" s="82">
        <v>25.321227212815817</v>
      </c>
      <c r="Y43" s="82">
        <v>27.371832319789615</v>
      </c>
      <c r="Z43" s="82">
        <v>23.227644530647233</v>
      </c>
      <c r="AA43" s="82">
        <v>15.175488254359539</v>
      </c>
      <c r="AB43" s="82">
        <v>16.044840476764627</v>
      </c>
      <c r="AC43" s="82">
        <v>15.882482663574695</v>
      </c>
    </row>
    <row r="44" spans="1:29" ht="15" customHeight="1" x14ac:dyDescent="0.15">
      <c r="A44" s="221" t="s">
        <v>95</v>
      </c>
      <c r="B44" s="188">
        <v>-22</v>
      </c>
      <c r="C44" s="189">
        <v>-23</v>
      </c>
      <c r="D44" s="188">
        <v>-24</v>
      </c>
      <c r="E44" s="188">
        <v>16.103000000000002</v>
      </c>
      <c r="F44" s="188">
        <v>-100.875</v>
      </c>
      <c r="G44" s="188">
        <v>-100.87500000000023</v>
      </c>
      <c r="H44" s="188">
        <v>-100.875</v>
      </c>
      <c r="I44" s="188">
        <v>0</v>
      </c>
      <c r="J44" s="188">
        <v>0</v>
      </c>
      <c r="K44" s="188">
        <v>0</v>
      </c>
      <c r="L44" s="188">
        <v>0</v>
      </c>
      <c r="M44" s="188">
        <v>0</v>
      </c>
      <c r="N44" s="188">
        <v>0</v>
      </c>
      <c r="O44" s="188">
        <v>0</v>
      </c>
      <c r="P44" s="188">
        <v>0</v>
      </c>
      <c r="Q44" s="188">
        <v>0</v>
      </c>
      <c r="R44" s="188">
        <v>0</v>
      </c>
      <c r="S44" s="188">
        <v>0</v>
      </c>
      <c r="T44" s="85">
        <v>0</v>
      </c>
      <c r="U44" s="85">
        <v>0</v>
      </c>
      <c r="V44" s="85">
        <v>0</v>
      </c>
      <c r="W44" s="85">
        <v>0</v>
      </c>
      <c r="X44" s="85">
        <v>0</v>
      </c>
      <c r="Y44" s="85">
        <v>0</v>
      </c>
      <c r="Z44" s="85">
        <v>0</v>
      </c>
      <c r="AA44" s="85">
        <v>0</v>
      </c>
      <c r="AB44" s="85">
        <v>0</v>
      </c>
      <c r="AC44" s="85">
        <v>0</v>
      </c>
    </row>
    <row r="45" spans="1:29" s="80" customFormat="1" ht="15" customHeight="1" x14ac:dyDescent="0.15">
      <c r="A45" s="222" t="s">
        <v>121</v>
      </c>
      <c r="B45" s="86">
        <v>1971</v>
      </c>
      <c r="C45" s="134">
        <v>2683</v>
      </c>
      <c r="D45" s="86">
        <v>2984</v>
      </c>
      <c r="E45" s="205">
        <f>E38+E33+E24</f>
        <v>3848.9349999999999</v>
      </c>
      <c r="F45" s="86">
        <v>5632.8799999999992</v>
      </c>
      <c r="G45" s="86">
        <v>6367.7449999999999</v>
      </c>
      <c r="H45" s="86">
        <v>6276.9679999999998</v>
      </c>
      <c r="I45" s="86">
        <v>7414.0169999999998</v>
      </c>
      <c r="J45" s="86">
        <v>8045.7430000000004</v>
      </c>
      <c r="K45" s="86">
        <v>8020.3819999999996</v>
      </c>
      <c r="L45" s="86">
        <v>7946.3069999999998</v>
      </c>
      <c r="M45" s="86">
        <v>8493.99</v>
      </c>
      <c r="N45" s="86">
        <v>8540.4219999999987</v>
      </c>
      <c r="O45" s="86">
        <v>7882.8510000000006</v>
      </c>
      <c r="P45" s="86">
        <v>10894.577999999998</v>
      </c>
      <c r="Q45" s="86">
        <v>11654.401520008987</v>
      </c>
      <c r="R45" s="86">
        <v>11125.778085818669</v>
      </c>
      <c r="S45" s="86">
        <v>10819.61097381215</v>
      </c>
      <c r="T45" s="86">
        <v>11105.292235296933</v>
      </c>
      <c r="U45" s="86">
        <v>12049.550369649936</v>
      </c>
      <c r="V45" s="86">
        <v>12438.301956320873</v>
      </c>
      <c r="W45" s="86">
        <v>12656.645675723576</v>
      </c>
      <c r="X45" s="86">
        <v>13195.347915402857</v>
      </c>
      <c r="Y45" s="86">
        <v>14230.17626333939</v>
      </c>
      <c r="Z45" s="86">
        <v>14746.771048610739</v>
      </c>
      <c r="AA45" s="86">
        <v>16006.473652643694</v>
      </c>
      <c r="AB45" s="86">
        <v>16388.051825158902</v>
      </c>
      <c r="AC45" s="86">
        <v>18350.301776227017</v>
      </c>
    </row>
    <row r="47" spans="1:29" ht="13.5" thickBot="1" x14ac:dyDescent="0.2">
      <c r="A47" s="201" t="s">
        <v>142</v>
      </c>
      <c r="B47" s="88"/>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row>
    <row r="48" spans="1:29" ht="12" thickTop="1" x14ac:dyDescent="0.15">
      <c r="A48" s="219"/>
      <c r="B48" s="88"/>
      <c r="C48" s="88"/>
      <c r="D48" s="88"/>
      <c r="E48" s="88"/>
      <c r="F48" s="88"/>
      <c r="G48" s="88"/>
      <c r="H48" s="88"/>
      <c r="I48" s="88"/>
      <c r="J48" s="88"/>
      <c r="K48" s="88"/>
      <c r="L48" s="88"/>
      <c r="M48" s="88"/>
      <c r="N48" s="88"/>
      <c r="O48" s="88"/>
      <c r="P48" s="88"/>
      <c r="Q48" s="88"/>
      <c r="R48" s="88"/>
      <c r="S48" s="88"/>
      <c r="T48" s="88"/>
      <c r="U48" s="88"/>
      <c r="V48" s="88"/>
      <c r="W48" s="88"/>
      <c r="X48" s="88"/>
      <c r="Y48" s="88"/>
      <c r="Z48" s="88"/>
      <c r="AA48" s="88"/>
      <c r="AB48" s="88"/>
      <c r="AC48" s="88"/>
    </row>
    <row r="49" spans="1:29" x14ac:dyDescent="0.15">
      <c r="B49" s="88"/>
      <c r="C49" s="88"/>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row>
    <row r="50" spans="1:29" x14ac:dyDescent="0.15">
      <c r="A50" s="217"/>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row>
    <row r="52" spans="1:29" x14ac:dyDescent="0.15">
      <c r="B52" s="88"/>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row>
    <row r="53" spans="1:29" x14ac:dyDescent="0.15">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row>
    <row r="54" spans="1:29" x14ac:dyDescent="0.15">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row>
    <row r="55" spans="1:29" x14ac:dyDescent="0.15">
      <c r="B55" s="89"/>
      <c r="C55" s="89"/>
      <c r="D55" s="89"/>
      <c r="E55" s="89"/>
      <c r="F55" s="89"/>
      <c r="G55" s="89"/>
      <c r="H55" s="89"/>
      <c r="I55" s="89"/>
      <c r="J55" s="89"/>
      <c r="K55" s="89"/>
      <c r="L55" s="89"/>
      <c r="M55" s="89"/>
      <c r="N55" s="89"/>
      <c r="O55" s="89"/>
      <c r="P55" s="89"/>
      <c r="Q55" s="89"/>
      <c r="R55" s="89"/>
      <c r="S55" s="89"/>
      <c r="T55" s="207"/>
      <c r="U55" s="89"/>
      <c r="V55" s="89"/>
      <c r="W55" s="89"/>
      <c r="X55" s="89"/>
      <c r="Y55" s="89"/>
      <c r="Z55" s="89"/>
      <c r="AA55" s="89"/>
      <c r="AB55" s="89"/>
      <c r="AC55" s="89"/>
    </row>
  </sheetData>
  <pageMargins left="0.511811024" right="0.511811024" top="0.78740157499999996" bottom="0.78740157499999996" header="0.31496062000000002" footer="0.3149606200000000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CAADE-732B-4AA3-B61C-B38981564AF4}">
  <sheetPr codeName="Sheet12"/>
  <dimension ref="A1:AG20"/>
  <sheetViews>
    <sheetView showGridLines="0" zoomScaleNormal="100" workbookViewId="0">
      <pane xSplit="1" topLeftCell="S1" activePane="topRight" state="frozen"/>
      <selection pane="topRight" activeCell="AB23" sqref="AB23"/>
    </sheetView>
  </sheetViews>
  <sheetFormatPr defaultColWidth="8.85546875" defaultRowHeight="15" x14ac:dyDescent="0.25"/>
  <cols>
    <col min="1" max="1" width="35.7109375" bestFit="1" customWidth="1"/>
    <col min="18" max="18" width="9.42578125" bestFit="1" customWidth="1"/>
    <col min="19" max="20" width="9.42578125" customWidth="1"/>
  </cols>
  <sheetData>
    <row r="1" spans="1:33" s="52" customFormat="1" ht="24.75" customHeight="1" thickBot="1" x14ac:dyDescent="0.3">
      <c r="A1" s="32" t="s">
        <v>186</v>
      </c>
      <c r="B1" s="18" t="s">
        <v>10</v>
      </c>
      <c r="C1" s="18" t="s">
        <v>11</v>
      </c>
      <c r="D1" s="18" t="s">
        <v>12</v>
      </c>
      <c r="E1" s="18" t="s">
        <v>13</v>
      </c>
      <c r="F1" s="18" t="s">
        <v>14</v>
      </c>
      <c r="G1" s="18" t="s">
        <v>15</v>
      </c>
      <c r="H1" s="18" t="s">
        <v>16</v>
      </c>
      <c r="I1" s="18" t="s">
        <v>17</v>
      </c>
      <c r="J1" s="18" t="s">
        <v>18</v>
      </c>
      <c r="K1" s="18" t="s">
        <v>19</v>
      </c>
      <c r="L1" s="18" t="s">
        <v>20</v>
      </c>
      <c r="M1" s="18" t="s">
        <v>21</v>
      </c>
      <c r="N1" s="18" t="s">
        <v>22</v>
      </c>
      <c r="O1" s="18" t="s">
        <v>23</v>
      </c>
      <c r="P1" s="18" t="s">
        <v>24</v>
      </c>
      <c r="Q1" s="18" t="s">
        <v>25</v>
      </c>
      <c r="R1" s="18" t="s">
        <v>26</v>
      </c>
      <c r="S1" s="18" t="s">
        <v>27</v>
      </c>
      <c r="T1" s="18" t="s">
        <v>28</v>
      </c>
      <c r="U1" s="18" t="s">
        <v>29</v>
      </c>
      <c r="V1" s="18" t="s">
        <v>30</v>
      </c>
      <c r="W1" s="18" t="s">
        <v>155</v>
      </c>
      <c r="X1" s="18" t="s">
        <v>161</v>
      </c>
      <c r="Y1" s="18" t="s">
        <v>164</v>
      </c>
      <c r="Z1" s="18" t="s">
        <v>165</v>
      </c>
      <c r="AA1" s="18" t="s">
        <v>166</v>
      </c>
      <c r="AB1" s="18" t="s">
        <v>195</v>
      </c>
      <c r="AC1" s="18" t="s">
        <v>196</v>
      </c>
    </row>
    <row r="2" spans="1:33" s="51" customFormat="1" ht="12" thickTop="1" x14ac:dyDescent="0.15">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row>
    <row r="3" spans="1:33" s="53" customFormat="1" ht="15" customHeight="1" thickBot="1" x14ac:dyDescent="0.3">
      <c r="A3" s="223" t="s">
        <v>122</v>
      </c>
      <c r="B3" s="95">
        <v>1047.68</v>
      </c>
      <c r="C3" s="95">
        <v>1200.1000000000001</v>
      </c>
      <c r="D3" s="95">
        <v>1456.9000000000003</v>
      </c>
      <c r="E3" s="95">
        <v>1809</v>
      </c>
      <c r="F3" s="109">
        <v>1768.921</v>
      </c>
      <c r="G3" s="95">
        <v>2591.3580000000002</v>
      </c>
      <c r="H3" s="95">
        <v>2337.0430000000001</v>
      </c>
      <c r="I3" s="95">
        <v>2402.65</v>
      </c>
      <c r="J3" s="95">
        <v>2739.1769999999997</v>
      </c>
      <c r="K3" s="95">
        <v>2889.6559999999999</v>
      </c>
      <c r="L3" s="95">
        <v>2821.7780000000002</v>
      </c>
      <c r="M3" s="95">
        <v>2833.0729999999999</v>
      </c>
      <c r="N3" s="95">
        <v>2896.1170000000002</v>
      </c>
      <c r="O3" s="95">
        <v>2814.8530000000001</v>
      </c>
      <c r="P3" s="95">
        <v>3084.7988195578414</v>
      </c>
      <c r="Q3" s="95">
        <v>3755.3</v>
      </c>
      <c r="R3" s="95">
        <v>3639.4693489002184</v>
      </c>
      <c r="S3" s="109">
        <v>3144.3113580671793</v>
      </c>
      <c r="T3" s="109">
        <v>3205.173591552817</v>
      </c>
      <c r="U3" s="109">
        <f>SUM(U4:U6)</f>
        <v>3537.6644858198633</v>
      </c>
      <c r="V3" s="109">
        <v>3519.7894925387809</v>
      </c>
      <c r="W3" s="109">
        <f>SUM(W4:W6)</f>
        <v>3398.2710112440536</v>
      </c>
      <c r="X3" s="109">
        <f>SUM(X4:X6)</f>
        <v>3575.8534937010486</v>
      </c>
      <c r="Y3" s="109">
        <f>SUM(Y4:Y6)</f>
        <v>3917.0759466231502</v>
      </c>
      <c r="Z3" s="109">
        <v>4163.379746073897</v>
      </c>
      <c r="AA3" s="109">
        <v>4870.4376178558978</v>
      </c>
      <c r="AB3" s="109">
        <v>5211.8668516558082</v>
      </c>
      <c r="AC3" s="109">
        <v>5944.8815095172686</v>
      </c>
    </row>
    <row r="4" spans="1:33" s="52" customFormat="1" ht="15" customHeight="1" thickTop="1" x14ac:dyDescent="0.25">
      <c r="A4" s="224" t="s">
        <v>123</v>
      </c>
      <c r="B4" s="100">
        <v>241.00536489999999</v>
      </c>
      <c r="C4" s="100">
        <v>183.53172361</v>
      </c>
      <c r="D4" s="100">
        <v>182.13172360999999</v>
      </c>
      <c r="E4" s="100">
        <v>327.95707169000002</v>
      </c>
      <c r="F4" s="99">
        <v>367.90199999999999</v>
      </c>
      <c r="G4" s="99">
        <v>365.65100000000001</v>
      </c>
      <c r="H4" s="99">
        <v>266.565</v>
      </c>
      <c r="I4" s="99">
        <v>163.47900000000001</v>
      </c>
      <c r="J4" s="99">
        <v>177.7</v>
      </c>
      <c r="K4" s="99">
        <v>493.07100000000003</v>
      </c>
      <c r="L4" s="99">
        <v>326.46699999999998</v>
      </c>
      <c r="M4" s="99">
        <v>277.65199999999999</v>
      </c>
      <c r="N4" s="99">
        <v>516.05600000000004</v>
      </c>
      <c r="O4" s="99">
        <v>471.82299999999998</v>
      </c>
      <c r="P4" s="99">
        <v>539.67499999999995</v>
      </c>
      <c r="Q4" s="99">
        <v>488.7</v>
      </c>
      <c r="R4" s="99">
        <v>482.52748470334745</v>
      </c>
      <c r="S4" s="100">
        <v>408.12361899008937</v>
      </c>
      <c r="T4" s="100">
        <v>456.72118960830085</v>
      </c>
      <c r="U4" s="100">
        <v>488.22568178660566</v>
      </c>
      <c r="V4" s="100">
        <v>624.28595089009559</v>
      </c>
      <c r="W4" s="100">
        <v>635.9667698154143</v>
      </c>
      <c r="X4" s="100">
        <v>791.72178430550821</v>
      </c>
      <c r="Y4" s="100">
        <v>594.40211224595237</v>
      </c>
      <c r="Z4" s="100">
        <v>712.77020162414806</v>
      </c>
      <c r="AA4" s="100">
        <v>638.21475901577799</v>
      </c>
      <c r="AB4" s="100">
        <v>628.32798498451552</v>
      </c>
      <c r="AC4" s="100">
        <v>759.72351385606248</v>
      </c>
    </row>
    <row r="5" spans="1:33" s="52" customFormat="1" ht="15" customHeight="1" x14ac:dyDescent="0.25">
      <c r="A5" s="224" t="s">
        <v>124</v>
      </c>
      <c r="B5" s="100">
        <v>772.93382150000002</v>
      </c>
      <c r="C5" s="100">
        <v>988.73434542000007</v>
      </c>
      <c r="D5" s="100">
        <v>1249.1728560600002</v>
      </c>
      <c r="E5" s="100">
        <v>1294.1166473399999</v>
      </c>
      <c r="F5" s="99">
        <v>1215.019</v>
      </c>
      <c r="G5" s="99">
        <v>2036.7070000000001</v>
      </c>
      <c r="H5" s="99">
        <v>1879.4780000000001</v>
      </c>
      <c r="I5" s="99">
        <v>2043.171</v>
      </c>
      <c r="J5" s="99">
        <v>2350.4769999999999</v>
      </c>
      <c r="K5" s="99">
        <v>2175.585</v>
      </c>
      <c r="L5" s="99">
        <v>2270.3110000000001</v>
      </c>
      <c r="M5" s="99">
        <v>2338.4209999999998</v>
      </c>
      <c r="N5" s="99">
        <v>2168.0610000000001</v>
      </c>
      <c r="O5" s="99">
        <v>2169.0300000000002</v>
      </c>
      <c r="P5" s="99">
        <v>2375.3359999999998</v>
      </c>
      <c r="Q5" s="99">
        <v>3101.8</v>
      </c>
      <c r="R5" s="99">
        <v>3022.9928784905842</v>
      </c>
      <c r="S5" s="100">
        <v>2610.0025220442772</v>
      </c>
      <c r="T5" s="100">
        <v>2617.6656795180024</v>
      </c>
      <c r="U5" s="100">
        <v>2931.6678232019194</v>
      </c>
      <c r="V5" s="100">
        <v>2780.7383384500049</v>
      </c>
      <c r="W5" s="100">
        <v>2638.1423535747194</v>
      </c>
      <c r="X5" s="100">
        <v>2672.7997970751362</v>
      </c>
      <c r="Y5" s="100">
        <v>3225.4972134242657</v>
      </c>
      <c r="Z5" s="100">
        <v>3361.9261975457407</v>
      </c>
      <c r="AA5" s="100">
        <v>4156.1313183402544</v>
      </c>
      <c r="AB5" s="100">
        <v>4547.9410490895007</v>
      </c>
      <c r="AC5" s="100">
        <v>5154.8899105232831</v>
      </c>
    </row>
    <row r="6" spans="1:33" s="52" customFormat="1" ht="15" customHeight="1" x14ac:dyDescent="0.25">
      <c r="A6" s="224" t="s">
        <v>125</v>
      </c>
      <c r="B6" s="100">
        <v>33.740813600000003</v>
      </c>
      <c r="C6" s="100">
        <v>27.833930970000001</v>
      </c>
      <c r="D6" s="100">
        <v>25.595420329999996</v>
      </c>
      <c r="E6" s="100">
        <v>186.92628097000002</v>
      </c>
      <c r="F6" s="100">
        <v>186</v>
      </c>
      <c r="G6" s="100">
        <v>189</v>
      </c>
      <c r="H6" s="100">
        <v>191</v>
      </c>
      <c r="I6" s="100">
        <v>196</v>
      </c>
      <c r="J6" s="100">
        <v>211</v>
      </c>
      <c r="K6" s="100">
        <v>221</v>
      </c>
      <c r="L6" s="100">
        <v>225</v>
      </c>
      <c r="M6" s="100">
        <v>217</v>
      </c>
      <c r="N6" s="100">
        <v>212</v>
      </c>
      <c r="O6" s="100">
        <v>174</v>
      </c>
      <c r="P6" s="100">
        <v>169.78781955784206</v>
      </c>
      <c r="Q6" s="100">
        <v>164.8</v>
      </c>
      <c r="R6" s="100">
        <v>133.94898570628692</v>
      </c>
      <c r="S6" s="100">
        <v>126.18518507666724</v>
      </c>
      <c r="T6" s="100">
        <v>130.78672242651353</v>
      </c>
      <c r="U6" s="100">
        <v>117.77098083133853</v>
      </c>
      <c r="V6" s="100">
        <v>114.76520319868052</v>
      </c>
      <c r="W6" s="100">
        <v>124.16188785391979</v>
      </c>
      <c r="X6" s="100">
        <v>111.3319123204043</v>
      </c>
      <c r="Y6" s="100">
        <v>97.176620952932367</v>
      </c>
      <c r="Z6" s="100">
        <v>88.683344897991986</v>
      </c>
      <c r="AA6" s="100">
        <v>76.091540930098361</v>
      </c>
      <c r="AB6" s="100">
        <v>35.597817584589116</v>
      </c>
      <c r="AC6" s="100">
        <v>30.268085076124038</v>
      </c>
    </row>
    <row r="7" spans="1:33" s="52" customFormat="1" ht="15" customHeight="1" x14ac:dyDescent="0.25">
      <c r="A7" s="224"/>
      <c r="B7" s="99"/>
      <c r="C7" s="71"/>
      <c r="D7" s="99"/>
      <c r="E7" s="99"/>
      <c r="F7" s="99"/>
      <c r="G7" s="99"/>
      <c r="H7" s="99"/>
      <c r="I7" s="99"/>
      <c r="J7" s="99"/>
      <c r="K7" s="99"/>
      <c r="L7" s="99"/>
      <c r="M7" s="99"/>
      <c r="N7" s="99"/>
      <c r="O7" s="100"/>
      <c r="P7" s="100"/>
      <c r="Q7" s="100"/>
      <c r="R7" s="100"/>
      <c r="S7" s="100"/>
      <c r="T7" s="100"/>
      <c r="U7" s="100"/>
      <c r="V7" s="100"/>
      <c r="W7" s="100"/>
      <c r="X7" s="100"/>
      <c r="Y7" s="100"/>
      <c r="Z7" s="100"/>
      <c r="AA7" s="100"/>
      <c r="AB7" s="100"/>
      <c r="AC7" s="100"/>
    </row>
    <row r="8" spans="1:33" s="52" customFormat="1" ht="15" customHeight="1" x14ac:dyDescent="0.25">
      <c r="A8" s="224" t="s">
        <v>126</v>
      </c>
      <c r="B8" s="100">
        <v>491.92</v>
      </c>
      <c r="C8" s="100">
        <v>586.6</v>
      </c>
      <c r="D8" s="100">
        <v>702.4</v>
      </c>
      <c r="E8" s="100">
        <v>666.78</v>
      </c>
      <c r="F8" s="100">
        <v>522.57600000000002</v>
      </c>
      <c r="G8" s="100">
        <v>1211.5999999999999</v>
      </c>
      <c r="H8" s="100">
        <v>737.92499999999995</v>
      </c>
      <c r="I8" s="100">
        <v>1351.3810000000001</v>
      </c>
      <c r="J8" s="100">
        <v>1346.48</v>
      </c>
      <c r="K8" s="100">
        <v>1162.6300000000001</v>
      </c>
      <c r="L8" s="100">
        <v>832</v>
      </c>
      <c r="M8" s="100">
        <v>1063.5999999999999</v>
      </c>
      <c r="N8" s="100">
        <v>908</v>
      </c>
      <c r="O8" s="100">
        <v>907</v>
      </c>
      <c r="P8" s="100">
        <v>3371.9170176135672</v>
      </c>
      <c r="Q8" s="100">
        <v>3677.3</v>
      </c>
      <c r="R8" s="100">
        <v>3461.0112531425525</v>
      </c>
      <c r="S8" s="100">
        <v>2763.6711358972216</v>
      </c>
      <c r="T8" s="100">
        <v>2710.5605489592767</v>
      </c>
      <c r="U8" s="100">
        <v>2922.8345058230179</v>
      </c>
      <c r="V8" s="100">
        <v>2771.5938087399977</v>
      </c>
      <c r="W8" s="100">
        <v>2677.3305526231088</v>
      </c>
      <c r="X8" s="100">
        <v>2767.0112817771424</v>
      </c>
      <c r="Y8" s="100">
        <v>2613.3133140238037</v>
      </c>
      <c r="Z8" s="100">
        <v>2337.3794306553796</v>
      </c>
      <c r="AA8" s="100">
        <v>2814.5834697988116</v>
      </c>
      <c r="AB8" s="100">
        <v>2967.2258859265539</v>
      </c>
      <c r="AC8" s="100">
        <v>2947.3747457316317</v>
      </c>
    </row>
    <row r="9" spans="1:33" s="52" customFormat="1" ht="15" customHeight="1" x14ac:dyDescent="0.25">
      <c r="A9" s="228" t="s">
        <v>127</v>
      </c>
      <c r="B9" s="226">
        <v>555.76</v>
      </c>
      <c r="C9" s="226">
        <v>613.50000000000011</v>
      </c>
      <c r="D9" s="226">
        <v>754.50000000000034</v>
      </c>
      <c r="E9" s="226">
        <v>1142.22</v>
      </c>
      <c r="F9" s="226">
        <v>1246.345</v>
      </c>
      <c r="G9" s="226">
        <v>1379.7580000000003</v>
      </c>
      <c r="H9" s="226">
        <v>1599.1180000000002</v>
      </c>
      <c r="I9" s="226">
        <v>1051.269</v>
      </c>
      <c r="J9" s="226">
        <v>1392.6969999999997</v>
      </c>
      <c r="K9" s="226">
        <v>1727.0259999999998</v>
      </c>
      <c r="L9" s="226">
        <v>1989.7780000000002</v>
      </c>
      <c r="M9" s="226">
        <v>1769.473</v>
      </c>
      <c r="N9" s="226">
        <v>1988.1170000000002</v>
      </c>
      <c r="O9" s="226">
        <v>1907.8530000000001</v>
      </c>
      <c r="P9" s="226">
        <v>-287.11819805572577</v>
      </c>
      <c r="Q9" s="226">
        <v>78</v>
      </c>
      <c r="R9" s="226">
        <v>178.45809575766589</v>
      </c>
      <c r="S9" s="226">
        <v>380.64019021381182</v>
      </c>
      <c r="T9" s="226">
        <v>494.61304259354029</v>
      </c>
      <c r="U9" s="226">
        <v>614.8299799968454</v>
      </c>
      <c r="V9" s="226">
        <v>748.19568379878319</v>
      </c>
      <c r="W9" s="226">
        <f t="shared" ref="W9" si="0">W3-W8</f>
        <v>720.94045862094481</v>
      </c>
      <c r="X9" s="226">
        <f>X3-X8</f>
        <v>808.84221192390623</v>
      </c>
      <c r="Y9" s="226">
        <f t="shared" ref="Y9" si="1">Y3-Y8</f>
        <v>1303.7626325993465</v>
      </c>
      <c r="Z9" s="226">
        <v>1826.0003154185174</v>
      </c>
      <c r="AA9" s="226">
        <v>2055.8541480570861</v>
      </c>
      <c r="AB9" s="226">
        <v>2244.6409657292543</v>
      </c>
      <c r="AC9" s="226">
        <v>2997.5067637856368</v>
      </c>
    </row>
    <row r="10" spans="1:33" s="52" customFormat="1" ht="15" customHeight="1" x14ac:dyDescent="0.25">
      <c r="A10" s="52" t="s">
        <v>187</v>
      </c>
      <c r="B10" s="226"/>
      <c r="C10" s="226"/>
      <c r="D10" s="226"/>
      <c r="E10" s="226"/>
      <c r="F10" s="226"/>
      <c r="G10" s="226"/>
      <c r="H10" s="226"/>
      <c r="I10" s="226"/>
      <c r="J10" s="226"/>
      <c r="K10" s="226"/>
      <c r="L10" s="226"/>
      <c r="M10" s="226"/>
      <c r="N10" s="226"/>
      <c r="O10" s="226"/>
      <c r="P10" s="226"/>
      <c r="Q10" s="226"/>
      <c r="R10" s="226"/>
      <c r="S10" s="100">
        <v>63.802</v>
      </c>
      <c r="T10" s="100">
        <v>48.468999999999994</v>
      </c>
      <c r="U10" s="100">
        <v>356.32400000000007</v>
      </c>
      <c r="V10" s="100">
        <v>211.708</v>
      </c>
      <c r="W10" s="100">
        <v>186.73099999999999</v>
      </c>
      <c r="X10" s="100">
        <v>198.82799999999997</v>
      </c>
      <c r="Y10" s="100">
        <v>197.089</v>
      </c>
      <c r="Z10" s="100">
        <v>42.772999999999996</v>
      </c>
      <c r="AA10" s="100">
        <v>88.861000000000004</v>
      </c>
      <c r="AB10" s="100">
        <v>81.400000000000006</v>
      </c>
      <c r="AC10" s="100">
        <v>106.619</v>
      </c>
    </row>
    <row r="11" spans="1:33" s="52" customFormat="1" ht="15" customHeight="1" x14ac:dyDescent="0.25">
      <c r="A11" s="228" t="s">
        <v>162</v>
      </c>
      <c r="B11" s="226"/>
      <c r="C11" s="226"/>
      <c r="D11" s="226"/>
      <c r="E11" s="226"/>
      <c r="F11" s="226"/>
      <c r="G11" s="226"/>
      <c r="H11" s="226"/>
      <c r="I11" s="226"/>
      <c r="J11" s="226"/>
      <c r="K11" s="226"/>
      <c r="L11" s="226"/>
      <c r="M11" s="226"/>
      <c r="N11" s="226"/>
      <c r="O11" s="226"/>
      <c r="P11" s="226"/>
      <c r="Q11" s="226"/>
      <c r="R11" s="226"/>
      <c r="S11" s="226">
        <v>444.44222216995786</v>
      </c>
      <c r="T11" s="226">
        <v>543.08204259354034</v>
      </c>
      <c r="U11" s="226">
        <v>971.15397999684592</v>
      </c>
      <c r="V11" s="226">
        <v>959.90368379878328</v>
      </c>
      <c r="W11" s="226">
        <v>907.67145862094458</v>
      </c>
      <c r="X11" s="226">
        <v>1007.6702119239062</v>
      </c>
      <c r="Y11" s="226">
        <v>1500.8516326295735</v>
      </c>
      <c r="Z11" s="226">
        <v>1868.7733154185175</v>
      </c>
      <c r="AA11" s="226">
        <v>2144.715148057086</v>
      </c>
      <c r="AB11" s="226">
        <v>2326.0409657292539</v>
      </c>
      <c r="AC11" s="226">
        <v>3104.1257637856365</v>
      </c>
    </row>
    <row r="12" spans="1:33" s="52" customFormat="1" ht="15" customHeight="1" x14ac:dyDescent="0.25">
      <c r="A12" s="224" t="s">
        <v>163</v>
      </c>
      <c r="B12" s="99"/>
      <c r="C12" s="71"/>
      <c r="D12" s="99"/>
      <c r="E12" s="99"/>
      <c r="F12" s="99"/>
      <c r="G12" s="99"/>
      <c r="H12" s="99"/>
      <c r="I12" s="99"/>
      <c r="J12" s="99"/>
      <c r="K12" s="99"/>
      <c r="L12" s="99"/>
      <c r="M12" s="99"/>
      <c r="N12" s="99"/>
      <c r="O12" s="100"/>
      <c r="P12" s="100"/>
      <c r="Q12" s="100"/>
      <c r="R12" s="100"/>
      <c r="S12" s="100"/>
      <c r="T12" s="100"/>
      <c r="U12" s="100"/>
      <c r="V12" s="100"/>
      <c r="W12" s="100"/>
      <c r="X12" s="100"/>
      <c r="Y12" s="100"/>
      <c r="Z12" s="100"/>
      <c r="AA12" s="100"/>
      <c r="AB12" s="100"/>
      <c r="AC12" s="100"/>
    </row>
    <row r="13" spans="1:33" ht="15" customHeight="1" x14ac:dyDescent="0.25">
      <c r="A13" s="53" t="s">
        <v>191</v>
      </c>
      <c r="B13" s="229">
        <v>2.74</v>
      </c>
      <c r="C13" s="229">
        <v>1.43</v>
      </c>
      <c r="D13" s="229">
        <v>1.51</v>
      </c>
      <c r="E13" s="229">
        <v>1.45</v>
      </c>
      <c r="F13" s="229">
        <v>1.38</v>
      </c>
      <c r="G13" s="229">
        <v>1.65</v>
      </c>
      <c r="H13" s="229">
        <v>1.67</v>
      </c>
      <c r="I13" s="229">
        <v>1.65</v>
      </c>
      <c r="J13" s="229">
        <v>1.94</v>
      </c>
      <c r="K13" s="229">
        <v>4.22</v>
      </c>
      <c r="L13" s="229">
        <v>8.94</v>
      </c>
      <c r="M13" s="229">
        <v>5.69</v>
      </c>
      <c r="N13" s="229">
        <v>15.75</v>
      </c>
      <c r="O13" s="229">
        <v>6.72</v>
      </c>
      <c r="P13" s="229">
        <v>-0.75900000000000001</v>
      </c>
      <c r="Q13" s="229" t="s">
        <v>7</v>
      </c>
      <c r="R13" s="229" t="s">
        <v>8</v>
      </c>
      <c r="S13" s="229">
        <v>0.621</v>
      </c>
      <c r="T13" s="229">
        <v>0.57999999999999996</v>
      </c>
      <c r="U13" s="229">
        <v>0.83</v>
      </c>
      <c r="V13" s="229">
        <v>0.66</v>
      </c>
      <c r="W13" s="229">
        <v>0.48222907365051387</v>
      </c>
      <c r="X13" s="229">
        <v>0.48769530744770984</v>
      </c>
      <c r="Y13" s="229">
        <v>0.68150530107578577</v>
      </c>
      <c r="Z13" s="229">
        <v>0.80255339731775188</v>
      </c>
      <c r="AA13" s="229">
        <v>0.93452312745373134</v>
      </c>
      <c r="AB13" s="229">
        <v>0.94481785660437989</v>
      </c>
      <c r="AC13" s="229">
        <v>1.1600424255866693</v>
      </c>
    </row>
    <row r="14" spans="1:33" ht="15" customHeight="1" x14ac:dyDescent="0.25">
      <c r="A14" s="53" t="s">
        <v>192</v>
      </c>
      <c r="B14" s="230"/>
      <c r="C14" s="230"/>
      <c r="D14" s="230"/>
      <c r="E14" s="230"/>
      <c r="F14" s="230"/>
      <c r="G14" s="230"/>
      <c r="H14" s="230"/>
      <c r="I14" s="230"/>
      <c r="J14" s="230"/>
      <c r="K14" s="230"/>
      <c r="L14" s="230"/>
      <c r="M14" s="230"/>
      <c r="N14" s="230"/>
      <c r="O14" s="230"/>
      <c r="P14" s="230"/>
      <c r="Q14" s="230"/>
      <c r="R14" s="230"/>
      <c r="S14" s="229">
        <v>1.9542189610321541</v>
      </c>
      <c r="T14" s="229">
        <v>1.3661433669787029</v>
      </c>
      <c r="U14" s="229">
        <v>1.6425679567089519</v>
      </c>
      <c r="V14" s="229">
        <v>1.1585780222881725</v>
      </c>
      <c r="W14" s="229">
        <v>0.74214723123143644</v>
      </c>
      <c r="X14" s="229">
        <v>0.73206706480054495</v>
      </c>
      <c r="Y14" s="229">
        <v>1.0148589720263781</v>
      </c>
      <c r="Z14" s="229">
        <v>1.1899186129405084</v>
      </c>
      <c r="AA14" s="229">
        <v>1.4374807161065777</v>
      </c>
      <c r="AB14" s="229">
        <v>1.4473742094229682</v>
      </c>
      <c r="AC14" s="229">
        <v>1.7616219358793006</v>
      </c>
    </row>
    <row r="15" spans="1:33" ht="15" customHeight="1" x14ac:dyDescent="0.25">
      <c r="B15" s="46"/>
      <c r="C15" s="46"/>
      <c r="D15" s="46"/>
      <c r="E15" s="46"/>
      <c r="F15" s="46"/>
      <c r="G15" s="46"/>
      <c r="H15" s="46"/>
      <c r="I15" s="46"/>
      <c r="J15" s="46"/>
      <c r="K15" s="46"/>
      <c r="L15" s="46"/>
      <c r="M15" s="46"/>
      <c r="N15" s="46"/>
      <c r="O15" s="46"/>
      <c r="P15" s="46"/>
      <c r="Q15" s="46"/>
      <c r="R15" s="46"/>
      <c r="S15" s="46"/>
      <c r="T15" s="46"/>
    </row>
    <row r="16" spans="1:33" ht="15" customHeight="1" x14ac:dyDescent="0.25">
      <c r="A16" s="231" t="s">
        <v>188</v>
      </c>
      <c r="B16" s="231"/>
      <c r="C16" s="231"/>
      <c r="D16" s="231"/>
      <c r="E16" s="231"/>
      <c r="F16" s="231"/>
      <c r="G16" s="231"/>
      <c r="H16" s="231"/>
      <c r="I16" s="231"/>
      <c r="J16" s="231"/>
      <c r="K16" s="231"/>
      <c r="L16" s="231"/>
      <c r="M16" s="231"/>
      <c r="N16" s="231"/>
      <c r="O16" s="231"/>
      <c r="P16" s="231"/>
      <c r="Q16" s="231"/>
      <c r="R16" s="231"/>
      <c r="S16" s="231"/>
      <c r="T16" s="231"/>
      <c r="U16" s="231"/>
      <c r="V16" s="231"/>
      <c r="W16" s="231"/>
      <c r="X16" s="231"/>
      <c r="Y16" s="231"/>
      <c r="Z16" s="231"/>
      <c r="AA16" s="231"/>
      <c r="AB16" s="231"/>
      <c r="AC16" s="231"/>
      <c r="AD16" s="231"/>
      <c r="AE16" s="231"/>
      <c r="AF16" s="231"/>
      <c r="AG16" s="231"/>
    </row>
    <row r="17" spans="1:33" x14ac:dyDescent="0.25">
      <c r="A17" s="231" t="s">
        <v>189</v>
      </c>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row>
    <row r="18" spans="1:33" x14ac:dyDescent="0.25">
      <c r="A18" s="231" t="s">
        <v>190</v>
      </c>
      <c r="B18" s="231"/>
      <c r="C18" s="231"/>
      <c r="D18" s="231"/>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row>
    <row r="19" spans="1:33" x14ac:dyDescent="0.25">
      <c r="A19" s="231" t="s">
        <v>193</v>
      </c>
      <c r="B19" s="231"/>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row>
    <row r="20" spans="1:33" x14ac:dyDescent="0.25">
      <c r="A20" s="231" t="s">
        <v>194</v>
      </c>
      <c r="B20" s="231"/>
      <c r="C20" s="231"/>
      <c r="D20" s="231"/>
      <c r="E20" s="231"/>
      <c r="F20" s="231"/>
      <c r="G20" s="231"/>
      <c r="H20" s="231"/>
      <c r="I20" s="231"/>
      <c r="J20" s="231"/>
      <c r="K20" s="231"/>
      <c r="L20" s="231"/>
      <c r="M20" s="231"/>
      <c r="N20" s="231"/>
      <c r="O20" s="231"/>
      <c r="P20" s="231"/>
      <c r="Q20" s="231"/>
      <c r="R20" s="231"/>
      <c r="S20" s="231"/>
      <c r="T20" s="231"/>
      <c r="U20" s="231"/>
      <c r="V20" s="231"/>
      <c r="W20" s="231"/>
      <c r="X20" s="231"/>
      <c r="Y20" s="231"/>
      <c r="Z20" s="231"/>
      <c r="AA20" s="231"/>
      <c r="AB20" s="231"/>
      <c r="AC20" s="231"/>
      <c r="AD20" s="231"/>
      <c r="AE20" s="231"/>
      <c r="AF20" s="231"/>
      <c r="AG20" s="231"/>
    </row>
  </sheetData>
  <mergeCells count="5">
    <mergeCell ref="A16:AG16"/>
    <mergeCell ref="A17:AG17"/>
    <mergeCell ref="A19:AG19"/>
    <mergeCell ref="A20:AG20"/>
    <mergeCell ref="A18:AG18"/>
  </mergeCells>
  <pageMargins left="0.511811024" right="0.511811024" top="0.78740157499999996" bottom="0.78740157499999996" header="0.31496062000000002" footer="0.3149606200000000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CA176-D729-4F3F-A6EB-4CBE929E47C2}">
  <sheetPr codeName="Sheet16"/>
  <dimension ref="A1:AK196"/>
  <sheetViews>
    <sheetView showGridLines="0" zoomScaleNormal="100" workbookViewId="0">
      <pane xSplit="1" ySplit="3" topLeftCell="V4" activePane="bottomRight" state="frozen"/>
      <selection activeCell="AE3" sqref="AE1:AE1048576"/>
      <selection pane="topRight" activeCell="AE3" sqref="AE1:AE1048576"/>
      <selection pane="bottomLeft" activeCell="AE3" sqref="AE1:AE1048576"/>
      <selection pane="bottomRight" activeCell="AK7" sqref="AK7"/>
    </sheetView>
  </sheetViews>
  <sheetFormatPr defaultColWidth="8.85546875" defaultRowHeight="15" x14ac:dyDescent="0.25"/>
  <cols>
    <col min="1" max="1" width="23" customWidth="1"/>
    <col min="17" max="17" width="9.140625" bestFit="1" customWidth="1"/>
    <col min="30" max="30" width="5.140625" customWidth="1"/>
  </cols>
  <sheetData>
    <row r="1" spans="1:37" s="52" customFormat="1" ht="24.75" customHeight="1" thickBot="1" x14ac:dyDescent="0.3">
      <c r="A1" s="32" t="s">
        <v>143</v>
      </c>
      <c r="B1" s="18" t="s">
        <v>10</v>
      </c>
      <c r="C1" s="18" t="s">
        <v>11</v>
      </c>
      <c r="D1" s="18" t="s">
        <v>12</v>
      </c>
      <c r="E1" s="18" t="s">
        <v>13</v>
      </c>
      <c r="F1" s="18" t="s">
        <v>14</v>
      </c>
      <c r="G1" s="18" t="s">
        <v>15</v>
      </c>
      <c r="H1" s="18" t="s">
        <v>16</v>
      </c>
      <c r="I1" s="18" t="s">
        <v>17</v>
      </c>
      <c r="J1" s="18" t="s">
        <v>18</v>
      </c>
      <c r="K1" s="18" t="s">
        <v>19</v>
      </c>
      <c r="L1" s="18" t="s">
        <v>20</v>
      </c>
      <c r="M1" s="18" t="s">
        <v>21</v>
      </c>
      <c r="N1" s="18" t="s">
        <v>22</v>
      </c>
      <c r="O1" s="18" t="s">
        <v>23</v>
      </c>
      <c r="P1" s="18" t="s">
        <v>24</v>
      </c>
      <c r="Q1" s="18" t="s">
        <v>25</v>
      </c>
      <c r="R1" s="18" t="s">
        <v>26</v>
      </c>
      <c r="S1" s="18" t="s">
        <v>27</v>
      </c>
      <c r="T1" s="18" t="s">
        <v>28</v>
      </c>
      <c r="U1" s="18" t="s">
        <v>29</v>
      </c>
      <c r="V1" s="18" t="s">
        <v>30</v>
      </c>
      <c r="W1" s="18" t="s">
        <v>155</v>
      </c>
      <c r="X1" s="18" t="s">
        <v>161</v>
      </c>
      <c r="Y1" s="18" t="s">
        <v>164</v>
      </c>
      <c r="Z1" s="18" t="s">
        <v>165</v>
      </c>
      <c r="AA1" s="18" t="s">
        <v>166</v>
      </c>
      <c r="AB1" s="18" t="s">
        <v>195</v>
      </c>
      <c r="AC1" s="18" t="s">
        <v>196</v>
      </c>
      <c r="AD1" s="74"/>
      <c r="AE1" s="18">
        <v>2018</v>
      </c>
      <c r="AF1" s="18">
        <v>2019</v>
      </c>
      <c r="AG1" s="18">
        <v>2020</v>
      </c>
      <c r="AH1" s="18">
        <v>2021</v>
      </c>
      <c r="AI1" s="18">
        <v>2022</v>
      </c>
      <c r="AJ1" s="18">
        <v>2023</v>
      </c>
      <c r="AK1" s="18">
        <v>2024</v>
      </c>
    </row>
    <row r="2" spans="1:37" s="51" customFormat="1" ht="15.75" thickTop="1" x14ac:dyDescent="0.25">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166"/>
    </row>
    <row r="3" spans="1:37" s="53" customFormat="1" ht="15" customHeight="1" thickBot="1" x14ac:dyDescent="0.3">
      <c r="A3" s="96" t="s">
        <v>4</v>
      </c>
      <c r="B3" s="109">
        <v>76.100000000000009</v>
      </c>
      <c r="C3" s="109">
        <v>111.19999999999999</v>
      </c>
      <c r="D3" s="109">
        <v>157.20000000000002</v>
      </c>
      <c r="E3" s="109">
        <v>193.90000000000003</v>
      </c>
      <c r="F3" s="109">
        <v>138.70000000000002</v>
      </c>
      <c r="G3" s="109">
        <v>175.4</v>
      </c>
      <c r="H3" s="109">
        <v>226.79999999999998</v>
      </c>
      <c r="I3" s="109">
        <v>338.29999999999995</v>
      </c>
      <c r="J3" s="109">
        <v>238.99699999999999</v>
      </c>
      <c r="K3" s="109">
        <v>45.600000000000009</v>
      </c>
      <c r="L3" s="109">
        <v>121.5</v>
      </c>
      <c r="M3" s="109">
        <v>80.278136609124132</v>
      </c>
      <c r="N3" s="109">
        <v>54.252800350911016</v>
      </c>
      <c r="O3" s="109">
        <v>53.400886977795949</v>
      </c>
      <c r="P3" s="109">
        <v>207.30076656103034</v>
      </c>
      <c r="Q3" s="109">
        <v>296.38654905233511</v>
      </c>
      <c r="R3" s="109">
        <v>213.314218461302</v>
      </c>
      <c r="S3" s="109">
        <f>SUM(S4:S6)</f>
        <v>280.5878760063768</v>
      </c>
      <c r="T3" s="109">
        <v>220.40061342229171</v>
      </c>
      <c r="U3" s="109">
        <v>293.27312271626323</v>
      </c>
      <c r="V3" s="109">
        <v>228.38879542140063</v>
      </c>
      <c r="W3" s="109">
        <v>242.4333190543102</v>
      </c>
      <c r="X3" s="109">
        <v>324.99842863257214</v>
      </c>
      <c r="Y3" s="109">
        <v>539.66706745454303</v>
      </c>
      <c r="Z3" s="109">
        <v>303.29837544488805</v>
      </c>
      <c r="AA3" s="109">
        <v>365.31498605067969</v>
      </c>
      <c r="AB3" s="109">
        <v>453.51000418287919</v>
      </c>
      <c r="AC3" s="109">
        <v>721.37849404340398</v>
      </c>
      <c r="AD3" s="166"/>
      <c r="AE3" s="109">
        <v>538.4</v>
      </c>
      <c r="AF3" s="109">
        <v>879.19999999999982</v>
      </c>
      <c r="AG3" s="109">
        <v>486.37513660912418</v>
      </c>
      <c r="AH3" s="109">
        <v>611.34100294207235</v>
      </c>
      <c r="AI3" s="109">
        <v>1007.5758306062332</v>
      </c>
      <c r="AJ3" s="109">
        <v>1335.4876105628259</v>
      </c>
      <c r="AK3" s="109">
        <v>1843.5018597218509</v>
      </c>
    </row>
    <row r="4" spans="1:37" s="52" customFormat="1" ht="15" customHeight="1" thickTop="1" x14ac:dyDescent="0.25">
      <c r="A4" s="225" t="s">
        <v>128</v>
      </c>
      <c r="B4" s="100">
        <v>62.9</v>
      </c>
      <c r="C4" s="100">
        <v>100.29999999999998</v>
      </c>
      <c r="D4" s="100">
        <v>105.30000000000001</v>
      </c>
      <c r="E4" s="100">
        <v>141.50000000000003</v>
      </c>
      <c r="F4" s="100">
        <v>109</v>
      </c>
      <c r="G4" s="100">
        <v>134.4</v>
      </c>
      <c r="H4" s="100">
        <v>179.79999999999998</v>
      </c>
      <c r="I4" s="100">
        <v>301.39999999999998</v>
      </c>
      <c r="J4" s="100">
        <v>201.98163388298488</v>
      </c>
      <c r="K4" s="100">
        <v>37.390000000000008</v>
      </c>
      <c r="L4" s="100">
        <v>102.53</v>
      </c>
      <c r="M4" s="100">
        <v>62.571431021368696</v>
      </c>
      <c r="N4" s="100">
        <v>33.280719488377997</v>
      </c>
      <c r="O4" s="100">
        <v>41.273817012709962</v>
      </c>
      <c r="P4" s="100">
        <v>172.07736799787972</v>
      </c>
      <c r="Q4" s="100">
        <v>256.55516004133568</v>
      </c>
      <c r="R4" s="100">
        <v>191.8179585217471</v>
      </c>
      <c r="S4" s="100">
        <v>235.04097622245246</v>
      </c>
      <c r="T4" s="100">
        <v>179.15258000867681</v>
      </c>
      <c r="U4" s="100">
        <v>243.56568747377747</v>
      </c>
      <c r="V4" s="100">
        <v>177.59071144065649</v>
      </c>
      <c r="W4" s="100">
        <v>190.68588399483451</v>
      </c>
      <c r="X4" s="100">
        <v>270.26108802024606</v>
      </c>
      <c r="Y4" s="100">
        <v>454.81852791556076</v>
      </c>
      <c r="Z4" s="100">
        <v>245.6529249621212</v>
      </c>
      <c r="AA4" s="100">
        <v>295.70566670022453</v>
      </c>
      <c r="AB4" s="100">
        <v>388.91021160306946</v>
      </c>
      <c r="AC4" s="100">
        <v>602.41055948097494</v>
      </c>
      <c r="AD4" s="169"/>
      <c r="AE4" s="100">
        <v>410</v>
      </c>
      <c r="AF4" s="100">
        <v>724.59999999999991</v>
      </c>
      <c r="AG4" s="100">
        <v>404.47306490435363</v>
      </c>
      <c r="AH4" s="100">
        <v>503.18706454030337</v>
      </c>
      <c r="AI4" s="100">
        <v>849.57720222665375</v>
      </c>
      <c r="AJ4" s="100">
        <v>1093.3562113712978</v>
      </c>
      <c r="AK4" s="100">
        <v>1532.6793627463901</v>
      </c>
    </row>
    <row r="5" spans="1:37" s="52" customFormat="1" ht="15" customHeight="1" x14ac:dyDescent="0.25">
      <c r="A5" s="225" t="s">
        <v>129</v>
      </c>
      <c r="B5" s="100">
        <v>11.3</v>
      </c>
      <c r="C5" s="100">
        <v>9.8999999999999986</v>
      </c>
      <c r="D5" s="100">
        <v>33.1</v>
      </c>
      <c r="E5" s="100">
        <v>43.70000000000001</v>
      </c>
      <c r="F5" s="100">
        <v>20.9</v>
      </c>
      <c r="G5" s="100">
        <v>30.200000000000003</v>
      </c>
      <c r="H5" s="100">
        <v>39.299999999999997</v>
      </c>
      <c r="I5" s="100">
        <v>27.9</v>
      </c>
      <c r="J5" s="100">
        <v>23.656889166673089</v>
      </c>
      <c r="K5" s="100">
        <v>4.9400000000000004</v>
      </c>
      <c r="L5" s="100">
        <v>11.840000000000002</v>
      </c>
      <c r="M5" s="100">
        <v>11.382256404662265</v>
      </c>
      <c r="N5" s="100">
        <v>13.913859841894535</v>
      </c>
      <c r="O5" s="100">
        <v>6.9468916722241385</v>
      </c>
      <c r="P5" s="100">
        <v>23.404711766112062</v>
      </c>
      <c r="Q5" s="100">
        <v>27.656331324500375</v>
      </c>
      <c r="R5" s="100">
        <v>16.525946259120683</v>
      </c>
      <c r="S5" s="100">
        <v>32.250709488506494</v>
      </c>
      <c r="T5" s="100">
        <v>30.259025010170721</v>
      </c>
      <c r="U5" s="100">
        <v>37.774439096987848</v>
      </c>
      <c r="V5" s="100">
        <v>35.017464328665255</v>
      </c>
      <c r="W5" s="100">
        <v>36.511938307769327</v>
      </c>
      <c r="X5" s="100">
        <v>45.344042587043077</v>
      </c>
      <c r="Y5" s="100">
        <v>69.472728994873265</v>
      </c>
      <c r="Z5" s="100">
        <v>45.554330276272907</v>
      </c>
      <c r="AA5" s="100">
        <v>57.534315685759651</v>
      </c>
      <c r="AB5" s="100">
        <v>53.419847794943223</v>
      </c>
      <c r="AC5" s="100">
        <v>95.254534883684755</v>
      </c>
      <c r="AD5" s="169"/>
      <c r="AE5" s="100">
        <v>98</v>
      </c>
      <c r="AF5" s="100">
        <v>118.30000000000001</v>
      </c>
      <c r="AG5" s="100">
        <v>51.819145571335355</v>
      </c>
      <c r="AH5" s="100">
        <v>71.921794604731105</v>
      </c>
      <c r="AI5" s="100">
        <v>116.81011985478574</v>
      </c>
      <c r="AJ5" s="100">
        <v>186.34617421835094</v>
      </c>
      <c r="AK5" s="100">
        <v>251.76302864066054</v>
      </c>
    </row>
    <row r="6" spans="1:37" x14ac:dyDescent="0.25">
      <c r="A6" s="225" t="s">
        <v>130</v>
      </c>
      <c r="B6" s="131">
        <v>1.9</v>
      </c>
      <c r="C6" s="131">
        <v>1</v>
      </c>
      <c r="D6" s="131">
        <v>18.799999999999997</v>
      </c>
      <c r="E6" s="131">
        <v>8.6999999999999993</v>
      </c>
      <c r="F6" s="131">
        <v>8.8000000000000007</v>
      </c>
      <c r="G6" s="131">
        <v>10.8</v>
      </c>
      <c r="H6" s="131">
        <v>7.7</v>
      </c>
      <c r="I6" s="131">
        <v>9</v>
      </c>
      <c r="J6" s="131">
        <v>13.358476950342</v>
      </c>
      <c r="K6" s="131">
        <v>3.27</v>
      </c>
      <c r="L6" s="131">
        <v>7.13</v>
      </c>
      <c r="M6" s="131">
        <v>6.3244491830931633</v>
      </c>
      <c r="N6" s="131">
        <v>7.0582210206384808</v>
      </c>
      <c r="O6" s="131">
        <v>5.1801782928618501</v>
      </c>
      <c r="P6" s="131">
        <v>11.818686797038573</v>
      </c>
      <c r="Q6" s="131">
        <v>12.175057686499036</v>
      </c>
      <c r="R6" s="131">
        <v>4.9703136804338373</v>
      </c>
      <c r="S6" s="131">
        <v>13.29619029541783</v>
      </c>
      <c r="T6" s="131">
        <v>10.989008403444188</v>
      </c>
      <c r="U6" s="131">
        <v>11.932996145497885</v>
      </c>
      <c r="V6" s="131">
        <v>15.780619652078892</v>
      </c>
      <c r="W6" s="131">
        <v>15.235496751706357</v>
      </c>
      <c r="X6" s="131">
        <v>9.3932980252829914</v>
      </c>
      <c r="Y6" s="131">
        <v>15.375810544108933</v>
      </c>
      <c r="Z6" s="131">
        <v>12.091120206493922</v>
      </c>
      <c r="AA6" s="131">
        <v>12.075003664695556</v>
      </c>
      <c r="AB6" s="131">
        <v>11.17994478486648</v>
      </c>
      <c r="AC6" s="131">
        <v>23.713399678744274</v>
      </c>
      <c r="AD6" s="169"/>
      <c r="AE6" s="131">
        <v>30.4</v>
      </c>
      <c r="AF6" s="131">
        <v>36.299999999999997</v>
      </c>
      <c r="AG6" s="131">
        <v>30.082926133435173</v>
      </c>
      <c r="AH6" s="131">
        <v>36.232143797037942</v>
      </c>
      <c r="AI6" s="131">
        <v>41.18850852479374</v>
      </c>
      <c r="AJ6" s="131">
        <v>55.785224973177165</v>
      </c>
      <c r="AK6" s="131">
        <v>59.059468334800229</v>
      </c>
    </row>
    <row r="7" spans="1:37" x14ac:dyDescent="0.25">
      <c r="J7" s="108"/>
      <c r="P7" s="46"/>
      <c r="Q7" s="46"/>
      <c r="R7" s="46"/>
      <c r="S7" s="46"/>
      <c r="T7" s="46"/>
      <c r="U7" s="46"/>
      <c r="V7" s="46"/>
      <c r="W7" s="46"/>
      <c r="X7" s="46"/>
      <c r="Y7" s="46"/>
      <c r="Z7" s="46"/>
      <c r="AA7" s="46"/>
      <c r="AB7" s="46"/>
      <c r="AC7" s="46"/>
      <c r="AD7" s="166"/>
      <c r="AJ7" s="52"/>
      <c r="AK7" s="52"/>
    </row>
    <row r="8" spans="1:37" x14ac:dyDescent="0.25">
      <c r="A8" s="225" t="s">
        <v>131</v>
      </c>
      <c r="J8" s="108"/>
      <c r="P8" s="46"/>
      <c r="Q8" s="46"/>
      <c r="R8" s="46"/>
      <c r="S8" s="46"/>
      <c r="T8" s="46"/>
      <c r="U8" s="46"/>
      <c r="V8" s="46"/>
      <c r="W8" s="46"/>
      <c r="X8" s="46"/>
      <c r="Y8" s="46"/>
      <c r="Z8" s="46"/>
      <c r="AA8" s="46"/>
      <c r="AB8" s="46"/>
      <c r="AC8" s="46"/>
      <c r="AD8" s="158"/>
      <c r="AJ8" s="52"/>
      <c r="AK8" s="52"/>
    </row>
    <row r="9" spans="1:37" ht="15.75" thickBot="1" x14ac:dyDescent="0.3">
      <c r="A9" s="201" t="s">
        <v>142</v>
      </c>
      <c r="J9" s="108"/>
      <c r="P9" s="46"/>
      <c r="Q9" s="46"/>
      <c r="R9" s="46"/>
      <c r="S9" s="46"/>
      <c r="T9" s="46"/>
      <c r="U9" s="46"/>
      <c r="V9" s="46"/>
      <c r="W9" s="46"/>
      <c r="X9" s="46"/>
      <c r="Y9" s="46"/>
      <c r="Z9" s="46"/>
      <c r="AA9" s="46"/>
      <c r="AB9" s="46"/>
      <c r="AC9" s="46"/>
      <c r="AD9" s="34"/>
      <c r="AJ9" s="52"/>
      <c r="AK9" s="52"/>
    </row>
    <row r="10" spans="1:37" ht="15.75" thickTop="1" x14ac:dyDescent="0.25">
      <c r="J10" s="108"/>
      <c r="AD10" s="169"/>
      <c r="AI10" s="46"/>
      <c r="AJ10" s="52"/>
      <c r="AK10" s="52"/>
    </row>
    <row r="11" spans="1:37" x14ac:dyDescent="0.25">
      <c r="AD11" s="158"/>
    </row>
    <row r="12" spans="1:37" x14ac:dyDescent="0.25">
      <c r="AD12" s="169"/>
    </row>
    <row r="13" spans="1:37" x14ac:dyDescent="0.25">
      <c r="AD13" s="169"/>
    </row>
    <row r="14" spans="1:37" x14ac:dyDescent="0.25">
      <c r="AD14" s="169"/>
    </row>
    <row r="15" spans="1:37" x14ac:dyDescent="0.25">
      <c r="AD15" s="169"/>
    </row>
    <row r="16" spans="1:37" x14ac:dyDescent="0.25">
      <c r="AD16" s="169"/>
    </row>
    <row r="17" spans="30:30" x14ac:dyDescent="0.25">
      <c r="AD17" s="169"/>
    </row>
    <row r="18" spans="30:30" x14ac:dyDescent="0.25">
      <c r="AD18" s="34"/>
    </row>
    <row r="19" spans="30:30" x14ac:dyDescent="0.25">
      <c r="AD19" s="166"/>
    </row>
    <row r="20" spans="30:30" x14ac:dyDescent="0.25">
      <c r="AD20" s="169"/>
    </row>
    <row r="21" spans="30:30" x14ac:dyDescent="0.25">
      <c r="AD21" s="169"/>
    </row>
    <row r="22" spans="30:30" x14ac:dyDescent="0.25">
      <c r="AD22" s="169"/>
    </row>
    <row r="23" spans="30:30" x14ac:dyDescent="0.25">
      <c r="AD23" s="169"/>
    </row>
    <row r="24" spans="30:30" x14ac:dyDescent="0.25">
      <c r="AD24" s="166"/>
    </row>
    <row r="25" spans="30:30" x14ac:dyDescent="0.25">
      <c r="AD25" s="158"/>
    </row>
    <row r="26" spans="30:30" x14ac:dyDescent="0.25">
      <c r="AD26" s="34"/>
    </row>
    <row r="27" spans="30:30" x14ac:dyDescent="0.25">
      <c r="AD27" s="169"/>
    </row>
    <row r="28" spans="30:30" x14ac:dyDescent="0.25">
      <c r="AD28" s="166"/>
    </row>
    <row r="29" spans="30:30" x14ac:dyDescent="0.25">
      <c r="AD29" s="158"/>
    </row>
    <row r="30" spans="30:30" x14ac:dyDescent="0.25">
      <c r="AD30" s="37"/>
    </row>
    <row r="31" spans="30:30" x14ac:dyDescent="0.25">
      <c r="AD31" s="37"/>
    </row>
    <row r="32" spans="30:30" x14ac:dyDescent="0.25">
      <c r="AD32" s="37"/>
    </row>
    <row r="33" spans="30:30" x14ac:dyDescent="0.25">
      <c r="AD33" s="37"/>
    </row>
    <row r="34" spans="30:30" x14ac:dyDescent="0.25">
      <c r="AD34" s="37"/>
    </row>
    <row r="35" spans="30:30" x14ac:dyDescent="0.25">
      <c r="AD35" s="37"/>
    </row>
    <row r="36" spans="30:30" x14ac:dyDescent="0.25">
      <c r="AD36" s="37"/>
    </row>
    <row r="37" spans="30:30" x14ac:dyDescent="0.25">
      <c r="AD37" s="37"/>
    </row>
    <row r="38" spans="30:30" x14ac:dyDescent="0.25">
      <c r="AD38" s="37"/>
    </row>
    <row r="39" spans="30:30" x14ac:dyDescent="0.25">
      <c r="AD39" s="37"/>
    </row>
    <row r="40" spans="30:30" x14ac:dyDescent="0.25">
      <c r="AD40" s="37"/>
    </row>
    <row r="41" spans="30:30" x14ac:dyDescent="0.25">
      <c r="AD41" s="37"/>
    </row>
    <row r="42" spans="30:30" x14ac:dyDescent="0.25">
      <c r="AD42" s="37"/>
    </row>
    <row r="43" spans="30:30" x14ac:dyDescent="0.25">
      <c r="AD43" s="37"/>
    </row>
    <row r="44" spans="30:30" x14ac:dyDescent="0.25">
      <c r="AD44" s="37"/>
    </row>
    <row r="45" spans="30:30" x14ac:dyDescent="0.25">
      <c r="AD45" s="37"/>
    </row>
    <row r="46" spans="30:30" x14ac:dyDescent="0.25">
      <c r="AD46" s="37"/>
    </row>
    <row r="47" spans="30:30" x14ac:dyDescent="0.25">
      <c r="AD47" s="37"/>
    </row>
    <row r="48" spans="30:30" x14ac:dyDescent="0.25">
      <c r="AD48" s="37"/>
    </row>
    <row r="49" spans="30:30" x14ac:dyDescent="0.25">
      <c r="AD49" s="37"/>
    </row>
    <row r="50" spans="30:30" x14ac:dyDescent="0.25">
      <c r="AD50" s="37"/>
    </row>
    <row r="51" spans="30:30" x14ac:dyDescent="0.25">
      <c r="AD51" s="37"/>
    </row>
    <row r="52" spans="30:30" x14ac:dyDescent="0.25">
      <c r="AD52" s="37"/>
    </row>
    <row r="53" spans="30:30" x14ac:dyDescent="0.25">
      <c r="AD53" s="37"/>
    </row>
    <row r="54" spans="30:30" x14ac:dyDescent="0.25">
      <c r="AD54" s="37"/>
    </row>
    <row r="55" spans="30:30" x14ac:dyDescent="0.25">
      <c r="AD55" s="37"/>
    </row>
    <row r="56" spans="30:30" x14ac:dyDescent="0.25">
      <c r="AD56" s="37"/>
    </row>
    <row r="57" spans="30:30" x14ac:dyDescent="0.25">
      <c r="AD57" s="37"/>
    </row>
    <row r="58" spans="30:30" x14ac:dyDescent="0.25">
      <c r="AD58" s="37"/>
    </row>
    <row r="59" spans="30:30" x14ac:dyDescent="0.25">
      <c r="AD59" s="37"/>
    </row>
    <row r="60" spans="30:30" x14ac:dyDescent="0.25">
      <c r="AD60" s="37"/>
    </row>
    <row r="61" spans="30:30" x14ac:dyDescent="0.25">
      <c r="AD61" s="37"/>
    </row>
    <row r="62" spans="30:30" x14ac:dyDescent="0.25">
      <c r="AD62" s="37"/>
    </row>
    <row r="63" spans="30:30" x14ac:dyDescent="0.25">
      <c r="AD63" s="37"/>
    </row>
    <row r="64" spans="30:30" x14ac:dyDescent="0.25">
      <c r="AD64" s="37"/>
    </row>
    <row r="65" spans="30:30" x14ac:dyDescent="0.25">
      <c r="AD65" s="37"/>
    </row>
    <row r="66" spans="30:30" x14ac:dyDescent="0.25">
      <c r="AD66" s="37"/>
    </row>
    <row r="67" spans="30:30" x14ac:dyDescent="0.25">
      <c r="AD67" s="37"/>
    </row>
    <row r="68" spans="30:30" x14ac:dyDescent="0.25">
      <c r="AD68" s="37"/>
    </row>
    <row r="69" spans="30:30" x14ac:dyDescent="0.25">
      <c r="AD69" s="37"/>
    </row>
    <row r="70" spans="30:30" x14ac:dyDescent="0.25">
      <c r="AD70" s="37"/>
    </row>
    <row r="71" spans="30:30" x14ac:dyDescent="0.25">
      <c r="AD71" s="37"/>
    </row>
    <row r="72" spans="30:30" x14ac:dyDescent="0.25">
      <c r="AD72" s="37"/>
    </row>
    <row r="73" spans="30:30" x14ac:dyDescent="0.25">
      <c r="AD73" s="37"/>
    </row>
    <row r="74" spans="30:30" x14ac:dyDescent="0.25">
      <c r="AD74" s="37"/>
    </row>
    <row r="75" spans="30:30" x14ac:dyDescent="0.25">
      <c r="AD75" s="37"/>
    </row>
    <row r="76" spans="30:30" x14ac:dyDescent="0.25">
      <c r="AD76" s="37"/>
    </row>
    <row r="77" spans="30:30" x14ac:dyDescent="0.25">
      <c r="AD77" s="37"/>
    </row>
    <row r="78" spans="30:30" x14ac:dyDescent="0.25">
      <c r="AD78" s="37"/>
    </row>
    <row r="79" spans="30:30" x14ac:dyDescent="0.25">
      <c r="AD79" s="37"/>
    </row>
    <row r="80" spans="30:30" x14ac:dyDescent="0.25">
      <c r="AD80" s="37"/>
    </row>
    <row r="81" spans="30:30" x14ac:dyDescent="0.25">
      <c r="AD81" s="37"/>
    </row>
    <row r="82" spans="30:30" x14ac:dyDescent="0.25">
      <c r="AD82" s="37"/>
    </row>
    <row r="83" spans="30:30" x14ac:dyDescent="0.25">
      <c r="AD83" s="37"/>
    </row>
    <row r="84" spans="30:30" x14ac:dyDescent="0.25">
      <c r="AD84" s="37"/>
    </row>
    <row r="85" spans="30:30" x14ac:dyDescent="0.25">
      <c r="AD85" s="37"/>
    </row>
    <row r="86" spans="30:30" x14ac:dyDescent="0.25">
      <c r="AD86" s="37"/>
    </row>
    <row r="87" spans="30:30" x14ac:dyDescent="0.25">
      <c r="AD87" s="37"/>
    </row>
    <row r="88" spans="30:30" x14ac:dyDescent="0.25">
      <c r="AD88" s="37"/>
    </row>
    <row r="89" spans="30:30" x14ac:dyDescent="0.25">
      <c r="AD89" s="37"/>
    </row>
    <row r="90" spans="30:30" x14ac:dyDescent="0.25">
      <c r="AD90" s="37"/>
    </row>
    <row r="91" spans="30:30" x14ac:dyDescent="0.25">
      <c r="AD91" s="37"/>
    </row>
    <row r="92" spans="30:30" x14ac:dyDescent="0.25">
      <c r="AD92" s="37"/>
    </row>
    <row r="93" spans="30:30" x14ac:dyDescent="0.25">
      <c r="AD93" s="37"/>
    </row>
    <row r="94" spans="30:30" x14ac:dyDescent="0.25">
      <c r="AD94" s="37"/>
    </row>
    <row r="95" spans="30:30" x14ac:dyDescent="0.25">
      <c r="AD95" s="37"/>
    </row>
    <row r="96" spans="30:30" x14ac:dyDescent="0.25">
      <c r="AD96" s="37"/>
    </row>
    <row r="97" spans="30:30" x14ac:dyDescent="0.25">
      <c r="AD97" s="37"/>
    </row>
    <row r="98" spans="30:30" x14ac:dyDescent="0.25">
      <c r="AD98" s="37"/>
    </row>
    <row r="99" spans="30:30" x14ac:dyDescent="0.25">
      <c r="AD99" s="37"/>
    </row>
    <row r="100" spans="30:30" x14ac:dyDescent="0.25">
      <c r="AD100" s="37"/>
    </row>
    <row r="101" spans="30:30" x14ac:dyDescent="0.25">
      <c r="AD101" s="37"/>
    </row>
    <row r="102" spans="30:30" x14ac:dyDescent="0.25">
      <c r="AD102" s="37"/>
    </row>
    <row r="103" spans="30:30" x14ac:dyDescent="0.25">
      <c r="AD103" s="37"/>
    </row>
    <row r="104" spans="30:30" x14ac:dyDescent="0.25">
      <c r="AD104" s="37"/>
    </row>
    <row r="105" spans="30:30" x14ac:dyDescent="0.25">
      <c r="AD105" s="37"/>
    </row>
    <row r="106" spans="30:30" x14ac:dyDescent="0.25">
      <c r="AD106" s="37"/>
    </row>
    <row r="107" spans="30:30" x14ac:dyDescent="0.25">
      <c r="AD107" s="37"/>
    </row>
    <row r="108" spans="30:30" x14ac:dyDescent="0.25">
      <c r="AD108" s="37"/>
    </row>
    <row r="109" spans="30:30" x14ac:dyDescent="0.25">
      <c r="AD109" s="37"/>
    </row>
    <row r="110" spans="30:30" x14ac:dyDescent="0.25">
      <c r="AD110" s="37"/>
    </row>
    <row r="111" spans="30:30" x14ac:dyDescent="0.25">
      <c r="AD111" s="37"/>
    </row>
    <row r="112" spans="30:30" x14ac:dyDescent="0.25">
      <c r="AD112" s="37"/>
    </row>
    <row r="113" spans="30:30" x14ac:dyDescent="0.25">
      <c r="AD113" s="37"/>
    </row>
    <row r="114" spans="30:30" x14ac:dyDescent="0.25">
      <c r="AD114" s="37"/>
    </row>
    <row r="115" spans="30:30" x14ac:dyDescent="0.25">
      <c r="AD115" s="37"/>
    </row>
    <row r="116" spans="30:30" x14ac:dyDescent="0.25">
      <c r="AD116" s="37"/>
    </row>
    <row r="117" spans="30:30" x14ac:dyDescent="0.25">
      <c r="AD117" s="37"/>
    </row>
    <row r="118" spans="30:30" x14ac:dyDescent="0.25">
      <c r="AD118" s="37"/>
    </row>
    <row r="119" spans="30:30" x14ac:dyDescent="0.25">
      <c r="AD119" s="37"/>
    </row>
    <row r="120" spans="30:30" x14ac:dyDescent="0.25">
      <c r="AD120" s="37"/>
    </row>
    <row r="121" spans="30:30" x14ac:dyDescent="0.25">
      <c r="AD121" s="37"/>
    </row>
    <row r="122" spans="30:30" x14ac:dyDescent="0.25">
      <c r="AD122" s="37"/>
    </row>
    <row r="123" spans="30:30" x14ac:dyDescent="0.25">
      <c r="AD123" s="37"/>
    </row>
    <row r="124" spans="30:30" x14ac:dyDescent="0.25">
      <c r="AD124" s="37"/>
    </row>
    <row r="125" spans="30:30" x14ac:dyDescent="0.25">
      <c r="AD125" s="37"/>
    </row>
    <row r="126" spans="30:30" x14ac:dyDescent="0.25">
      <c r="AD126" s="37"/>
    </row>
    <row r="127" spans="30:30" x14ac:dyDescent="0.25">
      <c r="AD127" s="37"/>
    </row>
    <row r="128" spans="30:30" x14ac:dyDescent="0.25">
      <c r="AD128" s="37"/>
    </row>
    <row r="129" spans="30:30" x14ac:dyDescent="0.25">
      <c r="AD129" s="37"/>
    </row>
    <row r="130" spans="30:30" x14ac:dyDescent="0.25">
      <c r="AD130" s="37"/>
    </row>
    <row r="131" spans="30:30" x14ac:dyDescent="0.25">
      <c r="AD131" s="37"/>
    </row>
    <row r="132" spans="30:30" x14ac:dyDescent="0.25">
      <c r="AD132" s="37"/>
    </row>
    <row r="133" spans="30:30" x14ac:dyDescent="0.25">
      <c r="AD133" s="37"/>
    </row>
    <row r="134" spans="30:30" x14ac:dyDescent="0.25">
      <c r="AD134" s="37"/>
    </row>
    <row r="135" spans="30:30" x14ac:dyDescent="0.25">
      <c r="AD135" s="37"/>
    </row>
    <row r="136" spans="30:30" x14ac:dyDescent="0.25">
      <c r="AD136" s="37"/>
    </row>
    <row r="137" spans="30:30" x14ac:dyDescent="0.25">
      <c r="AD137" s="37"/>
    </row>
    <row r="138" spans="30:30" x14ac:dyDescent="0.25">
      <c r="AD138" s="37"/>
    </row>
    <row r="139" spans="30:30" x14ac:dyDescent="0.25">
      <c r="AD139" s="37"/>
    </row>
    <row r="140" spans="30:30" x14ac:dyDescent="0.25">
      <c r="AD140" s="37"/>
    </row>
    <row r="141" spans="30:30" x14ac:dyDescent="0.25">
      <c r="AD141" s="37"/>
    </row>
    <row r="142" spans="30:30" x14ac:dyDescent="0.25">
      <c r="AD142" s="37"/>
    </row>
    <row r="143" spans="30:30" x14ac:dyDescent="0.25">
      <c r="AD143" s="37"/>
    </row>
    <row r="144" spans="30:30" x14ac:dyDescent="0.25">
      <c r="AD144" s="37"/>
    </row>
    <row r="145" spans="30:30" x14ac:dyDescent="0.25">
      <c r="AD145" s="37"/>
    </row>
    <row r="146" spans="30:30" x14ac:dyDescent="0.25">
      <c r="AD146" s="37"/>
    </row>
    <row r="147" spans="30:30" x14ac:dyDescent="0.25">
      <c r="AD147" s="37"/>
    </row>
    <row r="148" spans="30:30" x14ac:dyDescent="0.25">
      <c r="AD148" s="37"/>
    </row>
    <row r="149" spans="30:30" x14ac:dyDescent="0.25">
      <c r="AD149" s="37"/>
    </row>
    <row r="150" spans="30:30" x14ac:dyDescent="0.25">
      <c r="AD150" s="37"/>
    </row>
    <row r="151" spans="30:30" x14ac:dyDescent="0.25">
      <c r="AD151" s="37"/>
    </row>
    <row r="152" spans="30:30" x14ac:dyDescent="0.25">
      <c r="AD152" s="37"/>
    </row>
    <row r="153" spans="30:30" x14ac:dyDescent="0.25">
      <c r="AD153" s="37"/>
    </row>
    <row r="154" spans="30:30" x14ac:dyDescent="0.25">
      <c r="AD154" s="37"/>
    </row>
    <row r="155" spans="30:30" x14ac:dyDescent="0.25">
      <c r="AD155" s="37"/>
    </row>
    <row r="156" spans="30:30" x14ac:dyDescent="0.25">
      <c r="AD156" s="37"/>
    </row>
    <row r="157" spans="30:30" x14ac:dyDescent="0.25">
      <c r="AD157" s="37"/>
    </row>
    <row r="158" spans="30:30" x14ac:dyDescent="0.25">
      <c r="AD158" s="37"/>
    </row>
    <row r="159" spans="30:30" x14ac:dyDescent="0.25">
      <c r="AD159" s="37"/>
    </row>
    <row r="160" spans="30:30" x14ac:dyDescent="0.25">
      <c r="AD160" s="37"/>
    </row>
    <row r="161" spans="30:30" x14ac:dyDescent="0.25">
      <c r="AD161" s="37"/>
    </row>
    <row r="162" spans="30:30" x14ac:dyDescent="0.25">
      <c r="AD162" s="37"/>
    </row>
    <row r="163" spans="30:30" x14ac:dyDescent="0.25">
      <c r="AD163" s="37"/>
    </row>
    <row r="164" spans="30:30" x14ac:dyDescent="0.25">
      <c r="AD164" s="37"/>
    </row>
    <row r="165" spans="30:30" x14ac:dyDescent="0.25">
      <c r="AD165" s="37"/>
    </row>
    <row r="166" spans="30:30" x14ac:dyDescent="0.25">
      <c r="AD166" s="37"/>
    </row>
    <row r="167" spans="30:30" x14ac:dyDescent="0.25">
      <c r="AD167" s="37"/>
    </row>
    <row r="168" spans="30:30" x14ac:dyDescent="0.25">
      <c r="AD168" s="37"/>
    </row>
    <row r="169" spans="30:30" x14ac:dyDescent="0.25">
      <c r="AD169" s="37"/>
    </row>
    <row r="170" spans="30:30" x14ac:dyDescent="0.25">
      <c r="AD170" s="37"/>
    </row>
    <row r="171" spans="30:30" x14ac:dyDescent="0.25">
      <c r="AD171" s="37"/>
    </row>
    <row r="172" spans="30:30" x14ac:dyDescent="0.25">
      <c r="AD172" s="37"/>
    </row>
    <row r="173" spans="30:30" x14ac:dyDescent="0.25">
      <c r="AD173" s="37"/>
    </row>
    <row r="174" spans="30:30" x14ac:dyDescent="0.25">
      <c r="AD174" s="37"/>
    </row>
    <row r="175" spans="30:30" x14ac:dyDescent="0.25">
      <c r="AD175" s="37"/>
    </row>
    <row r="176" spans="30:30" x14ac:dyDescent="0.25">
      <c r="AD176" s="37"/>
    </row>
    <row r="177" spans="30:30" x14ac:dyDescent="0.25">
      <c r="AD177" s="37"/>
    </row>
    <row r="178" spans="30:30" x14ac:dyDescent="0.25">
      <c r="AD178" s="37"/>
    </row>
    <row r="179" spans="30:30" x14ac:dyDescent="0.25">
      <c r="AD179" s="37"/>
    </row>
    <row r="180" spans="30:30" x14ac:dyDescent="0.25">
      <c r="AD180" s="37"/>
    </row>
    <row r="181" spans="30:30" x14ac:dyDescent="0.25">
      <c r="AD181" s="37"/>
    </row>
    <row r="182" spans="30:30" x14ac:dyDescent="0.25">
      <c r="AD182" s="37"/>
    </row>
    <row r="183" spans="30:30" x14ac:dyDescent="0.25">
      <c r="AD183" s="37"/>
    </row>
    <row r="184" spans="30:30" x14ac:dyDescent="0.25">
      <c r="AD184" s="37"/>
    </row>
    <row r="185" spans="30:30" x14ac:dyDescent="0.25">
      <c r="AD185" s="37"/>
    </row>
    <row r="186" spans="30:30" x14ac:dyDescent="0.25">
      <c r="AD186" s="37"/>
    </row>
    <row r="187" spans="30:30" x14ac:dyDescent="0.25">
      <c r="AD187" s="37"/>
    </row>
    <row r="188" spans="30:30" x14ac:dyDescent="0.25">
      <c r="AD188" s="37"/>
    </row>
    <row r="189" spans="30:30" x14ac:dyDescent="0.25">
      <c r="AD189" s="37"/>
    </row>
    <row r="190" spans="30:30" x14ac:dyDescent="0.25">
      <c r="AD190" s="37"/>
    </row>
    <row r="191" spans="30:30" x14ac:dyDescent="0.25">
      <c r="AD191" s="37"/>
    </row>
    <row r="192" spans="30:30" x14ac:dyDescent="0.25">
      <c r="AD192" s="37"/>
    </row>
    <row r="193" spans="30:30" x14ac:dyDescent="0.25">
      <c r="AD193" s="37"/>
    </row>
    <row r="194" spans="30:30" x14ac:dyDescent="0.25">
      <c r="AD194" s="37"/>
    </row>
    <row r="195" spans="30:30" x14ac:dyDescent="0.25">
      <c r="AD195" s="37"/>
    </row>
    <row r="196" spans="30:30" x14ac:dyDescent="0.25">
      <c r="AD196" s="37"/>
    </row>
  </sheetData>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10</vt:i4>
      </vt:variant>
    </vt:vector>
  </HeadingPairs>
  <TitlesOfParts>
    <vt:vector size="10" baseType="lpstr">
      <vt:lpstr>Index</vt:lpstr>
      <vt:lpstr>Operat. Indic.</vt:lpstr>
      <vt:lpstr>Net Sales</vt:lpstr>
      <vt:lpstr>P&amp;L per Region</vt:lpstr>
      <vt:lpstr>P&amp;L ex IFRS-16</vt:lpstr>
      <vt:lpstr>Accounting P&amp;L</vt:lpstr>
      <vt:lpstr>Balance Sheet</vt:lpstr>
      <vt:lpstr>Cap Structure</vt:lpstr>
      <vt:lpstr>Capex</vt:lpstr>
      <vt:lpstr>IFRS-16 Adjustments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José Luís Rizzardo</dc:creator>
  <cp:lastModifiedBy>Larissa Martins Cristovao</cp:lastModifiedBy>
  <cp:lastPrinted>2021-09-02T20:58:03Z</cp:lastPrinted>
  <dcterms:created xsi:type="dcterms:W3CDTF">2021-06-25T17:59:50Z</dcterms:created>
  <dcterms:modified xsi:type="dcterms:W3CDTF">2025-03-13T10:47:41Z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A44787D4-0540-4523-9961-78E4036D8C6D}">
    <vt:lpwstr>{E39358E3-E5BE-4F8D-927A-2BAF0E7ACC55}</vt:lpwstr>
  </property>
</Properties>
</file>